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A06F7DE5-D9CE-4C76-A4AE-A83BF7CBB561}" xr6:coauthVersionLast="47" xr6:coauthVersionMax="47" xr10:uidLastSave="{00000000-0000-0000-0000-000000000000}"/>
  <bookViews>
    <workbookView xWindow="-110" yWindow="-110" windowWidth="19420" windowHeight="11500" tabRatio="888" activeTab="3" xr2:uid="{00000000-000D-0000-FFFF-FFFF00000000}"/>
  </bookViews>
  <sheets>
    <sheet name="Project Details" sheetId="54" r:id="rId1"/>
    <sheet name="800kV HVDC TA-602" sheetId="57" r:id="rId2"/>
    <sheet name="PGCIL - KEC" sheetId="6" r:id="rId3"/>
    <sheet name="DPR Sheet" sheetId="7" r:id="rId4"/>
    <sheet name="PPT-Erection Part" sheetId="73" state="hidden" r:id="rId5"/>
    <sheet name="PPT _Statutory" sheetId="74" state="hidden" r:id="rId6"/>
    <sheet name="PPT Supply" sheetId="75" state="hidden" r:id="rId7"/>
    <sheet name="Supply Status" sheetId="76" state="hidden" r:id="rId8"/>
    <sheet name="Survey details 11-06-2026" sheetId="77" r:id="rId9"/>
    <sheet name="FDN" sheetId="30" r:id="rId10"/>
    <sheet name="FDN Completed" sheetId="67" state="hidden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externalReferences>
    <externalReference r:id="rId25"/>
    <externalReference r:id="rId26"/>
  </externalReferences>
  <definedNames>
    <definedName name="\0">#REF!</definedName>
    <definedName name="\A" localSheetId="1">#REF!</definedName>
    <definedName name="\A" localSheetId="16">#REF!</definedName>
    <definedName name="\A">#REF!</definedName>
    <definedName name="\A_1">"#REF!"</definedName>
    <definedName name="\aa" localSheetId="1">#REF!</definedName>
    <definedName name="\aa" localSheetId="16">#REF!</definedName>
    <definedName name="\aa">#REF!</definedName>
    <definedName name="\B" localSheetId="1">#REF!</definedName>
    <definedName name="\B" localSheetId="16">#REF!</definedName>
    <definedName name="\B">#REF!</definedName>
    <definedName name="\C" localSheetId="1">#REF!</definedName>
    <definedName name="\C" localSheetId="16">#REF!</definedName>
    <definedName name="\C">#REF!</definedName>
    <definedName name="\c1">#REF!</definedName>
    <definedName name="\D">#REF!</definedName>
    <definedName name="\DFC" localSheetId="1">#REF!</definedName>
    <definedName name="\DFC" localSheetId="16">#REF!</definedName>
    <definedName name="\DFC">#REF!</definedName>
    <definedName name="\E" localSheetId="1">#REF!</definedName>
    <definedName name="\E" localSheetId="16">#REF!</definedName>
    <definedName name="\E">#REF!</definedName>
    <definedName name="\g">#REF!</definedName>
    <definedName name="\H" localSheetId="1">#REF!</definedName>
    <definedName name="\H" localSheetId="16">#REF!</definedName>
    <definedName name="\H">#REF!</definedName>
    <definedName name="\i">#REF!</definedName>
    <definedName name="\jmns" localSheetId="1">#REF!</definedName>
    <definedName name="\jmns" localSheetId="16">#REF!</definedName>
    <definedName name="\jmns">#REF!</definedName>
    <definedName name="\L" localSheetId="1">#REF!</definedName>
    <definedName name="\L" localSheetId="16">#REF!</definedName>
    <definedName name="\L">#REF!</definedName>
    <definedName name="\LK" localSheetId="1">#REF!</definedName>
    <definedName name="\LK" localSheetId="16">#REF!</definedName>
    <definedName name="\LK">#REF!</definedName>
    <definedName name="\LKM" localSheetId="1">#REF!</definedName>
    <definedName name="\LKM" localSheetId="16">#REF!</definedName>
    <definedName name="\LKM">#REF!</definedName>
    <definedName name="\M" localSheetId="1">#REF!</definedName>
    <definedName name="\M" localSheetId="16">#REF!</definedName>
    <definedName name="\M">#REF!</definedName>
    <definedName name="\N" localSheetId="1">#REF!</definedName>
    <definedName name="\N" localSheetId="16">#REF!</definedName>
    <definedName name="\N">#REF!</definedName>
    <definedName name="\P" localSheetId="1">#REF!</definedName>
    <definedName name="\P" localSheetId="16">#REF!</definedName>
    <definedName name="\P">#REF!</definedName>
    <definedName name="\Q" localSheetId="1">#REF!</definedName>
    <definedName name="\Q" localSheetId="16">#REF!</definedName>
    <definedName name="\Q">#REF!</definedName>
    <definedName name="\R" localSheetId="1">#REF!</definedName>
    <definedName name="\R" localSheetId="16">#REF!</definedName>
    <definedName name="\R">#REF!</definedName>
    <definedName name="\S" localSheetId="1">#REF!</definedName>
    <definedName name="\S" localSheetId="16">#REF!</definedName>
    <definedName name="\S">#REF!</definedName>
    <definedName name="\Sv" localSheetId="1">#REF!</definedName>
    <definedName name="\Sv" localSheetId="16">#REF!</definedName>
    <definedName name="\Sv">#REF!</definedName>
    <definedName name="\U" localSheetId="1">#REF!</definedName>
    <definedName name="\U" localSheetId="16">#REF!</definedName>
    <definedName name="\U">#REF!</definedName>
    <definedName name="\V" localSheetId="1">#REF!</definedName>
    <definedName name="\V" localSheetId="16">#REF!</definedName>
    <definedName name="\V">#REF!</definedName>
    <definedName name="\x" localSheetId="1">#REF!</definedName>
    <definedName name="\x" localSheetId="16">#REF!</definedName>
    <definedName name="\x">#REF!</definedName>
    <definedName name="\z" localSheetId="1">#REF!</definedName>
    <definedName name="\z" localSheetId="16">#REF!</definedName>
    <definedName name="\z">#REF!</definedName>
    <definedName name="_" localSheetId="1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8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1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8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1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8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1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1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8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1">#REF!</definedName>
    <definedName name="____Ki1" localSheetId="16">#REF!</definedName>
    <definedName name="____Ki1">#REF!</definedName>
    <definedName name="____Ki2" localSheetId="1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8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1">#REF!</definedName>
    <definedName name="____Re1" localSheetId="16">#REF!</definedName>
    <definedName name="____Re1">#REF!</definedName>
    <definedName name="____Rl1">#REF!</definedName>
    <definedName name="____Rs1" localSheetId="1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8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1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1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1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1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1">#REF!</definedName>
    <definedName name="___bom1" localSheetId="16">#REF!</definedName>
    <definedName name="___bom1">#REF!</definedName>
    <definedName name="___cdd2">#REF!</definedName>
    <definedName name="___CFB1" localSheetId="1">#REF!</definedName>
    <definedName name="___CFB1" localSheetId="16">#REF!</definedName>
    <definedName name="___CFB1">#REF!</definedName>
    <definedName name="___CFB2" localSheetId="1">#REF!</definedName>
    <definedName name="___CFB2" localSheetId="16">#REF!</definedName>
    <definedName name="___CFB2">#REF!</definedName>
    <definedName name="___CFB3" localSheetId="1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1">#REF!</definedName>
    <definedName name="___DAT1" localSheetId="16">#REF!</definedName>
    <definedName name="___DAT1">#REF!</definedName>
    <definedName name="___DAT10" localSheetId="1">#REF!</definedName>
    <definedName name="___DAT10" localSheetId="16">#REF!</definedName>
    <definedName name="___DAT10">#REF!</definedName>
    <definedName name="___DAT11" localSheetId="1">#REF!</definedName>
    <definedName name="___DAT11" localSheetId="16">#REF!</definedName>
    <definedName name="___DAT11">#REF!</definedName>
    <definedName name="___DAT12" localSheetId="1">#REF!</definedName>
    <definedName name="___DAT12" localSheetId="16">#REF!</definedName>
    <definedName name="___DAT12">#REF!</definedName>
    <definedName name="___DAT13" localSheetId="1">#REF!</definedName>
    <definedName name="___DAT13" localSheetId="16">#REF!</definedName>
    <definedName name="___DAT13">#REF!</definedName>
    <definedName name="___DAT14" localSheetId="1">#REF!</definedName>
    <definedName name="___DAT14" localSheetId="16">#REF!</definedName>
    <definedName name="___DAT14">#REF!</definedName>
    <definedName name="___DAT15" localSheetId="1">#REF!</definedName>
    <definedName name="___DAT15" localSheetId="16">#REF!</definedName>
    <definedName name="___DAT15">#REF!</definedName>
    <definedName name="___DAT16" localSheetId="1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1">#REF!</definedName>
    <definedName name="___DAT2" localSheetId="16">#REF!</definedName>
    <definedName name="___DAT2">#REF!</definedName>
    <definedName name="___DAT3" localSheetId="1">#REF!</definedName>
    <definedName name="___DAT3" localSheetId="16">#REF!</definedName>
    <definedName name="___DAT3">#REF!</definedName>
    <definedName name="___DAT4" localSheetId="1">#REF!</definedName>
    <definedName name="___DAT4" localSheetId="16">#REF!</definedName>
    <definedName name="___DAT4">#REF!</definedName>
    <definedName name="___DAT5" localSheetId="1">#REF!</definedName>
    <definedName name="___DAT5" localSheetId="16">#REF!</definedName>
    <definedName name="___DAT5">#REF!</definedName>
    <definedName name="___DAT6" localSheetId="1">#REF!</definedName>
    <definedName name="___DAT6" localSheetId="16">#REF!</definedName>
    <definedName name="___DAT6">#REF!</definedName>
    <definedName name="___DAT7" localSheetId="1">#REF!</definedName>
    <definedName name="___DAT7" localSheetId="16">#REF!</definedName>
    <definedName name="___DAT7">#REF!</definedName>
    <definedName name="___DAT8" localSheetId="1">#REF!</definedName>
    <definedName name="___DAT8" localSheetId="16">#REF!</definedName>
    <definedName name="___DAT8">#REF!</definedName>
    <definedName name="___DAT9" localSheetId="1">#REF!</definedName>
    <definedName name="___DAT9" localSheetId="16">#REF!</definedName>
    <definedName name="___DAT9">#REF!</definedName>
    <definedName name="___del1">#REF!</definedName>
    <definedName name="___DET1" localSheetId="1">#REF!</definedName>
    <definedName name="___DET1" localSheetId="16">#REF!</definedName>
    <definedName name="___DET1">#REF!</definedName>
    <definedName name="___DET2" localSheetId="1">#REF!</definedName>
    <definedName name="___DET2" localSheetId="16">#REF!</definedName>
    <definedName name="___DET2">#REF!</definedName>
    <definedName name="___DET3" localSheetId="1">#REF!</definedName>
    <definedName name="___DET3" localSheetId="16">#REF!</definedName>
    <definedName name="___DET3">#REF!</definedName>
    <definedName name="___DET4" localSheetId="1">#REF!</definedName>
    <definedName name="___DET4" localSheetId="16">#REF!</definedName>
    <definedName name="___DET4">#REF!</definedName>
    <definedName name="___DET5" localSheetId="1">#REF!</definedName>
    <definedName name="___DET5" localSheetId="16">#REF!</definedName>
    <definedName name="___DET5">#REF!</definedName>
    <definedName name="___DET6" localSheetId="1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1">#REF!</definedName>
    <definedName name="___drg1" localSheetId="16">#REF!</definedName>
    <definedName name="___drg1">#REF!</definedName>
    <definedName name="___drg2" localSheetId="1">#REF!</definedName>
    <definedName name="___drg2" localSheetId="16">#REF!</definedName>
    <definedName name="___drg2">#REF!</definedName>
    <definedName name="___eth2">#REF!</definedName>
    <definedName name="___f1" localSheetId="8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1">#REF!</definedName>
    <definedName name="___fac1" localSheetId="16">#REF!</definedName>
    <definedName name="___fac1">#REF!</definedName>
    <definedName name="___fac2" localSheetId="1">#REF!</definedName>
    <definedName name="___fac2" localSheetId="16">#REF!</definedName>
    <definedName name="___fac2">#REF!</definedName>
    <definedName name="___fac3" localSheetId="1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1">#REF!</definedName>
    <definedName name="___Ki1" localSheetId="16">#REF!</definedName>
    <definedName name="___Ki1">#REF!</definedName>
    <definedName name="___Ki2" localSheetId="1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8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1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1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1">#REF!</definedName>
    <definedName name="___ps1" localSheetId="16">#REF!</definedName>
    <definedName name="___ps1">#REF!</definedName>
    <definedName name="___rcu2">#REF!</definedName>
    <definedName name="___Re1" localSheetId="1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1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8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1">#REF!</definedName>
    <definedName name="___SAP1" localSheetId="16">#REF!</definedName>
    <definedName name="___SAP1">#REF!</definedName>
    <definedName name="___SAP10" localSheetId="1">#REF!</definedName>
    <definedName name="___SAP10" localSheetId="16">#REF!</definedName>
    <definedName name="___SAP10">#REF!</definedName>
    <definedName name="___SAP11" localSheetId="1">#REF!</definedName>
    <definedName name="___SAP11" localSheetId="16">#REF!</definedName>
    <definedName name="___SAP11">#REF!</definedName>
    <definedName name="___SAP2" localSheetId="1">#REF!</definedName>
    <definedName name="___SAP2" localSheetId="16">#REF!</definedName>
    <definedName name="___SAP2">#REF!</definedName>
    <definedName name="___SAP3" localSheetId="1">#REF!</definedName>
    <definedName name="___SAP3" localSheetId="16">#REF!</definedName>
    <definedName name="___SAP3">#REF!</definedName>
    <definedName name="___SAP4" localSheetId="1">#REF!</definedName>
    <definedName name="___SAP4" localSheetId="16">#REF!</definedName>
    <definedName name="___SAP4">#REF!</definedName>
    <definedName name="___SAP5" localSheetId="1">#REF!</definedName>
    <definedName name="___SAP5" localSheetId="16">#REF!</definedName>
    <definedName name="___SAP5">#REF!</definedName>
    <definedName name="___SAP6" localSheetId="1">#REF!</definedName>
    <definedName name="___SAP6" localSheetId="16">#REF!</definedName>
    <definedName name="___SAP6">#REF!</definedName>
    <definedName name="___SAP7" localSheetId="1">#REF!</definedName>
    <definedName name="___SAP7" localSheetId="16">#REF!</definedName>
    <definedName name="___SAP7">#REF!</definedName>
    <definedName name="___SAP8" localSheetId="1">#REF!</definedName>
    <definedName name="___SAP8" localSheetId="16">#REF!</definedName>
    <definedName name="___SAP8">#REF!</definedName>
    <definedName name="___SAP9" localSheetId="1">#REF!</definedName>
    <definedName name="___SAP9" localSheetId="16">#REF!</definedName>
    <definedName name="___SAP9">#REF!</definedName>
    <definedName name="___sch2" localSheetId="1">#REF!</definedName>
    <definedName name="___sch2" localSheetId="16">#REF!</definedName>
    <definedName name="___sch2">#REF!</definedName>
    <definedName name="___sch9" localSheetId="1">#REF!</definedName>
    <definedName name="___sch9" localSheetId="16">#REF!</definedName>
    <definedName name="___sch9">#REF!</definedName>
    <definedName name="__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1">#REF!</definedName>
    <definedName name="___SS402" localSheetId="16">#REF!</definedName>
    <definedName name="___SS402">#REF!</definedName>
    <definedName name="___SS403" localSheetId="1">#REF!</definedName>
    <definedName name="___SS403" localSheetId="16">#REF!</definedName>
    <definedName name="___SS403">#REF!</definedName>
    <definedName name="___SS404" localSheetId="1">#REF!</definedName>
    <definedName name="___SS404" localSheetId="16">#REF!</definedName>
    <definedName name="___SS404">#REF!</definedName>
    <definedName name="___SS405" localSheetId="1">#REF!</definedName>
    <definedName name="___SS405" localSheetId="16">#REF!</definedName>
    <definedName name="___SS405">#REF!</definedName>
    <definedName name="___SS406" localSheetId="1">#REF!</definedName>
    <definedName name="___SS406" localSheetId="16">#REF!</definedName>
    <definedName name="___SS406">#REF!</definedName>
    <definedName name="___SS407" localSheetId="1">#REF!</definedName>
    <definedName name="___SS407" localSheetId="16">#REF!</definedName>
    <definedName name="___SS407">#REF!</definedName>
    <definedName name="___SS408" localSheetId="1">#REF!</definedName>
    <definedName name="___SS408" localSheetId="16">#REF!</definedName>
    <definedName name="___SS408">#REF!</definedName>
    <definedName name="___SS409" localSheetId="1">#REF!</definedName>
    <definedName name="___SS409" localSheetId="16">#REF!</definedName>
    <definedName name="___SS409">#REF!</definedName>
    <definedName name="___SS423" localSheetId="1">#REF!</definedName>
    <definedName name="___SS423" localSheetId="16">#REF!</definedName>
    <definedName name="___SS423">#REF!</definedName>
    <definedName name="___SS424" localSheetId="1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1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1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1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1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1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1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8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1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1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1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1">#REF!</definedName>
    <definedName name="__CFB1" localSheetId="16">#REF!</definedName>
    <definedName name="__CFB1">#REF!</definedName>
    <definedName name="__CFB2" localSheetId="1">#REF!</definedName>
    <definedName name="__CFB2" localSheetId="16">#REF!</definedName>
    <definedName name="__CFB2">#REF!</definedName>
    <definedName name="__CFB3" localSheetId="1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1">#REF!</definedName>
    <definedName name="__DAT1" localSheetId="16">#REF!</definedName>
    <definedName name="__DAT1">#REF!</definedName>
    <definedName name="__DAT10" localSheetId="1">#REF!</definedName>
    <definedName name="__DAT10" localSheetId="16">#REF!</definedName>
    <definedName name="__DAT10">#REF!</definedName>
    <definedName name="__DAT11" localSheetId="1">#REF!</definedName>
    <definedName name="__DAT11" localSheetId="16">#REF!</definedName>
    <definedName name="__DAT11">#REF!</definedName>
    <definedName name="__DAT12" localSheetId="1">#REF!</definedName>
    <definedName name="__DAT12" localSheetId="16">#REF!</definedName>
    <definedName name="__DAT12">#REF!</definedName>
    <definedName name="__DAT13" localSheetId="1">#REF!</definedName>
    <definedName name="__DAT13" localSheetId="16">#REF!</definedName>
    <definedName name="__DAT13">#REF!</definedName>
    <definedName name="__DAT14" localSheetId="1">#REF!</definedName>
    <definedName name="__DAT14" localSheetId="16">#REF!</definedName>
    <definedName name="__DAT14">#REF!</definedName>
    <definedName name="__DAT15" localSheetId="1">#REF!</definedName>
    <definedName name="__DAT15" localSheetId="16">#REF!</definedName>
    <definedName name="__DAT15">#REF!</definedName>
    <definedName name="__DAT16" localSheetId="1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1">#REF!</definedName>
    <definedName name="__DAT2" localSheetId="16">#REF!</definedName>
    <definedName name="__DAT2">#REF!</definedName>
    <definedName name="__DAT3" localSheetId="1">#REF!</definedName>
    <definedName name="__DAT3" localSheetId="16">#REF!</definedName>
    <definedName name="__DAT3">#REF!</definedName>
    <definedName name="__DAT4" localSheetId="1">#REF!</definedName>
    <definedName name="__DAT4" localSheetId="16">#REF!</definedName>
    <definedName name="__DAT4">#REF!</definedName>
    <definedName name="__DAT5" localSheetId="1">#REF!</definedName>
    <definedName name="__DAT5" localSheetId="16">#REF!</definedName>
    <definedName name="__DAT5">#REF!</definedName>
    <definedName name="__DAT6" localSheetId="1">#REF!</definedName>
    <definedName name="__DAT6" localSheetId="16">#REF!</definedName>
    <definedName name="__DAT6">#REF!</definedName>
    <definedName name="__DAT7" localSheetId="1">#REF!</definedName>
    <definedName name="__DAT7" localSheetId="16">#REF!</definedName>
    <definedName name="__DAT7">#REF!</definedName>
    <definedName name="__DAT8" localSheetId="1">#REF!</definedName>
    <definedName name="__DAT8" localSheetId="16">#REF!</definedName>
    <definedName name="__DAT8">#REF!</definedName>
    <definedName name="__DAT9" localSheetId="1">#REF!</definedName>
    <definedName name="__DAT9" localSheetId="16">#REF!</definedName>
    <definedName name="__DAT9">#REF!</definedName>
    <definedName name="__dec05" localSheetId="8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1">#REF!</definedName>
    <definedName name="__DET1" localSheetId="16">#REF!</definedName>
    <definedName name="__DET1">#REF!</definedName>
    <definedName name="__DET2" localSheetId="1">#REF!</definedName>
    <definedName name="__DET2" localSheetId="16">#REF!</definedName>
    <definedName name="__DET2">#REF!</definedName>
    <definedName name="__DET3" localSheetId="1">#REF!</definedName>
    <definedName name="__DET3" localSheetId="16">#REF!</definedName>
    <definedName name="__DET3">#REF!</definedName>
    <definedName name="__DET4" localSheetId="1">#REF!</definedName>
    <definedName name="__DET4" localSheetId="16">#REF!</definedName>
    <definedName name="__DET4">#REF!</definedName>
    <definedName name="__DET5" localSheetId="1">#REF!</definedName>
    <definedName name="__DET5" localSheetId="16">#REF!</definedName>
    <definedName name="__DET5">#REF!</definedName>
    <definedName name="__DET6" localSheetId="1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1">#REF!</definedName>
    <definedName name="__drg1" localSheetId="16">#REF!</definedName>
    <definedName name="__drg1">#REF!</definedName>
    <definedName name="__drg2" localSheetId="1">#REF!</definedName>
    <definedName name="__drg2" localSheetId="16">#REF!</definedName>
    <definedName name="__drg2">#REF!</definedName>
    <definedName name="__EdFJsKAA" localSheetId="13">#REF!</definedName>
    <definedName name="__EdFJsKAA" localSheetId="10">#REF!</definedName>
    <definedName name="__EdFJsKAA" localSheetId="16">#REF!</definedName>
    <definedName name="__EdFJsKAA" localSheetId="15">#REF!</definedName>
    <definedName name="__EdFJsKAA" localSheetId="7">#REF!</definedName>
    <definedName name="__EdFJsKAA" localSheetId="17">#REF!</definedName>
    <definedName name="__EdFJsKAA">#REF!</definedName>
    <definedName name="__eth2">#REF!</definedName>
    <definedName name="__f1" localSheetId="8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1">#REF!</definedName>
    <definedName name="__fac1" localSheetId="16">#REF!</definedName>
    <definedName name="__fac1">#REF!</definedName>
    <definedName name="__fac2" localSheetId="1">#REF!</definedName>
    <definedName name="__fac2" localSheetId="16">#REF!</definedName>
    <definedName name="__fac2">#REF!</definedName>
    <definedName name="__fac3" localSheetId="1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1">#REF!</definedName>
    <definedName name="__Ki1" localSheetId="16">#REF!</definedName>
    <definedName name="__Ki1">#REF!</definedName>
    <definedName name="__Ki2" localSheetId="1">#REF!</definedName>
    <definedName name="__Ki2" localSheetId="16">#REF!</definedName>
    <definedName name="__Ki2">#REF!</definedName>
    <definedName name="__kvs1" localSheetId="8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8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8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1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1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1">#REF!</definedName>
    <definedName name="__ps1" localSheetId="16">#REF!</definedName>
    <definedName name="__ps1">#REF!</definedName>
    <definedName name="__rcu2">#REF!</definedName>
    <definedName name="__Re1" localSheetId="1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1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8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1">#REF!</definedName>
    <definedName name="__SAP1" localSheetId="16">#REF!</definedName>
    <definedName name="__SAP1">#REF!</definedName>
    <definedName name="__SAP10" localSheetId="1">#REF!</definedName>
    <definedName name="__SAP10" localSheetId="16">#REF!</definedName>
    <definedName name="__SAP10">#REF!</definedName>
    <definedName name="__SAP11" localSheetId="1">#REF!</definedName>
    <definedName name="__SAP11" localSheetId="16">#REF!</definedName>
    <definedName name="__SAP11">#REF!</definedName>
    <definedName name="__SAP2" localSheetId="1">#REF!</definedName>
    <definedName name="__SAP2" localSheetId="16">#REF!</definedName>
    <definedName name="__SAP2">#REF!</definedName>
    <definedName name="__SAP3" localSheetId="1">#REF!</definedName>
    <definedName name="__SAP3" localSheetId="16">#REF!</definedName>
    <definedName name="__SAP3">#REF!</definedName>
    <definedName name="__SAP4" localSheetId="1">#REF!</definedName>
    <definedName name="__SAP4" localSheetId="16">#REF!</definedName>
    <definedName name="__SAP4">#REF!</definedName>
    <definedName name="__SAP5" localSheetId="1">#REF!</definedName>
    <definedName name="__SAP5" localSheetId="16">#REF!</definedName>
    <definedName name="__SAP5">#REF!</definedName>
    <definedName name="__SAP6" localSheetId="1">#REF!</definedName>
    <definedName name="__SAP6" localSheetId="16">#REF!</definedName>
    <definedName name="__SAP6">#REF!</definedName>
    <definedName name="__SAP7" localSheetId="1">#REF!</definedName>
    <definedName name="__SAP7" localSheetId="16">#REF!</definedName>
    <definedName name="__SAP7">#REF!</definedName>
    <definedName name="__SAP8" localSheetId="1">#REF!</definedName>
    <definedName name="__SAP8" localSheetId="16">#REF!</definedName>
    <definedName name="__SAP8">#REF!</definedName>
    <definedName name="__SAP9" localSheetId="1">#REF!</definedName>
    <definedName name="__SAP9" localSheetId="16">#REF!</definedName>
    <definedName name="__SAP9">#REF!</definedName>
    <definedName name="__sch2" localSheetId="1">#REF!</definedName>
    <definedName name="__sch2" localSheetId="16">#REF!</definedName>
    <definedName name="__sch2">#REF!</definedName>
    <definedName name="__sch9" localSheetId="1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1">#REF!</definedName>
    <definedName name="__SS402" localSheetId="16">#REF!</definedName>
    <definedName name="__SS402">#REF!</definedName>
    <definedName name="__SS403" localSheetId="1">#REF!</definedName>
    <definedName name="__SS403" localSheetId="16">#REF!</definedName>
    <definedName name="__SS403">#REF!</definedName>
    <definedName name="__SS404" localSheetId="1">#REF!</definedName>
    <definedName name="__SS404" localSheetId="16">#REF!</definedName>
    <definedName name="__SS404">#REF!</definedName>
    <definedName name="__SS405" localSheetId="1">#REF!</definedName>
    <definedName name="__SS405" localSheetId="16">#REF!</definedName>
    <definedName name="__SS405">#REF!</definedName>
    <definedName name="__SS406" localSheetId="1">#REF!</definedName>
    <definedName name="__SS406" localSheetId="16">#REF!</definedName>
    <definedName name="__SS406">#REF!</definedName>
    <definedName name="__SS407" localSheetId="1">#REF!</definedName>
    <definedName name="__SS407" localSheetId="16">#REF!</definedName>
    <definedName name="__SS407">#REF!</definedName>
    <definedName name="__SS408" localSheetId="1">#REF!</definedName>
    <definedName name="__SS408" localSheetId="16">#REF!</definedName>
    <definedName name="__SS408">#REF!</definedName>
    <definedName name="__SS409" localSheetId="1">#REF!</definedName>
    <definedName name="__SS409" localSheetId="16">#REF!</definedName>
    <definedName name="__SS409">#REF!</definedName>
    <definedName name="__SS423" localSheetId="1">#REF!</definedName>
    <definedName name="__SS423" localSheetId="16">#REF!</definedName>
    <definedName name="__SS423">#REF!</definedName>
    <definedName name="__SS424" localSheetId="1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1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1">#REF!</definedName>
    <definedName name="_00" localSheetId="16">#REF!</definedName>
    <definedName name="_00">#REF!</definedName>
    <definedName name="_01" localSheetId="1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1">#REF!</definedName>
    <definedName name="_04_DIPL___TITEL" localSheetId="16">#REF!</definedName>
    <definedName name="_04_DIPL___TITEL">#REF!</definedName>
    <definedName name="_05" localSheetId="1">#REF!</definedName>
    <definedName name="_05" localSheetId="16">#REF!</definedName>
    <definedName name="_05">#REF!</definedName>
    <definedName name="_06">#N/A</definedName>
    <definedName name="_09_cost" localSheetId="1">#REF!</definedName>
    <definedName name="_09_cost" localSheetId="16">#REF!</definedName>
    <definedName name="_09_cost">#REF!</definedName>
    <definedName name="_09_cost_2">#REF!</definedName>
    <definedName name="_09_IBR_marketing_manpower_cost" localSheetId="1">#REF!</definedName>
    <definedName name="_09_IBR_marketing_manpower_cost" localSheetId="16">#REF!</definedName>
    <definedName name="_09_IBR_marketing_manpower_cost">#REF!</definedName>
    <definedName name="_09_IBR_marketing_manpower_cost_1" localSheetId="1">#REF!</definedName>
    <definedName name="_09_IBR_marketing_manpower_cost_1" localSheetId="16">#REF!</definedName>
    <definedName name="_09_IBR_marketing_manpower_cost_1">#REF!</definedName>
    <definedName name="_09_IBR_marketing_sales_cost" localSheetId="1">#REF!</definedName>
    <definedName name="_09_IBR_marketing_sales_cost" localSheetId="16">#REF!</definedName>
    <definedName name="_09_IBR_marketing_sales_cost">#REF!</definedName>
    <definedName name="_09_IBR_reps" localSheetId="1">#REF!</definedName>
    <definedName name="_09_IBR_reps" localSheetId="16">#REF!</definedName>
    <definedName name="_09_IBR_reps">#REF!</definedName>
    <definedName name="_1" localSheetId="8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1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1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1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1">#REF!</definedName>
    <definedName name="_Ast1" localSheetId="16">#REF!</definedName>
    <definedName name="_Ast1">#REF!</definedName>
    <definedName name="_Ast2" localSheetId="1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1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1">#REF!</definedName>
    <definedName name="_CFB1" localSheetId="16">#REF!</definedName>
    <definedName name="_CFB1">#REF!</definedName>
    <definedName name="_CFB2" localSheetId="1">#REF!</definedName>
    <definedName name="_CFB2" localSheetId="16">#REF!</definedName>
    <definedName name="_CFB2">#REF!</definedName>
    <definedName name="_CFB3" localSheetId="1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1">#REF!</definedName>
    <definedName name="_DAT1" localSheetId="16">#REF!</definedName>
    <definedName name="_DAT1">#REF!</definedName>
    <definedName name="_DAT10" localSheetId="1">#REF!</definedName>
    <definedName name="_DAT10" localSheetId="16">#REF!</definedName>
    <definedName name="_DAT10">#REF!</definedName>
    <definedName name="_DAT11" localSheetId="1">#REF!</definedName>
    <definedName name="_DAT11" localSheetId="16">#REF!</definedName>
    <definedName name="_DAT11">#REF!</definedName>
    <definedName name="_DAT12" localSheetId="1">#REF!</definedName>
    <definedName name="_DAT12" localSheetId="16">#REF!</definedName>
    <definedName name="_DAT12">#REF!</definedName>
    <definedName name="_DAT13" localSheetId="1">#REF!</definedName>
    <definedName name="_DAT13" localSheetId="16">#REF!</definedName>
    <definedName name="_DAT13">#REF!</definedName>
    <definedName name="_DAT14" localSheetId="1">#REF!</definedName>
    <definedName name="_DAT14" localSheetId="16">#REF!</definedName>
    <definedName name="_DAT14">#REF!</definedName>
    <definedName name="_DAT15" localSheetId="1">#REF!</definedName>
    <definedName name="_DAT15" localSheetId="16">#REF!</definedName>
    <definedName name="_DAT15">#REF!</definedName>
    <definedName name="_DAT16" localSheetId="1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1">#REF!</definedName>
    <definedName name="_DAT2" localSheetId="16">#REF!</definedName>
    <definedName name="_DAT2">#REF!</definedName>
    <definedName name="_DAT3" localSheetId="1">#REF!</definedName>
    <definedName name="_DAT3" localSheetId="16">#REF!</definedName>
    <definedName name="_DAT3">#REF!</definedName>
    <definedName name="_DAT4" localSheetId="1">#REF!</definedName>
    <definedName name="_DAT4" localSheetId="16">#REF!</definedName>
    <definedName name="_DAT4">#REF!</definedName>
    <definedName name="_DAT5" localSheetId="1">#REF!</definedName>
    <definedName name="_DAT5" localSheetId="16">#REF!</definedName>
    <definedName name="_DAT5">#REF!</definedName>
    <definedName name="_DAT6" localSheetId="1">#REF!</definedName>
    <definedName name="_DAT6" localSheetId="16">#REF!</definedName>
    <definedName name="_DAT6">#REF!</definedName>
    <definedName name="_DAT7" localSheetId="1">#REF!</definedName>
    <definedName name="_DAT7" localSheetId="16">#REF!</definedName>
    <definedName name="_DAT7">#REF!</definedName>
    <definedName name="_DAT8" localSheetId="1">#REF!</definedName>
    <definedName name="_DAT8" localSheetId="16">#REF!</definedName>
    <definedName name="_DAT8">#REF!</definedName>
    <definedName name="_DAT9" localSheetId="1">#REF!</definedName>
    <definedName name="_DAT9" localSheetId="16">#REF!</definedName>
    <definedName name="_DAT9">#REF!</definedName>
    <definedName name="_dec05" localSheetId="8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1">#REF!</definedName>
    <definedName name="_DET1" localSheetId="16">#REF!</definedName>
    <definedName name="_DET1">#REF!</definedName>
    <definedName name="_DET2" localSheetId="1">#REF!</definedName>
    <definedName name="_DET2" localSheetId="16">#REF!</definedName>
    <definedName name="_DET2">#REF!</definedName>
    <definedName name="_DET3" localSheetId="1">#REF!</definedName>
    <definedName name="_DET3" localSheetId="16">#REF!</definedName>
    <definedName name="_DET3">#REF!</definedName>
    <definedName name="_DET4" localSheetId="1">#REF!</definedName>
    <definedName name="_DET4" localSheetId="16">#REF!</definedName>
    <definedName name="_DET4">#REF!</definedName>
    <definedName name="_DET5" localSheetId="1">#REF!</definedName>
    <definedName name="_DET5" localSheetId="16">#REF!</definedName>
    <definedName name="_DET5">#REF!</definedName>
    <definedName name="_DET6" localSheetId="1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1">#REF!</definedName>
    <definedName name="_DPS1" localSheetId="16">#REF!</definedName>
    <definedName name="_DPS1">#REF!</definedName>
    <definedName name="_DPS2" localSheetId="1">#REF!</definedName>
    <definedName name="_DPS2" localSheetId="16">#REF!</definedName>
    <definedName name="_DPS2">#REF!</definedName>
    <definedName name="_drg1" localSheetId="1">#REF!</definedName>
    <definedName name="_drg1" localSheetId="16">#REF!</definedName>
    <definedName name="_drg1">#REF!</definedName>
    <definedName name="_drg2" localSheetId="1">#REF!</definedName>
    <definedName name="_drg2" localSheetId="16">#REF!</definedName>
    <definedName name="_drg2">#REF!</definedName>
    <definedName name="_eth2">#REF!</definedName>
    <definedName name="_f1" localSheetId="8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1">#REF!</definedName>
    <definedName name="_fac1" localSheetId="16">#REF!</definedName>
    <definedName name="_fac1">#REF!</definedName>
    <definedName name="_fac2" localSheetId="1">#REF!</definedName>
    <definedName name="_fac2" localSheetId="16">#REF!</definedName>
    <definedName name="_fac2">#REF!</definedName>
    <definedName name="_fac3" localSheetId="1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'!$A$3:$P$71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9" hidden="1">FDN!$A$2:$Q$173</definedName>
    <definedName name="_xlnm._FilterDatabase" localSheetId="10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8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1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1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1" hidden="1">#REF!</definedName>
    <definedName name="_Key1" localSheetId="16" hidden="1">#REF!</definedName>
    <definedName name="_Key1" hidden="1">#REF!</definedName>
    <definedName name="_Key2" localSheetId="1" hidden="1">#REF!</definedName>
    <definedName name="_Key2" localSheetId="16" hidden="1">#REF!</definedName>
    <definedName name="_Key2" hidden="1">#REF!</definedName>
    <definedName name="_KEY3" hidden="1">#REF!</definedName>
    <definedName name="_Ki1" localSheetId="1">#REF!</definedName>
    <definedName name="_Ki1" localSheetId="16">#REF!</definedName>
    <definedName name="_Ki1">#REF!</definedName>
    <definedName name="_Ki2" localSheetId="1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8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1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1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1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1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1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8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1">#REF!</definedName>
    <definedName name="_SAP1" localSheetId="16">#REF!</definedName>
    <definedName name="_SAP1">#REF!</definedName>
    <definedName name="_SAP10" localSheetId="1">#REF!</definedName>
    <definedName name="_SAP10" localSheetId="16">#REF!</definedName>
    <definedName name="_SAP10">#REF!</definedName>
    <definedName name="_SAP11" localSheetId="1">#REF!</definedName>
    <definedName name="_SAP11" localSheetId="16">#REF!</definedName>
    <definedName name="_SAP11">#REF!</definedName>
    <definedName name="_SAP2" localSheetId="1">#REF!</definedName>
    <definedName name="_SAP2" localSheetId="16">#REF!</definedName>
    <definedName name="_SAP2">#REF!</definedName>
    <definedName name="_SAP3" localSheetId="1">#REF!</definedName>
    <definedName name="_SAP3" localSheetId="16">#REF!</definedName>
    <definedName name="_SAP3">#REF!</definedName>
    <definedName name="_SAP4" localSheetId="1">#REF!</definedName>
    <definedName name="_SAP4" localSheetId="16">#REF!</definedName>
    <definedName name="_SAP4">#REF!</definedName>
    <definedName name="_SAP5" localSheetId="1">#REF!</definedName>
    <definedName name="_SAP5" localSheetId="16">#REF!</definedName>
    <definedName name="_SAP5">#REF!</definedName>
    <definedName name="_SAP6" localSheetId="1">#REF!</definedName>
    <definedName name="_SAP6" localSheetId="16">#REF!</definedName>
    <definedName name="_SAP6">#REF!</definedName>
    <definedName name="_SAP7" localSheetId="1">#REF!</definedName>
    <definedName name="_SAP7" localSheetId="16">#REF!</definedName>
    <definedName name="_SAP7">#REF!</definedName>
    <definedName name="_SAP8" localSheetId="1">#REF!</definedName>
    <definedName name="_SAP8" localSheetId="16">#REF!</definedName>
    <definedName name="_SAP8">#REF!</definedName>
    <definedName name="_SAP9" localSheetId="1">#REF!</definedName>
    <definedName name="_SAP9" localSheetId="16">#REF!</definedName>
    <definedName name="_SAP9">#REF!</definedName>
    <definedName name="_sch2" localSheetId="1">#REF!</definedName>
    <definedName name="_sch2" localSheetId="16">#REF!</definedName>
    <definedName name="_sch2">#REF!</definedName>
    <definedName name="_sch9" localSheetId="1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1" hidden="1">#REF!</definedName>
    <definedName name="_Sort" localSheetId="16" hidden="1">#REF!</definedName>
    <definedName name="_Sort" hidden="1">#REF!</definedName>
    <definedName name="_sp1" localSheetId="1">#REF!</definedName>
    <definedName name="_sp1" localSheetId="16">#REF!</definedName>
    <definedName name="_sp1">#REF!</definedName>
    <definedName name="_sp10" localSheetId="1">#REF!</definedName>
    <definedName name="_sp10" localSheetId="16">#REF!</definedName>
    <definedName name="_sp10">#REF!</definedName>
    <definedName name="_sp11" localSheetId="1">#REF!</definedName>
    <definedName name="_sp11" localSheetId="16">#REF!</definedName>
    <definedName name="_sp11">#REF!</definedName>
    <definedName name="_sp12" localSheetId="1">#REF!</definedName>
    <definedName name="_sp12" localSheetId="16">#REF!</definedName>
    <definedName name="_sp12">#REF!</definedName>
    <definedName name="_sp13" localSheetId="1">#REF!</definedName>
    <definedName name="_sp13" localSheetId="16">#REF!</definedName>
    <definedName name="_sp13">#REF!</definedName>
    <definedName name="_sp14" localSheetId="1">#REF!</definedName>
    <definedName name="_sp14" localSheetId="16">#REF!</definedName>
    <definedName name="_sp14">#REF!</definedName>
    <definedName name="_sp15" localSheetId="1">#REF!</definedName>
    <definedName name="_sp15" localSheetId="16">#REF!</definedName>
    <definedName name="_sp15">#REF!</definedName>
    <definedName name="_sp2" localSheetId="1">#REF!</definedName>
    <definedName name="_sp2" localSheetId="16">#REF!</definedName>
    <definedName name="_sp2">#REF!</definedName>
    <definedName name="_sp3" localSheetId="1">#REF!</definedName>
    <definedName name="_sp3" localSheetId="16">#REF!</definedName>
    <definedName name="_sp3">#REF!</definedName>
    <definedName name="_sp4" localSheetId="1">#REF!</definedName>
    <definedName name="_sp4" localSheetId="16">#REF!</definedName>
    <definedName name="_sp4">#REF!</definedName>
    <definedName name="_sp5" localSheetId="1">#REF!</definedName>
    <definedName name="_sp5" localSheetId="16">#REF!</definedName>
    <definedName name="_sp5">#REF!</definedName>
    <definedName name="_sp6" localSheetId="1">#REF!</definedName>
    <definedName name="_sp6" localSheetId="16">#REF!</definedName>
    <definedName name="_sp6">#REF!</definedName>
    <definedName name="_sp7" localSheetId="1">#REF!</definedName>
    <definedName name="_sp7" localSheetId="16">#REF!</definedName>
    <definedName name="_sp7">#REF!</definedName>
    <definedName name="_sp8" localSheetId="1">#REF!</definedName>
    <definedName name="_sp8" localSheetId="16">#REF!</definedName>
    <definedName name="_sp8">#REF!</definedName>
    <definedName name="_sp9" localSheetId="1">#REF!</definedName>
    <definedName name="_sp9" localSheetId="16">#REF!</definedName>
    <definedName name="_sp9">#REF!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1">#REF!</definedName>
    <definedName name="_SS402" localSheetId="16">#REF!</definedName>
    <definedName name="_SS402">#REF!</definedName>
    <definedName name="_SS403" localSheetId="1">#REF!</definedName>
    <definedName name="_SS403" localSheetId="16">#REF!</definedName>
    <definedName name="_SS403">#REF!</definedName>
    <definedName name="_SS404" localSheetId="1">#REF!</definedName>
    <definedName name="_SS404" localSheetId="16">#REF!</definedName>
    <definedName name="_SS404">#REF!</definedName>
    <definedName name="_SS405" localSheetId="1">#REF!</definedName>
    <definedName name="_SS405" localSheetId="16">#REF!</definedName>
    <definedName name="_SS405">#REF!</definedName>
    <definedName name="_SS406" localSheetId="1">#REF!</definedName>
    <definedName name="_SS406" localSheetId="16">#REF!</definedName>
    <definedName name="_SS406">#REF!</definedName>
    <definedName name="_SS407" localSheetId="1">#REF!</definedName>
    <definedName name="_SS407" localSheetId="16">#REF!</definedName>
    <definedName name="_SS407">#REF!</definedName>
    <definedName name="_SS408" localSheetId="1">#REF!</definedName>
    <definedName name="_SS408" localSheetId="16">#REF!</definedName>
    <definedName name="_SS408">#REF!</definedName>
    <definedName name="_SS409" localSheetId="1">#REF!</definedName>
    <definedName name="_SS409" localSheetId="16">#REF!</definedName>
    <definedName name="_SS409">#REF!</definedName>
    <definedName name="_SS423" localSheetId="1">#REF!</definedName>
    <definedName name="_SS423" localSheetId="16">#REF!</definedName>
    <definedName name="_SS423">#REF!</definedName>
    <definedName name="_SS424" localSheetId="1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1">#REF!</definedName>
    <definedName name="_tab3" localSheetId="16">#REF!</definedName>
    <definedName name="_tab3">#REF!</definedName>
    <definedName name="_tab8" localSheetId="1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1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1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1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1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1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1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1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1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1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1">#REF!</definedName>
    <definedName name="A65379A10" localSheetId="16">#REF!</definedName>
    <definedName name="A65379A10">#REF!</definedName>
    <definedName name="A7_" localSheetId="1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1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1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1">#REF!</definedName>
    <definedName name="AA" localSheetId="16">#REF!</definedName>
    <definedName name="AA">#REF!</definedName>
    <definedName name="aaa" localSheetId="1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8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1">#REF!</definedName>
    <definedName name="AABC" localSheetId="16">#REF!</definedName>
    <definedName name="AABC">#REF!</definedName>
    <definedName name="aac" localSheetId="8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8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8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1">#REF!</definedName>
    <definedName name="ab" localSheetId="16">#REF!</definedName>
    <definedName name="ab">#REF!</definedName>
    <definedName name="aba" localSheetId="8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1">#REF!</definedName>
    <definedName name="ABACUS" localSheetId="16">#REF!</definedName>
    <definedName name="ABACUS">#REF!</definedName>
    <definedName name="abc" localSheetId="1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1">#REF!</definedName>
    <definedName name="AboveAvgGrowth" localSheetId="16">#REF!</definedName>
    <definedName name="AboveAvgGrowth">#REF!</definedName>
    <definedName name="AC" localSheetId="1">#REF!</definedName>
    <definedName name="AC" localSheetId="16">#REF!</definedName>
    <definedName name="AC">#REF!</definedName>
    <definedName name="AC_disc" localSheetId="1">#REF!</definedName>
    <definedName name="AC_disc" localSheetId="16">#REF!</definedName>
    <definedName name="AC_disc">#REF!</definedName>
    <definedName name="acc" localSheetId="1">#REF!</definedName>
    <definedName name="acc" localSheetId="16">#REF!</definedName>
    <definedName name="acc">#REF!</definedName>
    <definedName name="ACCABLESNOTINSY" localSheetId="1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8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8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8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1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1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8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1">#REF!</definedName>
    <definedName name="AF_00" localSheetId="16">#REF!</definedName>
    <definedName name="AF_00">#REF!</definedName>
    <definedName name="AF_01" localSheetId="1">#REF!</definedName>
    <definedName name="AF_01" localSheetId="16">#REF!</definedName>
    <definedName name="AF_01">#REF!</definedName>
    <definedName name="AF_02" localSheetId="1">#REF!</definedName>
    <definedName name="AF_02" localSheetId="16">#REF!</definedName>
    <definedName name="AF_02">#REF!</definedName>
    <definedName name="AF_98" localSheetId="1">#REF!</definedName>
    <definedName name="AF_98" localSheetId="16">#REF!</definedName>
    <definedName name="AF_98">#REF!</definedName>
    <definedName name="AF_99" localSheetId="1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1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1">#REF!</definedName>
    <definedName name="agra" localSheetId="16">#REF!</definedName>
    <definedName name="agra">#REF!</definedName>
    <definedName name="ah">#REF!</definedName>
    <definedName name="AICC_Serv" localSheetId="1">#REF!</definedName>
    <definedName name="AICC_Serv" localSheetId="16">#REF!</definedName>
    <definedName name="AICC_Serv">#REF!</definedName>
    <definedName name="AirConditioning" localSheetId="1">#REF!</definedName>
    <definedName name="AirConditioning" localSheetId="16">#REF!</definedName>
    <definedName name="AirConditioning">#REF!</definedName>
    <definedName name="ajslk" localSheetId="8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1">#REF!</definedName>
    <definedName name="ak" localSheetId="16">#REF!</definedName>
    <definedName name="ak">#REF!</definedName>
    <definedName name="aks">#REF!</definedName>
    <definedName name="aksj" localSheetId="8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1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1">#REF!</definedName>
    <definedName name="alpha_disc" localSheetId="16">#REF!</definedName>
    <definedName name="alpha_disc">#REF!</definedName>
    <definedName name="alpha_ed" localSheetId="1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1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1">#REF!</definedName>
    <definedName name="Amit" localSheetId="16">#REF!</definedName>
    <definedName name="Amit">#REF!</definedName>
    <definedName name="AMN" localSheetId="1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1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1">#REF!</definedName>
    <definedName name="ANNEX4" localSheetId="16">#REF!</definedName>
    <definedName name="ANNEX4">#REF!</definedName>
    <definedName name="annex4.1" localSheetId="1">#REF!</definedName>
    <definedName name="annex4.1" localSheetId="16">#REF!</definedName>
    <definedName name="annex4.1">#REF!</definedName>
    <definedName name="annex4.1a" localSheetId="1">#REF!</definedName>
    <definedName name="annex4.1a" localSheetId="16">#REF!</definedName>
    <definedName name="annex4.1a">#REF!</definedName>
    <definedName name="ANNEX4A" localSheetId="1">#REF!</definedName>
    <definedName name="ANNEX4A" localSheetId="16">#REF!</definedName>
    <definedName name="ANNEX4A">#REF!</definedName>
    <definedName name="ANNEX5" localSheetId="1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1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1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1">#REF!</definedName>
    <definedName name="as" localSheetId="16">#REF!</definedName>
    <definedName name="as">#REF!</definedName>
    <definedName name="AS_disc" localSheetId="1">#REF!</definedName>
    <definedName name="AS_disc" localSheetId="16">#REF!</definedName>
    <definedName name="AS_disc">#REF!</definedName>
    <definedName name="As_percentage" localSheetId="1">#REF!</definedName>
    <definedName name="As_percentage" localSheetId="16">#REF!</definedName>
    <definedName name="As_percentage">#REF!</definedName>
    <definedName name="asa">#REF!</definedName>
    <definedName name="Asc" localSheetId="1">#REF!</definedName>
    <definedName name="Asc" localSheetId="16">#REF!</definedName>
    <definedName name="Asc">#REF!</definedName>
    <definedName name="ASD">#REF!</definedName>
    <definedName name="asda">#REF!</definedName>
    <definedName name="asdfd" localSheetId="1">#REF!</definedName>
    <definedName name="asdfd" localSheetId="16">#REF!</definedName>
    <definedName name="asdfd">#REF!</definedName>
    <definedName name="ASDGSG" localSheetId="8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1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8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1">#REF!</definedName>
    <definedName name="Assetno" localSheetId="16">#REF!</definedName>
    <definedName name="Assetno">#REF!</definedName>
    <definedName name="assets" localSheetId="1">#REF!</definedName>
    <definedName name="assets" localSheetId="16">#REF!</definedName>
    <definedName name="assets">#REF!</definedName>
    <definedName name="ASSSSSSSSSSSSSSSSSSSSSSSS">#REF!</definedName>
    <definedName name="Ast" localSheetId="1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1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1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1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1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1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1">#REF!</definedName>
    <definedName name="base_dep" localSheetId="16">#REF!</definedName>
    <definedName name="base_dep">#REF!</definedName>
    <definedName name="base_len" localSheetId="1">#REF!</definedName>
    <definedName name="base_len" localSheetId="16">#REF!</definedName>
    <definedName name="base_len">#REF!</definedName>
    <definedName name="base_wid" localSheetId="1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1">#REF!</definedName>
    <definedName name="Baseline" localSheetId="16">#REF!</definedName>
    <definedName name="Baseline">#REF!</definedName>
    <definedName name="basic_rtu" localSheetId="1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1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8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1">#REF!</definedName>
    <definedName name="Benefits" localSheetId="16">#REF!</definedName>
    <definedName name="Benefits">#REF!</definedName>
    <definedName name="BENJ">#REF!</definedName>
    <definedName name="beta" localSheetId="1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1">#REF!</definedName>
    <definedName name="BG" localSheetId="16">#REF!</definedName>
    <definedName name="BG">#REF!</definedName>
    <definedName name="BG_CHGS" localSheetId="1">#REF!</definedName>
    <definedName name="BG_CHGS" localSheetId="16">#REF!</definedName>
    <definedName name="BG_CHGS">#REF!</definedName>
    <definedName name="BG_RATE" localSheetId="1">#REF!</definedName>
    <definedName name="BG_RATE" localSheetId="16">#REF!</definedName>
    <definedName name="BG_RATE">#REF!</definedName>
    <definedName name="bh">#REF!</definedName>
    <definedName name="bhbhb" localSheetId="1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1">#REF!</definedName>
    <definedName name="biddername" localSheetId="16">#REF!</definedName>
    <definedName name="biddername">#REF!</definedName>
    <definedName name="Bilu" localSheetId="1">#REF!</definedName>
    <definedName name="Bilu" localSheetId="16">#REF!</definedName>
    <definedName name="Bilu">#REF!</definedName>
    <definedName name="Bilu2" localSheetId="1">#REF!</definedName>
    <definedName name="Bilu2" localSheetId="16">#REF!</definedName>
    <definedName name="Bilu2">#REF!</definedName>
    <definedName name="Bilu3" localSheetId="1">#REF!</definedName>
    <definedName name="Bilu3" localSheetId="16">#REF!</definedName>
    <definedName name="Bilu3">#REF!</definedName>
    <definedName name="BKS" localSheetId="1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1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1">#REF!</definedName>
    <definedName name="BOISAR_BAYWISE" localSheetId="16">#REF!</definedName>
    <definedName name="BOISAR_BAYWISE">#REF!</definedName>
    <definedName name="bol">#REF!</definedName>
    <definedName name="bom" localSheetId="1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1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1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1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1">#REF!</definedName>
    <definedName name="C_" localSheetId="16">#REF!</definedName>
    <definedName name="C_">#REF!</definedName>
    <definedName name="c_c">#REF!</definedName>
    <definedName name="C0">#REF!</definedName>
    <definedName name="cA" localSheetId="1">#REF!</definedName>
    <definedName name="cA" localSheetId="16">#REF!</definedName>
    <definedName name="cA">#REF!</definedName>
    <definedName name="caa" localSheetId="8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1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1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1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1">#REF!</definedName>
    <definedName name="Case" localSheetId="16">#REF!</definedName>
    <definedName name="Case">#REF!</definedName>
    <definedName name="cash" localSheetId="8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1">#REF!</definedName>
    <definedName name="CBISO" localSheetId="16">#REF!</definedName>
    <definedName name="CBISO">#REF!</definedName>
    <definedName name="CBISO145" localSheetId="1">#REF!</definedName>
    <definedName name="CBISO145" localSheetId="16">#REF!</definedName>
    <definedName name="CBISO145">#REF!</definedName>
    <definedName name="CBISO245" localSheetId="1">#REF!</definedName>
    <definedName name="CBISO245" localSheetId="16">#REF!</definedName>
    <definedName name="CBISO245">#REF!</definedName>
    <definedName name="cc" localSheetId="1">#REF!</definedName>
    <definedName name="cc" localSheetId="16">#REF!</definedName>
    <definedName name="cc">#REF!</definedName>
    <definedName name="CCB">#REF!</definedName>
    <definedName name="CCC" localSheetId="1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1">#REF!</definedName>
    <definedName name="Ccu" localSheetId="16">#REF!</definedName>
    <definedName name="Ccu">#REF!</definedName>
    <definedName name="cd" localSheetId="1">#REF!</definedName>
    <definedName name="cd" localSheetId="16">#REF!</definedName>
    <definedName name="cd">#REF!</definedName>
    <definedName name="CD_HW" localSheetId="1">#REF!</definedName>
    <definedName name="CD_HW" localSheetId="16">#REF!</definedName>
    <definedName name="CD_HW">#REF!</definedName>
    <definedName name="CD_SPLADL" localSheetId="1">#REF!</definedName>
    <definedName name="CD_SPLADL" localSheetId="16">#REF!</definedName>
    <definedName name="CD_SPLADL">#REF!</definedName>
    <definedName name="CD_SW" localSheetId="1">#REF!</definedName>
    <definedName name="CD_SW" localSheetId="16">#REF!</definedName>
    <definedName name="CD_SW">#REF!</definedName>
    <definedName name="cdds">#REF!</definedName>
    <definedName name="Cdi">#REF!</definedName>
    <definedName name="ce" localSheetId="1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1">#REF!</definedName>
    <definedName name="CED_BOHW" localSheetId="16">#REF!</definedName>
    <definedName name="CED_BOHW">#REF!</definedName>
    <definedName name="CED_BOSW" localSheetId="1">#REF!</definedName>
    <definedName name="CED_BOSW" localSheetId="16">#REF!</definedName>
    <definedName name="CED_BOSW">#REF!</definedName>
    <definedName name="CED_IDTOHW" localSheetId="1">#REF!</definedName>
    <definedName name="CED_IDTOHW" localSheetId="16">#REF!</definedName>
    <definedName name="CED_IDTOHW">#REF!</definedName>
    <definedName name="CED_IDTOSW" localSheetId="1">#REF!</definedName>
    <definedName name="CED_IDTOSW" localSheetId="16">#REF!</definedName>
    <definedName name="CED_IDTOSW">#REF!</definedName>
    <definedName name="ced_own" localSheetId="1">#REF!</definedName>
    <definedName name="ced_own" localSheetId="16">#REF!</definedName>
    <definedName name="ced_own">#REF!</definedName>
    <definedName name="CED_OWNHW" localSheetId="1">#REF!</definedName>
    <definedName name="CED_OWNHW" localSheetId="16">#REF!</definedName>
    <definedName name="CED_OWNHW">#REF!</definedName>
    <definedName name="CED_OWNSW" localSheetId="1">#REF!</definedName>
    <definedName name="CED_OWNSW" localSheetId="16">#REF!</definedName>
    <definedName name="CED_OWNSW">#REF!</definedName>
    <definedName name="CED_pc" localSheetId="1">#REF!</definedName>
    <definedName name="CED_pc" localSheetId="16">#REF!</definedName>
    <definedName name="CED_pc">#REF!</definedName>
    <definedName name="CED_SW" localSheetId="1">#REF!</definedName>
    <definedName name="CED_SW" localSheetId="16">#REF!</definedName>
    <definedName name="CED_SW">#REF!</definedName>
    <definedName name="ced_tr" localSheetId="1">#REF!</definedName>
    <definedName name="ced_tr" localSheetId="16">#REF!</definedName>
    <definedName name="ced_tr">#REF!</definedName>
    <definedName name="CED_TRHW" localSheetId="1">#REF!</definedName>
    <definedName name="CED_TRHW" localSheetId="16">#REF!</definedName>
    <definedName name="CED_TRHW">#REF!</definedName>
    <definedName name="CED_TRSW" localSheetId="1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1">#REF!</definedName>
    <definedName name="CheckDate" localSheetId="16">#REF!</definedName>
    <definedName name="CheckDate">#REF!</definedName>
    <definedName name="checked">#REF!</definedName>
    <definedName name="chf" localSheetId="1">#REF!</definedName>
    <definedName name="chf" localSheetId="16">#REF!</definedName>
    <definedName name="chf">#REF!</definedName>
    <definedName name="chk" localSheetId="1">#REF!</definedName>
    <definedName name="chk" localSheetId="16">#REF!</definedName>
    <definedName name="chk">#REF!</definedName>
    <definedName name="CIF_ABB_Imp" localSheetId="1">#REF!</definedName>
    <definedName name="CIF_ABB_Imp" localSheetId="16">#REF!</definedName>
    <definedName name="CIF_ABB_Imp">#REF!</definedName>
    <definedName name="CIF_ABB_local" localSheetId="1">#REF!</definedName>
    <definedName name="CIF_ABB_local" localSheetId="16">#REF!</definedName>
    <definedName name="CIF_ABB_local">#REF!</definedName>
    <definedName name="CIF_ABB_peenya" localSheetId="1">#REF!</definedName>
    <definedName name="CIF_ABB_peenya" localSheetId="16">#REF!</definedName>
    <definedName name="CIF_ABB_peenya">#REF!</definedName>
    <definedName name="CIF_AIC_Imp" localSheetId="1">#REF!</definedName>
    <definedName name="CIF_AIC_Imp" localSheetId="16">#REF!</definedName>
    <definedName name="CIF_AIC_Imp">#REF!</definedName>
    <definedName name="CIF_AIC_local" localSheetId="1">#REF!</definedName>
    <definedName name="CIF_AIC_local" localSheetId="16">#REF!</definedName>
    <definedName name="CIF_AIC_local">#REF!</definedName>
    <definedName name="CIF_NonABB_Imp" localSheetId="1">#REF!</definedName>
    <definedName name="CIF_NonABB_Imp" localSheetId="16">#REF!</definedName>
    <definedName name="CIF_NonABB_Imp">#REF!</definedName>
    <definedName name="CIF_NonABB_local" localSheetId="1">#REF!</definedName>
    <definedName name="CIF_NonABB_local" localSheetId="16">#REF!</definedName>
    <definedName name="CIF_NonABB_local">#REF!</definedName>
    <definedName name="civ">#REF!</definedName>
    <definedName name="civil" localSheetId="1">#REF!</definedName>
    <definedName name="civil" localSheetId="16">#REF!</definedName>
    <definedName name="civil">#REF!</definedName>
    <definedName name="Cl" localSheetId="1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10">#REF!</definedName>
    <definedName name="Clear" localSheetId="16">#REF!</definedName>
    <definedName name="Clear" localSheetId="15">#REF!</definedName>
    <definedName name="Clear" localSheetId="7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1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1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1">#REF!</definedName>
    <definedName name="collection" localSheetId="16">#REF!</definedName>
    <definedName name="collection">#REF!</definedName>
    <definedName name="COLLSTATUS" localSheetId="1">#REF!</definedName>
    <definedName name="COLLSTATUS" localSheetId="16">#REF!</definedName>
    <definedName name="COLLSTATUS">#REF!</definedName>
    <definedName name="collstatuspage1" localSheetId="1">#REF!</definedName>
    <definedName name="collstatuspage1" localSheetId="16">#REF!</definedName>
    <definedName name="collstatuspage1">#REF!</definedName>
    <definedName name="collstatuspage2" localSheetId="1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1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1">#REF!</definedName>
    <definedName name="comp" localSheetId="16">#REF!</definedName>
    <definedName name="comp">#REF!</definedName>
    <definedName name="company" localSheetId="1">#REF!</definedName>
    <definedName name="company" localSheetId="16">#REF!</definedName>
    <definedName name="company">#REF!</definedName>
    <definedName name="Compression" localSheetId="1">#REF!</definedName>
    <definedName name="Compression" localSheetId="16">#REF!</definedName>
    <definedName name="Compression">#REF!</definedName>
    <definedName name="con">#REF!</definedName>
    <definedName name="concretegrade" localSheetId="1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8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1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1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1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1">#REF!</definedName>
    <definedName name="COPY_OUTPUT" localSheetId="16">#REF!</definedName>
    <definedName name="COPY_OUTPUT">#REF!</definedName>
    <definedName name="cosq">#REF!</definedName>
    <definedName name="cost" localSheetId="1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8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1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1">#REF!</definedName>
    <definedName name="CPRP" localSheetId="16">#REF!</definedName>
    <definedName name="CPRP">#REF!</definedName>
    <definedName name="cprp_lucknow" localSheetId="1">#REF!</definedName>
    <definedName name="cprp_lucknow" localSheetId="16">#REF!</definedName>
    <definedName name="cprp_lucknow">#REF!</definedName>
    <definedName name="cprp_mandola" localSheetId="1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1">#REF!</definedName>
    <definedName name="CRB" localSheetId="16">#REF!</definedName>
    <definedName name="CRB">#REF!</definedName>
    <definedName name="CRP_Barelliey" localSheetId="1">#REF!</definedName>
    <definedName name="CRP_Barelliey" localSheetId="16">#REF!</definedName>
    <definedName name="CRP_Barelliey">#REF!</definedName>
    <definedName name="CRP_Unnao" localSheetId="1">#REF!</definedName>
    <definedName name="CRP_Unnao" localSheetId="16">#REF!</definedName>
    <definedName name="CRP_Unnao">#REF!</definedName>
    <definedName name="CRPANEL">#REF!</definedName>
    <definedName name="CRRSEP" localSheetId="1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1">#REF!</definedName>
    <definedName name="cst" localSheetId="16">#REF!</definedName>
    <definedName name="cst">#REF!</definedName>
    <definedName name="CST_BO" localSheetId="1">#REF!</definedName>
    <definedName name="CST_BO" localSheetId="16">#REF!</definedName>
    <definedName name="CST_BO">#REF!</definedName>
    <definedName name="CST_IDTO" localSheetId="1">#REF!</definedName>
    <definedName name="CST_IDTO" localSheetId="16">#REF!</definedName>
    <definedName name="CST_IDTO">#REF!</definedName>
    <definedName name="CST_OWN" localSheetId="1">#REF!</definedName>
    <definedName name="CST_OWN" localSheetId="16">#REF!</definedName>
    <definedName name="CST_OWN">#REF!</definedName>
    <definedName name="CST_TR" localSheetId="1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1">#REF!</definedName>
    <definedName name="current1" localSheetId="16">#REF!</definedName>
    <definedName name="current1">#REF!</definedName>
    <definedName name="current2" localSheetId="1">#REF!</definedName>
    <definedName name="current2" localSheetId="16">#REF!</definedName>
    <definedName name="current2">#REF!</definedName>
    <definedName name="current3" localSheetId="1">#REF!</definedName>
    <definedName name="current3" localSheetId="16">#REF!</definedName>
    <definedName name="current3">#REF!</definedName>
    <definedName name="current4" localSheetId="1">#REF!</definedName>
    <definedName name="current4" localSheetId="16">#REF!</definedName>
    <definedName name="current4">#REF!</definedName>
    <definedName name="current5" localSheetId="1">#REF!</definedName>
    <definedName name="current5" localSheetId="16">#REF!</definedName>
    <definedName name="current5">#REF!</definedName>
    <definedName name="cust" localSheetId="1">#REF!</definedName>
    <definedName name="cust" localSheetId="16">#REF!</definedName>
    <definedName name="cust">#REF!</definedName>
    <definedName name="cvd" localSheetId="1">#REF!</definedName>
    <definedName name="cvd" localSheetId="16">#REF!</definedName>
    <definedName name="cvd">#REF!</definedName>
    <definedName name="CVD_HW" localSheetId="1">#REF!</definedName>
    <definedName name="CVD_HW" localSheetId="16">#REF!</definedName>
    <definedName name="CVD_HW">#REF!</definedName>
    <definedName name="CVD_SW" localSheetId="1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1">#REF!</definedName>
    <definedName name="D" localSheetId="16">#REF!</definedName>
    <definedName name="D">#REF!</definedName>
    <definedName name="d___0">#REF!</definedName>
    <definedName name="d___13">#REF!</definedName>
    <definedName name="d_jp" localSheetId="8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1">#REF!</definedName>
    <definedName name="D1__m" localSheetId="16">#REF!</definedName>
    <definedName name="D1__m">#REF!</definedName>
    <definedName name="D10__m" localSheetId="1">#REF!</definedName>
    <definedName name="D10__m" localSheetId="16">#REF!</definedName>
    <definedName name="D10__m">#REF!</definedName>
    <definedName name="D11__m" localSheetId="1">#REF!</definedName>
    <definedName name="D11__m" localSheetId="16">#REF!</definedName>
    <definedName name="D11__m">#REF!</definedName>
    <definedName name="D12__m" localSheetId="1">#REF!</definedName>
    <definedName name="D12__m" localSheetId="16">#REF!</definedName>
    <definedName name="D12__m">#REF!</definedName>
    <definedName name="D2__m" localSheetId="1">#REF!</definedName>
    <definedName name="D2__m" localSheetId="16">#REF!</definedName>
    <definedName name="D2__m">#REF!</definedName>
    <definedName name="D3__m" localSheetId="1">#REF!</definedName>
    <definedName name="D3__m" localSheetId="16">#REF!</definedName>
    <definedName name="D3__m">#REF!</definedName>
    <definedName name="D4__m" localSheetId="1">#REF!</definedName>
    <definedName name="D4__m" localSheetId="16">#REF!</definedName>
    <definedName name="D4__m">#REF!</definedName>
    <definedName name="D5__m" localSheetId="1">#REF!</definedName>
    <definedName name="D5__m" localSheetId="16">#REF!</definedName>
    <definedName name="D5__m">#REF!</definedName>
    <definedName name="D6__m" localSheetId="1">#REF!</definedName>
    <definedName name="D6__m" localSheetId="16">#REF!</definedName>
    <definedName name="D6__m">#REF!</definedName>
    <definedName name="D7__m" localSheetId="1">#REF!</definedName>
    <definedName name="D7__m" localSheetId="16">#REF!</definedName>
    <definedName name="D7__m">#REF!</definedName>
    <definedName name="D8__m" localSheetId="1">#REF!</definedName>
    <definedName name="D8__m" localSheetId="16">#REF!</definedName>
    <definedName name="D8__m">#REF!</definedName>
    <definedName name="D8Data" localSheetId="1">#REF!</definedName>
    <definedName name="D8Data" localSheetId="16">#REF!</definedName>
    <definedName name="D8Data">#REF!</definedName>
    <definedName name="D9__m" localSheetId="1">#REF!</definedName>
    <definedName name="D9__m" localSheetId="16">#REF!</definedName>
    <definedName name="D9__m">#REF!</definedName>
    <definedName name="dam">#REF!</definedName>
    <definedName name="Dampers" localSheetId="1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1">#REF!</definedName>
    <definedName name="dat" localSheetId="16">#REF!</definedName>
    <definedName name="dat">#REF!</definedName>
    <definedName name="DATA">#REF!</definedName>
    <definedName name="DATA1" localSheetId="1">#REF!</definedName>
    <definedName name="DATA1" localSheetId="16">#REF!</definedName>
    <definedName name="DATA1">#REF!</definedName>
    <definedName name="DATA10" localSheetId="1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1">#REF!</definedName>
    <definedName name="DATA18" localSheetId="16">#REF!</definedName>
    <definedName name="DATA18">#REF!</definedName>
    <definedName name="DATA19" localSheetId="1">#REF!</definedName>
    <definedName name="DATA19" localSheetId="16">#REF!</definedName>
    <definedName name="DATA19">#REF!</definedName>
    <definedName name="DATA2" localSheetId="1">#REF!</definedName>
    <definedName name="DATA2" localSheetId="16">#REF!</definedName>
    <definedName name="DATA2">#REF!</definedName>
    <definedName name="DATA3" localSheetId="1">#REF!</definedName>
    <definedName name="DATA3" localSheetId="16">#REF!</definedName>
    <definedName name="DATA3">#REF!</definedName>
    <definedName name="DATA4" localSheetId="1">#REF!</definedName>
    <definedName name="DATA4" localSheetId="16">#REF!</definedName>
    <definedName name="DATA4">#REF!</definedName>
    <definedName name="DATA5" localSheetId="1">#REF!</definedName>
    <definedName name="DATA5" localSheetId="16">#REF!</definedName>
    <definedName name="DATA5">#REF!</definedName>
    <definedName name="DATA6" localSheetId="1">#REF!</definedName>
    <definedName name="DATA6" localSheetId="16">#REF!</definedName>
    <definedName name="DATA6">#REF!</definedName>
    <definedName name="DATA7" localSheetId="1">#REF!</definedName>
    <definedName name="DATA7" localSheetId="16">#REF!</definedName>
    <definedName name="DATA7">#REF!</definedName>
    <definedName name="DATA8" localSheetId="1">#REF!</definedName>
    <definedName name="DATA8" localSheetId="16">#REF!</definedName>
    <definedName name="DATA8">#REF!</definedName>
    <definedName name="DATA9" localSheetId="1">#REF!</definedName>
    <definedName name="DATA9" localSheetId="16">#REF!</definedName>
    <definedName name="DATA9">#REF!</definedName>
    <definedName name="_xlnm.Database" localSheetId="1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1">#REF!</definedName>
    <definedName name="date" localSheetId="16">#REF!</definedName>
    <definedName name="date">#REF!</definedName>
    <definedName name="Dates" localSheetId="1">#REF!</definedName>
    <definedName name="Dates" localSheetId="16">#REF!</definedName>
    <definedName name="Dates">#REF!</definedName>
    <definedName name="DAY_ENGR" localSheetId="1">#REF!</definedName>
    <definedName name="DAY_ENGR" localSheetId="16">#REF!</definedName>
    <definedName name="DAY_ENGR">#REF!</definedName>
    <definedName name="DAY_TCHN" localSheetId="1">#REF!</definedName>
    <definedName name="DAY_TCHN" localSheetId="16">#REF!</definedName>
    <definedName name="DAY_TCHN">#REF!</definedName>
    <definedName name="days_in_year">#REF!</definedName>
    <definedName name="db" localSheetId="1">#REF!</definedName>
    <definedName name="db" localSheetId="16">#REF!</definedName>
    <definedName name="db">#REF!</definedName>
    <definedName name="db___0">#REF!</definedName>
    <definedName name="db___13">#REF!</definedName>
    <definedName name="dc" localSheetId="1">#REF!</definedName>
    <definedName name="dc" localSheetId="16">#REF!</definedName>
    <definedName name="dc">#REF!</definedName>
    <definedName name="dccables" localSheetId="1">#REF!</definedName>
    <definedName name="dccables" localSheetId="16">#REF!</definedName>
    <definedName name="dccables">#REF!</definedName>
    <definedName name="dcdeff" localSheetId="1">#REF!</definedName>
    <definedName name="dcdeff" localSheetId="16">#REF!</definedName>
    <definedName name="dcdeff">#REF!</definedName>
    <definedName name="DCP_start_T" localSheetId="1">#REF!</definedName>
    <definedName name="DCP_start_T" localSheetId="16">#REF!</definedName>
    <definedName name="DCP_start_T">#REF!</definedName>
    <definedName name="dd" localSheetId="1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8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1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1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8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1">#REF!</definedName>
    <definedName name="DEBTORS" localSheetId="16">#REF!</definedName>
    <definedName name="DEBTORS">#REF!</definedName>
    <definedName name="DEED" localSheetId="1">#REF!</definedName>
    <definedName name="DEED" localSheetId="16">#REF!</definedName>
    <definedName name="DEED">#REF!</definedName>
    <definedName name="def">#REF!</definedName>
    <definedName name="deff">#REF!</definedName>
    <definedName name="DEHRI" localSheetId="1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1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1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1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1">#REF!</definedName>
    <definedName name="DEst_Price" localSheetId="16">#REF!</definedName>
    <definedName name="DEst_Price">#REF!</definedName>
    <definedName name="det_act_plan" localSheetId="1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1">#REF!</definedName>
    <definedName name="DFDF" localSheetId="16">#REF!</definedName>
    <definedName name="DFDF">#REF!</definedName>
    <definedName name="dfdfs" localSheetId="8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 localSheetId="16">#REF!</definedName>
    <definedName name="DG">#REF!</definedName>
    <definedName name="DG_Total" localSheetId="1">#REF!</definedName>
    <definedName name="DG_Total" localSheetId="16">#REF!</definedName>
    <definedName name="DG_Total">#REF!</definedName>
    <definedName name="dgfgfd" localSheetId="8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8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1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8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1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1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8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1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1">#REF!</definedName>
    <definedName name="Dq" localSheetId="16">#REF!</definedName>
    <definedName name="Dq">#REF!</definedName>
    <definedName name="Ds" localSheetId="1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1">#REF!</definedName>
    <definedName name="dsat" localSheetId="16">#REF!</definedName>
    <definedName name="dsat">#REF!</definedName>
    <definedName name="dsd">#REF!</definedName>
    <definedName name="dsda" localSheetId="1">#REF!</definedName>
    <definedName name="dsda" localSheetId="16">#REF!</definedName>
    <definedName name="dsda">#REF!</definedName>
    <definedName name="dsdb" localSheetId="1">#REF!</definedName>
    <definedName name="dsdb" localSheetId="16">#REF!</definedName>
    <definedName name="dsdb">#REF!</definedName>
    <definedName name="dsdf" hidden="1">#REF!</definedName>
    <definedName name="dsdsdls" localSheetId="1">#REF!</definedName>
    <definedName name="dsdsdls" localSheetId="16">#REF!</definedName>
    <definedName name="dsdsdls">#REF!</definedName>
    <definedName name="dsfadsf">#REF!</definedName>
    <definedName name="dsm" localSheetId="1">#REF!</definedName>
    <definedName name="dsm" localSheetId="16">#REF!</definedName>
    <definedName name="dsm">#REF!</definedName>
    <definedName name="DSR">#REF!</definedName>
    <definedName name="DSRL2">#REF!</definedName>
    <definedName name="dt" localSheetId="1">#REF!</definedName>
    <definedName name="dt" localSheetId="16">#REF!</definedName>
    <definedName name="dt">#REF!</definedName>
    <definedName name="Dv">#REF!</definedName>
    <definedName name="dvv">#REF!</definedName>
    <definedName name="E" localSheetId="1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8" hidden="1">{"'Sheet1'!$A$4386:$N$4591"}</definedName>
    <definedName name="earth" localSheetId="17" hidden="1">{"'Sheet1'!$A$4386:$N$4591"}</definedName>
    <definedName name="EARTH">#REF!</definedName>
    <definedName name="Earthing" localSheetId="1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1">#REF!</definedName>
    <definedName name="EB_Total" localSheetId="16">#REF!</definedName>
    <definedName name="EB_Total">#REF!</definedName>
    <definedName name="ec_charges" localSheetId="1">#REF!</definedName>
    <definedName name="ec_charges" localSheetId="16">#REF!</definedName>
    <definedName name="ec_charges">#REF!</definedName>
    <definedName name="ecfact" localSheetId="1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1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1">#REF!</definedName>
    <definedName name="ED_RTU" localSheetId="16">#REF!</definedName>
    <definedName name="ED_RTU">#REF!</definedName>
    <definedName name="ED_TRDR" localSheetId="1">#REF!</definedName>
    <definedName name="ED_TRDR" localSheetId="16">#REF!</definedName>
    <definedName name="ED_TRDR">#REF!</definedName>
    <definedName name="ee" localSheetId="1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1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1">#REF!</definedName>
    <definedName name="ENG" localSheetId="16">#REF!</definedName>
    <definedName name="ENG">#REF!</definedName>
    <definedName name="ENGG" localSheetId="1">#REF!</definedName>
    <definedName name="ENGG" localSheetId="16">#REF!</definedName>
    <definedName name="ENGG">#REF!</definedName>
    <definedName name="Engg_charges" localSheetId="1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1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1">#REF!</definedName>
    <definedName name="ert" localSheetId="16">#REF!</definedName>
    <definedName name="ert">#REF!</definedName>
    <definedName name="ERV" localSheetId="1">#REF!</definedName>
    <definedName name="ERV" localSheetId="16">#REF!</definedName>
    <definedName name="ERV">#REF!</definedName>
    <definedName name="Es" localSheetId="1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 localSheetId="16">#REF!</definedName>
    <definedName name="ESC_BOHW">#REF!</definedName>
    <definedName name="ESC_BOSW" localSheetId="1">#REF!</definedName>
    <definedName name="ESC_BOSW" localSheetId="16">#REF!</definedName>
    <definedName name="ESC_BOSW">#REF!</definedName>
    <definedName name="ESC_IDTOHW" localSheetId="1">#REF!</definedName>
    <definedName name="ESC_IDTOHW" localSheetId="16">#REF!</definedName>
    <definedName name="ESC_IDTOHW">#REF!</definedName>
    <definedName name="ESC_IDTOSW" localSheetId="1">#REF!</definedName>
    <definedName name="ESC_IDTOSW" localSheetId="16">#REF!</definedName>
    <definedName name="ESC_IDTOSW">#REF!</definedName>
    <definedName name="ESC_IMPHW" localSheetId="1">#REF!</definedName>
    <definedName name="ESC_IMPHW" localSheetId="16">#REF!</definedName>
    <definedName name="ESC_IMPHW">#REF!</definedName>
    <definedName name="ESC_IMPSW" localSheetId="1">#REF!</definedName>
    <definedName name="ESC_IMPSW" localSheetId="16">#REF!</definedName>
    <definedName name="ESC_IMPSW">#REF!</definedName>
    <definedName name="ESC_SER" localSheetId="1">#REF!</definedName>
    <definedName name="ESC_SER" localSheetId="16">#REF!</definedName>
    <definedName name="ESC_SER">#REF!</definedName>
    <definedName name="ESC_TRHW" localSheetId="1">#REF!</definedName>
    <definedName name="ESC_TRHW" localSheetId="16">#REF!</definedName>
    <definedName name="ESC_TRHW">#REF!</definedName>
    <definedName name="ESC_TRSW" localSheetId="1">#REF!</definedName>
    <definedName name="ESC_TRSW" localSheetId="16">#REF!</definedName>
    <definedName name="ESC_TRSW">#REF!</definedName>
    <definedName name="ESCPRD_BOHW" localSheetId="1">#REF!</definedName>
    <definedName name="ESCPRD_BOHW" localSheetId="16">#REF!</definedName>
    <definedName name="ESCPRD_BOHW">#REF!</definedName>
    <definedName name="ESCPRD_BOSW" localSheetId="1">#REF!</definedName>
    <definedName name="ESCPRD_BOSW" localSheetId="16">#REF!</definedName>
    <definedName name="ESCPRD_BOSW">#REF!</definedName>
    <definedName name="ESCPRD_IDTOHW" localSheetId="1">#REF!</definedName>
    <definedName name="ESCPRD_IDTOHW" localSheetId="16">#REF!</definedName>
    <definedName name="ESCPRD_IDTOHW">#REF!</definedName>
    <definedName name="ESCPRD_IDTOSW" localSheetId="1">#REF!</definedName>
    <definedName name="ESCPRD_IDTOSW" localSheetId="16">#REF!</definedName>
    <definedName name="ESCPRD_IDTOSW">#REF!</definedName>
    <definedName name="ESCPRD_IMPHW" localSheetId="1">#REF!</definedName>
    <definedName name="ESCPRD_IMPHW" localSheetId="16">#REF!</definedName>
    <definedName name="ESCPRD_IMPHW">#REF!</definedName>
    <definedName name="ESCPRD_IMPSW" localSheetId="1">#REF!</definedName>
    <definedName name="ESCPRD_IMPSW" localSheetId="16">#REF!</definedName>
    <definedName name="ESCPRD_IMPSW">#REF!</definedName>
    <definedName name="ESCPRD_TRHW" localSheetId="1">#REF!</definedName>
    <definedName name="ESCPRD_TRHW" localSheetId="16">#REF!</definedName>
    <definedName name="ESCPRD_TRHW">#REF!</definedName>
    <definedName name="ESCPRD_TRSW" localSheetId="1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1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1">#REF!</definedName>
    <definedName name="euro" localSheetId="16">#REF!</definedName>
    <definedName name="euro">#REF!</definedName>
    <definedName name="EWEQEWE">#REF!</definedName>
    <definedName name="ewer" localSheetId="1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1">#REF!</definedName>
    <definedName name="Excel_BuiltIn_Print_Area_1" localSheetId="16">#REF!</definedName>
    <definedName name="Excel_BuiltIn_Print_Area_1" localSheetId="8">"$#REF!.$A$1:$O$46"</definedName>
    <definedName name="Excel_BuiltIn_Print_Area_1" localSheetId="17">"$#REF!.$A$1:$O$46"</definedName>
    <definedName name="Excel_BuiltIn_Print_Area_1">#REF!</definedName>
    <definedName name="Excel_BuiltIn_Print_Area_1_1" localSheetId="1">#REF!</definedName>
    <definedName name="Excel_BuiltIn_Print_Area_1_1" localSheetId="16">#REF!</definedName>
    <definedName name="Excel_BuiltIn_Print_Area_1_1">#REF!</definedName>
    <definedName name="Excel_BuiltIn_Print_Area_1_1_1" localSheetId="1">#REF!</definedName>
    <definedName name="Excel_BuiltIn_Print_Area_1_1_1" localSheetId="16">#REF!</definedName>
    <definedName name="Excel_BuiltIn_Print_Area_1_1_1">#REF!</definedName>
    <definedName name="Excel_BuiltIn_Print_Area_1_1_1_1" localSheetId="1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16">#REF!</definedName>
    <definedName name="Excel_BuiltIn_Print_Area_2">#REF!</definedName>
    <definedName name="Excel_BuiltIn_Print_Area_2_1" localSheetId="1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1">#REF!</definedName>
    <definedName name="Excel_BuiltIn_Print_Area_4_1" localSheetId="16">#REF!</definedName>
    <definedName name="Excel_BuiltIn_Print_Area_4_1">#REF!</definedName>
    <definedName name="Excel_BuiltIn_Print_Area_4_1_1" localSheetId="1">#REF!</definedName>
    <definedName name="Excel_BuiltIn_Print_Area_4_1_1" localSheetId="16">#REF!</definedName>
    <definedName name="Excel_BuiltIn_Print_Area_4_1_1">#REF!</definedName>
    <definedName name="Excel_BuiltIn_Print_Area_4_1_1_1" localSheetId="1">#REF!</definedName>
    <definedName name="Excel_BuiltIn_Print_Area_4_1_1_1" localSheetId="16">#REF!</definedName>
    <definedName name="Excel_BuiltIn_Print_Area_4_1_1_1">#REF!</definedName>
    <definedName name="Excel_BuiltIn_Print_Area_4_1_1_1_1" localSheetId="1">#REF!</definedName>
    <definedName name="Excel_BuiltIn_Print_Area_4_1_1_1_1" localSheetId="16">#REF!</definedName>
    <definedName name="Excel_BuiltIn_Print_Area_4_1_1_1_1">#REF!</definedName>
    <definedName name="Excel_BuiltIn_Print_Area_4_1_1_1_1_1" localSheetId="1">#REF!</definedName>
    <definedName name="Excel_BuiltIn_Print_Area_4_1_1_1_1_1" localSheetId="16">#REF!</definedName>
    <definedName name="Excel_BuiltIn_Print_Area_4_1_1_1_1_1">#REF!</definedName>
    <definedName name="Excel_BuiltIn_Print_Area_4_1_1_1_1_1_1" localSheetId="1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1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1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1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1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1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1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16">#REF!</definedName>
    <definedName name="Excel_BuiltIn_Print_Titles_1" localSheetId="8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8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1">#REF!</definedName>
    <definedName name="EXPHEADS" localSheetId="16">#REF!</definedName>
    <definedName name="EXPHEADS">#REF!</definedName>
    <definedName name="EXST" localSheetId="8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1">#REF!</definedName>
    <definedName name="external" localSheetId="16">#REF!</definedName>
    <definedName name="external">#REF!</definedName>
    <definedName name="Extra_Pay">#REF!</definedName>
    <definedName name="exwks" localSheetId="1">#REF!</definedName>
    <definedName name="exwks" localSheetId="16">#REF!</definedName>
    <definedName name="exwks">#REF!</definedName>
    <definedName name="f" localSheetId="1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8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1">#REF!</definedName>
    <definedName name="facplc" localSheetId="16">#REF!</definedName>
    <definedName name="facplc">#REF!</definedName>
    <definedName name="fact" localSheetId="1">#REF!</definedName>
    <definedName name="fact" localSheetId="16">#REF!</definedName>
    <definedName name="fact">#REF!</definedName>
    <definedName name="FACT1" localSheetId="1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1">#REF!</definedName>
    <definedName name="Fb" localSheetId="16">#REF!</definedName>
    <definedName name="Fb">#REF!</definedName>
    <definedName name="FC">#REF!</definedName>
    <definedName name="fck" localSheetId="1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8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8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1">#REF!</definedName>
    <definedName name="FFR" localSheetId="16">#REF!</definedName>
    <definedName name="FFR">#REF!</definedName>
    <definedName name="ffvvv">#REF!</definedName>
    <definedName name="fgdfgg" localSheetId="1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1">#REF!</definedName>
    <definedName name="Fh" localSheetId="16">#REF!</definedName>
    <definedName name="Fh">#REF!</definedName>
    <definedName name="Fha">#REF!</definedName>
    <definedName name="FHH">#REF!</definedName>
    <definedName name="fhhhh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1">#REF!</definedName>
    <definedName name="Fhwl" localSheetId="16">#REF!</definedName>
    <definedName name="Fhwl">#REF!</definedName>
    <definedName name="FI" localSheetId="1">#REF!</definedName>
    <definedName name="FI" localSheetId="16">#REF!</definedName>
    <definedName name="FI">#REF!</definedName>
    <definedName name="FI_AIRHW" localSheetId="1">#REF!</definedName>
    <definedName name="FI_AIRHW" localSheetId="16">#REF!</definedName>
    <definedName name="FI_AIRHW">#REF!</definedName>
    <definedName name="FI_AIRSW" localSheetId="1">#REF!</definedName>
    <definedName name="FI_AIRSW" localSheetId="16">#REF!</definedName>
    <definedName name="FI_AIRSW">#REF!</definedName>
    <definedName name="FI_BOHW" localSheetId="1">#REF!</definedName>
    <definedName name="FI_BOHW" localSheetId="16">#REF!</definedName>
    <definedName name="FI_BOHW">#REF!</definedName>
    <definedName name="FI_BOSW" localSheetId="1">#REF!</definedName>
    <definedName name="FI_BOSW" localSheetId="16">#REF!</definedName>
    <definedName name="FI_BOSW">#REF!</definedName>
    <definedName name="FI_IDTOHW" localSheetId="1">#REF!</definedName>
    <definedName name="FI_IDTOHW" localSheetId="16">#REF!</definedName>
    <definedName name="FI_IDTOHW">#REF!</definedName>
    <definedName name="FI_IDTOSW" localSheetId="1">#REF!</definedName>
    <definedName name="FI_IDTOSW" localSheetId="16">#REF!</definedName>
    <definedName name="FI_IDTOSW">#REF!</definedName>
    <definedName name="FI_SITEHW" localSheetId="1">#REF!</definedName>
    <definedName name="FI_SITEHW" localSheetId="16">#REF!</definedName>
    <definedName name="FI_SITEHW">#REF!</definedName>
    <definedName name="FI_SITESW" localSheetId="1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1">#REF!</definedName>
    <definedName name="FIM" localSheetId="16">#REF!</definedName>
    <definedName name="FIM">#REF!</definedName>
    <definedName name="Fin_charges" localSheetId="1">#REF!</definedName>
    <definedName name="Fin_charges" localSheetId="16">#REF!</definedName>
    <definedName name="Fin_charges">#REF!</definedName>
    <definedName name="FireFighting" localSheetId="1">#REF!</definedName>
    <definedName name="FireFighting" localSheetId="16">#REF!</definedName>
    <definedName name="FireFighting">#REF!</definedName>
    <definedName name="FIT" localSheetId="1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8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1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1">#REF!</definedName>
    <definedName name="fo" localSheetId="16">#REF!</definedName>
    <definedName name="fo">#REF!</definedName>
    <definedName name="foa">#REF!</definedName>
    <definedName name="for_typ" localSheetId="1">#REF!</definedName>
    <definedName name="for_typ" localSheetId="16">#REF!</definedName>
    <definedName name="for_typ">#REF!</definedName>
    <definedName name="Forecast" localSheetId="1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1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1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1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8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1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1">#REF!</definedName>
    <definedName name="frierect" localSheetId="16">#REF!</definedName>
    <definedName name="frierect">#REF!</definedName>
    <definedName name="Frl">#REF!</definedName>
    <definedName name="frnorms" localSheetId="1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1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8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1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1">#REF!</definedName>
    <definedName name="fym" localSheetId="16">#REF!</definedName>
    <definedName name="fym">#REF!</definedName>
    <definedName name="fys" localSheetId="1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1">#REF!</definedName>
    <definedName name="gama" localSheetId="16">#REF!</definedName>
    <definedName name="gama">#REF!</definedName>
    <definedName name="gamah" localSheetId="1">#REF!</definedName>
    <definedName name="gamah" localSheetId="16">#REF!</definedName>
    <definedName name="gamah">#REF!</definedName>
    <definedName name="gamma" localSheetId="1">#REF!</definedName>
    <definedName name="gamma" localSheetId="16">#REF!</definedName>
    <definedName name="gamma">#REF!</definedName>
    <definedName name="Gas_Price">#REF!</definedName>
    <definedName name="GATE" localSheetId="1">#REF!</definedName>
    <definedName name="GATE" localSheetId="16">#REF!</definedName>
    <definedName name="GATE">#REF!</definedName>
    <definedName name="GBDFG">#REF!</definedName>
    <definedName name="Gc">#REF!</definedName>
    <definedName name="Gcc" localSheetId="1">#REF!</definedName>
    <definedName name="Gcc" localSheetId="16">#REF!</definedName>
    <definedName name="Gcc">#REF!</definedName>
    <definedName name="Gci">#REF!</definedName>
    <definedName name="Gcm" localSheetId="1">#REF!</definedName>
    <definedName name="Gcm" localSheetId="16">#REF!</definedName>
    <definedName name="Gcm">#REF!</definedName>
    <definedName name="Gcr" localSheetId="1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1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1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8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1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8">#REF!</definedName>
    <definedName name="Gi" localSheetId="17">#REF!</definedName>
    <definedName name="GI" localSheetId="18">#N/A</definedName>
    <definedName name="GI">'800kV HVDC TA-602'!GI</definedName>
    <definedName name="GInfo" localSheetId="1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1">#REF!</definedName>
    <definedName name="GP" localSheetId="16">#REF!</definedName>
    <definedName name="GP">#REF!</definedName>
    <definedName name="GPs" localSheetId="1">#REF!</definedName>
    <definedName name="GPs" localSheetId="16">#REF!</definedName>
    <definedName name="GPs">#REF!</definedName>
    <definedName name="GPTL">#REF!</definedName>
    <definedName name="grg" localSheetId="1">#REF!</definedName>
    <definedName name="grg" localSheetId="16">#REF!</definedName>
    <definedName name="grg">#REF!</definedName>
    <definedName name="GRGRREG">#REF!</definedName>
    <definedName name="gross" localSheetId="1">#REF!</definedName>
    <definedName name="gross" localSheetId="16">#REF!</definedName>
    <definedName name="gross">#REF!</definedName>
    <definedName name="Groundinga" localSheetId="1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1">#REF!</definedName>
    <definedName name="Growth" localSheetId="16">#REF!</definedName>
    <definedName name="Growth">#REF!</definedName>
    <definedName name="GRR" localSheetId="1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1">#REF!</definedName>
    <definedName name="gtst" localSheetId="16">#REF!</definedName>
    <definedName name="gtst">#REF!</definedName>
    <definedName name="GTTPL">#REF!</definedName>
    <definedName name="Gw" localSheetId="1">#REF!</definedName>
    <definedName name="Gw" localSheetId="16">#REF!</definedName>
    <definedName name="Gw">#REF!</definedName>
    <definedName name="H" localSheetId="1">#REF!</definedName>
    <definedName name="H" localSheetId="16">#REF!</definedName>
    <definedName name="H">#REF!</definedName>
    <definedName name="H___0">#REF!</definedName>
    <definedName name="H___13">#REF!</definedName>
    <definedName name="H0" localSheetId="1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1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8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8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1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1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1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8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1">#REF!</definedName>
    <definedName name="HNDCLR_CHGS" localSheetId="16">#REF!</definedName>
    <definedName name="HNDCLR_CHGS">#REF!</definedName>
    <definedName name="ho" localSheetId="1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8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1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1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1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8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8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8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8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8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8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8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8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8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1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1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8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8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1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1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1">#REF!</definedName>
    <definedName name="If" localSheetId="16">#REF!</definedName>
    <definedName name="If">#REF!</definedName>
    <definedName name="IF_J_1_RUN__PROG1" localSheetId="1">#REF!</definedName>
    <definedName name="IF_J_1_RUN__PROG1" localSheetId="16">#REF!</definedName>
    <definedName name="IF_J_1_RUN__PROG1">#REF!</definedName>
    <definedName name="IFB">#REF!</definedName>
    <definedName name="Ig" localSheetId="1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1">#REF!</definedName>
    <definedName name="IGP_M" localSheetId="16">#REF!</definedName>
    <definedName name="IGP_M">#REF!</definedName>
    <definedName name="II" localSheetId="1">#REF!</definedName>
    <definedName name="II" localSheetId="16">#REF!</definedName>
    <definedName name="II">#REF!</definedName>
    <definedName name="iii" localSheetId="1">#REF!</definedName>
    <definedName name="iii" localSheetId="16">#REF!</definedName>
    <definedName name="iii">#REF!</definedName>
    <definedName name="iiiiii">#REF!</definedName>
    <definedName name="ijui">#REF!</definedName>
    <definedName name="ik" localSheetId="1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1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1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1">#REF!</definedName>
    <definedName name="Indra" localSheetId="16">#REF!</definedName>
    <definedName name="Indra">#REF!</definedName>
    <definedName name="INFLOW">#REF!</definedName>
    <definedName name="INNCAGRS" localSheetId="1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1">#REF!</definedName>
    <definedName name="Insurance" localSheetId="16">#REF!</definedName>
    <definedName name="Insurance">#REF!</definedName>
    <definedName name="INT">#REF!</definedName>
    <definedName name="INT_CHGS" localSheetId="1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1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1">#REF!</definedName>
    <definedName name="IPRestrictions" localSheetId="16">#REF!</definedName>
    <definedName name="IPRestrictions">#REF!</definedName>
    <definedName name="ipu" localSheetId="1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1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1">#REF!</definedName>
    <definedName name="Ix" localSheetId="16">#REF!</definedName>
    <definedName name="Ix">#REF!</definedName>
    <definedName name="Iy" localSheetId="1">#REF!</definedName>
    <definedName name="Iy" localSheetId="16">#REF!</definedName>
    <definedName name="Iy">#REF!</definedName>
    <definedName name="J" localSheetId="1">#REF!</definedName>
    <definedName name="J" localSheetId="16">#REF!</definedName>
    <definedName name="J">#REF!</definedName>
    <definedName name="jawed">#REF!</definedName>
    <definedName name="jddd" localSheetId="8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1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8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8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8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8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8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1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8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1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1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1">#REF!</definedName>
    <definedName name="ka" localSheetId="16">#REF!</definedName>
    <definedName name="ka">#REF!</definedName>
    <definedName name="KAMAL" localSheetId="8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8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1">#REF!</definedName>
    <definedName name="kb" localSheetId="16">#REF!</definedName>
    <definedName name="kb">#REF!</definedName>
    <definedName name="kc" localSheetId="1">#REF!</definedName>
    <definedName name="kc" localSheetId="16">#REF!</definedName>
    <definedName name="kc">#REF!</definedName>
    <definedName name="kec" localSheetId="1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1">#REF!</definedName>
    <definedName name="KEL" localSheetId="16">#REF!</definedName>
    <definedName name="KEL">#REF!</definedName>
    <definedName name="KET" localSheetId="1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1">#REF!</definedName>
    <definedName name="Kh" localSheetId="16">#REF!</definedName>
    <definedName name="Kh">#REF!</definedName>
    <definedName name="Kh___0">#REF!</definedName>
    <definedName name="Kh___13">#REF!</definedName>
    <definedName name="Ki" localSheetId="1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1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8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1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8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1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1">#REF!</definedName>
    <definedName name="kptl" localSheetId="16">#REF!</definedName>
    <definedName name="kptl">#REF!</definedName>
    <definedName name="kr">#REF!</definedName>
    <definedName name="Ks" localSheetId="1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8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1">#REF!</definedName>
    <definedName name="KST" localSheetId="16">#REF!</definedName>
    <definedName name="KST">#REF!</definedName>
    <definedName name="kst_4.20" localSheetId="1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8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1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1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1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1">#REF!</definedName>
    <definedName name="L2__m" localSheetId="16">#REF!</definedName>
    <definedName name="L2__m">#REF!</definedName>
    <definedName name="l2x">#REF!</definedName>
    <definedName name="l2xx">#REF!</definedName>
    <definedName name="La" localSheetId="1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1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1">#REF!</definedName>
    <definedName name="lane_width" localSheetId="16">#REF!</definedName>
    <definedName name="lane_width">#REF!</definedName>
    <definedName name="LanguageComment" localSheetId="1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8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1">#REF!</definedName>
    <definedName name="Lb" localSheetId="16">#REF!</definedName>
    <definedName name="Lb">#REF!</definedName>
    <definedName name="LBA">#REF!</definedName>
    <definedName name="LBA_1">#REF!</definedName>
    <definedName name="lc" localSheetId="1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1">#REF!</definedName>
    <definedName name="LC_CHGS" localSheetId="16">#REF!</definedName>
    <definedName name="LC_CHGS">#REF!</definedName>
    <definedName name="lc1i4f" localSheetId="1">#REF!</definedName>
    <definedName name="lc1i4f" localSheetId="16">#REF!</definedName>
    <definedName name="lc1i4f">#REF!</definedName>
    <definedName name="lc1i5f" localSheetId="1">#REF!</definedName>
    <definedName name="lc1i5f" localSheetId="16">#REF!</definedName>
    <definedName name="lc1i5f">#REF!</definedName>
    <definedName name="lc2i1bc8f" localSheetId="1">#REF!</definedName>
    <definedName name="lc2i1bc8f" localSheetId="16">#REF!</definedName>
    <definedName name="lc2i1bc8f">#REF!</definedName>
    <definedName name="lc350mcbc" localSheetId="1">#REF!</definedName>
    <definedName name="lc350mcbc" localSheetId="16">#REF!</definedName>
    <definedName name="lc350mcbc">#REF!</definedName>
    <definedName name="lc350mcfdr" localSheetId="1">#REF!</definedName>
    <definedName name="lc350mcfdr" localSheetId="16">#REF!</definedName>
    <definedName name="lc350mcfdr">#REF!</definedName>
    <definedName name="lc350mcic" localSheetId="1">#REF!</definedName>
    <definedName name="lc350mcic" localSheetId="16">#REF!</definedName>
    <definedName name="lc350mcic">#REF!</definedName>
    <definedName name="lc350pcfdr" localSheetId="1">#REF!</definedName>
    <definedName name="lc350pcfdr" localSheetId="16">#REF!</definedName>
    <definedName name="lc350pcfdr">#REF!</definedName>
    <definedName name="lc350pcic" localSheetId="1">#REF!</definedName>
    <definedName name="lc350pcic" localSheetId="16">#REF!</definedName>
    <definedName name="lc350pcic">#REF!</definedName>
    <definedName name="lc500mcbc" localSheetId="1">#REF!</definedName>
    <definedName name="lc500mcbc" localSheetId="16">#REF!</definedName>
    <definedName name="lc500mcbc">#REF!</definedName>
    <definedName name="lc500mcfdr" localSheetId="1">#REF!</definedName>
    <definedName name="lc500mcfdr" localSheetId="16">#REF!</definedName>
    <definedName name="lc500mcfdr">#REF!</definedName>
    <definedName name="lc500mcic" localSheetId="1">#REF!</definedName>
    <definedName name="lc500mcic" localSheetId="16">#REF!</definedName>
    <definedName name="lc500mcic">#REF!</definedName>
    <definedName name="lcabbbc" localSheetId="1">#REF!</definedName>
    <definedName name="lcabbbc" localSheetId="16">#REF!</definedName>
    <definedName name="lcabbbc">#REF!</definedName>
    <definedName name="lcabbfdr" localSheetId="1">#REF!</definedName>
    <definedName name="lcabbfdr" localSheetId="16">#REF!</definedName>
    <definedName name="lcabbfdr">#REF!</definedName>
    <definedName name="lcabbic" localSheetId="1">#REF!</definedName>
    <definedName name="lcabbic" localSheetId="16">#REF!</definedName>
    <definedName name="lcabbic">#REF!</definedName>
    <definedName name="lcs" localSheetId="1">#REF!</definedName>
    <definedName name="lcs" localSheetId="16">#REF!</definedName>
    <definedName name="lcs">#REF!</definedName>
    <definedName name="LD">#REF!</definedName>
    <definedName name="LD_Analysis" localSheetId="1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1">#REF!</definedName>
    <definedName name="le" localSheetId="16">#REF!</definedName>
    <definedName name="le">#REF!</definedName>
    <definedName name="least" localSheetId="1">#REF!</definedName>
    <definedName name="least" localSheetId="16">#REF!</definedName>
    <definedName name="least">#REF!</definedName>
    <definedName name="lef">#REF!</definedName>
    <definedName name="lel">#REF!</definedName>
    <definedName name="len" localSheetId="1">#REF!</definedName>
    <definedName name="len" localSheetId="16">#REF!</definedName>
    <definedName name="len">#REF!</definedName>
    <definedName name="length" localSheetId="1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1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1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1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1">#REF!</definedName>
    <definedName name="Location" localSheetId="16">#REF!</definedName>
    <definedName name="Location">#REF!</definedName>
    <definedName name="logo1">"Picture 7"</definedName>
    <definedName name="logoa" localSheetId="1">#REF!</definedName>
    <definedName name="logoa" localSheetId="16">#REF!</definedName>
    <definedName name="logoa">#REF!</definedName>
    <definedName name="loi">#REF!</definedName>
    <definedName name="Lp">#REF!</definedName>
    <definedName name="Lr" localSheetId="1">#REF!</definedName>
    <definedName name="Lr" localSheetId="16">#REF!</definedName>
    <definedName name="Lr">#REF!</definedName>
    <definedName name="Lr___0">#REF!</definedName>
    <definedName name="Lr___13">#REF!</definedName>
    <definedName name="ls" localSheetId="1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1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1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1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1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1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10">#REF!</definedName>
    <definedName name="Main" localSheetId="16">#REF!</definedName>
    <definedName name="Main" localSheetId="15">#REF!</definedName>
    <definedName name="Main" localSheetId="7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1">#REF!</definedName>
    <definedName name="majord" localSheetId="16">#REF!</definedName>
    <definedName name="majord">#REF!</definedName>
    <definedName name="majororders" localSheetId="1">#REF!</definedName>
    <definedName name="majororders" localSheetId="16">#REF!</definedName>
    <definedName name="majororders">#REF!</definedName>
    <definedName name="man" localSheetId="1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1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1">#REF!</definedName>
    <definedName name="Manday_Rate" localSheetId="16">#REF!</definedName>
    <definedName name="Manday_Rate">#REF!</definedName>
    <definedName name="manday1" localSheetId="1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8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8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1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1">#REF!</definedName>
    <definedName name="MarginalCosts" localSheetId="16">#REF!</definedName>
    <definedName name="MarginalCosts">#REF!</definedName>
    <definedName name="MarginalCostsSM" localSheetId="1">#REF!</definedName>
    <definedName name="MarginalCostsSM" localSheetId="16">#REF!</definedName>
    <definedName name="MarginalCostsSM">#REF!</definedName>
    <definedName name="MARKETSHAREPYHIGH" localSheetId="1">#REF!</definedName>
    <definedName name="MARKETSHAREPYHIGH" localSheetId="16">#REF!</definedName>
    <definedName name="MARKETSHAREPYHIGH">#REF!</definedName>
    <definedName name="MARKETSHAREPYLOW" localSheetId="1">#REF!</definedName>
    <definedName name="MARKETSHAREPYLOW" localSheetId="16">#REF!</definedName>
    <definedName name="MARKETSHAREPYLOW">#REF!</definedName>
    <definedName name="MAS" localSheetId="1">#REF!</definedName>
    <definedName name="MAS" localSheetId="16">#REF!</definedName>
    <definedName name="MAS">#REF!</definedName>
    <definedName name="MasterMolDoseList">#REF!</definedName>
    <definedName name="Masterpreisliste_Access_ohne_CHAR_10_" localSheetId="1">#REF!</definedName>
    <definedName name="Masterpreisliste_Access_ohne_CHAR_10_" localSheetId="16">#REF!</definedName>
    <definedName name="Masterpreisliste_Access_ohne_CHAR_10_">#REF!</definedName>
    <definedName name="MATHS" localSheetId="1">#REF!</definedName>
    <definedName name="MATHS" localSheetId="16">#REF!</definedName>
    <definedName name="MATHS">#REF!</definedName>
    <definedName name="Mb" localSheetId="1">#REF!</definedName>
    <definedName name="Mb" localSheetId="16">#REF!</definedName>
    <definedName name="Mb">#REF!</definedName>
    <definedName name="Mb_v">#REF!</definedName>
    <definedName name="mbn">#REF!</definedName>
    <definedName name="Mc" localSheetId="1">#REF!</definedName>
    <definedName name="Mc" localSheetId="16">#REF!</definedName>
    <definedName name="Mc">#REF!</definedName>
    <definedName name="MC_ABB_Imp" localSheetId="1">#REF!</definedName>
    <definedName name="MC_ABB_Imp" localSheetId="16">#REF!</definedName>
    <definedName name="MC_ABB_Imp">#REF!</definedName>
    <definedName name="MC_ABB_local" localSheetId="1">#REF!</definedName>
    <definedName name="MC_ABB_local" localSheetId="16">#REF!</definedName>
    <definedName name="MC_ABB_local">#REF!</definedName>
    <definedName name="MC_ABB_peenya" localSheetId="1">#REF!</definedName>
    <definedName name="MC_ABB_peenya" localSheetId="16">#REF!</definedName>
    <definedName name="MC_ABB_peenya">#REF!</definedName>
    <definedName name="MC_AIC_Imp" localSheetId="1">#REF!</definedName>
    <definedName name="MC_AIC_Imp" localSheetId="16">#REF!</definedName>
    <definedName name="MC_AIC_Imp">#REF!</definedName>
    <definedName name="MC_AIC_local" localSheetId="1">#REF!</definedName>
    <definedName name="MC_AIC_local" localSheetId="16">#REF!</definedName>
    <definedName name="MC_AIC_local">#REF!</definedName>
    <definedName name="MC_DEMHW" localSheetId="1">#REF!</definedName>
    <definedName name="MC_DEMHW" localSheetId="16">#REF!</definedName>
    <definedName name="MC_DEMHW">#REF!</definedName>
    <definedName name="MC_DEMSW" localSheetId="1">#REF!</definedName>
    <definedName name="MC_DEMSW" localSheetId="16">#REF!</definedName>
    <definedName name="MC_DEMSW">#REF!</definedName>
    <definedName name="MC_FFRHW" localSheetId="1">#REF!</definedName>
    <definedName name="MC_FFRHW" localSheetId="16">#REF!</definedName>
    <definedName name="MC_FFRHW">#REF!</definedName>
    <definedName name="MC_FFRSW" localSheetId="1">#REF!</definedName>
    <definedName name="MC_FFRSW" localSheetId="16">#REF!</definedName>
    <definedName name="MC_FFRSW">#REF!</definedName>
    <definedName name="MC_FIMHW" localSheetId="1">#REF!</definedName>
    <definedName name="MC_FIMHW" localSheetId="16">#REF!</definedName>
    <definedName name="MC_FIMHW">#REF!</definedName>
    <definedName name="MC_FIMSW" localSheetId="1">#REF!</definedName>
    <definedName name="MC_FIMSW" localSheetId="16">#REF!</definedName>
    <definedName name="MC_FIMSW">#REF!</definedName>
    <definedName name="MC_NOKHW" localSheetId="1">#REF!</definedName>
    <definedName name="MC_NOKHW" localSheetId="16">#REF!</definedName>
    <definedName name="MC_NOKHW">#REF!</definedName>
    <definedName name="MC_NOKSW" localSheetId="1">#REF!</definedName>
    <definedName name="MC_NOKSW" localSheetId="16">#REF!</definedName>
    <definedName name="MC_NOKSW">#REF!</definedName>
    <definedName name="MC_NonABB_Imp" localSheetId="1">#REF!</definedName>
    <definedName name="MC_NonABB_Imp" localSheetId="16">#REF!</definedName>
    <definedName name="MC_NonABB_Imp">#REF!</definedName>
    <definedName name="MC_NonABB_local" localSheetId="1">#REF!</definedName>
    <definedName name="MC_NonABB_local" localSheetId="16">#REF!</definedName>
    <definedName name="MC_NonABB_local">#REF!</definedName>
    <definedName name="MC_SEKHW" localSheetId="1">#REF!</definedName>
    <definedName name="MC_SEKHW" localSheetId="16">#REF!</definedName>
    <definedName name="MC_SEKHW">#REF!</definedName>
    <definedName name="MC_SEKSW" localSheetId="1">#REF!</definedName>
    <definedName name="MC_SEKSW" localSheetId="16">#REF!</definedName>
    <definedName name="MC_SEKSW">#REF!</definedName>
    <definedName name="MC_SFRHW" localSheetId="1">#REF!</definedName>
    <definedName name="MC_SFRHW" localSheetId="16">#REF!</definedName>
    <definedName name="MC_SFRHW">#REF!</definedName>
    <definedName name="MC_SFRSW" localSheetId="1">#REF!</definedName>
    <definedName name="MC_SFRSW" localSheetId="16">#REF!</definedName>
    <definedName name="MC_SFRSW">#REF!</definedName>
    <definedName name="MC_UKPHW" localSheetId="1">#REF!</definedName>
    <definedName name="MC_UKPHW" localSheetId="16">#REF!</definedName>
    <definedName name="MC_UKPHW">#REF!</definedName>
    <definedName name="MC_UKPSW" localSheetId="1">#REF!</definedName>
    <definedName name="MC_UKPSW" localSheetId="16">#REF!</definedName>
    <definedName name="MC_UKPSW">#REF!</definedName>
    <definedName name="MC_USDHW" localSheetId="1">#REF!</definedName>
    <definedName name="MC_USDHW" localSheetId="16">#REF!</definedName>
    <definedName name="MC_USDHW">#REF!</definedName>
    <definedName name="MC_USDSW" localSheetId="1">#REF!</definedName>
    <definedName name="MC_USDSW" localSheetId="16">#REF!</definedName>
    <definedName name="MC_USDSW">#REF!</definedName>
    <definedName name="Mc_v">#REF!</definedName>
    <definedName name="MC_YENHW" localSheetId="1">#REF!</definedName>
    <definedName name="MC_YENHW" localSheetId="16">#REF!</definedName>
    <definedName name="MC_YENHW">#REF!</definedName>
    <definedName name="MC_YENSW" localSheetId="1">#REF!</definedName>
    <definedName name="MC_YENSW" localSheetId="16">#REF!</definedName>
    <definedName name="MC_YENSW">#REF!</definedName>
    <definedName name="mcabb3501i5f" localSheetId="1">#REF!</definedName>
    <definedName name="mcabb3501i5f" localSheetId="16">#REF!</definedName>
    <definedName name="mcabb3501i5f">#REF!</definedName>
    <definedName name="mcabb3502i1bc8f" localSheetId="1">#REF!</definedName>
    <definedName name="mcabb3502i1bc8f" localSheetId="16">#REF!</definedName>
    <definedName name="mcabb3502i1bc8f">#REF!</definedName>
    <definedName name="mcabb5002i1bc8f" localSheetId="1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1">#REF!</definedName>
    <definedName name="mcmc1i5f" localSheetId="16">#REF!</definedName>
    <definedName name="mcmc1i5f">#REF!</definedName>
    <definedName name="mcmc3502i1bc8f" localSheetId="1">#REF!</definedName>
    <definedName name="mcmc3502i1bc8f" localSheetId="16">#REF!</definedName>
    <definedName name="mcmc3502i1bc8f">#REF!</definedName>
    <definedName name="mcmc5002i1bc8f" localSheetId="1">#REF!</definedName>
    <definedName name="mcmc5002i1bc8f" localSheetId="16">#REF!</definedName>
    <definedName name="mcmc5002i1bc8f">#REF!</definedName>
    <definedName name="mcpc1i4f" localSheetId="1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1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1">#REF!</definedName>
    <definedName name="Med" localSheetId="16">#REF!</definedName>
    <definedName name="Med">#REF!</definedName>
    <definedName name="method">#REF!</definedName>
    <definedName name="mf" localSheetId="1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8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 localSheetId="16">#REF!</definedName>
    <definedName name="MF_ABB_local">#REF!</definedName>
    <definedName name="MF_ABB_peenya" localSheetId="1">#REF!</definedName>
    <definedName name="MF_ABB_peenya" localSheetId="16">#REF!</definedName>
    <definedName name="MF_ABB_peenya">#REF!</definedName>
    <definedName name="MF_AIC_Imp" localSheetId="1">#REF!</definedName>
    <definedName name="MF_AIC_Imp" localSheetId="16">#REF!</definedName>
    <definedName name="MF_AIC_Imp">#REF!</definedName>
    <definedName name="MF_AIC_local" localSheetId="1">#REF!</definedName>
    <definedName name="MF_AIC_local" localSheetId="16">#REF!</definedName>
    <definedName name="MF_AIC_local">#REF!</definedName>
    <definedName name="MF_AUTImp_ABB" localSheetId="1">#REF!</definedName>
    <definedName name="MF_AUTImp_ABB" localSheetId="16">#REF!</definedName>
    <definedName name="MF_AUTImp_ABB">#REF!</definedName>
    <definedName name="MF_AUTImp_NonABB" localSheetId="1">#REF!</definedName>
    <definedName name="MF_AUTImp_NonABB" localSheetId="16">#REF!</definedName>
    <definedName name="MF_AUTImp_NonABB">#REF!</definedName>
    <definedName name="MF_NonABB_local" localSheetId="1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1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1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1">#REF!</definedName>
    <definedName name="Model_Comparison" localSheetId="16">#REF!</definedName>
    <definedName name="Model_Comparison">#REF!</definedName>
    <definedName name="modified">#REF!</definedName>
    <definedName name="modvat" localSheetId="1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1">#REF!</definedName>
    <definedName name="MQAKAM" localSheetId="16">#REF!</definedName>
    <definedName name="MQAKAM">#REF!</definedName>
    <definedName name="Ms" localSheetId="1">#REF!</definedName>
    <definedName name="Ms" localSheetId="16">#REF!</definedName>
    <definedName name="Ms">#REF!</definedName>
    <definedName name="MS_Royalty" localSheetId="1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1">#REF!</definedName>
    <definedName name="mujj" localSheetId="16">#REF!</definedName>
    <definedName name="mujj">#REF!</definedName>
    <definedName name="Mulimit" localSheetId="1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1">#REF!</definedName>
    <definedName name="MVP_Total" localSheetId="16">#REF!</definedName>
    <definedName name="MVP_Total">#REF!</definedName>
    <definedName name="MyList">#REF!</definedName>
    <definedName name="MyPBRScenario" localSheetId="1">#REF!</definedName>
    <definedName name="MyPBRScenario" localSheetId="16">#REF!</definedName>
    <definedName name="MyPBRScenario">#REF!</definedName>
    <definedName name="N" localSheetId="1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1">#REF!</definedName>
    <definedName name="Nc" localSheetId="16">#REF!</definedName>
    <definedName name="Nc">#REF!</definedName>
    <definedName name="ncfnvo">#REF!</definedName>
    <definedName name="NcIS" localSheetId="1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1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1">#REF!</definedName>
    <definedName name="nlg_cd" localSheetId="16">#REF!</definedName>
    <definedName name="nlg_cd">#REF!</definedName>
    <definedName name="nlg_er" localSheetId="1">#REF!</definedName>
    <definedName name="nlg_er" localSheetId="16">#REF!</definedName>
    <definedName name="nlg_er">#REF!</definedName>
    <definedName name="nlg_fi" localSheetId="1">#REF!</definedName>
    <definedName name="nlg_fi" localSheetId="16">#REF!</definedName>
    <definedName name="nlg_fi">#REF!</definedName>
    <definedName name="nlllk" localSheetId="8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1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1">#REF!</definedName>
    <definedName name="no_name" localSheetId="16">#REF!</definedName>
    <definedName name="no_name">#REF!</definedName>
    <definedName name="NOK" localSheetId="1">#REF!</definedName>
    <definedName name="NOK" localSheetId="16">#REF!</definedName>
    <definedName name="NOK">#REF!</definedName>
    <definedName name="non">#REF!</definedName>
    <definedName name="NONSOR">#REF!</definedName>
    <definedName name="Nos" localSheetId="1">#REF!</definedName>
    <definedName name="Nos" localSheetId="16">#REF!</definedName>
    <definedName name="Nos">#REF!</definedName>
    <definedName name="NPV_Risk" localSheetId="1">#REF!</definedName>
    <definedName name="NPV_Risk" localSheetId="16">#REF!</definedName>
    <definedName name="NPV_Risk">#REF!</definedName>
    <definedName name="NqIS" localSheetId="1">#REF!</definedName>
    <definedName name="NqIS" localSheetId="16">#REF!</definedName>
    <definedName name="NqIS">#REF!</definedName>
    <definedName name="NrIS" localSheetId="1">#REF!</definedName>
    <definedName name="NrIS" localSheetId="16">#REF!</definedName>
    <definedName name="NrIS">#REF!</definedName>
    <definedName name="Ns">#REF!</definedName>
    <definedName name="Nsd">#REF!</definedName>
    <definedName name="Nsda" localSheetId="1">#REF!</definedName>
    <definedName name="Nsda" localSheetId="16">#REF!</definedName>
    <definedName name="Nsda">#REF!</definedName>
    <definedName name="Nsdb" localSheetId="1">#REF!</definedName>
    <definedName name="Nsdb" localSheetId="16">#REF!</definedName>
    <definedName name="Nsdb">#REF!</definedName>
    <definedName name="Nsm" localSheetId="1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1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1">#REF!</definedName>
    <definedName name="Nur" localSheetId="16">#REF!</definedName>
    <definedName name="Nur">#REF!</definedName>
    <definedName name="Nx" localSheetId="1">#REF!</definedName>
    <definedName name="Nx" localSheetId="16">#REF!</definedName>
    <definedName name="Nx">#REF!</definedName>
    <definedName name="Nx___0">#REF!</definedName>
    <definedName name="Nx___13">#REF!</definedName>
    <definedName name="nxs" localSheetId="1">#REF!</definedName>
    <definedName name="nxs" localSheetId="16">#REF!</definedName>
    <definedName name="nxs">#REF!</definedName>
    <definedName name="Nxx">#REF!</definedName>
    <definedName name="Ny" localSheetId="1">#REF!</definedName>
    <definedName name="Ny" localSheetId="16">#REF!</definedName>
    <definedName name="Ny">#REF!</definedName>
    <definedName name="Ny___0">#REF!</definedName>
    <definedName name="Ny___13">#REF!</definedName>
    <definedName name="nys" localSheetId="1">#REF!</definedName>
    <definedName name="nys" localSheetId="16">#REF!</definedName>
    <definedName name="nys">#REF!</definedName>
    <definedName name="Nyy">#REF!</definedName>
    <definedName name="O" localSheetId="1">#REF!</definedName>
    <definedName name="O" localSheetId="16">#REF!</definedName>
    <definedName name="O">#REF!</definedName>
    <definedName name="oct">#REF!</definedName>
    <definedName name="OCTROI" localSheetId="1">#REF!</definedName>
    <definedName name="OCTROI" localSheetId="16">#REF!</definedName>
    <definedName name="OCTROI">#REF!</definedName>
    <definedName name="OCTROI_HW" localSheetId="1">#REF!</definedName>
    <definedName name="OCTROI_HW" localSheetId="16">#REF!</definedName>
    <definedName name="OCTROI_HW">#REF!</definedName>
    <definedName name="OCTROI_SW" localSheetId="1">#REF!</definedName>
    <definedName name="OCTROI_SW" localSheetId="16">#REF!</definedName>
    <definedName name="OCTROI_SW">#REF!</definedName>
    <definedName name="OD">#REF!</definedName>
    <definedName name="OFFICE_LIGHTING" localSheetId="1">#REF!</definedName>
    <definedName name="OFFICE_LIGHTING" localSheetId="16">#REF!</definedName>
    <definedName name="OFFICE_LIGHTING">#REF!</definedName>
    <definedName name="OGPTL">#REF!</definedName>
    <definedName name="oh" localSheetId="1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1">#REF!</definedName>
    <definedName name="ohe" localSheetId="16">#REF!</definedName>
    <definedName name="ohe">#REF!</definedName>
    <definedName name="Oilpit">#REF!</definedName>
    <definedName name="oirr">#REF!</definedName>
    <definedName name="ok" localSheetId="1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1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1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1">#REF!</definedName>
    <definedName name="ORDERSTATUS" localSheetId="16">#REF!</definedName>
    <definedName name="ORDERSTATUS">#REF!</definedName>
    <definedName name="OrderTable" hidden="1">#REF!</definedName>
    <definedName name="ORDREVCOLL" localSheetId="1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1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8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1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1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1">#REF!</definedName>
    <definedName name="p11i4f" localSheetId="16">#REF!</definedName>
    <definedName name="p11i4f">#REF!</definedName>
    <definedName name="p11i5f" localSheetId="1">#REF!</definedName>
    <definedName name="p11i5f" localSheetId="16">#REF!</definedName>
    <definedName name="p11i5f">#REF!</definedName>
    <definedName name="p12i1bc8f" localSheetId="1">#REF!</definedName>
    <definedName name="p12i1bc8f" localSheetId="16">#REF!</definedName>
    <definedName name="p12i1bc8f">#REF!</definedName>
    <definedName name="p1350mcbc" localSheetId="1">#REF!</definedName>
    <definedName name="p1350mcbc" localSheetId="16">#REF!</definedName>
    <definedName name="p1350mcbc">#REF!</definedName>
    <definedName name="p1350mcfdr" localSheetId="1">#REF!</definedName>
    <definedName name="p1350mcfdr" localSheetId="16">#REF!</definedName>
    <definedName name="p1350mcfdr">#REF!</definedName>
    <definedName name="p1350mcic" localSheetId="1">#REF!</definedName>
    <definedName name="p1350mcic" localSheetId="16">#REF!</definedName>
    <definedName name="p1350mcic">#REF!</definedName>
    <definedName name="p1350pcfdr" localSheetId="1">#REF!</definedName>
    <definedName name="p1350pcfdr" localSheetId="16">#REF!</definedName>
    <definedName name="p1350pcfdr">#REF!</definedName>
    <definedName name="p1350pcic" localSheetId="1">#REF!</definedName>
    <definedName name="p1350pcic" localSheetId="16">#REF!</definedName>
    <definedName name="p1350pcic">#REF!</definedName>
    <definedName name="p1500mcbc" localSheetId="1">#REF!</definedName>
    <definedName name="p1500mcbc" localSheetId="16">#REF!</definedName>
    <definedName name="p1500mcbc">#REF!</definedName>
    <definedName name="p1500mcfdr" localSheetId="1">#REF!</definedName>
    <definedName name="p1500mcfdr" localSheetId="16">#REF!</definedName>
    <definedName name="p1500mcfdr">#REF!</definedName>
    <definedName name="p1500mcic" localSheetId="1">#REF!</definedName>
    <definedName name="p1500mcic" localSheetId="16">#REF!</definedName>
    <definedName name="p1500mcic">#REF!</definedName>
    <definedName name="p1abbbc" localSheetId="1">#REF!</definedName>
    <definedName name="p1abbbc" localSheetId="16">#REF!</definedName>
    <definedName name="p1abbbc">#REF!</definedName>
    <definedName name="p1abbfdr" localSheetId="1">#REF!</definedName>
    <definedName name="p1abbfdr" localSheetId="16">#REF!</definedName>
    <definedName name="p1abbfdr">#REF!</definedName>
    <definedName name="p1abbic" localSheetId="1">#REF!</definedName>
    <definedName name="p1abbic" localSheetId="16">#REF!</definedName>
    <definedName name="p1abbic">#REF!</definedName>
    <definedName name="p1accp" localSheetId="1">#REF!</definedName>
    <definedName name="p1accp" localSheetId="16">#REF!</definedName>
    <definedName name="p1accp">#REF!</definedName>
    <definedName name="p1acdb1" localSheetId="1">#REF!</definedName>
    <definedName name="p1acdb1" localSheetId="16">#REF!</definedName>
    <definedName name="p1acdb1">#REF!</definedName>
    <definedName name="p1acdb2" localSheetId="1">#REF!</definedName>
    <definedName name="p1acdb2" localSheetId="16">#REF!</definedName>
    <definedName name="p1acdb2">#REF!</definedName>
    <definedName name="p1acdb3" localSheetId="1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1">#REF!</definedName>
    <definedName name="p1apcc1" localSheetId="16">#REF!</definedName>
    <definedName name="p1apcc1">#REF!</definedName>
    <definedName name="p1apcc2" localSheetId="1">#REF!</definedName>
    <definedName name="p1apcc2" localSheetId="16">#REF!</definedName>
    <definedName name="p1apcc2">#REF!</definedName>
    <definedName name="p1apcc3" localSheetId="1">#REF!</definedName>
    <definedName name="p1apcc3" localSheetId="16">#REF!</definedName>
    <definedName name="p1apcc3">#REF!</definedName>
    <definedName name="p1clp" localSheetId="1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1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1">#REF!</definedName>
    <definedName name="p1ldb" localSheetId="16">#REF!</definedName>
    <definedName name="p1ldb">#REF!</definedName>
    <definedName name="p1lift" localSheetId="1">#REF!</definedName>
    <definedName name="p1lift" localSheetId="16">#REF!</definedName>
    <definedName name="p1lift">#REF!</definedName>
    <definedName name="p1ltsba1" localSheetId="1">#REF!</definedName>
    <definedName name="p1ltsba1" localSheetId="16">#REF!</definedName>
    <definedName name="p1ltsba1">#REF!</definedName>
    <definedName name="p1ltsba2" localSheetId="1">#REF!</definedName>
    <definedName name="p1ltsba2" localSheetId="16">#REF!</definedName>
    <definedName name="p1ltsba2">#REF!</definedName>
    <definedName name="p1ltsbb1" localSheetId="1">#REF!</definedName>
    <definedName name="p1ltsbb1" localSheetId="16">#REF!</definedName>
    <definedName name="p1ltsbb1">#REF!</definedName>
    <definedName name="p1ltsbb2" localSheetId="1">#REF!</definedName>
    <definedName name="p1ltsbb2" localSheetId="16">#REF!</definedName>
    <definedName name="p1ltsbb2">#REF!</definedName>
    <definedName name="p1mcc1" localSheetId="1">#REF!</definedName>
    <definedName name="p1mcc1" localSheetId="16">#REF!</definedName>
    <definedName name="p1mcc1">#REF!</definedName>
    <definedName name="p1mcc10" localSheetId="1">#REF!</definedName>
    <definedName name="p1mcc10" localSheetId="16">#REF!</definedName>
    <definedName name="p1mcc10">#REF!</definedName>
    <definedName name="p1mcc11" localSheetId="1">#REF!</definedName>
    <definedName name="p1mcc11" localSheetId="16">#REF!</definedName>
    <definedName name="p1mcc11">#REF!</definedName>
    <definedName name="p1mcc12" localSheetId="1">#REF!</definedName>
    <definedName name="p1mcc12" localSheetId="16">#REF!</definedName>
    <definedName name="p1mcc12">#REF!</definedName>
    <definedName name="p1mcc13" localSheetId="1">#REF!</definedName>
    <definedName name="p1mcc13" localSheetId="16">#REF!</definedName>
    <definedName name="p1mcc13">#REF!</definedName>
    <definedName name="p1mcc14" localSheetId="1">#REF!</definedName>
    <definedName name="p1mcc14" localSheetId="16">#REF!</definedName>
    <definedName name="p1mcc14">#REF!</definedName>
    <definedName name="p1mcc15" localSheetId="1">#REF!</definedName>
    <definedName name="p1mcc15" localSheetId="16">#REF!</definedName>
    <definedName name="p1mcc15">#REF!</definedName>
    <definedName name="p1mcc17" localSheetId="1">#REF!</definedName>
    <definedName name="p1mcc17" localSheetId="16">#REF!</definedName>
    <definedName name="p1mcc17">#REF!</definedName>
    <definedName name="p1mcc2" localSheetId="1">#REF!</definedName>
    <definedName name="p1mcc2" localSheetId="16">#REF!</definedName>
    <definedName name="p1mcc2">#REF!</definedName>
    <definedName name="p1mcc3" localSheetId="1">#REF!</definedName>
    <definedName name="p1mcc3" localSheetId="16">#REF!</definedName>
    <definedName name="p1mcc3">#REF!</definedName>
    <definedName name="p1mcc4" localSheetId="1">#REF!</definedName>
    <definedName name="p1mcc4" localSheetId="16">#REF!</definedName>
    <definedName name="p1mcc4">#REF!</definedName>
    <definedName name="p1mcc5" localSheetId="1">#REF!</definedName>
    <definedName name="p1mcc5" localSheetId="16">#REF!</definedName>
    <definedName name="p1mcc5">#REF!</definedName>
    <definedName name="p1mcc6" localSheetId="1">#REF!</definedName>
    <definedName name="p1mcc6" localSheetId="16">#REF!</definedName>
    <definedName name="p1mcc6">#REF!</definedName>
    <definedName name="p1mcc7" localSheetId="1">#REF!</definedName>
    <definedName name="p1mcc7" localSheetId="16">#REF!</definedName>
    <definedName name="p1mcc7">#REF!</definedName>
    <definedName name="p1mcc8" localSheetId="1">#REF!</definedName>
    <definedName name="p1mcc8" localSheetId="16">#REF!</definedName>
    <definedName name="p1mcc8">#REF!</definedName>
    <definedName name="p1mcc9" localSheetId="1">#REF!</definedName>
    <definedName name="p1mcc9" localSheetId="16">#REF!</definedName>
    <definedName name="p1mcc9">#REF!</definedName>
    <definedName name="p1mldb" localSheetId="1">#REF!</definedName>
    <definedName name="p1mldb" localSheetId="16">#REF!</definedName>
    <definedName name="p1mldb">#REF!</definedName>
    <definedName name="p1mlp" localSheetId="1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1">#REF!</definedName>
    <definedName name="p1mpcc" localSheetId="16">#REF!</definedName>
    <definedName name="p1mpcc">#REF!</definedName>
    <definedName name="p1mpdb" localSheetId="1">#REF!</definedName>
    <definedName name="p1mpdb" localSheetId="16">#REF!</definedName>
    <definedName name="p1mpdb">#REF!</definedName>
    <definedName name="p1mpdp" localSheetId="1">#REF!</definedName>
    <definedName name="p1mpdp" localSheetId="16">#REF!</definedName>
    <definedName name="p1mpdp">#REF!</definedName>
    <definedName name="p1mrlp" localSheetId="1">#REF!</definedName>
    <definedName name="p1mrlp" localSheetId="16">#REF!</definedName>
    <definedName name="p1mrlp">#REF!</definedName>
    <definedName name="p1pcc" localSheetId="1">#REF!</definedName>
    <definedName name="p1pcc" localSheetId="16">#REF!</definedName>
    <definedName name="p1pcc">#REF!</definedName>
    <definedName name="p1pccm" localSheetId="1">#REF!</definedName>
    <definedName name="p1pccm" localSheetId="16">#REF!</definedName>
    <definedName name="p1pccm">#REF!</definedName>
    <definedName name="p1pdb" localSheetId="1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1">#REF!</definedName>
    <definedName name="p1upsip" localSheetId="16">#REF!</definedName>
    <definedName name="p1upsip">#REF!</definedName>
    <definedName name="p1upsmdb" localSheetId="1">#REF!</definedName>
    <definedName name="p1upsmdb" localSheetId="16">#REF!</definedName>
    <definedName name="p1upsmdb">#REF!</definedName>
    <definedName name="p1upsop" localSheetId="1">#REF!</definedName>
    <definedName name="p1upsop" localSheetId="16">#REF!</definedName>
    <definedName name="p1upsop">#REF!</definedName>
    <definedName name="pa" localSheetId="1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16">#REF!</definedName>
    <definedName name="pad_baywise">#REF!</definedName>
    <definedName name="Page1" localSheetId="1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1">#REF!</definedName>
    <definedName name="PAGE10" localSheetId="16">#REF!</definedName>
    <definedName name="PAGE10">#REF!</definedName>
    <definedName name="PAGE11" localSheetId="1">#REF!</definedName>
    <definedName name="PAGE11" localSheetId="16">#REF!</definedName>
    <definedName name="PAGE11">#REF!</definedName>
    <definedName name="PAGE2" localSheetId="1">#REF!</definedName>
    <definedName name="PAGE2" localSheetId="16">#REF!</definedName>
    <definedName name="PAGE2">#REF!</definedName>
    <definedName name="PAGE3" localSheetId="1">#REF!</definedName>
    <definedName name="PAGE3" localSheetId="16">#REF!</definedName>
    <definedName name="PAGE3">#REF!</definedName>
    <definedName name="PAGE4" localSheetId="1">#REF!</definedName>
    <definedName name="PAGE4" localSheetId="16">#REF!</definedName>
    <definedName name="PAGE4">#REF!</definedName>
    <definedName name="PAGE5" localSheetId="1">#REF!</definedName>
    <definedName name="PAGE5" localSheetId="16">#REF!</definedName>
    <definedName name="PAGE5">#REF!</definedName>
    <definedName name="PAGE6" localSheetId="1">#REF!</definedName>
    <definedName name="PAGE6" localSheetId="16">#REF!</definedName>
    <definedName name="PAGE6">#REF!</definedName>
    <definedName name="PAGE7" localSheetId="1">#REF!</definedName>
    <definedName name="PAGE7" localSheetId="16">#REF!</definedName>
    <definedName name="PAGE7">#REF!</definedName>
    <definedName name="PAGE8" localSheetId="1">#REF!</definedName>
    <definedName name="PAGE8" localSheetId="16">#REF!</definedName>
    <definedName name="PAGE8">#REF!</definedName>
    <definedName name="PAGE9" localSheetId="1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1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1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1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1">#REF!</definedName>
    <definedName name="pc" localSheetId="16">#REF!</definedName>
    <definedName name="pc">#REF!</definedName>
    <definedName name="PC_ED" localSheetId="1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1">#REF!</definedName>
    <definedName name="pctacutescore" localSheetId="16">#REF!</definedName>
    <definedName name="pctacutescore">#REF!</definedName>
    <definedName name="pctformatted" localSheetId="1">#REF!</definedName>
    <definedName name="pctformatted" localSheetId="16">#REF!</definedName>
    <definedName name="pctformatted">#REF!</definedName>
    <definedName name="PCTs" localSheetId="1">#REF!</definedName>
    <definedName name="PCTs" localSheetId="16">#REF!</definedName>
    <definedName name="PCTs">#REF!</definedName>
    <definedName name="Pd">#REF!</definedName>
    <definedName name="PER" localSheetId="1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8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1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1">#REF!</definedName>
    <definedName name="PERSONAL_TRANSPORT" localSheetId="16">#REF!</definedName>
    <definedName name="PERSONAL_TRANSPORT">#REF!</definedName>
    <definedName name="PF">#REF!</definedName>
    <definedName name="pge" localSheetId="1">#REF!</definedName>
    <definedName name="pge" localSheetId="16">#REF!</definedName>
    <definedName name="pge">#REF!</definedName>
    <definedName name="pH" localSheetId="1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1">#REF!</definedName>
    <definedName name="pIaccp" localSheetId="16">#REF!</definedName>
    <definedName name="pIaccp">#REF!</definedName>
    <definedName name="picture_1">"Picture 1"</definedName>
    <definedName name="pIecp" localSheetId="1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1">#REF!</definedName>
    <definedName name="pImcc.1" localSheetId="16">#REF!</definedName>
    <definedName name="pImcc.1">#REF!</definedName>
    <definedName name="pImcc.2" localSheetId="1">#REF!</definedName>
    <definedName name="pImcc.2" localSheetId="16">#REF!</definedName>
    <definedName name="pImcc.2">#REF!</definedName>
    <definedName name="pImcc.3" localSheetId="1">#REF!</definedName>
    <definedName name="pImcc.3" localSheetId="16">#REF!</definedName>
    <definedName name="pImcc.3">#REF!</definedName>
    <definedName name="pImltsb" localSheetId="1">#REF!</definedName>
    <definedName name="pImltsb" localSheetId="16">#REF!</definedName>
    <definedName name="pImltsb">#REF!</definedName>
    <definedName name="pImsb.ups" localSheetId="1">#REF!</definedName>
    <definedName name="pImsb.ups" localSheetId="16">#REF!</definedName>
    <definedName name="pImsb.ups">#REF!</definedName>
    <definedName name="pIsmsb.1" localSheetId="1">#REF!</definedName>
    <definedName name="pIsmsb.1" localSheetId="16">#REF!</definedName>
    <definedName name="pIsmsb.1">#REF!</definedName>
    <definedName name="pIsmsb.2" localSheetId="1">#REF!</definedName>
    <definedName name="pIsmsb.2" localSheetId="16">#REF!</definedName>
    <definedName name="pIsmsb.2">#REF!</definedName>
    <definedName name="pIsmsb.3" localSheetId="1">#REF!</definedName>
    <definedName name="pIsmsb.3" localSheetId="16">#REF!</definedName>
    <definedName name="pIsmsb.3">#REF!</definedName>
    <definedName name="pIsmsb.b" localSheetId="1">#REF!</definedName>
    <definedName name="pIsmsb.b" localSheetId="16">#REF!</definedName>
    <definedName name="pIsmsb.b">#REF!</definedName>
    <definedName name="pIsmsb.g" localSheetId="1">#REF!</definedName>
    <definedName name="pIsmsb.g" localSheetId="16">#REF!</definedName>
    <definedName name="pIsmsb.g">#REF!</definedName>
    <definedName name="pIsmsb.lab" localSheetId="1">#REF!</definedName>
    <definedName name="pIsmsb.lab" localSheetId="16">#REF!</definedName>
    <definedName name="pIsmsb.lab">#REF!</definedName>
    <definedName name="pIsmsb.main" localSheetId="1">#REF!</definedName>
    <definedName name="pIsmsb.main" localSheetId="16">#REF!</definedName>
    <definedName name="pIsmsb.main">#REF!</definedName>
    <definedName name="pIsmsb.t" localSheetId="1">#REF!</definedName>
    <definedName name="pIsmsb.t" localSheetId="16">#REF!</definedName>
    <definedName name="pIsmsb.t">#REF!</definedName>
    <definedName name="pIsmsb.ups" localSheetId="1">#REF!</definedName>
    <definedName name="pIsmsb.ups" localSheetId="16">#REF!</definedName>
    <definedName name="pIsmsb.ups">#REF!</definedName>
    <definedName name="pIup.1" localSheetId="1">#REF!</definedName>
    <definedName name="pIup.1" localSheetId="16">#REF!</definedName>
    <definedName name="pIup.1">#REF!</definedName>
    <definedName name="pIup.2" localSheetId="1">#REF!</definedName>
    <definedName name="pIup.2" localSheetId="16">#REF!</definedName>
    <definedName name="pIup.2">#REF!</definedName>
    <definedName name="PKG_NO">#REF!</definedName>
    <definedName name="PKGFRD_HW" localSheetId="1">#REF!</definedName>
    <definedName name="PKGFRD_HW" localSheetId="16">#REF!</definedName>
    <definedName name="PKGFRD_HW">#REF!</definedName>
    <definedName name="PKGFRD_SW" localSheetId="1">#REF!</definedName>
    <definedName name="PKGFRD_SW" localSheetId="16">#REF!</definedName>
    <definedName name="PKGFRD_SW">#REF!</definedName>
    <definedName name="place">#REF!</definedName>
    <definedName name="Plan" localSheetId="8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1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1">#REF!</definedName>
    <definedName name="pmsnonacutescore" localSheetId="16">#REF!</definedName>
    <definedName name="pmsnonacutescore">#REF!</definedName>
    <definedName name="PmtFreq_PS" localSheetId="1">#REF!</definedName>
    <definedName name="PmtFreq_PS" localSheetId="16">#REF!</definedName>
    <definedName name="PmtFreq_PS">#REF!</definedName>
    <definedName name="pn">#REF!</definedName>
    <definedName name="pnu_soil" localSheetId="1">#REF!</definedName>
    <definedName name="pnu_soil" localSheetId="16">#REF!</definedName>
    <definedName name="pnu_soil">#REF!</definedName>
    <definedName name="PNum" localSheetId="1">#REF!</definedName>
    <definedName name="PNum" localSheetId="16">#REF!</definedName>
    <definedName name="PNum">#REF!</definedName>
    <definedName name="PO">#REF!</definedName>
    <definedName name="PONDA" localSheetId="1">#REF!</definedName>
    <definedName name="PONDA" localSheetId="16">#REF!</definedName>
    <definedName name="PONDA">#REF!</definedName>
    <definedName name="POOJA">#REF!</definedName>
    <definedName name="POST" localSheetId="1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1">#REF!</definedName>
    <definedName name="Potential_Brazil" localSheetId="16">#REF!</definedName>
    <definedName name="Potential_Brazil">#REF!</definedName>
    <definedName name="Potential_EU" localSheetId="1">#REF!</definedName>
    <definedName name="Potential_EU" localSheetId="16">#REF!</definedName>
    <definedName name="Potential_EU">#REF!</definedName>
    <definedName name="Potential_US" localSheetId="1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1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1">#REF!</definedName>
    <definedName name="PR_BO" localSheetId="16">#REF!</definedName>
    <definedName name="PR_BO">#REF!</definedName>
    <definedName name="PR_IDTO" localSheetId="1">#REF!</definedName>
    <definedName name="PR_IDTO" localSheetId="16">#REF!</definedName>
    <definedName name="PR_IDTO">#REF!</definedName>
    <definedName name="PR_IMP" localSheetId="1">#REF!</definedName>
    <definedName name="PR_IMP" localSheetId="16">#REF!</definedName>
    <definedName name="PR_IMP">#REF!</definedName>
    <definedName name="PR_TR" localSheetId="1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1">#REF!</definedName>
    <definedName name="prashant" localSheetId="16">#REF!</definedName>
    <definedName name="prashant">#REF!</definedName>
    <definedName name="pratap" localSheetId="8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1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1">#REF!</definedName>
    <definedName name="PRICEDISCOUNT" localSheetId="16">#REF!</definedName>
    <definedName name="PRICEDISCOUNT">#REF!</definedName>
    <definedName name="Princ">#REF!</definedName>
    <definedName name="Print" localSheetId="1">#REF!</definedName>
    <definedName name="Print" localSheetId="16">#REF!</definedName>
    <definedName name="Print">#REF!</definedName>
    <definedName name="print_activity_by_Commissioner" localSheetId="1">#REF!</definedName>
    <definedName name="print_activity_by_Commissioner" localSheetId="16">#REF!</definedName>
    <definedName name="print_activity_by_Commissioner">#REF!</definedName>
    <definedName name="_xlnm.Print_Area" localSheetId="1">'800kV HVDC TA-602'!$A$1:$O$20</definedName>
    <definedName name="_xlnm.Print_Area" localSheetId="3">'DPR Sheet'!$A$1:$G$33</definedName>
    <definedName name="_xlnm.Print_Area" localSheetId="11">'Erection '!$A$1:$P$71</definedName>
    <definedName name="_xlnm.Print_Area" localSheetId="9">FDN!$A$1:$Q$159</definedName>
    <definedName name="_xlnm.Print_Area" localSheetId="10">'FDN Completed'!$A$1:$K$166</definedName>
    <definedName name="_xlnm.Print_Area" localSheetId="2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chart'!$A$1:$AL$581</definedName>
    <definedName name="_xlnm.Print_Area">#REF!</definedName>
    <definedName name="Print_Area_MI" localSheetId="1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1">#REF!</definedName>
    <definedName name="_xlnm.Print_Titles" localSheetId="13">#N/A</definedName>
    <definedName name="_xlnm.Print_Titles" localSheetId="12">#N/A</definedName>
    <definedName name="_xlnm.Print_Titles" localSheetId="9">FDN!$1:$2</definedName>
    <definedName name="_xlnm.Print_Titles" localSheetId="10">'FDN Completed'!$1:$2</definedName>
    <definedName name="_xlnm.Print_Titles" localSheetId="16">#REF!</definedName>
    <definedName name="_xlnm.Print_Titles" localSheetId="8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1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1">#REF!</definedName>
    <definedName name="printedname" localSheetId="16">#REF!</definedName>
    <definedName name="printedname">#REF!</definedName>
    <definedName name="printn">#REF!</definedName>
    <definedName name="PRMIL_HW" localSheetId="1">#REF!</definedName>
    <definedName name="PRMIL_HW" localSheetId="16">#REF!</definedName>
    <definedName name="PRMIL_HW">#REF!</definedName>
    <definedName name="PRMIL_SW" localSheetId="1">#REF!</definedName>
    <definedName name="PRMIL_SW" localSheetId="16">#REF!</definedName>
    <definedName name="PRMIL_SW">#REF!</definedName>
    <definedName name="PROBADJUSTMENT" localSheetId="1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1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1">#REF!</definedName>
    <definedName name="project" localSheetId="16">#REF!</definedName>
    <definedName name="project">#REF!</definedName>
    <definedName name="Projects" localSheetId="1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1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1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1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8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1">#REF!</definedName>
    <definedName name="q_all" localSheetId="16">#REF!</definedName>
    <definedName name="q_all">#REF!</definedName>
    <definedName name="qar">#REF!</definedName>
    <definedName name="Qc" localSheetId="1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1">#REF!</definedName>
    <definedName name="QC_Bajaj" localSheetId="16">#REF!</definedName>
    <definedName name="QC_Bajaj">#REF!</definedName>
    <definedName name="qder" localSheetId="1">#REF!</definedName>
    <definedName name="qder" localSheetId="16">#REF!</definedName>
    <definedName name="qder">#REF!</definedName>
    <definedName name="qegweng">#REF!</definedName>
    <definedName name="Qf" localSheetId="1">#REF!</definedName>
    <definedName name="Qf" localSheetId="16">#REF!</definedName>
    <definedName name="Qf">#REF!</definedName>
    <definedName name="Qf___0">#REF!</definedName>
    <definedName name="Qf___13">#REF!</definedName>
    <definedName name="qfc" localSheetId="1">#REF!</definedName>
    <definedName name="qfc" localSheetId="16">#REF!</definedName>
    <definedName name="qfc">#REF!</definedName>
    <definedName name="QFC_AUDh" localSheetId="1">#REF!</definedName>
    <definedName name="QFC_AUDh" localSheetId="16">#REF!</definedName>
    <definedName name="QFC_AUDh">#REF!</definedName>
    <definedName name="QFC_AUDs" localSheetId="1">#REF!</definedName>
    <definedName name="QFC_AUDs" localSheetId="16">#REF!</definedName>
    <definedName name="QFC_AUDs">#REF!</definedName>
    <definedName name="QFC_AUDspa" localSheetId="1">#REF!</definedName>
    <definedName name="QFC_AUDspa" localSheetId="16">#REF!</definedName>
    <definedName name="QFC_AUDspa">#REF!</definedName>
    <definedName name="QFC_BO" localSheetId="1">#REF!</definedName>
    <definedName name="QFC_BO" localSheetId="16">#REF!</definedName>
    <definedName name="QFC_BO">#REF!</definedName>
    <definedName name="QFC_DEMh" localSheetId="1">#REF!</definedName>
    <definedName name="QFC_DEMh" localSheetId="16">#REF!</definedName>
    <definedName name="QFC_DEMh">#REF!</definedName>
    <definedName name="QFC_DEMs" localSheetId="1">#REF!</definedName>
    <definedName name="QFC_DEMs" localSheetId="16">#REF!</definedName>
    <definedName name="QFC_DEMs">#REF!</definedName>
    <definedName name="QFC_DEMspa" localSheetId="1">#REF!</definedName>
    <definedName name="QFC_DEMspa" localSheetId="16">#REF!</definedName>
    <definedName name="QFC_DEMspa">#REF!</definedName>
    <definedName name="QFC_FIMh" localSheetId="1">#REF!</definedName>
    <definedName name="QFC_FIMh" localSheetId="16">#REF!</definedName>
    <definedName name="QFC_FIMh">#REF!</definedName>
    <definedName name="QFC_FIMs" localSheetId="1">#REF!</definedName>
    <definedName name="QFC_FIMs" localSheetId="16">#REF!</definedName>
    <definedName name="QFC_FIMs">#REF!</definedName>
    <definedName name="QFC_FIMspa" localSheetId="1">#REF!</definedName>
    <definedName name="QFC_FIMspa" localSheetId="16">#REF!</definedName>
    <definedName name="QFC_FIMspa">#REF!</definedName>
    <definedName name="QFC_FIs" localSheetId="1">#REF!</definedName>
    <definedName name="QFC_FIs" localSheetId="16">#REF!</definedName>
    <definedName name="QFC_FIs">#REF!</definedName>
    <definedName name="QFC_NOKh" localSheetId="1">#REF!</definedName>
    <definedName name="QFC_NOKh" localSheetId="16">#REF!</definedName>
    <definedName name="QFC_NOKh">#REF!</definedName>
    <definedName name="QFC_NOKs" localSheetId="1">#REF!</definedName>
    <definedName name="QFC_NOKs" localSheetId="16">#REF!</definedName>
    <definedName name="QFC_NOKs">#REF!</definedName>
    <definedName name="QFC_NOKspa" localSheetId="1">#REF!</definedName>
    <definedName name="QFC_NOKspa" localSheetId="16">#REF!</definedName>
    <definedName name="QFC_NOKspa">#REF!</definedName>
    <definedName name="QFC_OWN" localSheetId="1">#REF!</definedName>
    <definedName name="QFC_OWN" localSheetId="16">#REF!</definedName>
    <definedName name="QFC_OWN">#REF!</definedName>
    <definedName name="qfc_s00" localSheetId="1">#REF!</definedName>
    <definedName name="qfc_s00" localSheetId="16">#REF!</definedName>
    <definedName name="qfc_s00">#REF!</definedName>
    <definedName name="QFC_S01" localSheetId="1">#REF!</definedName>
    <definedName name="QFC_S01" localSheetId="16">#REF!</definedName>
    <definedName name="QFC_S01">#REF!</definedName>
    <definedName name="QFC_S02" localSheetId="1">#REF!</definedName>
    <definedName name="QFC_S02" localSheetId="16">#REF!</definedName>
    <definedName name="QFC_S02">#REF!</definedName>
    <definedName name="QFC_S03" localSheetId="1">#REF!</definedName>
    <definedName name="QFC_S03" localSheetId="16">#REF!</definedName>
    <definedName name="QFC_S03">#REF!</definedName>
    <definedName name="qfc_s98" localSheetId="1">#REF!</definedName>
    <definedName name="qfc_s98" localSheetId="16">#REF!</definedName>
    <definedName name="qfc_s98">#REF!</definedName>
    <definedName name="qfc_s99" localSheetId="1">#REF!</definedName>
    <definedName name="qfc_s99" localSheetId="16">#REF!</definedName>
    <definedName name="qfc_s99">#REF!</definedName>
    <definedName name="QFC_SEKh" localSheetId="1">#REF!</definedName>
    <definedName name="QFC_SEKh" localSheetId="16">#REF!</definedName>
    <definedName name="QFC_SEKh">#REF!</definedName>
    <definedName name="QFC_SEKs" localSheetId="1">#REF!</definedName>
    <definedName name="QFC_SEKs" localSheetId="16">#REF!</definedName>
    <definedName name="QFC_SEKs">#REF!</definedName>
    <definedName name="QFC_SFRh" localSheetId="1">#REF!</definedName>
    <definedName name="QFC_SFRh" localSheetId="16">#REF!</definedName>
    <definedName name="QFC_SFRh">#REF!</definedName>
    <definedName name="QFC_SFRs" localSheetId="1">#REF!</definedName>
    <definedName name="QFC_SFRs" localSheetId="16">#REF!</definedName>
    <definedName name="QFC_SFRs">#REF!</definedName>
    <definedName name="QFC_SPC" localSheetId="1">#REF!</definedName>
    <definedName name="QFC_SPC" localSheetId="16">#REF!</definedName>
    <definedName name="QFC_SPC">#REF!</definedName>
    <definedName name="QFC_TR" localSheetId="1">#REF!</definedName>
    <definedName name="QFC_TR" localSheetId="16">#REF!</definedName>
    <definedName name="QFC_TR">#REF!</definedName>
    <definedName name="QFC_UKPh" localSheetId="1">#REF!</definedName>
    <definedName name="QFC_UKPh" localSheetId="16">#REF!</definedName>
    <definedName name="QFC_UKPh">#REF!</definedName>
    <definedName name="QFC_UKPs" localSheetId="1">#REF!</definedName>
    <definedName name="QFC_UKPs" localSheetId="16">#REF!</definedName>
    <definedName name="QFC_UKPs">#REF!</definedName>
    <definedName name="QFC_USDh" localSheetId="1">#REF!</definedName>
    <definedName name="QFC_USDh" localSheetId="16">#REF!</definedName>
    <definedName name="QFC_USDh">#REF!</definedName>
    <definedName name="QFC_USDs" localSheetId="1">#REF!</definedName>
    <definedName name="QFC_USDs" localSheetId="16">#REF!</definedName>
    <definedName name="QFC_USDs">#REF!</definedName>
    <definedName name="QFC_USDspa" localSheetId="1">#REF!</definedName>
    <definedName name="QFC_USDspa" localSheetId="16">#REF!</definedName>
    <definedName name="QFC_USDspa">#REF!</definedName>
    <definedName name="Qi" localSheetId="1">#REF!</definedName>
    <definedName name="Qi" localSheetId="16">#REF!</definedName>
    <definedName name="Qi">#REF!</definedName>
    <definedName name="Qi___0">#REF!</definedName>
    <definedName name="Qi___13">#REF!</definedName>
    <definedName name="Ql" localSheetId="1">#REF!</definedName>
    <definedName name="Ql" localSheetId="16">#REF!</definedName>
    <definedName name="Ql">#REF!</definedName>
    <definedName name="Ql___0">#REF!</definedName>
    <definedName name="Ql___13">#REF!</definedName>
    <definedName name="qq" localSheetId="8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1">#REF!</definedName>
    <definedName name="qryEqptOrdDelyETAProfile_byConstrMgr" localSheetId="16">#REF!</definedName>
    <definedName name="qryEqptOrdDelyETAProfile_byConstrMgr">#REF!</definedName>
    <definedName name="qryEqptOrdPODelProfile_ByConstrMgr" localSheetId="1">#REF!</definedName>
    <definedName name="qryEqptOrdPODelProfile_ByConstrMgr" localSheetId="16">#REF!</definedName>
    <definedName name="qryEqptOrdPODelProfile_ByConstrMgr">#REF!</definedName>
    <definedName name="qryMonitorIP_9SpecialByContractToXLS" localSheetId="1">#REF!</definedName>
    <definedName name="qryMonitorIP_9SpecialByContractToXLS" localSheetId="16">#REF!</definedName>
    <definedName name="qryMonitorIP_9SpecialByContractToXLS">#REF!</definedName>
    <definedName name="Qspan" localSheetId="1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1">#REF!</definedName>
    <definedName name="qwer" localSheetId="16">#REF!</definedName>
    <definedName name="qwer">#REF!</definedName>
    <definedName name="QWEWEQ">#REF!</definedName>
    <definedName name="QWMKS" localSheetId="1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8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1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1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8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1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1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8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1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1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1">#REF!</definedName>
    <definedName name="RENT" localSheetId="16">#REF!</definedName>
    <definedName name="RENT">#REF!</definedName>
    <definedName name="Repairs" localSheetId="1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8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1">#REF!</definedName>
    <definedName name="Rev" localSheetId="16">#REF!</definedName>
    <definedName name="Rev">#REF!</definedName>
    <definedName name="REVENUE_MODEL" localSheetId="1">#REF!</definedName>
    <definedName name="REVENUE_MODEL" localSheetId="16">#REF!</definedName>
    <definedName name="REVENUE_MODEL">#REF!</definedName>
    <definedName name="Revision">#REF!</definedName>
    <definedName name="REVSTATUS" localSheetId="1">#REF!</definedName>
    <definedName name="REVSTATUS" localSheetId="16">#REF!</definedName>
    <definedName name="REVSTATUS">#REF!</definedName>
    <definedName name="revstatuspage1" localSheetId="1">#REF!</definedName>
    <definedName name="revstatuspage1" localSheetId="16">#REF!</definedName>
    <definedName name="revstatuspage1">#REF!</definedName>
    <definedName name="revstatuspage2" localSheetId="1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1">#REF!</definedName>
    <definedName name="Rg" localSheetId="16">#REF!</definedName>
    <definedName name="Rg">#REF!</definedName>
    <definedName name="rgns">#REF!</definedName>
    <definedName name="rgs" localSheetId="1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1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8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8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1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1">#REF!</definedName>
    <definedName name="ROLLFCCASHFLOW" localSheetId="16">#REF!</definedName>
    <definedName name="ROLLFCCASHFLOW">#REF!</definedName>
    <definedName name="ROLLFCWKGS" localSheetId="1">#REF!</definedName>
    <definedName name="ROLLFCWKGS" localSheetId="16">#REF!</definedName>
    <definedName name="ROLLFCWKGS">#REF!</definedName>
    <definedName name="ROLLGFC" localSheetId="1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1">#REF!</definedName>
    <definedName name="Roxy" localSheetId="16">#REF!</definedName>
    <definedName name="Roxy">#REF!</definedName>
    <definedName name="rqf" localSheetId="1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1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1">#REF!</definedName>
    <definedName name="rsat" localSheetId="16">#REF!</definedName>
    <definedName name="rsat">#REF!</definedName>
    <definedName name="Rse" localSheetId="1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8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1">#REF!</definedName>
    <definedName name="rttqv" localSheetId="16">#REF!</definedName>
    <definedName name="rttqv">#REF!</definedName>
    <definedName name="rttrt" localSheetId="8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1">#REF!</definedName>
    <definedName name="RTU1_AI" localSheetId="16">#REF!</definedName>
    <definedName name="RTU1_AI">#REF!</definedName>
    <definedName name="RTU1_DI" localSheetId="1">#REF!</definedName>
    <definedName name="RTU1_DI" localSheetId="16">#REF!</definedName>
    <definedName name="RTU1_DI">#REF!</definedName>
    <definedName name="RTU1_DO" localSheetId="1">#REF!</definedName>
    <definedName name="RTU1_DO" localSheetId="16">#REF!</definedName>
    <definedName name="RTU1_DO">#REF!</definedName>
    <definedName name="RTU1_PC" localSheetId="1">#REF!</definedName>
    <definedName name="RTU1_PC" localSheetId="16">#REF!</definedName>
    <definedName name="RTU1_PC">#REF!</definedName>
    <definedName name="RTU2_AI" localSheetId="1">#REF!</definedName>
    <definedName name="RTU2_AI" localSheetId="16">#REF!</definedName>
    <definedName name="RTU2_AI">#REF!</definedName>
    <definedName name="RTU2_DI" localSheetId="1">#REF!</definedName>
    <definedName name="RTU2_DI" localSheetId="16">#REF!</definedName>
    <definedName name="RTU2_DI">#REF!</definedName>
    <definedName name="RTU2_DO" localSheetId="1">#REF!</definedName>
    <definedName name="RTU2_DO" localSheetId="16">#REF!</definedName>
    <definedName name="RTU2_DO">#REF!</definedName>
    <definedName name="RTU2_PC" localSheetId="1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8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1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8" hidden="1">{0,0,0,0;0,#N/A,FALSE,0}</definedName>
    <definedName name="S_41" localSheetId="17" hidden="1">{0,0,0,0;0,#N/A,FALSE,0}</definedName>
    <definedName name="S_41" hidden="1">{0,0,0,0;0,#N/A,FALSE,0}</definedName>
    <definedName name="s_all" localSheetId="1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1">#REF!</definedName>
    <definedName name="Sa" localSheetId="16">#REF!</definedName>
    <definedName name="Sa">#REF!</definedName>
    <definedName name="saa" localSheetId="8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1">#REF!</definedName>
    <definedName name="SALARIES___WAGES" localSheetId="16">#REF!</definedName>
    <definedName name="SALARIES___WAGES">#REF!</definedName>
    <definedName name="SALEFACT" localSheetId="1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1">#REF!</definedName>
    <definedName name="SAP_SUMM" localSheetId="16">#REF!</definedName>
    <definedName name="SAP_SUMM">#REF!</definedName>
    <definedName name="sarita" localSheetId="1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1">#REF!</definedName>
    <definedName name="saz" localSheetId="16">#REF!</definedName>
    <definedName name="saz">#REF!</definedName>
    <definedName name="sb" localSheetId="1">#REF!</definedName>
    <definedName name="sb" localSheetId="16">#REF!</definedName>
    <definedName name="sb">#REF!</definedName>
    <definedName name="Sc" localSheetId="1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1">#REF!</definedName>
    <definedName name="SCIENCE" localSheetId="16">#REF!</definedName>
    <definedName name="SCIENCE">#REF!</definedName>
    <definedName name="scrb">#REF!</definedName>
    <definedName name="sd" localSheetId="1">#REF!</definedName>
    <definedName name="sd" localSheetId="16">#REF!</definedName>
    <definedName name="sd">#REF!</definedName>
    <definedName name="sda" localSheetId="1">#REF!</definedName>
    <definedName name="sda" localSheetId="16">#REF!</definedName>
    <definedName name="sda" localSheetId="8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1">#REF!</definedName>
    <definedName name="sdb" localSheetId="16">#REF!</definedName>
    <definedName name="sdb">#REF!</definedName>
    <definedName name="sdf" localSheetId="1">#REF!</definedName>
    <definedName name="sdf" localSheetId="16">#REF!</definedName>
    <definedName name="sdf">#REF!</definedName>
    <definedName name="sdfd" localSheetId="1">#REF!</definedName>
    <definedName name="sdfd" localSheetId="16">#REF!</definedName>
    <definedName name="sdfd">#REF!</definedName>
    <definedName name="sdfds" localSheetId="8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8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8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8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1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1">#REF!</definedName>
    <definedName name="sek" localSheetId="16">#REF!</definedName>
    <definedName name="sek">#REF!</definedName>
    <definedName name="SEK_C" localSheetId="1">#REF!</definedName>
    <definedName name="SEK_C" localSheetId="16">#REF!</definedName>
    <definedName name="SEK_C">#REF!</definedName>
    <definedName name="Sel_SiteInfra_PS" localSheetId="1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1">#REF!</definedName>
    <definedName name="SEQUENCING" localSheetId="16">#REF!</definedName>
    <definedName name="SEQUENCING">#REF!</definedName>
    <definedName name="SER_TAX" localSheetId="1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1">#REF!</definedName>
    <definedName name="sff" localSheetId="16">#REF!</definedName>
    <definedName name="sff">#REF!</definedName>
    <definedName name="SFR" localSheetId="1">#REF!</definedName>
    <definedName name="SFR" localSheetId="16">#REF!</definedName>
    <definedName name="SFR">#REF!</definedName>
    <definedName name="sh_mod" localSheetId="1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1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1">#REF!</definedName>
    <definedName name="sigma0.2" localSheetId="16">#REF!</definedName>
    <definedName name="sigma0.2">#REF!</definedName>
    <definedName name="sigma0_2">#REF!</definedName>
    <definedName name="sigmab" localSheetId="1">#REF!</definedName>
    <definedName name="sigmab" localSheetId="16">#REF!</definedName>
    <definedName name="sigmab">#REF!</definedName>
    <definedName name="sigmah" localSheetId="1">#REF!</definedName>
    <definedName name="sigmah" localSheetId="16">#REF!</definedName>
    <definedName name="sigmah">#REF!</definedName>
    <definedName name="sigmat" localSheetId="1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8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8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1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1">#REF!</definedName>
    <definedName name="soil_damp" localSheetId="16">#REF!</definedName>
    <definedName name="soil_damp">#REF!</definedName>
    <definedName name="soil_unitwt" localSheetId="1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1">#REF!</definedName>
    <definedName name="Source_Price" localSheetId="16">#REF!</definedName>
    <definedName name="Source_Price">#REF!</definedName>
    <definedName name="SP">#REF!</definedName>
    <definedName name="SpacerDamper" localSheetId="1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1">#REF!</definedName>
    <definedName name="SPAR" localSheetId="16">#REF!</definedName>
    <definedName name="SPAR">#REF!</definedName>
    <definedName name="Spare" localSheetId="1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1">#REF!</definedName>
    <definedName name="Sq" localSheetId="16">#REF!</definedName>
    <definedName name="Sq">#REF!</definedName>
    <definedName name="SQRT__1___0.6___1.0" localSheetId="1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1">#REF!</definedName>
    <definedName name="Sr" localSheetId="16">#REF!</definedName>
    <definedName name="Sr">#REF!</definedName>
    <definedName name="sraica">#REF!</definedName>
    <definedName name="sri">#REF!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1">#REF!</definedName>
    <definedName name="SS400_401" localSheetId="16">#REF!</definedName>
    <definedName name="SS400_401">#REF!</definedName>
    <definedName name="ss401_404" localSheetId="1">#REF!</definedName>
    <definedName name="ss401_404" localSheetId="16">#REF!</definedName>
    <definedName name="ss401_404">#REF!</definedName>
    <definedName name="ss405_408" localSheetId="1">#REF!</definedName>
    <definedName name="ss405_408" localSheetId="16">#REF!</definedName>
    <definedName name="ss405_408">#REF!</definedName>
    <definedName name="SS421_422" localSheetId="1">#REF!</definedName>
    <definedName name="SS421_422" localSheetId="16">#REF!</definedName>
    <definedName name="SS421_422">#REF!</definedName>
    <definedName name="ss421_424" localSheetId="1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1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1">#REF!</definedName>
    <definedName name="ssss" localSheetId="16">#REF!</definedName>
    <definedName name="ssss">#REF!</definedName>
    <definedName name="sssssssss" localSheetId="8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8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8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1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1">#REF!</definedName>
    <definedName name="STD" localSheetId="16">#REF!</definedName>
    <definedName name="STD">#REF!</definedName>
    <definedName name="steam_props">#REF!</definedName>
    <definedName name="SteelSection" localSheetId="1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1">#REF!</definedName>
    <definedName name="Stra" localSheetId="16">#REF!</definedName>
    <definedName name="Stra">#REF!</definedName>
    <definedName name="Strb" localSheetId="1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1">#REF!</definedName>
    <definedName name="Strm" localSheetId="16">#REF!</definedName>
    <definedName name="Strm">#REF!</definedName>
    <definedName name="Structure" localSheetId="1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1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1">#REF!</definedName>
    <definedName name="SUMMARY" localSheetId="16">#REF!</definedName>
    <definedName name="SUMMARY">#REF!</definedName>
    <definedName name="SUMMARY_OTHER_EXPS" localSheetId="1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1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1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1">#REF!</definedName>
    <definedName name="swd_Adl_dis" localSheetId="16">#REF!</definedName>
    <definedName name="swd_Adl_dis">#REF!</definedName>
    <definedName name="swd_cd" localSheetId="1">#REF!</definedName>
    <definedName name="swd_cd" localSheetId="16">#REF!</definedName>
    <definedName name="swd_cd">#REF!</definedName>
    <definedName name="swd_er" localSheetId="1">#REF!</definedName>
    <definedName name="swd_er" localSheetId="16">#REF!</definedName>
    <definedName name="swd_er">#REF!</definedName>
    <definedName name="swd_fi" localSheetId="1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1">#REF!</definedName>
    <definedName name="TaperedGrowth" localSheetId="16">#REF!</definedName>
    <definedName name="TaperedGrowth">#REF!</definedName>
    <definedName name="Target" localSheetId="1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1">#REF!</definedName>
    <definedName name="Tc" localSheetId="16">#REF!</definedName>
    <definedName name="Tc">#REF!</definedName>
    <definedName name="tcap">#REF!</definedName>
    <definedName name="TD">#REF!</definedName>
    <definedName name="td1__m" localSheetId="1">#REF!</definedName>
    <definedName name="td1__m" localSheetId="16">#REF!</definedName>
    <definedName name="td1__m">#REF!</definedName>
    <definedName name="td2__m" localSheetId="1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1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1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1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1">#REF!</definedName>
    <definedName name="TEST" localSheetId="16">#REF!</definedName>
    <definedName name="TEST">#REF!</definedName>
    <definedName name="TEST_1">"#REF!"</definedName>
    <definedName name="TEST0" localSheetId="1">#REF!</definedName>
    <definedName name="TEST0" localSheetId="16">#REF!</definedName>
    <definedName name="TEST0">#REF!</definedName>
    <definedName name="TEST1" localSheetId="1">#REF!</definedName>
    <definedName name="TEST1" localSheetId="16">#REF!</definedName>
    <definedName name="TEST1">#REF!</definedName>
    <definedName name="TEST10" localSheetId="1">#REF!</definedName>
    <definedName name="TEST10" localSheetId="16">#REF!</definedName>
    <definedName name="TEST10">#REF!</definedName>
    <definedName name="TEST11" localSheetId="1">#REF!</definedName>
    <definedName name="TEST11" localSheetId="16">#REF!</definedName>
    <definedName name="TEST11">#REF!</definedName>
    <definedName name="TEST12" localSheetId="1">#REF!</definedName>
    <definedName name="TEST12" localSheetId="16">#REF!</definedName>
    <definedName name="TEST12">#REF!</definedName>
    <definedName name="TEST13" localSheetId="1">#REF!</definedName>
    <definedName name="TEST13" localSheetId="16">#REF!</definedName>
    <definedName name="TEST13">#REF!</definedName>
    <definedName name="TEST14" localSheetId="1">#REF!</definedName>
    <definedName name="TEST14" localSheetId="16">#REF!</definedName>
    <definedName name="TEST14">#REF!</definedName>
    <definedName name="TEST2" localSheetId="1">#REF!</definedName>
    <definedName name="TEST2" localSheetId="16">#REF!</definedName>
    <definedName name="TEST2">#REF!</definedName>
    <definedName name="TEST3" localSheetId="1">#REF!</definedName>
    <definedName name="TEST3" localSheetId="16">#REF!</definedName>
    <definedName name="TEST3">#REF!</definedName>
    <definedName name="TEST4" localSheetId="1">#REF!</definedName>
    <definedName name="TEST4" localSheetId="16">#REF!</definedName>
    <definedName name="TEST4">#REF!</definedName>
    <definedName name="TEST5" localSheetId="1">#REF!</definedName>
    <definedName name="TEST5" localSheetId="16">#REF!</definedName>
    <definedName name="TEST5">#REF!</definedName>
    <definedName name="TEST6" localSheetId="1">#REF!</definedName>
    <definedName name="TEST6" localSheetId="16">#REF!</definedName>
    <definedName name="TEST6">#REF!</definedName>
    <definedName name="TEST7" localSheetId="1">#REF!</definedName>
    <definedName name="TEST7" localSheetId="16">#REF!</definedName>
    <definedName name="TEST7">#REF!</definedName>
    <definedName name="TEST8" localSheetId="1">#REF!</definedName>
    <definedName name="TEST8" localSheetId="16">#REF!</definedName>
    <definedName name="TEST8">#REF!</definedName>
    <definedName name="TEST9" localSheetId="1">#REF!</definedName>
    <definedName name="TEST9" localSheetId="16">#REF!</definedName>
    <definedName name="TEST9">#REF!</definedName>
    <definedName name="TESTHKEY" localSheetId="1">#REF!</definedName>
    <definedName name="TESTHKEY" localSheetId="16">#REF!</definedName>
    <definedName name="TESTHKEY">#REF!</definedName>
    <definedName name="TESTKEYS" localSheetId="1">#REF!</definedName>
    <definedName name="TESTKEYS" localSheetId="16">#REF!</definedName>
    <definedName name="TESTKEYS">#REF!</definedName>
    <definedName name="TESTVKEY" localSheetId="1">#REF!</definedName>
    <definedName name="TESTVKEY" localSheetId="16">#REF!</definedName>
    <definedName name="TESTVKEY">#REF!</definedName>
    <definedName name="TEt" localSheetId="1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1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1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1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1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1">#REF!</definedName>
    <definedName name="top_ser" localSheetId="16">#REF!</definedName>
    <definedName name="top_ser">#REF!</definedName>
    <definedName name="TOP_SUP" localSheetId="1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1">#REF!</definedName>
    <definedName name="tot_wt" localSheetId="16">#REF!</definedName>
    <definedName name="tot_wt">#REF!</definedName>
    <definedName name="total" localSheetId="1">#REF!</definedName>
    <definedName name="total" localSheetId="16">#REF!</definedName>
    <definedName name="total">#REF!</definedName>
    <definedName name="Total_EB" localSheetId="1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1">#REF!</definedName>
    <definedName name="totalmc" localSheetId="16">#REF!</definedName>
    <definedName name="totalmc">#REF!</definedName>
    <definedName name="totalmc1" localSheetId="1">#REF!</definedName>
    <definedName name="totalmc1" localSheetId="16">#REF!</definedName>
    <definedName name="totalmc1">#REF!</definedName>
    <definedName name="tower" localSheetId="1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1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1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1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8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8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1">#REF!</definedName>
    <definedName name="Trusts" localSheetId="16">#REF!</definedName>
    <definedName name="Trusts">#REF!</definedName>
    <definedName name="TrustUnderlyingDeficitScenarios" localSheetId="1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1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1">#REF!</definedName>
    <definedName name="ts1__m" localSheetId="16">#REF!</definedName>
    <definedName name="ts1__m">#REF!</definedName>
    <definedName name="ts2__m" localSheetId="1">#REF!</definedName>
    <definedName name="ts2__m" localSheetId="16">#REF!</definedName>
    <definedName name="ts2__m">#REF!</definedName>
    <definedName name="tst">#REF!</definedName>
    <definedName name="tt" localSheetId="1">#REF!</definedName>
    <definedName name="tt" localSheetId="16">#REF!</definedName>
    <definedName name="tt">#REF!</definedName>
    <definedName name="ttrrr">#REF!</definedName>
    <definedName name="ttt" localSheetId="1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1">#REF!</definedName>
    <definedName name="Tva" localSheetId="16">#REF!</definedName>
    <definedName name="Tva">#REF!</definedName>
    <definedName name="Tvb" localSheetId="1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8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1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1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1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1">#REF!</definedName>
    <definedName name="UPTAKECURVE" localSheetId="16">#REF!</definedName>
    <definedName name="UPTAKECURVE">#REF!</definedName>
    <definedName name="us_cd" localSheetId="1">#REF!</definedName>
    <definedName name="us_cd" localSheetId="16">#REF!</definedName>
    <definedName name="us_cd">#REF!</definedName>
    <definedName name="us_er" localSheetId="1">#REF!</definedName>
    <definedName name="us_er" localSheetId="16">#REF!</definedName>
    <definedName name="us_er">#REF!</definedName>
    <definedName name="us_fi" localSheetId="1">#REF!</definedName>
    <definedName name="us_fi" localSheetId="16">#REF!</definedName>
    <definedName name="us_fi">#REF!</definedName>
    <definedName name="us_n" localSheetId="1">#REF!</definedName>
    <definedName name="us_n" localSheetId="16">#REF!</definedName>
    <definedName name="us_n">#REF!</definedName>
    <definedName name="USD" localSheetId="1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1">#REF!</definedName>
    <definedName name="uuu" localSheetId="16">#REF!</definedName>
    <definedName name="uuu">#REF!</definedName>
    <definedName name="v" localSheetId="1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1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1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1">#REF!</definedName>
    <definedName name="Var._IGP_M_Dez_00" localSheetId="16">#REF!</definedName>
    <definedName name="Var._IGP_M_Dez_00">#REF!</definedName>
    <definedName name="VAT" localSheetId="1">#REF!</definedName>
    <definedName name="VAT" localSheetId="16">#REF!</definedName>
    <definedName name="VAT">#REF!</definedName>
    <definedName name="VB" localSheetId="1">#REF!</definedName>
    <definedName name="VB" localSheetId="16">#REF!</definedName>
    <definedName name="VB">#REF!</definedName>
    <definedName name="Vc">#REF!</definedName>
    <definedName name="Vc0">#REF!</definedName>
    <definedName name="vcp" localSheetId="1">#REF!</definedName>
    <definedName name="vcp" localSheetId="16">#REF!</definedName>
    <definedName name="vcp">#REF!</definedName>
    <definedName name="VD" localSheetId="1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1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1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8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1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1">#REF!</definedName>
    <definedName name="Vol" localSheetId="16">#REF!</definedName>
    <definedName name="Vol">#REF!</definedName>
    <definedName name="VOLUMECAGRS" localSheetId="1">#REF!</definedName>
    <definedName name="VOLUMECAGRS" localSheetId="16">#REF!</definedName>
    <definedName name="VOLUMECAGRS">#REF!</definedName>
    <definedName name="VOLUMEGROWTH" localSheetId="1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8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1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1">#REF!</definedName>
    <definedName name="vv" localSheetId="16">#REF!</definedName>
    <definedName name="vv">#REF!</definedName>
    <definedName name="VVA" localSheetId="1">#REF!</definedName>
    <definedName name="VVA" localSheetId="16">#REF!</definedName>
    <definedName name="VVA">#REF!</definedName>
    <definedName name="vvhj" localSheetId="1">#REF!</definedName>
    <definedName name="vvhj" localSheetId="16">#REF!</definedName>
    <definedName name="vvhj">#REF!</definedName>
    <definedName name="vvv">#REF!</definedName>
    <definedName name="VVVV">#REF!</definedName>
    <definedName name="Vz" localSheetId="1">#REF!</definedName>
    <definedName name="Vz" localSheetId="16">#REF!</definedName>
    <definedName name="Vz">#REF!</definedName>
    <definedName name="W" localSheetId="1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8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8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1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1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1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1">#REF!</definedName>
    <definedName name="wordings" localSheetId="16">#REF!</definedName>
    <definedName name="wordings">#REF!</definedName>
    <definedName name="work">#REF!</definedName>
    <definedName name="WP" localSheetId="1">#REF!</definedName>
    <definedName name="WP" localSheetId="16">#REF!</definedName>
    <definedName name="WP">#REF!</definedName>
    <definedName name="Wq" localSheetId="1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1">#REF!</definedName>
    <definedName name="Wr" localSheetId="16">#REF!</definedName>
    <definedName name="wr" localSheetId="8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8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8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8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8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8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8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8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1">#REF!</definedName>
    <definedName name="WT" localSheetId="16">#REF!</definedName>
    <definedName name="WT">#REF!</definedName>
    <definedName name="wt.m">#REF!</definedName>
    <definedName name="wu">#REF!</definedName>
    <definedName name="ww" localSheetId="1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8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8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1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1">#REF!</definedName>
    <definedName name="xu" localSheetId="16">#REF!</definedName>
    <definedName name="xu">#REF!</definedName>
    <definedName name="xulimit" localSheetId="1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1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8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1">#REF!</definedName>
    <definedName name="yyy" localSheetId="16">#REF!</definedName>
    <definedName name="yyy" localSheetId="8" hidden="1">{"'PROFITABILITY'!$A$1:$F$45"}</definedName>
    <definedName name="yyy" localSheetId="17" hidden="1">{"'PROFITABILITY'!$A$1:$F$45"}</definedName>
    <definedName name="yyy">#REF!</definedName>
    <definedName name="yyy1" localSheetId="8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1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1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1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1">#REF!</definedName>
    <definedName name="Zpe" localSheetId="16">#REF!</definedName>
    <definedName name="Zpe">#REF!</definedName>
    <definedName name="zs" localSheetId="1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1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1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1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1">#REF!</definedName>
    <definedName name="Zxc" localSheetId="16">#REF!</definedName>
    <definedName name="Zxc">#REF!</definedName>
    <definedName name="ZY" localSheetId="1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1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6" l="1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5" i="63"/>
  <c r="F76" i="63"/>
  <c r="F4" i="63"/>
  <c r="G15" i="57"/>
  <c r="K9" i="57"/>
  <c r="J9" i="57"/>
  <c r="L173" i="30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2" i="30"/>
  <c r="P172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0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J19" i="6" l="1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A66" i="63"/>
  <c r="A67" i="63" s="1"/>
  <c r="A71" i="63"/>
  <c r="A70" i="63" s="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4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D255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M287" i="72"/>
  <c r="N417" i="71" l="1"/>
  <c r="N424" i="71"/>
  <c r="O421" i="71"/>
  <c r="N421" i="71"/>
  <c r="P426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AH581" i="71" l="1"/>
  <c r="Y581" i="71"/>
  <c r="Z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<sst xmlns="http://schemas.openxmlformats.org/spreadsheetml/2006/main" count="9519" uniqueCount="1718">
  <si>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</si>
  <si>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</si>
  <si>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</si>
  <si>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</si>
  <si>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</si>
  <si>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</si>
  <si>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</si>
  <si>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</si>
  <si>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</si>
  <si>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</si>
  <si>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</si>
  <si>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</si>
  <si>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</si>
  <si>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</si>
  <si>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</si>
  <si>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</si>
  <si>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</si>
  <si>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</si>
  <si>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</si>
  <si>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</si>
  <si>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</si>
  <si>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</si>
  <si>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</si>
  <si>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</si>
  <si>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</si>
  <si>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</si>
  <si>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</si>
  <si>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</si>
  <si>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</si>
  <si>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</si>
  <si>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</si>
  <si>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</si>
  <si>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</si>
  <si>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</si>
  <si>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</si>
  <si>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</si>
  <si>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</si>
  <si>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</si>
  <si>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</si>
  <si>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</si>
  <si>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</si>
  <si>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</si>
  <si>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</si>
  <si>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</si>
  <si>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</si>
  <si>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</si>
  <si>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</si>
  <si>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</si>
  <si>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</si>
  <si>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</si>
  <si>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</si>
  <si>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</si>
  <si>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</si>
  <si>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</si>
  <si>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</si>
  <si>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</si>
  <si>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</si>
  <si>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</si>
  <si>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</si>
  <si>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</si>
  <si>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</si>
  <si>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</si>
  <si>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</si>
  <si>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</si>
  <si>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</si>
  <si>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</si>
  <si>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</si>
  <si>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</si>
  <si>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</si>
  <si>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</si>
  <si>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</si>
  <si>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</si>
  <si>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</si>
  <si>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</si>
  <si>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</si>
  <si>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</si>
  <si>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</si>
  <si>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</si>
  <si>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</si>
  <si>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</si>
  <si>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</si>
  <si>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</si>
  <si>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</si>
  <si>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</si>
  <si>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</si>
  <si>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</si>
  <si>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</si>
  <si>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</si>
  <si>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</si>
  <si>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</si>
  <si>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</si>
  <si>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</si>
  <si>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</si>
  <si>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</si>
  <si>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</si>
  <si>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</si>
  <si>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</si>
  <si>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</si>
  <si>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</si>
  <si>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</si>
  <si>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</si>
  <si>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</si>
  <si>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</si>
  <si>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</si>
  <si>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</si>
  <si>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</si>
  <si>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</si>
  <si>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</si>
  <si>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</si>
  <si>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</si>
  <si>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</si>
  <si>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</si>
  <si>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</si>
  <si>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</si>
  <si>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</si>
  <si>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</si>
  <si>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</si>
  <si>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</si>
  <si>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</si>
  <si>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</si>
  <si>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</si>
  <si>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</si>
  <si>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</si>
  <si>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</si>
  <si>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</si>
  <si>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</si>
  <si>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</si>
  <si>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</si>
  <si>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</si>
  <si>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</si>
  <si>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</si>
  <si>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</si>
  <si>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</si>
  <si>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</si>
  <si>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</si>
  <si>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</si>
  <si>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</si>
  <si>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</si>
  <si>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</si>
  <si>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</si>
  <si>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</si>
  <si>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</si>
  <si>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</si>
  <si>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</si>
  <si>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</si>
  <si>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</si>
  <si>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</si>
  <si>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</si>
  <si>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</si>
  <si>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</si>
  <si>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</si>
  <si>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</si>
  <si>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</si>
  <si>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</si>
  <si>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</si>
  <si>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</si>
  <si>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</si>
  <si>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</si>
  <si>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</si>
  <si>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</si>
  <si>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</si>
  <si>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</si>
  <si>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</si>
  <si>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</si>
  <si>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</si>
  <si>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</si>
  <si>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</si>
  <si>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</si>
  <si>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</si>
  <si>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</si>
  <si>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</si>
  <si>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</si>
  <si>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</si>
  <si>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</si>
  <si>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</si>
  <si>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</si>
  <si>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</si>
  <si>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</si>
  <si>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</si>
  <si>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</si>
  <si>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</si>
  <si>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</si>
  <si>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</si>
  <si>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</si>
  <si>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</si>
  <si>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</si>
  <si>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</si>
  <si>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</si>
  <si>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</si>
  <si>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</si>
  <si>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</si>
  <si>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</si>
  <si>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</si>
  <si>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</si>
  <si>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</si>
  <si>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</si>
  <si>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</si>
  <si>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</si>
  <si>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</si>
  <si>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</si>
  <si>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</si>
  <si>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</si>
  <si>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</si>
  <si>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</si>
  <si>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</si>
  <si>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</si>
  <si>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</si>
  <si>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</si>
  <si>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</si>
  <si>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</si>
  <si>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</si>
  <si>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</si>
  <si>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</si>
  <si>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</si>
  <si>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</si>
  <si>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</si>
  <si>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</si>
  <si>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</si>
  <si>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</si>
  <si>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</si>
  <si>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</si>
  <si>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</si>
  <si>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</si>
  <si>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</si>
  <si>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</si>
  <si>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</si>
  <si>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</si>
  <si>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</si>
  <si>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</si>
  <si>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</si>
  <si>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</si>
  <si>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</si>
  <si>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</si>
  <si>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</si>
  <si>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</si>
  <si>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</si>
  <si>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</si>
  <si>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</si>
  <si>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</si>
  <si>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</si>
  <si>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</si>
  <si>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</si>
  <si>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</si>
  <si>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</si>
  <si>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</si>
  <si>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</si>
  <si>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</si>
  <si>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</si>
  <si>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</si>
  <si>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</si>
  <si>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</si>
  <si>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</si>
  <si>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</si>
  <si>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</si>
  <si>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</si>
  <si>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</si>
  <si>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</si>
  <si>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</si>
  <si>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</si>
  <si>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</si>
  <si>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</si>
  <si>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</si>
  <si>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</si>
  <si>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</si>
  <si>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</si>
  <si>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</si>
  <si>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</si>
  <si>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</si>
  <si>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</si>
  <si>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</si>
  <si>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</si>
  <si>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</si>
  <si>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</si>
  <si>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</si>
  <si>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</si>
  <si>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</si>
  <si>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</si>
  <si>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</si>
  <si>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</si>
  <si>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</si>
  <si>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</si>
  <si>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</si>
  <si>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</si>
  <si>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</si>
  <si>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</si>
  <si>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</si>
  <si>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</si>
  <si>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</si>
  <si>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</si>
  <si>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</si>
  <si>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</si>
  <si>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</si>
  <si>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</si>
  <si>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</si>
  <si>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</si>
  <si>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</si>
  <si>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</si>
  <si>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</si>
  <si>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</si>
  <si>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</si>
  <si>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</si>
  <si>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</si>
  <si>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</si>
  <si>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</si>
  <si>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</si>
  <si>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</si>
  <si>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</si>
  <si>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</si>
  <si>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</si>
  <si>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</si>
  <si>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</si>
  <si>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</si>
  <si>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</si>
  <si>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</si>
  <si>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</si>
  <si>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</si>
  <si>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</si>
  <si>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</si>
  <si>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</si>
  <si>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</si>
  <si>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</si>
  <si>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</si>
  <si>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</si>
  <si>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</si>
  <si>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</si>
  <si>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</si>
  <si>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</si>
  <si>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</si>
  <si>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</si>
  <si>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</si>
  <si>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</si>
  <si>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</si>
  <si>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</si>
  <si>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</si>
  <si>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</si>
  <si>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</si>
  <si>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</si>
  <si>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</si>
  <si>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</si>
  <si>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</si>
  <si>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</si>
  <si>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</si>
  <si>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</si>
  <si>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</si>
  <si>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</si>
  <si>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</si>
  <si>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</si>
  <si>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</si>
  <si>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</si>
  <si>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</si>
  <si>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</si>
  <si>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</si>
  <si>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</si>
  <si>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</si>
  <si>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</si>
  <si>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</si>
  <si>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</si>
  <si>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</si>
  <si>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</si>
  <si>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</si>
  <si>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</si>
  <si>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</si>
  <si>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</si>
  <si>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</si>
  <si>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</si>
  <si>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</si>
  <si>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</si>
  <si>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</si>
  <si>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</si>
  <si>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</si>
  <si>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</si>
  <si>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</si>
  <si>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</si>
  <si>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</si>
  <si>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</si>
  <si>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</si>
  <si>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</si>
  <si>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</si>
  <si>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</si>
  <si>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</si>
  <si>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</si>
  <si>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</si>
  <si>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</si>
  <si>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</si>
  <si>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</si>
  <si>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</si>
  <si>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</si>
  <si>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</si>
  <si>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</si>
  <si>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</si>
  <si>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</si>
  <si>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</si>
  <si>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</si>
  <si>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</si>
  <si>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</si>
  <si>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</si>
  <si>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</si>
  <si>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</si>
  <si>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</si>
  <si>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</si>
  <si>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</si>
  <si>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</si>
  <si>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</si>
  <si>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</si>
  <si>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</si>
  <si>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</si>
  <si>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</si>
  <si>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</si>
  <si>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</si>
  <si>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</si>
  <si>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</si>
  <si>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</si>
  <si>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</si>
  <si>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</si>
  <si>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</si>
  <si>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</si>
  <si>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</si>
  <si>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</si>
  <si>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</si>
  <si>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</si>
  <si>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</si>
  <si>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</si>
  <si>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</si>
  <si>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</si>
  <si>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</si>
  <si>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</si>
  <si>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</si>
  <si>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</si>
  <si>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</si>
  <si>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</si>
  <si>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</si>
  <si>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</si>
  <si>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</si>
  <si>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</si>
  <si>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</si>
  <si>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</si>
  <si>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</si>
  <si>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</si>
  <si>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</si>
  <si>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</si>
  <si>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</si>
  <si>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</si>
  <si>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</si>
  <si>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</si>
  <si>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</si>
  <si>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</si>
  <si>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</si>
  <si>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</si>
  <si>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</si>
  <si>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</si>
  <si>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</si>
  <si>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</si>
  <si>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</si>
  <si>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</si>
  <si>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</si>
  <si>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</si>
  <si>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</si>
  <si>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</si>
  <si>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</si>
  <si>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</si>
  <si>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</si>
  <si>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</si>
  <si>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</si>
  <si>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</si>
  <si>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</si>
  <si>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</si>
  <si>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</si>
  <si>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</si>
  <si>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</si>
  <si>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</si>
  <si>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</si>
  <si>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</si>
  <si>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</si>
  <si>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</si>
  <si>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</si>
  <si>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</si>
  <si>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</si>
  <si>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</si>
  <si>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</si>
  <si>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</si>
  <si>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</si>
  <si>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</si>
  <si>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</si>
  <si>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</si>
  <si>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</si>
  <si>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</si>
  <si>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</si>
  <si>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</si>
  <si>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</si>
  <si>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</si>
  <si>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</si>
  <si>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</si>
  <si>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</si>
  <si>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</si>
  <si>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</si>
  <si>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</si>
  <si>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</si>
  <si>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</si>
  <si>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</si>
  <si>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</si>
  <si>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</si>
  <si>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</si>
  <si>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</si>
  <si>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</si>
  <si>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</si>
  <si>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</si>
  <si>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</si>
  <si>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</si>
  <si>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</si>
  <si>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</si>
  <si>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</si>
  <si>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</si>
  <si>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</si>
  <si>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</si>
  <si>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</si>
  <si>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</si>
  <si>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</si>
  <si>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</si>
  <si>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</si>
  <si>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</si>
  <si>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</si>
  <si>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</si>
  <si>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</si>
  <si>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</si>
  <si>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</si>
  <si>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</si>
  <si>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</si>
  <si>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</si>
  <si>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</si>
  <si>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</si>
  <si>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</si>
  <si>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</si>
  <si>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</si>
  <si>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</si>
  <si>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</si>
  <si>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</si>
  <si>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</si>
  <si>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</si>
  <si>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</si>
  <si>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</si>
  <si>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</si>
  <si>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</si>
  <si>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</si>
  <si>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</si>
  <si>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</si>
  <si>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</si>
  <si>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</si>
  <si>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</si>
  <si>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</si>
  <si>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</si>
  <si>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</si>
  <si>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</si>
  <si>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</si>
  <si>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</si>
  <si>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</si>
  <si>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</si>
  <si>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</si>
  <si>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</si>
  <si>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</si>
  <si>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</si>
  <si>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</si>
  <si>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</si>
  <si>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</si>
  <si>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</si>
  <si>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</si>
  <si>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</si>
  <si>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</si>
  <si>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</si>
  <si>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</si>
  <si>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</si>
  <si>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</si>
  <si>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</si>
  <si>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</si>
  <si>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</si>
  <si>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</si>
  <si>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</si>
  <si>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</si>
  <si>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</si>
  <si>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</si>
  <si>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</si>
  <si>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</si>
  <si>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</si>
  <si>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</si>
  <si>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</si>
  <si>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</si>
  <si>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</si>
  <si>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</si>
  <si>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</si>
  <si>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</si>
  <si>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</si>
  <si>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</si>
  <si>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</si>
  <si>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</si>
  <si>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</si>
  <si>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</si>
  <si>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</si>
  <si>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</si>
  <si>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</si>
  <si>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</si>
  <si>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</si>
  <si>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</si>
  <si>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</si>
  <si>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</si>
  <si>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</si>
  <si>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</si>
  <si>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</si>
  <si>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</si>
  <si>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</si>
  <si>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</si>
  <si>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</si>
  <si>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</si>
  <si>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</si>
  <si>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</si>
  <si>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</si>
  <si>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</si>
  <si>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</si>
  <si>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</si>
  <si>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</si>
  <si>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</si>
  <si>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</si>
  <si>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</si>
  <si>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</si>
  <si>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</si>
  <si>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</si>
  <si>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</si>
  <si>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</si>
  <si>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</si>
  <si>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</si>
  <si>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</si>
  <si>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</si>
  <si>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</si>
  <si>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</si>
  <si>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</si>
  <si>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</si>
  <si>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</si>
  <si>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</si>
  <si>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</si>
  <si>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</si>
  <si>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</si>
  <si>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</si>
  <si>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</si>
  <si>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</si>
  <si>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</si>
  <si>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</si>
  <si>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</si>
  <si>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</si>
  <si>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</si>
  <si>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</si>
  <si>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</si>
  <si>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</si>
  <si>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</si>
  <si>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</si>
  <si>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</si>
  <si>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</si>
  <si>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</si>
  <si>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</si>
  <si>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</si>
  <si>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</si>
  <si>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</si>
  <si>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</si>
  <si>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</si>
  <si>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</si>
  <si>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</si>
  <si>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</si>
  <si>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</si>
  <si>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</si>
  <si>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</si>
  <si>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</si>
  <si>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</si>
  <si>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</si>
  <si>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</si>
  <si>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</si>
  <si>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</si>
  <si>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</si>
  <si>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</si>
  <si>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</si>
  <si>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</si>
  <si>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</si>
  <si>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</si>
  <si>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</si>
  <si>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</si>
  <si>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</si>
  <si>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</si>
  <si>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</si>
  <si>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</si>
  <si>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</si>
  <si>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</si>
  <si>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</si>
  <si>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</si>
  <si>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</si>
  <si>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</si>
  <si>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</si>
  <si>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</si>
  <si>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</si>
  <si>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</si>
  <si>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</si>
  <si>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</si>
  <si>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</si>
  <si>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</si>
  <si>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</si>
  <si>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</si>
  <si>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</si>
  <si>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</si>
  <si>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</si>
  <si>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</si>
  <si>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</si>
  <si>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</si>
  <si>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</si>
  <si>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</si>
  <si>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</si>
  <si>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</si>
  <si>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</si>
  <si>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</si>
  <si>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</si>
  <si>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</si>
  <si>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</si>
  <si>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</si>
  <si>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</si>
  <si>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</si>
  <si>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</si>
  <si>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</si>
  <si>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</si>
  <si>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</si>
  <si>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</si>
  <si>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</si>
  <si>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</si>
  <si>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</si>
  <si>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</si>
  <si>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</si>
  <si>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</si>
  <si>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</si>
  <si>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</si>
  <si>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</si>
  <si>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</si>
  <si>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</si>
  <si>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</si>
  <si>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</si>
  <si>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</si>
  <si>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</si>
  <si>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</si>
  <si>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</si>
  <si>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</si>
  <si>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</si>
  <si>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</si>
  <si>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</si>
  <si>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</si>
  <si>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</si>
  <si>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</si>
  <si>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</si>
  <si>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</si>
  <si>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</si>
  <si>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</si>
  <si>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</si>
  <si>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</si>
  <si>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</si>
  <si>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</si>
  <si>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</si>
  <si>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</si>
  <si>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</si>
  <si>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</si>
  <si>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</si>
  <si>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</si>
  <si>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</si>
  <si>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</si>
  <si>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</si>
  <si>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</si>
  <si>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</si>
  <si>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</si>
  <si>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</si>
  <si>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</si>
  <si>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</si>
  <si>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</si>
  <si>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</si>
  <si>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</si>
  <si>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</si>
  <si>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</si>
  <si>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</si>
  <si>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</si>
  <si>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</si>
  <si>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</si>
  <si>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</si>
  <si>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</si>
  <si>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</si>
  <si>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</si>
  <si>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</si>
  <si>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</si>
  <si>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</si>
  <si>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</si>
  <si>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</si>
  <si>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</si>
  <si>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</si>
  <si>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</si>
  <si>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</si>
  <si>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</si>
  <si>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</si>
  <si>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</si>
  <si>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</si>
  <si>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</si>
  <si>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</si>
  <si>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</si>
  <si>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</si>
  <si>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</si>
  <si>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</si>
  <si>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</si>
  <si>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</si>
  <si>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</si>
  <si>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</si>
  <si>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</si>
  <si>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</si>
  <si>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</si>
  <si>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</si>
  <si>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</si>
  <si>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</si>
  <si>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</si>
  <si>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</si>
  <si>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</si>
  <si>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</si>
  <si>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</si>
  <si>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</si>
  <si>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</si>
  <si>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</si>
  <si>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</si>
  <si>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</si>
  <si>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</si>
  <si>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</si>
  <si>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</si>
  <si>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</si>
  <si>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</si>
  <si>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</si>
  <si>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</si>
  <si>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</si>
  <si>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</si>
  <si>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</si>
  <si>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</si>
  <si>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</si>
  <si>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</si>
  <si>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</si>
  <si>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</si>
  <si>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</si>
  <si>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</si>
  <si>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</si>
  <si>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</si>
  <si>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</si>
  <si>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</si>
  <si>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</si>
  <si>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</si>
  <si>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</si>
  <si>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</si>
  <si>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</si>
  <si>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</si>
  <si>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</si>
  <si>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</si>
  <si>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</si>
  <si>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</si>
  <si>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</si>
  <si>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</si>
  <si>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</si>
  <si>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</si>
  <si>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</si>
  <si>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</si>
  <si>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</si>
  <si>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</si>
  <si>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</si>
  <si>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</si>
  <si>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</si>
  <si>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</si>
  <si>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</si>
  <si>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</si>
  <si>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</si>
  <si>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</si>
  <si>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</si>
  <si>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</si>
  <si>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</si>
  <si>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</si>
  <si>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</si>
  <si>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</si>
  <si>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</si>
  <si>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</si>
  <si>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</si>
  <si>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</si>
  <si>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</si>
  <si>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</si>
  <si>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</si>
  <si>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</si>
  <si>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</si>
  <si>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</si>
  <si>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</si>
  <si>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</si>
  <si>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</si>
  <si>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</si>
  <si>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</si>
  <si>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</si>
  <si>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</si>
  <si>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</si>
  <si>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</si>
  <si>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</si>
  <si>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</si>
  <si>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</si>
  <si>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</si>
  <si>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</si>
  <si>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</si>
  <si>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</si>
  <si>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</si>
  <si>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</si>
  <si>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</si>
  <si>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</si>
  <si>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</si>
  <si>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</si>
  <si>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</si>
  <si>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</si>
  <si>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</si>
  <si>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</si>
  <si>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</si>
  <si>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</si>
  <si>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</si>
  <si>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</si>
  <si>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</si>
  <si>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</si>
  <si>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</si>
  <si>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</si>
  <si>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</si>
  <si>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</si>
  <si>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</si>
  <si>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</si>
  <si>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</si>
  <si>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</si>
  <si>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</si>
  <si>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</si>
  <si>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</si>
  <si>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</si>
  <si>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</si>
  <si>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</si>
  <si>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</si>
  <si>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</si>
  <si>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</si>
  <si>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</si>
  <si>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</si>
  <si>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</si>
  <si>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</si>
  <si>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</si>
  <si>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</si>
  <si>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</si>
  <si>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</si>
  <si>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</si>
  <si>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</si>
  <si>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</si>
  <si>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</si>
  <si>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</si>
  <si>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</si>
  <si>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</si>
  <si>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</si>
  <si>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</si>
  <si>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</si>
  <si>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</si>
  <si>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</si>
  <si>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</si>
  <si>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</si>
  <si>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</si>
  <si>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</si>
  <si>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</si>
  <si>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</si>
  <si>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</si>
  <si>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</si>
  <si>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</si>
  <si>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</si>
  <si>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</si>
  <si>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</si>
  <si>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</si>
  <si>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</si>
  <si>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</si>
  <si>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</si>
  <si>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</si>
  <si>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</si>
  <si>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</si>
  <si>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</si>
  <si>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</si>
  <si>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</si>
  <si>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</si>
  <si>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</si>
  <si>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</si>
  <si>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</si>
  <si>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</si>
  <si>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</si>
  <si>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</si>
  <si>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</si>
  <si>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</si>
  <si>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</si>
  <si>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</si>
  <si>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</si>
  <si>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</si>
  <si>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</si>
  <si>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</si>
  <si>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</si>
  <si>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</si>
  <si>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</si>
  <si>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</si>
  <si>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</si>
  <si>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</si>
  <si>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</si>
  <si>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</si>
  <si>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</si>
  <si>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</si>
  <si>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</si>
  <si>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</si>
  <si>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</si>
  <si>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</si>
  <si>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</si>
  <si>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</si>
  <si>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</si>
  <si>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</si>
  <si>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</si>
  <si>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</si>
  <si>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</si>
  <si>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</si>
  <si>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</si>
  <si>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</si>
  <si>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</si>
  <si>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</si>
  <si>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</si>
  <si>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</si>
  <si>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</si>
  <si>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</si>
  <si>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</si>
  <si>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</si>
  <si>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</si>
  <si>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</si>
  <si>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</si>
  <si>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</si>
  <si>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</si>
  <si>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</si>
  <si>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</si>
  <si>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</si>
  <si>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</si>
  <si>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</si>
  <si>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</si>
  <si>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</si>
  <si>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</si>
  <si>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</si>
  <si>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</si>
  <si>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</si>
  <si>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</si>
  <si>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</si>
  <si>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</si>
  <si>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</si>
  <si>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</si>
  <si>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</si>
  <si>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</si>
  <si>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</si>
  <si>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</si>
  <si>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</si>
  <si>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</si>
  <si>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</si>
  <si>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</si>
  <si>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</si>
  <si>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</si>
  <si>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</si>
  <si>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</si>
  <si>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</si>
  <si>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</si>
  <si>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</si>
  <si>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</si>
  <si>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</si>
  <si>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</si>
  <si>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</si>
  <si>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</si>
  <si>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</si>
  <si>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</si>
  <si>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</si>
  <si>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</si>
  <si>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</si>
  <si>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</si>
  <si>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</si>
  <si>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</si>
  <si>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</si>
  <si>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</si>
  <si>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</si>
  <si>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</si>
  <si>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</si>
  <si>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</si>
  <si>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</si>
  <si>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</si>
  <si>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</si>
  <si>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</si>
  <si>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</si>
  <si>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</si>
  <si>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</si>
  <si>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</si>
  <si>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</si>
  <si>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</si>
  <si>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</si>
  <si>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</si>
  <si>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</si>
  <si>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</si>
  <si>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</si>
  <si>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</si>
  <si>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</si>
  <si>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</si>
  <si>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</si>
  <si>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</si>
  <si>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</si>
  <si>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</si>
  <si>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</si>
  <si>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</si>
  <si>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</si>
  <si>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</si>
  <si>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</si>
  <si>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</si>
  <si>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</si>
  <si>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</si>
  <si>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</si>
  <si>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</si>
  <si>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</si>
  <si>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</si>
  <si>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</si>
  <si>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</si>
  <si>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</si>
  <si>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</si>
  <si>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</si>
  <si>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</si>
  <si>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</si>
  <si>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</si>
  <si>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</si>
  <si>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</si>
  <si>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</si>
  <si>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</si>
  <si>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</si>
  <si>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</si>
  <si>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</si>
  <si>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</si>
  <si>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</si>
  <si>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</si>
  <si>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</si>
  <si>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</si>
  <si>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</si>
  <si>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</si>
  <si>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</si>
  <si>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</si>
  <si>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</si>
  <si>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</si>
  <si>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</si>
  <si>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</si>
  <si>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</si>
  <si>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</si>
  <si>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</si>
  <si>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</si>
  <si>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</si>
  <si>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</si>
  <si>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</si>
  <si>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</si>
  <si>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</si>
  <si>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</si>
  <si>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</si>
  <si>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</si>
  <si>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</si>
  <si>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</si>
  <si>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</si>
  <si>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</si>
  <si>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</si>
  <si>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</si>
  <si>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</si>
  <si>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</si>
  <si>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</si>
  <si>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</si>
  <si>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</si>
  <si>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</si>
  <si>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</si>
  <si>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</si>
  <si>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</si>
  <si>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</si>
  <si>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</si>
  <si>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</si>
  <si>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</si>
  <si>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</si>
  <si>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</si>
  <si>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</si>
  <si>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</si>
  <si>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</si>
  <si>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</si>
  <si>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</si>
  <si>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</si>
  <si>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</si>
  <si>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</si>
  <si>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</si>
  <si>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</si>
  <si>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</si>
  <si>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</si>
  <si>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</si>
  <si>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</si>
  <si>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</si>
  <si>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</si>
  <si>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</si>
  <si>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</si>
  <si>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</si>
  <si>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</si>
  <si>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</si>
  <si>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</si>
  <si>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</si>
  <si>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</si>
  <si>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</si>
  <si>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</si>
  <si>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</si>
  <si>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</si>
  <si>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</si>
  <si>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</si>
  <si>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</si>
  <si>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</si>
  <si>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</si>
  <si>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</si>
  <si>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</si>
  <si>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</si>
  <si>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</si>
  <si>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</si>
  <si>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</si>
  <si>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</si>
  <si>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</si>
  <si>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</si>
  <si>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</si>
  <si>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</si>
  <si>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</si>
  <si>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</si>
  <si>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</si>
  <si>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</si>
  <si>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</si>
  <si>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</si>
  <si>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</si>
  <si>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</si>
  <si>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</si>
  <si>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</si>
  <si>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</si>
  <si>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</si>
  <si>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</si>
  <si>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</si>
  <si>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</si>
  <si>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</si>
  <si>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</si>
  <si>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</si>
  <si>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</si>
  <si>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</si>
  <si>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</si>
  <si>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</si>
  <si>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</si>
  <si>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</si>
  <si>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</si>
  <si>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</si>
  <si>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</si>
  <si>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</si>
  <si>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</si>
  <si>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</si>
  <si>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</si>
  <si>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</si>
  <si>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</si>
  <si>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</si>
  <si>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</si>
  <si>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</si>
  <si>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</si>
  <si>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</si>
  <si>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</si>
  <si>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</si>
  <si>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</si>
  <si>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</si>
  <si>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</si>
  <si>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</si>
  <si>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</si>
  <si>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</si>
  <si>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</si>
  <si>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</si>
  <si>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</si>
  <si>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</si>
  <si>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</si>
  <si>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</si>
  <si>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</si>
  <si>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</si>
  <si>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</si>
  <si>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</si>
  <si>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</si>
  <si>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</si>
  <si>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</si>
  <si>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</si>
  <si>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</si>
  <si>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</si>
  <si>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</si>
  <si>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</si>
  <si>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</si>
  <si>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</si>
  <si>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</si>
  <si>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</si>
  <si>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</si>
  <si>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</si>
  <si>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</si>
  <si>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</si>
  <si>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</si>
  <si>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</si>
  <si>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</si>
  <si>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</si>
  <si>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</si>
  <si>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</si>
  <si>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</si>
  <si>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</si>
  <si>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</si>
  <si>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</si>
  <si>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</si>
  <si>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</si>
  <si>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</si>
  <si>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</si>
  <si>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</si>
  <si>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</si>
  <si>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</si>
  <si>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</si>
  <si>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</si>
  <si>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</si>
  <si>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</si>
  <si>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</si>
  <si>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</si>
  <si>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</si>
  <si>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</si>
  <si>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</si>
  <si>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</si>
  <si>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</si>
  <si>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</si>
  <si>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</si>
  <si>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</si>
  <si>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</si>
  <si>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</si>
  <si>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</si>
  <si>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</si>
  <si>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</si>
  <si>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</si>
  <si>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</si>
  <si>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</si>
  <si>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</si>
  <si>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</si>
  <si>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</si>
  <si>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</si>
  <si>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</si>
  <si>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</si>
  <si>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</si>
  <si>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</si>
  <si>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</si>
  <si>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</si>
  <si>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</si>
  <si>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</si>
  <si>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</si>
  <si>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</si>
  <si>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</si>
  <si>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</si>
  <si>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</si>
  <si>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</si>
  <si>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</si>
  <si>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</si>
  <si>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</si>
  <si>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</si>
  <si>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</si>
  <si>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</si>
  <si>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</si>
  <si>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</si>
  <si>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</si>
  <si>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</si>
  <si>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</si>
  <si>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</si>
  <si>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</si>
  <si>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</si>
  <si>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</si>
  <si>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</si>
  <si>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</si>
  <si>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</si>
  <si>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</si>
  <si>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</si>
  <si>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</si>
  <si>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</si>
  <si>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</si>
  <si>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</si>
  <si>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</si>
  <si>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</si>
  <si>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</si>
  <si>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</si>
  <si>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</si>
  <si>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</si>
  <si>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</si>
  <si>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</si>
  <si>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</si>
  <si>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</si>
  <si>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</si>
  <si>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</si>
  <si>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</si>
  <si>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</si>
  <si>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</si>
  <si>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</si>
  <si>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</si>
  <si>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</si>
  <si>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</si>
  <si>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</si>
  <si>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</si>
  <si>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</si>
  <si>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</si>
  <si>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</si>
  <si>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</si>
  <si>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</si>
  <si>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</si>
  <si>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</si>
  <si>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</si>
  <si>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</si>
  <si>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</si>
  <si>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</si>
  <si>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</si>
  <si>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</si>
  <si>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</si>
  <si>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</si>
  <si>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</si>
  <si>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</si>
  <si>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</si>
  <si>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</si>
  <si>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</si>
  <si>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</si>
  <si>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</si>
  <si>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</si>
  <si>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</si>
  <si>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</si>
  <si>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</si>
  <si>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</si>
  <si>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</si>
  <si>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</si>
  <si>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</si>
  <si>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</si>
  <si>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</si>
  <si>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</si>
  <si>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</si>
  <si>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</si>
  <si>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</si>
  <si>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</si>
  <si>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</si>
  <si>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</si>
  <si>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</si>
  <si>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</si>
  <si>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</si>
  <si>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</si>
  <si>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</si>
  <si>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</si>
  <si>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</si>
  <si>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</si>
  <si>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</si>
  <si>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</si>
  <si>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</si>
  <si>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</si>
  <si>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</si>
  <si>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</si>
  <si>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</si>
  <si>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</si>
  <si>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</si>
  <si>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</si>
  <si>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</si>
  <si>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</si>
  <si>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</si>
  <si>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</si>
  <si>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</si>
  <si>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</si>
  <si>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</si>
  <si>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</si>
  <si>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</si>
  <si>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</si>
  <si>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</si>
  <si>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</si>
  <si>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</si>
  <si>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</si>
  <si>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</si>
  <si>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</si>
  <si>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</si>
  <si>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</si>
  <si>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</si>
  <si>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</si>
  <si>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</si>
  <si>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</si>
  <si>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</si>
  <si>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</si>
  <si>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</si>
  <si>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</si>
  <si>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</si>
  <si>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</si>
  <si>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</si>
  <si>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</si>
  <si>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</si>
  <si>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</si>
  <si>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</si>
  <si>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</si>
  <si>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</si>
  <si>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</si>
  <si>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</si>
  <si>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</si>
  <si>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</si>
  <si>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</si>
  <si>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</si>
  <si>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</si>
  <si>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</si>
  <si>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</si>
  <si>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</si>
  <si>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</si>
  <si>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</si>
  <si>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</si>
  <si>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</si>
  <si>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</si>
  <si>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</si>
  <si>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</si>
  <si>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</si>
  <si>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</si>
  <si>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</si>
  <si>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</si>
  <si>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</si>
  <si>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</si>
  <si>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</si>
  <si>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</si>
  <si>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</si>
  <si>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</si>
  <si>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</si>
  <si>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</si>
  <si>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</si>
  <si>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</si>
  <si>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</si>
  <si>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</si>
  <si>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</si>
  <si>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</si>
  <si>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</si>
  <si>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</si>
  <si>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</si>
  <si>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</si>
  <si>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</si>
  <si>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</si>
  <si>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</si>
  <si>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</si>
  <si>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</si>
  <si>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</si>
  <si>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</si>
  <si>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</si>
  <si>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</si>
  <si>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</si>
  <si>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</si>
  <si>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</si>
  <si>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</si>
  <si>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</si>
  <si>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</si>
  <si>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</si>
  <si>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</si>
  <si>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</si>
  <si>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</si>
  <si>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</si>
  <si>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</si>
  <si>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</si>
  <si>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</si>
  <si>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</si>
  <si>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</si>
  <si>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</si>
  <si>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</si>
  <si>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</si>
  <si>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</si>
  <si>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</si>
  <si>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</si>
  <si>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</si>
  <si>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</si>
  <si>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</si>
  <si>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</si>
  <si>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</si>
  <si>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</si>
  <si>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</si>
  <si>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</si>
  <si>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</si>
  <si>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</si>
  <si>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</si>
  <si>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</si>
  <si>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</si>
  <si>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</si>
  <si>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</si>
  <si>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</si>
  <si>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</si>
  <si>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</si>
  <si>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</si>
  <si>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</si>
  <si>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</si>
  <si>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</si>
  <si>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</si>
  <si>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</si>
  <si>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</si>
  <si>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</si>
  <si>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</si>
  <si>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</si>
  <si>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</si>
  <si>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</si>
  <si>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</si>
  <si>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</si>
  <si>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</si>
  <si>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</si>
  <si>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</si>
  <si>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</si>
  <si>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</si>
  <si>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</si>
  <si>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</si>
  <si>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</si>
  <si>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</si>
  <si>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</si>
  <si>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</si>
  <si>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</si>
  <si>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</si>
  <si>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</si>
  <si>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</si>
  <si>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</si>
  <si>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</si>
  <si>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</si>
  <si>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</si>
  <si>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</si>
  <si>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</si>
  <si>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</si>
  <si>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</si>
  <si>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</si>
  <si>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</si>
  <si>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</si>
  <si>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</si>
  <si>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</si>
  <si>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</si>
  <si>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</si>
  <si>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</si>
  <si>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</si>
  <si>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</si>
  <si>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</si>
  <si>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</si>
  <si>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</si>
  <si>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</si>
  <si>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</si>
  <si>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</si>
  <si>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</si>
  <si>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</si>
  <si>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</si>
  <si>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</si>
  <si>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</si>
  <si>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</si>
  <si>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</si>
  <si>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</si>
  <si>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</si>
  <si>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</si>
  <si>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</si>
  <si>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</si>
  <si>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</si>
  <si>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</si>
  <si>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</si>
  <si>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</si>
  <si>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</si>
  <si>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</si>
  <si>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</si>
  <si>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</si>
  <si>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</si>
  <si>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</si>
  <si>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</si>
  <si>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</si>
  <si>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</si>
  <si>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</si>
  <si>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</si>
  <si>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</si>
  <si>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</si>
  <si>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</si>
  <si>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</si>
  <si>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</si>
  <si>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</si>
  <si>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</si>
  <si>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</si>
  <si>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</si>
  <si>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AP33- AP51(19.783)
19-05-2026
AP 16 to AP 33 (10.610 Kms).
28-05-2026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</si>
  <si>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</si>
  <si>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</si>
  <si>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</si>
  <si>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</si>
  <si>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</si>
  <si>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</si>
  <si>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</si>
  <si>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</si>
  <si>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</si>
  <si>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</si>
  <si>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</si>
  <si>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</si>
  <si>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</si>
  <si>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</si>
  <si>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</si>
  <si>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</si>
  <si>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</si>
  <si>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</si>
  <si>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</si>
  <si>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</si>
  <si>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</si>
  <si>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</si>
  <si>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</si>
  <si>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</si>
  <si>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</si>
  <si>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</si>
  <si>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</si>
  <si>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</si>
  <si>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</si>
  <si>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</si>
  <si>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</si>
  <si>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</si>
  <si>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</si>
  <si>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</si>
  <si>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</si>
  <si>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</si>
  <si>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</si>
  <si>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</si>
  <si>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</si>
  <si>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</si>
  <si>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</si>
  <si>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</si>
  <si>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</si>
  <si>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</si>
  <si>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</si>
  <si>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</si>
  <si>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</si>
  <si>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</si>
  <si>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Block Level Done</t>
  </si>
  <si>
    <t>Stub S/T Done</t>
  </si>
  <si>
    <t>B+0</t>
  </si>
  <si>
    <t>C+3</t>
  </si>
  <si>
    <t>C+9</t>
  </si>
  <si>
    <t>B+3</t>
  </si>
  <si>
    <t>PCC Completed</t>
  </si>
  <si>
    <t>Steel Binding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</si>
</sst>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32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0" fontId="69" fillId="3" borderId="0" xfId="2" applyFont="1" applyFill="1" applyAlignment="1">
      <alignment horizontal="center" vertical="center" wrapText="1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95340" y="1190625"/>
          <a:ext cx="7344738" cy="2803449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36484" y="82024141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7891" y="84107734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29609" y="84107734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3047" y="82024141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1328" y="79940547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3047" y="84107734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33047" y="82024141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84766" y="84107734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1328" y="77856953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33047" y="77856953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84766" y="86191328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4453" y="84107734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33047" y="86191328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88203" y="9244210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88203" y="73957656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6172" y="88274922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7891" y="88274922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88203" y="82024141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29609" y="79940547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3047" y="75852734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4453" y="94525703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36484" y="66218594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33047" y="84107734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1328" y="86191328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84766" y="79940547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4453" y="75852734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88203" y="66218594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84766" y="66218594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6172" y="75852734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4453" y="66218594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29609" y="73957656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7891" y="73957656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33047" y="62448281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4453" y="72072500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7891" y="66218594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88203" y="96609297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7891" y="98692891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1328" y="73957656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6172" y="72072500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36484" y="98692891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84766" y="62448281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6172" y="66218594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88203" y="70187344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88203" y="98692891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33047" y="98692891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3047" y="100776484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84766" y="70187344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84766" y="98692891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29609" y="52833984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36484" y="70187344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3047" y="94525703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7891" y="52833984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6172" y="98692891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4453" y="52833984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6172" y="52833984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3047" y="52833984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7891" y="70187344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29609" y="43507422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3047" y="45392578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1328" y="98692891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7891" y="43507422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4453" y="90358516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88203" y="90358516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4453" y="9244210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36484" y="88274922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88203" y="45392578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3047" y="47277734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1328" y="88274922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33047" y="88274922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3047" y="9244210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36484" y="39737109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7891" y="9244210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7891" y="82024141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33047" y="39737109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3047" y="88274922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84766" y="39737109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84766" y="43507422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1328" y="49063672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29609" y="49063672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4453" y="49063672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6172" y="84107734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1328" y="66218594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6172" y="39737109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6172" y="49063672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3047" y="41622266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88203" y="47277734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4453" y="39737109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4453" y="41622266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3047" y="49063672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7891" y="39737109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6172" y="41622266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33047" y="49063672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7891" y="41622266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4453" y="100776484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29609" y="39737109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29609" y="41622266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29609" y="66218594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36484" y="49063672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33047" y="41622266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84766" y="49063672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33047" y="43507422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3047" y="68103750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29609" y="77856953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1328" y="52833984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/>
      <sheetData sheetId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Sheet2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No</v>
          </cell>
          <cell r="I32" t="str">
            <v>No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No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No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No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No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No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No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No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No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No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No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No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No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No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No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No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No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No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No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No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No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No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No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No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No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No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No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No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No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No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No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No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No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No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No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No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No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No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No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No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No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No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No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No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No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No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No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No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No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No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No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No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No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No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No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No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No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No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No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No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No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No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No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No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No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No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No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No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No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No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No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No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No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No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No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No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No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No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No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No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No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No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B2" sqref="B2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8" t="s">
        <v>632</v>
      </c>
      <c r="B1" s="138" t="s">
        <v>633</v>
      </c>
      <c r="C1" s="138" t="s">
        <v>634</v>
      </c>
      <c r="D1" s="138" t="s">
        <v>635</v>
      </c>
      <c r="E1" s="138" t="s">
        <v>636</v>
      </c>
      <c r="F1" s="624" t="s">
        <v>644</v>
      </c>
      <c r="G1" s="624" t="s">
        <v>637</v>
      </c>
      <c r="H1" s="624" t="s">
        <v>638</v>
      </c>
      <c r="I1" s="138" t="s">
        <v>639</v>
      </c>
      <c r="J1" s="624" t="s">
        <v>640</v>
      </c>
      <c r="K1" s="625" t="s">
        <v>1306</v>
      </c>
      <c r="L1" s="595" t="s">
        <v>1309</v>
      </c>
    </row>
    <row r="2" spans="1:12" s="146" customFormat="1" ht="72.5">
      <c r="A2" s="6" t="s">
        <v>939</v>
      </c>
      <c r="B2" s="290" t="s">
        <v>940</v>
      </c>
      <c r="C2" s="291" t="s">
        <v>941</v>
      </c>
      <c r="D2" s="292">
        <v>45790</v>
      </c>
      <c r="E2" s="292">
        <v>47069</v>
      </c>
      <c r="F2" s="291" t="s">
        <v>942</v>
      </c>
      <c r="G2" s="291" t="s">
        <v>944</v>
      </c>
      <c r="H2" s="291" t="s">
        <v>943</v>
      </c>
      <c r="I2" s="596" t="s">
        <v>946</v>
      </c>
      <c r="J2" s="650" t="s">
        <v>945</v>
      </c>
      <c r="K2" s="129" t="s">
        <v>1284</v>
      </c>
      <c r="L2" s="6" t="s">
        <v>1307</v>
      </c>
    </row>
    <row r="3" spans="1:12" ht="14.9" customHeight="1">
      <c r="C3" s="139"/>
      <c r="D3" s="139"/>
      <c r="E3" s="139"/>
      <c r="F3" s="139"/>
      <c r="G3" s="139"/>
      <c r="H3" s="139"/>
      <c r="I3" s="139"/>
      <c r="J3" s="650"/>
      <c r="K3" s="594" t="s">
        <v>1282</v>
      </c>
      <c r="L3" s="64" t="s">
        <v>1285</v>
      </c>
    </row>
    <row r="4" spans="1:12">
      <c r="E4" s="137"/>
      <c r="J4" s="650"/>
      <c r="K4" s="129" t="s">
        <v>1281</v>
      </c>
      <c r="L4" s="64" t="s">
        <v>1286</v>
      </c>
    </row>
    <row r="5" spans="1:12">
      <c r="J5" s="650"/>
      <c r="K5" s="64" t="s">
        <v>1288</v>
      </c>
      <c r="L5" s="64" t="s">
        <v>1302</v>
      </c>
    </row>
    <row r="6" spans="1:12">
      <c r="J6" s="650"/>
      <c r="K6" s="594" t="s">
        <v>1283</v>
      </c>
      <c r="L6" s="64" t="s">
        <v>1303</v>
      </c>
    </row>
    <row r="7" spans="1:12">
      <c r="B7" s="137"/>
      <c r="J7" s="650"/>
      <c r="K7" s="64" t="s">
        <v>1289</v>
      </c>
      <c r="L7" s="64" t="s">
        <v>1286</v>
      </c>
    </row>
    <row r="8" spans="1:12">
      <c r="J8" s="650"/>
      <c r="K8" s="64" t="s">
        <v>1290</v>
      </c>
      <c r="L8" s="64" t="s">
        <v>1308</v>
      </c>
    </row>
    <row r="9" spans="1:12">
      <c r="J9" s="650" t="s">
        <v>1287</v>
      </c>
      <c r="K9" s="64" t="s">
        <v>1291</v>
      </c>
      <c r="L9" s="64" t="s">
        <v>641</v>
      </c>
    </row>
    <row r="10" spans="1:12">
      <c r="J10" s="650"/>
      <c r="K10" s="64" t="s">
        <v>1292</v>
      </c>
      <c r="L10" s="64" t="s">
        <v>641</v>
      </c>
    </row>
    <row r="11" spans="1:12">
      <c r="J11" s="650"/>
      <c r="K11" s="64" t="s">
        <v>1293</v>
      </c>
      <c r="L11" s="64" t="s">
        <v>641</v>
      </c>
    </row>
    <row r="12" spans="1:12">
      <c r="J12" s="650"/>
      <c r="K12" s="64" t="s">
        <v>1294</v>
      </c>
      <c r="L12" s="64" t="s">
        <v>1295</v>
      </c>
    </row>
    <row r="13" spans="1:12">
      <c r="J13" s="650"/>
      <c r="K13" s="64" t="s">
        <v>1296</v>
      </c>
      <c r="L13" s="64" t="s">
        <v>1295</v>
      </c>
    </row>
    <row r="14" spans="1:12">
      <c r="J14" s="650"/>
      <c r="K14" s="64" t="s">
        <v>1297</v>
      </c>
      <c r="L14" s="64" t="s">
        <v>1295</v>
      </c>
    </row>
    <row r="15" spans="1:12">
      <c r="J15" s="650"/>
      <c r="K15" s="64" t="s">
        <v>1298</v>
      </c>
      <c r="L15" s="64" t="s">
        <v>1299</v>
      </c>
    </row>
    <row r="16" spans="1:12">
      <c r="J16" s="650"/>
      <c r="K16" s="64" t="s">
        <v>1300</v>
      </c>
      <c r="L16" s="64" t="s">
        <v>1299</v>
      </c>
    </row>
    <row r="17" spans="10:12">
      <c r="J17" s="650"/>
      <c r="K17" s="64" t="s">
        <v>1301</v>
      </c>
      <c r="L17" s="64" t="s">
        <v>1299</v>
      </c>
    </row>
    <row r="18" spans="10:12">
      <c r="J18" s="650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topLeftCell="A6" zoomScale="40" zoomScaleNormal="40" zoomScaleSheetLayoutView="24" workbookViewId="0">
      <selection activeCell="H20" sqref="H20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9" customWidth="1"/>
    <col min="6" max="6" width="27.453125" style="146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80" customWidth="1"/>
    <col min="12" max="12" width="44.7265625" style="146" customWidth="1"/>
    <col min="13" max="13" width="13.453125" style="146" customWidth="1"/>
    <col min="14" max="14" width="24.453125" customWidth="1"/>
    <col min="15" max="15" width="36.453125" customWidth="1"/>
  </cols>
  <sheetData>
    <row r="1" spans="1:15" ht="32.15" customHeight="1" thickBot="1">
      <c r="A1" s="661"/>
      <c r="B1" s="147" t="s">
        <v>632</v>
      </c>
      <c r="C1" s="148" t="str">
        <f>'Project Details'!A2</f>
        <v>TA-602</v>
      </c>
      <c r="D1" s="149" t="s">
        <v>131</v>
      </c>
      <c r="E1" s="150">
        <f ca="1">TODAY()</f>
        <v>46190</v>
      </c>
      <c r="F1" s="151"/>
      <c r="G1" s="152"/>
      <c r="H1" s="153" t="s">
        <v>675</v>
      </c>
      <c r="I1" s="154" t="s">
        <v>676</v>
      </c>
      <c r="J1" s="155"/>
      <c r="K1" s="156"/>
      <c r="L1" s="157"/>
    </row>
    <row r="2" spans="1:15" ht="39" customHeight="1" thickBot="1">
      <c r="A2" s="662"/>
      <c r="B2" s="158" t="s">
        <v>633</v>
      </c>
      <c r="C2" s="664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665"/>
      <c r="E2" s="666"/>
      <c r="F2" s="159" t="s">
        <v>635</v>
      </c>
      <c r="G2" s="160">
        <f>'Project Details'!D2</f>
        <v>45790</v>
      </c>
      <c r="H2" s="161" t="s">
        <v>637</v>
      </c>
      <c r="I2" s="154" t="s">
        <v>677</v>
      </c>
      <c r="J2" s="162"/>
      <c r="K2" s="156"/>
      <c r="L2" s="157"/>
    </row>
    <row r="3" spans="1:15" ht="29.25" customHeight="1" thickBot="1">
      <c r="A3" s="662"/>
      <c r="B3" s="158" t="s">
        <v>634</v>
      </c>
      <c r="C3" s="664" t="str">
        <f>'Project Details'!C2</f>
        <v>Powergrid West Central Transmission Ltd.</v>
      </c>
      <c r="D3" s="665"/>
      <c r="E3" s="666"/>
      <c r="F3" s="159" t="s">
        <v>636</v>
      </c>
      <c r="G3" s="160">
        <f>'Project Details'!E2</f>
        <v>47069</v>
      </c>
      <c r="H3" s="161" t="s">
        <v>638</v>
      </c>
      <c r="I3" s="154" t="str">
        <f>'Project Details'!H2</f>
        <v>Mr. Vijay Govindrao Kute</v>
      </c>
      <c r="J3" s="162"/>
      <c r="K3" s="156"/>
      <c r="L3" s="163"/>
    </row>
    <row r="4" spans="1:15" ht="49.5" customHeight="1" thickBot="1">
      <c r="A4" s="663"/>
      <c r="B4" s="158"/>
      <c r="C4" s="667"/>
      <c r="D4" s="667"/>
      <c r="E4" s="668"/>
      <c r="F4" s="159" t="s">
        <v>644</v>
      </c>
      <c r="G4" s="154" t="str">
        <f>'Project Details'!F2</f>
        <v>Mr. Rishi Shukla</v>
      </c>
      <c r="H4" s="161" t="s">
        <v>678</v>
      </c>
      <c r="I4" s="154" t="str">
        <f>'Project Details'!I2</f>
        <v>Mr. Minarul Alam</v>
      </c>
      <c r="J4" s="162"/>
      <c r="K4" s="156"/>
      <c r="L4" s="163"/>
    </row>
    <row r="5" spans="1:15">
      <c r="A5" s="669" t="s">
        <v>679</v>
      </c>
      <c r="B5" s="669"/>
      <c r="C5" s="669"/>
      <c r="D5" s="669"/>
      <c r="E5" s="669"/>
      <c r="F5" s="669"/>
      <c r="G5" s="669"/>
      <c r="H5" s="669"/>
      <c r="I5" s="669"/>
      <c r="J5" s="669"/>
      <c r="K5" s="669"/>
      <c r="L5" s="669"/>
      <c r="M5"/>
    </row>
    <row r="6" spans="1:15" ht="28.5">
      <c r="A6" s="660" t="s">
        <v>118</v>
      </c>
      <c r="B6" s="660"/>
      <c r="C6" s="660"/>
      <c r="D6" s="660"/>
      <c r="E6" s="660"/>
      <c r="F6" s="660"/>
      <c r="G6" s="660"/>
      <c r="H6" s="660"/>
      <c r="I6" s="660"/>
      <c r="J6" s="660"/>
      <c r="K6" s="660"/>
      <c r="L6" s="660"/>
      <c r="M6"/>
    </row>
    <row r="7" spans="1:15" ht="49.5" customHeight="1">
      <c r="A7" s="164" t="s">
        <v>69</v>
      </c>
      <c r="B7" s="164" t="s">
        <v>680</v>
      </c>
      <c r="C7" s="164" t="s">
        <v>681</v>
      </c>
      <c r="D7" s="164" t="s">
        <v>682</v>
      </c>
      <c r="E7" s="165" t="s">
        <v>683</v>
      </c>
      <c r="F7" s="164" t="s">
        <v>684</v>
      </c>
      <c r="G7" s="164" t="s">
        <v>137</v>
      </c>
      <c r="H7" s="164" t="s">
        <v>139</v>
      </c>
      <c r="I7" s="164" t="s">
        <v>685</v>
      </c>
      <c r="J7" s="164" t="s">
        <v>686</v>
      </c>
      <c r="K7" s="164" t="s">
        <v>687</v>
      </c>
      <c r="L7" s="164" t="s">
        <v>121</v>
      </c>
      <c r="M7"/>
    </row>
    <row r="8" spans="1:15" s="297" customFormat="1" ht="49.5" customHeight="1">
      <c r="A8" s="296" t="s">
        <v>688</v>
      </c>
      <c r="B8" s="166" t="s">
        <v>689</v>
      </c>
      <c r="C8" s="167">
        <v>185.149</v>
      </c>
      <c r="D8" s="167">
        <f t="shared" ref="D8:F10" si="0">C8</f>
        <v>185.149</v>
      </c>
      <c r="E8" s="167">
        <f t="shared" si="0"/>
        <v>185.149</v>
      </c>
      <c r="F8" s="167">
        <f t="shared" si="0"/>
        <v>185.149</v>
      </c>
      <c r="G8" s="167">
        <f>C8-E8</f>
        <v>0</v>
      </c>
      <c r="H8" s="167">
        <f>C8-F8</f>
        <v>0</v>
      </c>
      <c r="I8" s="167" t="s">
        <v>947</v>
      </c>
      <c r="J8" s="168"/>
      <c r="K8" s="293">
        <f>F8</f>
        <v>185.149</v>
      </c>
      <c r="L8" s="169"/>
    </row>
    <row r="9" spans="1:15" s="297" customFormat="1" ht="49.5" customHeight="1">
      <c r="A9" s="296" t="s">
        <v>281</v>
      </c>
      <c r="B9" s="166" t="s">
        <v>689</v>
      </c>
      <c r="C9" s="167">
        <v>184.98599999999999</v>
      </c>
      <c r="D9" s="167">
        <f t="shared" si="0"/>
        <v>184.98599999999999</v>
      </c>
      <c r="E9" s="167">
        <f>D9</f>
        <v>184.98599999999999</v>
      </c>
      <c r="F9" s="167">
        <v>166.53100000000001</v>
      </c>
      <c r="G9" s="167">
        <f>D9-E9</f>
        <v>0</v>
      </c>
      <c r="H9" s="167">
        <f>C9-F9</f>
        <v>18.454999999999984</v>
      </c>
      <c r="I9" s="167" t="s">
        <v>947</v>
      </c>
      <c r="J9" s="294">
        <f>'Survey details 11-06-2026'!F5</f>
        <v>11.8325</v>
      </c>
      <c r="K9" s="294">
        <f>J9+F9</f>
        <v>178.36350000000002</v>
      </c>
      <c r="L9" s="169"/>
    </row>
    <row r="10" spans="1:15" s="297" customFormat="1" ht="49.5" customHeight="1">
      <c r="A10" s="296" t="s">
        <v>118</v>
      </c>
      <c r="B10" s="166" t="s">
        <v>689</v>
      </c>
      <c r="C10" s="167">
        <f>C9</f>
        <v>184.98599999999999</v>
      </c>
      <c r="D10" s="167">
        <f t="shared" si="0"/>
        <v>184.98599999999999</v>
      </c>
      <c r="E10" s="167">
        <v>166.53100000000001</v>
      </c>
      <c r="F10" s="167">
        <v>136.13900000000001</v>
      </c>
      <c r="G10" s="167">
        <f>D10-E10</f>
        <v>18.454999999999984</v>
      </c>
      <c r="H10" s="167">
        <f>C10-F10</f>
        <v>48.84699999999998</v>
      </c>
      <c r="I10" s="167" t="s">
        <v>947</v>
      </c>
      <c r="J10" s="168"/>
      <c r="K10" s="294">
        <f>F10</f>
        <v>136.13900000000001</v>
      </c>
      <c r="L10" s="169"/>
    </row>
    <row r="12" spans="1:15" ht="31.5" customHeight="1">
      <c r="A12" s="673" t="s">
        <v>690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3"/>
      <c r="N12" s="673"/>
      <c r="O12" s="673"/>
    </row>
    <row r="13" spans="1:15" ht="87.65" customHeight="1">
      <c r="A13" s="170" t="s">
        <v>69</v>
      </c>
      <c r="B13" s="170" t="s">
        <v>691</v>
      </c>
      <c r="C13" s="170" t="s">
        <v>948</v>
      </c>
      <c r="D13" s="170" t="s">
        <v>949</v>
      </c>
      <c r="E13" s="170" t="s">
        <v>692</v>
      </c>
      <c r="F13" s="170" t="s">
        <v>693</v>
      </c>
      <c r="G13" s="170" t="s">
        <v>145</v>
      </c>
      <c r="H13" s="170" t="s">
        <v>694</v>
      </c>
      <c r="I13" s="170" t="s">
        <v>695</v>
      </c>
      <c r="J13" s="170" t="s">
        <v>696</v>
      </c>
      <c r="K13" s="170" t="s">
        <v>697</v>
      </c>
      <c r="L13" s="170" t="s">
        <v>698</v>
      </c>
      <c r="M13" s="170" t="s">
        <v>699</v>
      </c>
      <c r="N13" s="674" t="s">
        <v>121</v>
      </c>
      <c r="O13" s="674"/>
    </row>
    <row r="14" spans="1:15" ht="48.5" customHeight="1">
      <c r="A14" s="171" t="s">
        <v>284</v>
      </c>
      <c r="B14" s="172">
        <v>31</v>
      </c>
      <c r="C14" s="172"/>
      <c r="D14" s="172">
        <v>16</v>
      </c>
      <c r="E14" s="172">
        <v>0</v>
      </c>
      <c r="F14" s="172">
        <v>0</v>
      </c>
      <c r="G14" s="173"/>
      <c r="H14" s="173"/>
      <c r="I14" s="172">
        <f t="shared" ref="I14:I19" si="1">C14+E14</f>
        <v>0</v>
      </c>
      <c r="J14" s="174">
        <v>17</v>
      </c>
      <c r="K14" s="175">
        <f t="shared" ref="K14:K19" si="2">B14-J14</f>
        <v>14</v>
      </c>
      <c r="L14" s="172">
        <v>1</v>
      </c>
      <c r="M14" s="172"/>
      <c r="N14" s="675"/>
      <c r="O14" s="675"/>
    </row>
    <row r="15" spans="1:15" ht="48.5" customHeight="1">
      <c r="A15" s="171" t="s">
        <v>286</v>
      </c>
      <c r="B15" s="172">
        <v>480</v>
      </c>
      <c r="C15" s="172">
        <v>167</v>
      </c>
      <c r="D15" s="172">
        <v>154</v>
      </c>
      <c r="E15" s="172">
        <v>10</v>
      </c>
      <c r="F15" s="172">
        <f>'PGCIL - KEC'!F12</f>
        <v>30</v>
      </c>
      <c r="G15" s="173">
        <f>'PGCIL - KEC'!G12</f>
        <v>0</v>
      </c>
      <c r="H15" s="173">
        <f>'PGCIL - KEC'!H12</f>
        <v>8</v>
      </c>
      <c r="I15" s="172">
        <f>C15+E15</f>
        <v>177</v>
      </c>
      <c r="J15" s="256">
        <f>'PGCIL - KEC'!I12</f>
        <v>162</v>
      </c>
      <c r="K15" s="175">
        <f t="shared" si="2"/>
        <v>318</v>
      </c>
      <c r="L15" s="172">
        <f>'PGCIL - KEC'!K12</f>
        <v>6</v>
      </c>
      <c r="M15" s="172">
        <f>'PGCIL - KEC'!L12</f>
        <v>3</v>
      </c>
      <c r="N15" s="670"/>
      <c r="O15" s="670"/>
    </row>
    <row r="16" spans="1:15" s="178" customFormat="1" ht="48.5" customHeight="1">
      <c r="A16" s="176" t="s">
        <v>288</v>
      </c>
      <c r="B16" s="172">
        <f>B15</f>
        <v>480</v>
      </c>
      <c r="C16" s="172">
        <f>C15</f>
        <v>167</v>
      </c>
      <c r="D16" s="172">
        <f>'PGCIL - KEC'!D13</f>
        <v>96</v>
      </c>
      <c r="E16" s="172">
        <f>E15</f>
        <v>10</v>
      </c>
      <c r="F16" s="172">
        <f>'PGCIL - KEC'!F13</f>
        <v>30</v>
      </c>
      <c r="G16" s="173">
        <f>'PGCIL - KEC'!G13</f>
        <v>0</v>
      </c>
      <c r="H16" s="173">
        <f>'PGCIL - KEC'!H13</f>
        <v>10</v>
      </c>
      <c r="I16" s="172">
        <f t="shared" si="1"/>
        <v>177</v>
      </c>
      <c r="J16" s="256">
        <f>'PGCIL - KEC'!I13</f>
        <v>106</v>
      </c>
      <c r="K16" s="175">
        <f t="shared" si="2"/>
        <v>374</v>
      </c>
      <c r="L16" s="177"/>
      <c r="M16" s="177"/>
      <c r="N16" s="670"/>
      <c r="O16" s="670"/>
    </row>
    <row r="17" spans="1:15" ht="48.5" customHeight="1">
      <c r="A17" s="171" t="s">
        <v>700</v>
      </c>
      <c r="B17" s="172">
        <f>B16</f>
        <v>480</v>
      </c>
      <c r="C17" s="172">
        <v>102</v>
      </c>
      <c r="D17" s="172">
        <f>'PGCIL - KEC'!D14</f>
        <v>52</v>
      </c>
      <c r="E17" s="172">
        <v>10</v>
      </c>
      <c r="F17" s="172">
        <f>'PGCIL - KEC'!F14</f>
        <v>35</v>
      </c>
      <c r="G17" s="173">
        <v>2</v>
      </c>
      <c r="H17" s="173">
        <f>'PGCIL - KEC'!H14</f>
        <v>17</v>
      </c>
      <c r="I17" s="172">
        <f t="shared" si="1"/>
        <v>112</v>
      </c>
      <c r="J17" s="256">
        <f>'PGCIL - KEC'!I14</f>
        <v>69</v>
      </c>
      <c r="K17" s="175">
        <f t="shared" si="2"/>
        <v>411</v>
      </c>
      <c r="L17" s="172">
        <f>'PGCIL - KEC'!K14</f>
        <v>4</v>
      </c>
      <c r="M17" s="172">
        <f>'PGCIL - KEC'!L14</f>
        <v>4</v>
      </c>
      <c r="N17" s="670"/>
      <c r="O17" s="670"/>
    </row>
    <row r="18" spans="1:15" ht="48.5" customHeight="1">
      <c r="A18" s="171" t="s">
        <v>701</v>
      </c>
      <c r="B18" s="172">
        <f>B17</f>
        <v>480</v>
      </c>
      <c r="C18" s="172">
        <f>C17</f>
        <v>102</v>
      </c>
      <c r="D18" s="172">
        <f>'PGCIL - KEC'!D15</f>
        <v>0</v>
      </c>
      <c r="E18" s="172">
        <f>E17</f>
        <v>10</v>
      </c>
      <c r="F18" s="172">
        <f>'PGCIL - KEC'!F15</f>
        <v>35</v>
      </c>
      <c r="G18" s="173">
        <v>0</v>
      </c>
      <c r="H18" s="173">
        <f>'PGCIL - KEC'!H15</f>
        <v>0</v>
      </c>
      <c r="I18" s="172">
        <f t="shared" si="1"/>
        <v>112</v>
      </c>
      <c r="J18" s="256">
        <f>'PGCIL - KEC'!I15</f>
        <v>0</v>
      </c>
      <c r="K18" s="175">
        <f t="shared" si="2"/>
        <v>480</v>
      </c>
      <c r="L18" s="172">
        <v>2</v>
      </c>
      <c r="M18" s="172">
        <v>2</v>
      </c>
      <c r="N18" s="670"/>
      <c r="O18" s="670"/>
    </row>
    <row r="19" spans="1:15" ht="48.5" customHeight="1">
      <c r="A19" s="171" t="s">
        <v>702</v>
      </c>
      <c r="B19" s="295">
        <f>C9</f>
        <v>184.98599999999999</v>
      </c>
      <c r="C19" s="172">
        <v>10</v>
      </c>
      <c r="D19" s="172">
        <f>'PGCIL - KEC'!D16</f>
        <v>0</v>
      </c>
      <c r="E19" s="172">
        <v>5</v>
      </c>
      <c r="F19" s="172">
        <v>0</v>
      </c>
      <c r="G19" s="173"/>
      <c r="H19" s="173">
        <f>'PGCIL - KEC'!H16</f>
        <v>0</v>
      </c>
      <c r="I19" s="172">
        <f t="shared" si="1"/>
        <v>15</v>
      </c>
      <c r="J19" s="174">
        <f>'PGCIL - KEC'!I16</f>
        <v>0</v>
      </c>
      <c r="K19" s="299">
        <f t="shared" si="2"/>
        <v>184.98599999999999</v>
      </c>
      <c r="L19" s="172">
        <f>'PGCIL - KEC'!K16</f>
        <v>0</v>
      </c>
      <c r="M19" s="172">
        <f>'PGCIL - KEC'!L16</f>
        <v>0</v>
      </c>
      <c r="N19" s="671"/>
      <c r="O19" s="671"/>
    </row>
    <row r="20" spans="1:15" ht="24" customHeight="1">
      <c r="N20" s="672"/>
      <c r="O20" s="672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H8" sqref="H8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646" t="s">
        <v>1130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19">
        <f ca="1">TODAY()</f>
        <v>46190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79"/>
      <c r="C3" s="79"/>
      <c r="D3" s="79"/>
      <c r="E3" s="79"/>
      <c r="F3" s="79"/>
      <c r="M3" s="24"/>
    </row>
    <row r="4" spans="1:13" s="23" customFormat="1" ht="21.5" thickBot="1">
      <c r="A4" s="648" t="s">
        <v>951</v>
      </c>
      <c r="B4" s="649"/>
      <c r="C4" s="649"/>
      <c r="D4" s="649"/>
      <c r="E4" s="649"/>
      <c r="F4" s="649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58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8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8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8">
        <f t="shared" si="2"/>
        <v>48.84699999999998</v>
      </c>
      <c r="G9" s="47"/>
      <c r="H9" s="47"/>
      <c r="I9" s="59">
        <f t="shared" si="0"/>
        <v>136.13900000000001</v>
      </c>
      <c r="J9" s="59">
        <f t="shared" si="1"/>
        <v>48.84699999999998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10</v>
      </c>
      <c r="I11" s="65">
        <f>D11+H11</f>
        <v>164</v>
      </c>
      <c r="J11" s="65">
        <f t="shared" si="1"/>
        <v>316</v>
      </c>
      <c r="K11" s="47">
        <v>4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8</v>
      </c>
      <c r="I12" s="65">
        <f t="shared" si="0"/>
        <v>162</v>
      </c>
      <c r="J12" s="65">
        <f t="shared" si="1"/>
        <v>318</v>
      </c>
      <c r="K12" s="47">
        <v>6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/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/>
      <c r="H14" s="47">
        <v>17</v>
      </c>
      <c r="I14" s="65">
        <f>D14+H14</f>
        <v>69</v>
      </c>
      <c r="J14" s="65">
        <f t="shared" si="1"/>
        <v>411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5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7"/>
      <c r="H18" s="285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54">
        <f>$C$9</f>
        <v>184.98599999999999</v>
      </c>
      <c r="D19" s="286">
        <v>0</v>
      </c>
      <c r="E19" s="47">
        <v>0</v>
      </c>
      <c r="F19" s="47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20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656" t="s">
        <v>67</v>
      </c>
      <c r="C2" s="656"/>
      <c r="D2" s="656"/>
      <c r="E2" s="656"/>
      <c r="F2" s="656"/>
      <c r="G2" s="656"/>
    </row>
    <row r="3" spans="2:7" ht="15.5">
      <c r="B3" s="657" t="s">
        <v>124</v>
      </c>
      <c r="C3" s="657"/>
      <c r="D3" s="657"/>
      <c r="E3" s="657"/>
      <c r="F3" s="657"/>
      <c r="G3" s="214">
        <f ca="1">'PGCIL - KEC'!M1</f>
        <v>46190</v>
      </c>
    </row>
    <row r="4" spans="2:7" ht="36.5" customHeight="1">
      <c r="B4" s="658" t="s">
        <v>89</v>
      </c>
      <c r="C4" s="658"/>
      <c r="D4" s="659" t="s">
        <v>953</v>
      </c>
      <c r="E4" s="659"/>
      <c r="F4" s="659"/>
      <c r="G4" s="659"/>
    </row>
    <row r="5" spans="2:7" ht="16.399999999999999" customHeight="1">
      <c r="B5" s="658" t="s">
        <v>90</v>
      </c>
      <c r="C5" s="658"/>
      <c r="D5" s="659" t="s">
        <v>1650</v>
      </c>
      <c r="E5" s="659"/>
      <c r="F5" s="659"/>
      <c r="G5" s="659"/>
    </row>
    <row r="6" spans="2:7" ht="15.5">
      <c r="B6" s="215"/>
      <c r="C6" s="215"/>
      <c r="D6" s="215"/>
      <c r="E6" s="215"/>
      <c r="F6" s="215"/>
      <c r="G6" s="215"/>
    </row>
    <row r="7" spans="2:7" s="11" customFormat="1" ht="15" customHeight="1">
      <c r="B7" s="655" t="s">
        <v>91</v>
      </c>
      <c r="C7" s="655"/>
      <c r="D7" s="655"/>
      <c r="E7" s="655"/>
      <c r="F7" s="655"/>
      <c r="G7" s="655"/>
    </row>
    <row r="8" spans="2:7" ht="43.5">
      <c r="B8" s="216" t="s">
        <v>92</v>
      </c>
      <c r="C8" s="216" t="s">
        <v>93</v>
      </c>
      <c r="D8" s="216" t="s">
        <v>94</v>
      </c>
      <c r="E8" s="216" t="s">
        <v>95</v>
      </c>
      <c r="F8" s="652" t="s">
        <v>96</v>
      </c>
      <c r="G8" s="652"/>
    </row>
    <row r="9" spans="2:7">
      <c r="B9" s="217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651">
        <f>'PGCIL - KEC'!J6</f>
        <v>0</v>
      </c>
      <c r="G9" s="651"/>
    </row>
    <row r="10" spans="2:7">
      <c r="B10" s="654" t="s">
        <v>97</v>
      </c>
      <c r="C10" s="654"/>
      <c r="D10" s="654"/>
      <c r="E10" s="654"/>
      <c r="F10" s="654"/>
      <c r="G10" s="654"/>
    </row>
    <row r="11" spans="2:7" ht="43.5">
      <c r="B11" s="216" t="s">
        <v>92</v>
      </c>
      <c r="C11" s="216" t="s">
        <v>93</v>
      </c>
      <c r="D11" s="216" t="s">
        <v>94</v>
      </c>
      <c r="E11" s="216" t="s">
        <v>95</v>
      </c>
      <c r="F11" s="652" t="s">
        <v>96</v>
      </c>
      <c r="G11" s="652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653">
        <f>'PGCIL - KEC'!J10</f>
        <v>14</v>
      </c>
      <c r="G12" s="653"/>
    </row>
    <row r="13" spans="2:7">
      <c r="B13" s="654" t="s">
        <v>98</v>
      </c>
      <c r="C13" s="654"/>
      <c r="D13" s="654"/>
      <c r="E13" s="654"/>
      <c r="F13" s="654"/>
      <c r="G13" s="654"/>
    </row>
    <row r="14" spans="2:7" ht="43.5">
      <c r="B14" s="216" t="s">
        <v>92</v>
      </c>
      <c r="C14" s="216" t="s">
        <v>93</v>
      </c>
      <c r="D14" s="216" t="s">
        <v>94</v>
      </c>
      <c r="E14" s="216" t="s">
        <v>95</v>
      </c>
      <c r="F14" s="652" t="s">
        <v>96</v>
      </c>
      <c r="G14" s="652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651">
        <f>'PGCIL - KEC'!J7</f>
        <v>6.6224999999999739</v>
      </c>
      <c r="G15" s="651"/>
    </row>
    <row r="16" spans="2:7">
      <c r="B16" s="654" t="s">
        <v>99</v>
      </c>
      <c r="C16" s="654"/>
      <c r="D16" s="654"/>
      <c r="E16" s="654"/>
      <c r="F16" s="654"/>
      <c r="G16" s="654"/>
    </row>
    <row r="17" spans="2:7" ht="43.5">
      <c r="B17" s="216" t="s">
        <v>92</v>
      </c>
      <c r="C17" s="216" t="s">
        <v>93</v>
      </c>
      <c r="D17" s="216" t="s">
        <v>94</v>
      </c>
      <c r="E17" s="216" t="s">
        <v>95</v>
      </c>
      <c r="F17" s="652" t="s">
        <v>96</v>
      </c>
      <c r="G17" s="652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0</v>
      </c>
      <c r="E18" s="2">
        <f>'PGCIL - KEC'!I9</f>
        <v>136.13900000000001</v>
      </c>
      <c r="F18" s="651">
        <f>'PGCIL - KEC'!J9</f>
        <v>48.84699999999998</v>
      </c>
      <c r="G18" s="651"/>
    </row>
    <row r="19" spans="2:7">
      <c r="B19" s="654" t="s">
        <v>100</v>
      </c>
      <c r="C19" s="654"/>
      <c r="D19" s="654"/>
      <c r="E19" s="654"/>
      <c r="F19" s="654"/>
      <c r="G19" s="654"/>
    </row>
    <row r="20" spans="2:7" ht="43.5">
      <c r="B20" s="216" t="s">
        <v>92</v>
      </c>
      <c r="C20" s="216" t="s">
        <v>93</v>
      </c>
      <c r="D20" s="216" t="s">
        <v>94</v>
      </c>
      <c r="E20" s="216" t="s">
        <v>95</v>
      </c>
      <c r="F20" s="652" t="s">
        <v>96</v>
      </c>
      <c r="G20" s="652"/>
    </row>
    <row r="21" spans="2:7">
      <c r="B21" s="217">
        <f>'PGCIL - KEC'!C12</f>
        <v>480</v>
      </c>
      <c r="C21" s="8">
        <f>'PGCIL - KEC'!D12</f>
        <v>154</v>
      </c>
      <c r="D21" s="8">
        <f>'PGCIL - KEC'!H12</f>
        <v>8</v>
      </c>
      <c r="E21" s="7">
        <f>'PGCIL - KEC'!I12</f>
        <v>162</v>
      </c>
      <c r="F21" s="653">
        <f>'PGCIL - KEC'!J12</f>
        <v>318</v>
      </c>
      <c r="G21" s="653"/>
    </row>
    <row r="22" spans="2:7">
      <c r="B22" s="654" t="s">
        <v>101</v>
      </c>
      <c r="C22" s="654"/>
      <c r="D22" s="654"/>
      <c r="E22" s="654"/>
      <c r="F22" s="654"/>
      <c r="G22" s="654"/>
    </row>
    <row r="23" spans="2:7" ht="43.5">
      <c r="B23" s="216" t="s">
        <v>102</v>
      </c>
      <c r="C23" s="216" t="s">
        <v>93</v>
      </c>
      <c r="D23" s="216" t="s">
        <v>94</v>
      </c>
      <c r="E23" s="216" t="s">
        <v>95</v>
      </c>
      <c r="F23" s="652" t="s">
        <v>96</v>
      </c>
      <c r="G23" s="652"/>
    </row>
    <row r="24" spans="2:7">
      <c r="B24" s="217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653">
        <f>'PGCIL - KEC'!J13</f>
        <v>374</v>
      </c>
      <c r="G24" s="653"/>
    </row>
    <row r="25" spans="2:7">
      <c r="B25" s="654" t="s">
        <v>103</v>
      </c>
      <c r="C25" s="654"/>
      <c r="D25" s="654"/>
      <c r="E25" s="654"/>
      <c r="F25" s="654"/>
      <c r="G25" s="654"/>
    </row>
    <row r="26" spans="2:7" ht="43.5">
      <c r="B26" s="216" t="s">
        <v>102</v>
      </c>
      <c r="C26" s="216" t="s">
        <v>93</v>
      </c>
      <c r="D26" s="216" t="s">
        <v>94</v>
      </c>
      <c r="E26" s="216" t="s">
        <v>95</v>
      </c>
      <c r="F26" s="652" t="s">
        <v>96</v>
      </c>
      <c r="G26" s="652"/>
    </row>
    <row r="27" spans="2:7">
      <c r="B27" s="217">
        <f>'PGCIL - KEC'!C14</f>
        <v>480</v>
      </c>
      <c r="C27" s="8">
        <f>'PGCIL - KEC'!D14</f>
        <v>52</v>
      </c>
      <c r="D27" s="8">
        <f>'PGCIL - KEC'!H14</f>
        <v>17</v>
      </c>
      <c r="E27" s="7">
        <f>'PGCIL - KEC'!I14</f>
        <v>69</v>
      </c>
      <c r="F27" s="653">
        <f>'PGCIL - KEC'!J14</f>
        <v>411</v>
      </c>
      <c r="G27" s="653"/>
    </row>
    <row r="28" spans="2:7" hidden="1">
      <c r="B28" s="654" t="s">
        <v>104</v>
      </c>
      <c r="C28" s="654"/>
      <c r="D28" s="654"/>
      <c r="E28" s="654"/>
      <c r="F28" s="654"/>
      <c r="G28" s="654"/>
    </row>
    <row r="29" spans="2:7" ht="43.5" hidden="1">
      <c r="B29" s="216" t="s">
        <v>102</v>
      </c>
      <c r="C29" s="216" t="s">
        <v>93</v>
      </c>
      <c r="D29" s="216" t="s">
        <v>94</v>
      </c>
      <c r="E29" s="216" t="s">
        <v>95</v>
      </c>
      <c r="F29" s="652" t="s">
        <v>105</v>
      </c>
      <c r="G29" s="652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651">
        <f>B30-E30</f>
        <v>184.98599999999999</v>
      </c>
      <c r="G30" s="651"/>
    </row>
    <row r="31" spans="2:7" hidden="1">
      <c r="B31" s="654" t="s">
        <v>106</v>
      </c>
      <c r="C31" s="654"/>
      <c r="D31" s="654"/>
      <c r="E31" s="654"/>
      <c r="F31" s="654"/>
      <c r="G31" s="654"/>
    </row>
    <row r="32" spans="2:7" ht="43.5" hidden="1">
      <c r="B32" s="216" t="s">
        <v>102</v>
      </c>
      <c r="C32" s="216" t="s">
        <v>93</v>
      </c>
      <c r="D32" s="216" t="s">
        <v>94</v>
      </c>
      <c r="E32" s="216" t="s">
        <v>95</v>
      </c>
      <c r="F32" s="652" t="s">
        <v>96</v>
      </c>
      <c r="G32" s="652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651">
        <f>B33-E33</f>
        <v>184.98599999999999</v>
      </c>
      <c r="G33" s="651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676" t="s">
        <v>1207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8"/>
    </row>
    <row r="2" spans="1:13" ht="28.5" customHeight="1" thickBot="1">
      <c r="A2" s="679" t="s">
        <v>1208</v>
      </c>
      <c r="B2" s="681" t="s">
        <v>1209</v>
      </c>
      <c r="C2" s="682"/>
      <c r="D2" s="679" t="s">
        <v>680</v>
      </c>
      <c r="E2" s="527" t="s">
        <v>144</v>
      </c>
      <c r="F2" s="685" t="s">
        <v>1239</v>
      </c>
      <c r="G2" s="685" t="s">
        <v>1240</v>
      </c>
      <c r="H2" s="686" t="s">
        <v>1211</v>
      </c>
      <c r="I2" s="687"/>
      <c r="J2" s="688"/>
      <c r="K2" s="529" t="s">
        <v>1212</v>
      </c>
      <c r="L2" s="529" t="s">
        <v>1213</v>
      </c>
      <c r="M2" s="689" t="s">
        <v>1214</v>
      </c>
    </row>
    <row r="3" spans="1:13" ht="15" thickBot="1">
      <c r="A3" s="680"/>
      <c r="B3" s="683"/>
      <c r="C3" s="684"/>
      <c r="D3" s="680"/>
      <c r="E3" s="528" t="s">
        <v>1210</v>
      </c>
      <c r="F3" s="680"/>
      <c r="G3" s="680"/>
      <c r="H3" s="529" t="s">
        <v>1215</v>
      </c>
      <c r="I3" s="529" t="s">
        <v>1216</v>
      </c>
      <c r="J3" s="529" t="s">
        <v>70</v>
      </c>
      <c r="K3" s="529" t="s">
        <v>1215</v>
      </c>
      <c r="L3" s="529" t="s">
        <v>1215</v>
      </c>
      <c r="M3" s="690"/>
    </row>
    <row r="4" spans="1:13">
      <c r="A4" s="691">
        <v>1</v>
      </c>
      <c r="B4" s="694" t="s">
        <v>1217</v>
      </c>
      <c r="C4" s="531" t="s">
        <v>1218</v>
      </c>
      <c r="D4" s="532" t="s">
        <v>1219</v>
      </c>
      <c r="E4" s="560">
        <v>185.149</v>
      </c>
      <c r="F4" s="560">
        <v>166.53100000000001</v>
      </c>
      <c r="G4" s="560">
        <v>18.454999999999998</v>
      </c>
      <c r="H4" s="560">
        <v>18.454999999999998</v>
      </c>
      <c r="I4" s="561"/>
      <c r="J4" s="560">
        <v>8.1229999999999993</v>
      </c>
      <c r="K4" s="559" t="s">
        <v>947</v>
      </c>
      <c r="L4" s="559" t="s">
        <v>947</v>
      </c>
      <c r="M4" s="552"/>
    </row>
    <row r="5" spans="1:13" ht="15" thickBot="1">
      <c r="A5" s="693"/>
      <c r="B5" s="696"/>
      <c r="C5" s="534" t="s">
        <v>1220</v>
      </c>
      <c r="D5" s="535" t="s">
        <v>282</v>
      </c>
      <c r="E5" s="562">
        <v>185.149</v>
      </c>
      <c r="F5" s="562">
        <v>136.13900000000001</v>
      </c>
      <c r="G5" s="562">
        <v>48.847000000000001</v>
      </c>
      <c r="H5" s="563">
        <f>G5</f>
        <v>48.847000000000001</v>
      </c>
      <c r="I5" s="563"/>
      <c r="J5" s="563">
        <f>F4-F5</f>
        <v>30.391999999999996</v>
      </c>
      <c r="K5" s="550"/>
      <c r="L5" s="550"/>
      <c r="M5" s="551"/>
    </row>
    <row r="6" spans="1:13">
      <c r="A6" s="691">
        <v>2</v>
      </c>
      <c r="B6" s="694" t="s">
        <v>261</v>
      </c>
      <c r="C6" s="531" t="s">
        <v>1221</v>
      </c>
      <c r="D6" s="532" t="s">
        <v>1222</v>
      </c>
      <c r="E6" s="546">
        <v>480</v>
      </c>
      <c r="F6" s="546">
        <v>154</v>
      </c>
      <c r="G6" s="546">
        <f>E6-F6</f>
        <v>326</v>
      </c>
      <c r="H6" s="546">
        <v>30</v>
      </c>
      <c r="I6" s="546">
        <v>4</v>
      </c>
      <c r="J6" s="546">
        <v>5</v>
      </c>
      <c r="K6" s="546">
        <v>20</v>
      </c>
      <c r="L6" s="546">
        <v>40</v>
      </c>
      <c r="M6" s="547"/>
    </row>
    <row r="7" spans="1:13">
      <c r="A7" s="692"/>
      <c r="B7" s="695"/>
      <c r="C7" s="536" t="s">
        <v>1223</v>
      </c>
      <c r="D7" s="537" t="s">
        <v>1224</v>
      </c>
      <c r="E7" s="548"/>
      <c r="F7" s="548"/>
      <c r="G7" s="548"/>
      <c r="H7" s="548">
        <v>6</v>
      </c>
      <c r="I7" s="548">
        <v>5</v>
      </c>
      <c r="J7" s="548">
        <v>5</v>
      </c>
      <c r="K7" s="548">
        <v>5</v>
      </c>
      <c r="L7" s="548">
        <v>6</v>
      </c>
      <c r="M7" s="549"/>
    </row>
    <row r="8" spans="1:13" ht="15" thickBot="1">
      <c r="A8" s="693"/>
      <c r="B8" s="696"/>
      <c r="C8" s="534" t="s">
        <v>1225</v>
      </c>
      <c r="D8" s="535" t="s">
        <v>1226</v>
      </c>
      <c r="E8" s="550">
        <v>480</v>
      </c>
      <c r="F8" s="550">
        <v>96</v>
      </c>
      <c r="G8" s="550">
        <f>E8-F8</f>
        <v>384</v>
      </c>
      <c r="H8" s="550">
        <v>40</v>
      </c>
      <c r="I8" s="550">
        <v>4</v>
      </c>
      <c r="J8" s="550" t="s">
        <v>947</v>
      </c>
      <c r="K8" s="550">
        <v>20</v>
      </c>
      <c r="L8" s="550">
        <v>30</v>
      </c>
      <c r="M8" s="551"/>
    </row>
    <row r="9" spans="1:13">
      <c r="A9" s="691">
        <v>3</v>
      </c>
      <c r="B9" s="694" t="s">
        <v>262</v>
      </c>
      <c r="C9" s="531" t="s">
        <v>1221</v>
      </c>
      <c r="D9" s="532" t="s">
        <v>1222</v>
      </c>
      <c r="E9" s="546">
        <v>480</v>
      </c>
      <c r="F9" s="546">
        <v>52</v>
      </c>
      <c r="G9" s="546">
        <f>E9-F9</f>
        <v>428</v>
      </c>
      <c r="H9" s="546">
        <v>35</v>
      </c>
      <c r="I9" s="546">
        <v>4</v>
      </c>
      <c r="J9" s="546">
        <v>5</v>
      </c>
      <c r="K9" s="546">
        <v>25</v>
      </c>
      <c r="L9" s="546">
        <v>35</v>
      </c>
      <c r="M9" s="552"/>
    </row>
    <row r="10" spans="1:13">
      <c r="A10" s="692"/>
      <c r="B10" s="695"/>
      <c r="C10" s="538" t="s">
        <v>1227</v>
      </c>
      <c r="D10" s="539" t="s">
        <v>1228</v>
      </c>
      <c r="E10" s="553">
        <v>13208</v>
      </c>
      <c r="F10" s="564">
        <v>1321</v>
      </c>
      <c r="G10" s="564">
        <f>E10-F10</f>
        <v>11887</v>
      </c>
      <c r="H10" s="553">
        <f>H9*24</f>
        <v>840</v>
      </c>
      <c r="I10" s="553">
        <f>I9*26</f>
        <v>104</v>
      </c>
      <c r="J10" s="553">
        <f>J9*24</f>
        <v>120</v>
      </c>
      <c r="K10" s="553">
        <f>K9*25</f>
        <v>625</v>
      </c>
      <c r="L10" s="553">
        <f>L9*24</f>
        <v>840</v>
      </c>
      <c r="M10" s="554"/>
    </row>
    <row r="11" spans="1:13">
      <c r="A11" s="692"/>
      <c r="B11" s="695"/>
      <c r="C11" s="536" t="s">
        <v>1223</v>
      </c>
      <c r="D11" s="537" t="s">
        <v>1226</v>
      </c>
      <c r="E11" s="548"/>
      <c r="F11" s="548"/>
      <c r="G11" s="548"/>
      <c r="H11" s="548">
        <v>5</v>
      </c>
      <c r="I11" s="548">
        <v>5</v>
      </c>
      <c r="J11" s="548">
        <v>5</v>
      </c>
      <c r="K11" s="548">
        <v>5</v>
      </c>
      <c r="L11" s="548">
        <v>5</v>
      </c>
      <c r="M11" s="549"/>
    </row>
    <row r="12" spans="1:13" ht="15" thickBot="1">
      <c r="A12" s="693"/>
      <c r="B12" s="696"/>
      <c r="C12" s="534" t="s">
        <v>290</v>
      </c>
      <c r="D12" s="535" t="s">
        <v>1226</v>
      </c>
      <c r="E12" s="550">
        <v>480</v>
      </c>
      <c r="F12" s="550"/>
      <c r="G12" s="550">
        <f>E12-F12</f>
        <v>480</v>
      </c>
      <c r="H12" s="550"/>
      <c r="I12" s="550"/>
      <c r="J12" s="550"/>
      <c r="K12" s="550"/>
      <c r="L12" s="550"/>
      <c r="M12" s="551"/>
    </row>
    <row r="13" spans="1:13">
      <c r="A13" s="691">
        <v>4</v>
      </c>
      <c r="B13" s="694" t="s">
        <v>1229</v>
      </c>
      <c r="C13" s="531" t="s">
        <v>1230</v>
      </c>
      <c r="D13" s="532" t="s">
        <v>1219</v>
      </c>
      <c r="E13" s="565">
        <v>185.1</v>
      </c>
      <c r="F13" s="565"/>
      <c r="G13" s="565">
        <f>E13-F13</f>
        <v>185.1</v>
      </c>
      <c r="H13" s="546"/>
      <c r="I13" s="546"/>
      <c r="J13" s="546"/>
      <c r="K13" s="546"/>
      <c r="L13" s="546"/>
      <c r="M13" s="552"/>
    </row>
    <row r="14" spans="1:13">
      <c r="A14" s="692"/>
      <c r="B14" s="695"/>
      <c r="C14" s="538" t="s">
        <v>1231</v>
      </c>
      <c r="D14" s="539" t="s">
        <v>282</v>
      </c>
      <c r="E14" s="564">
        <f>E13</f>
        <v>185.1</v>
      </c>
      <c r="F14" s="564"/>
      <c r="G14" s="564">
        <v>185.1</v>
      </c>
      <c r="H14" s="553"/>
      <c r="I14" s="553"/>
      <c r="J14" s="553"/>
      <c r="K14" s="553"/>
      <c r="L14" s="553"/>
      <c r="M14" s="554"/>
    </row>
    <row r="15" spans="1:13">
      <c r="A15" s="692"/>
      <c r="B15" s="695"/>
      <c r="C15" s="538" t="s">
        <v>1232</v>
      </c>
      <c r="D15" s="539" t="s">
        <v>1226</v>
      </c>
      <c r="E15" s="564">
        <f>E14-E16</f>
        <v>166.083</v>
      </c>
      <c r="F15" s="564"/>
      <c r="G15" s="564">
        <f>E15-F15</f>
        <v>166.083</v>
      </c>
      <c r="H15" s="553"/>
      <c r="I15" s="553"/>
      <c r="J15" s="553"/>
      <c r="K15" s="553"/>
      <c r="L15" s="553"/>
      <c r="M15" s="554"/>
    </row>
    <row r="16" spans="1:13">
      <c r="A16" s="692"/>
      <c r="B16" s="695"/>
      <c r="C16" s="538" t="s">
        <v>1233</v>
      </c>
      <c r="D16" s="539" t="s">
        <v>1226</v>
      </c>
      <c r="E16" s="564">
        <v>19.016999999999999</v>
      </c>
      <c r="F16" s="564"/>
      <c r="G16" s="564">
        <f>E16</f>
        <v>19.016999999999999</v>
      </c>
      <c r="H16" s="553"/>
      <c r="I16" s="553"/>
      <c r="J16" s="553"/>
      <c r="K16" s="553"/>
      <c r="L16" s="553"/>
      <c r="M16" s="554"/>
    </row>
    <row r="17" spans="1:13" ht="15" thickBot="1">
      <c r="A17" s="693"/>
      <c r="B17" s="696"/>
      <c r="C17" s="540" t="s">
        <v>1223</v>
      </c>
      <c r="D17" s="541" t="s">
        <v>1226</v>
      </c>
      <c r="E17" s="555"/>
      <c r="F17" s="555"/>
      <c r="G17" s="555"/>
      <c r="H17" s="555"/>
      <c r="I17" s="555"/>
      <c r="J17" s="555"/>
      <c r="K17" s="555"/>
      <c r="L17" s="555"/>
      <c r="M17" s="556"/>
    </row>
    <row r="18" spans="1:13">
      <c r="A18" s="691">
        <v>5</v>
      </c>
      <c r="B18" s="530" t="s">
        <v>1234</v>
      </c>
      <c r="C18" s="531" t="s">
        <v>1236</v>
      </c>
      <c r="D18" s="532" t="s">
        <v>1219</v>
      </c>
      <c r="E18" s="546">
        <v>185.1</v>
      </c>
      <c r="F18" s="546"/>
      <c r="G18" s="546">
        <f>E18-F18</f>
        <v>185.1</v>
      </c>
      <c r="H18" s="546"/>
      <c r="I18" s="546"/>
      <c r="J18" s="546"/>
      <c r="K18" s="546"/>
      <c r="L18" s="546"/>
      <c r="M18" s="552"/>
    </row>
    <row r="19" spans="1:13" ht="15" thickBot="1">
      <c r="A19" s="693"/>
      <c r="B19" s="533" t="s">
        <v>1235</v>
      </c>
      <c r="C19" s="540" t="s">
        <v>1223</v>
      </c>
      <c r="D19" s="542" t="s">
        <v>1226</v>
      </c>
      <c r="E19" s="550"/>
      <c r="F19" s="550"/>
      <c r="G19" s="550"/>
      <c r="H19" s="550"/>
      <c r="I19" s="550"/>
      <c r="J19" s="550"/>
      <c r="K19" s="550"/>
      <c r="L19" s="550"/>
      <c r="M19" s="551"/>
    </row>
    <row r="20" spans="1:13" ht="15" thickBot="1">
      <c r="A20" s="543">
        <v>6</v>
      </c>
      <c r="B20" s="544" t="s">
        <v>1237</v>
      </c>
      <c r="C20" s="545"/>
      <c r="D20" s="544" t="s">
        <v>1238</v>
      </c>
      <c r="E20" s="557">
        <v>100.47</v>
      </c>
      <c r="F20" s="557">
        <v>10</v>
      </c>
      <c r="G20" s="557">
        <v>10</v>
      </c>
      <c r="H20" s="557"/>
      <c r="I20" s="557"/>
      <c r="J20" s="557"/>
      <c r="K20" s="557"/>
      <c r="L20" s="557"/>
      <c r="M20" s="558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697" t="s">
        <v>1241</v>
      </c>
      <c r="B1" s="698"/>
      <c r="C1" s="698"/>
      <c r="D1" s="698"/>
      <c r="E1" s="698"/>
      <c r="F1" s="698"/>
      <c r="G1" s="698"/>
      <c r="H1" s="699"/>
    </row>
    <row r="2" spans="1:8" ht="47.5" thickTop="1" thickBot="1">
      <c r="A2" s="566" t="s">
        <v>1208</v>
      </c>
      <c r="B2" s="567" t="s">
        <v>1242</v>
      </c>
      <c r="C2" s="567" t="s">
        <v>144</v>
      </c>
      <c r="D2" s="567" t="s">
        <v>119</v>
      </c>
      <c r="E2" s="567" t="s">
        <v>116</v>
      </c>
      <c r="F2" s="567" t="s">
        <v>137</v>
      </c>
      <c r="G2" s="567" t="s">
        <v>139</v>
      </c>
      <c r="H2" s="567" t="s">
        <v>1243</v>
      </c>
    </row>
    <row r="3" spans="1:8" ht="29.5" thickBot="1">
      <c r="A3" s="568">
        <v>1</v>
      </c>
      <c r="B3" s="569" t="s">
        <v>1244</v>
      </c>
      <c r="C3" s="571">
        <v>2</v>
      </c>
      <c r="D3" s="572">
        <v>0</v>
      </c>
      <c r="E3" s="572">
        <v>0</v>
      </c>
      <c r="F3" s="572">
        <f>C3-D3</f>
        <v>2</v>
      </c>
      <c r="G3" s="572">
        <f>C3-E3</f>
        <v>2</v>
      </c>
      <c r="H3" s="574" t="s">
        <v>1273</v>
      </c>
    </row>
    <row r="4" spans="1:8" ht="16" thickBot="1">
      <c r="A4" s="568">
        <v>2</v>
      </c>
      <c r="B4" s="570" t="s">
        <v>1245</v>
      </c>
      <c r="C4" s="573">
        <v>12</v>
      </c>
      <c r="D4" s="573">
        <v>12</v>
      </c>
      <c r="E4" s="573">
        <v>0</v>
      </c>
      <c r="F4" s="573">
        <f>C4-D4</f>
        <v>0</v>
      </c>
      <c r="G4" s="573">
        <f>C4-E4</f>
        <v>12</v>
      </c>
      <c r="H4" s="575" t="s">
        <v>1253</v>
      </c>
    </row>
    <row r="5" spans="1:8" ht="16" thickBot="1">
      <c r="A5" s="568">
        <v>3</v>
      </c>
      <c r="B5" s="569" t="s">
        <v>1246</v>
      </c>
      <c r="C5" s="572">
        <v>4</v>
      </c>
      <c r="D5" s="572">
        <v>4</v>
      </c>
      <c r="E5" s="572">
        <v>0</v>
      </c>
      <c r="F5" s="572">
        <f>C5-D5</f>
        <v>0</v>
      </c>
      <c r="G5" s="572">
        <f>C5-F5</f>
        <v>4</v>
      </c>
      <c r="H5" s="574" t="s">
        <v>1254</v>
      </c>
    </row>
    <row r="6" spans="1:8" ht="29.5" thickBot="1">
      <c r="A6" s="568">
        <v>4</v>
      </c>
      <c r="B6" s="570" t="s">
        <v>1252</v>
      </c>
      <c r="C6" s="573">
        <v>1</v>
      </c>
      <c r="D6" s="573">
        <v>1</v>
      </c>
      <c r="E6" s="573">
        <v>0</v>
      </c>
      <c r="F6" s="573">
        <f>C6-E6</f>
        <v>1</v>
      </c>
      <c r="G6" s="573">
        <v>0</v>
      </c>
      <c r="H6" s="575" t="s">
        <v>1255</v>
      </c>
    </row>
    <row r="7" spans="1:8" ht="16" thickBot="1">
      <c r="A7" s="568">
        <v>5</v>
      </c>
      <c r="B7" s="570" t="s">
        <v>1247</v>
      </c>
      <c r="C7" s="573">
        <v>1</v>
      </c>
      <c r="D7" s="573">
        <v>0</v>
      </c>
      <c r="E7" s="573">
        <v>0</v>
      </c>
      <c r="F7" s="573">
        <f>C7-E7</f>
        <v>1</v>
      </c>
      <c r="G7" s="573">
        <v>1</v>
      </c>
      <c r="H7" s="575" t="s">
        <v>1251</v>
      </c>
    </row>
    <row r="8" spans="1:8" ht="16" thickBot="1">
      <c r="A8" s="568">
        <v>6</v>
      </c>
      <c r="B8" s="569" t="s">
        <v>1248</v>
      </c>
      <c r="C8" s="572">
        <v>1</v>
      </c>
      <c r="D8" s="572">
        <v>0</v>
      </c>
      <c r="E8" s="572">
        <v>0</v>
      </c>
      <c r="F8" s="572">
        <f>C8-E8</f>
        <v>1</v>
      </c>
      <c r="G8" s="572">
        <v>1</v>
      </c>
      <c r="H8" s="574" t="s">
        <v>1251</v>
      </c>
    </row>
    <row r="9" spans="1:8" ht="16" thickBot="1">
      <c r="A9" s="568">
        <v>7</v>
      </c>
      <c r="B9" s="570" t="s">
        <v>1249</v>
      </c>
      <c r="C9" s="573">
        <v>1</v>
      </c>
      <c r="D9" s="573">
        <v>0</v>
      </c>
      <c r="E9" s="573">
        <v>0</v>
      </c>
      <c r="F9" s="573">
        <f>C9-E9</f>
        <v>1</v>
      </c>
      <c r="G9" s="573">
        <v>1</v>
      </c>
      <c r="H9" s="575"/>
    </row>
    <row r="10" spans="1:8" ht="16" thickBot="1">
      <c r="A10" s="568">
        <v>8</v>
      </c>
      <c r="B10" s="569" t="s">
        <v>1250</v>
      </c>
      <c r="C10" s="572">
        <v>1</v>
      </c>
      <c r="D10" s="572">
        <v>1</v>
      </c>
      <c r="E10" s="572">
        <v>0</v>
      </c>
      <c r="F10" s="572">
        <f>C10-D10</f>
        <v>0</v>
      </c>
      <c r="G10" s="572">
        <v>1</v>
      </c>
      <c r="H10" s="57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00" t="s">
        <v>1256</v>
      </c>
      <c r="B1" s="701"/>
      <c r="C1" s="701"/>
      <c r="D1" s="701"/>
      <c r="E1" s="701"/>
      <c r="F1" s="701"/>
      <c r="G1" s="701"/>
      <c r="H1" s="701"/>
      <c r="I1" s="702"/>
    </row>
    <row r="2" spans="1:9" ht="15" thickBot="1">
      <c r="A2" s="576" t="s">
        <v>725</v>
      </c>
      <c r="B2" s="577" t="s">
        <v>115</v>
      </c>
      <c r="C2" s="577" t="s">
        <v>1257</v>
      </c>
      <c r="D2" s="577" t="s">
        <v>1258</v>
      </c>
      <c r="E2" s="577" t="s">
        <v>1259</v>
      </c>
      <c r="F2" s="577" t="s">
        <v>1260</v>
      </c>
      <c r="G2" s="578" t="s">
        <v>1261</v>
      </c>
      <c r="H2" s="577" t="s">
        <v>72</v>
      </c>
      <c r="I2" s="579"/>
    </row>
    <row r="3" spans="1:9" ht="15" thickBot="1">
      <c r="A3" s="576">
        <v>1</v>
      </c>
      <c r="B3" s="571" t="s">
        <v>1262</v>
      </c>
      <c r="C3" s="572" t="s">
        <v>1222</v>
      </c>
      <c r="D3" s="572">
        <v>494</v>
      </c>
      <c r="E3" s="572" t="s">
        <v>1272</v>
      </c>
      <c r="F3" s="572">
        <v>242</v>
      </c>
      <c r="G3" s="572">
        <f>D3-F3</f>
        <v>252</v>
      </c>
      <c r="H3" s="571"/>
      <c r="I3" s="580"/>
    </row>
    <row r="4" spans="1:9" ht="15" thickBot="1">
      <c r="A4" s="576">
        <v>2</v>
      </c>
      <c r="B4" s="571" t="s">
        <v>1263</v>
      </c>
      <c r="C4" s="572" t="s">
        <v>1222</v>
      </c>
      <c r="D4" s="572">
        <v>494</v>
      </c>
      <c r="E4" s="572" t="s">
        <v>1272</v>
      </c>
      <c r="F4" s="572">
        <v>193</v>
      </c>
      <c r="G4" s="572">
        <f t="shared" ref="G4:G10" si="0">D4-F4</f>
        <v>301</v>
      </c>
      <c r="H4" s="571"/>
      <c r="I4" s="580"/>
    </row>
    <row r="5" spans="1:9" ht="15" thickBot="1">
      <c r="A5" s="576">
        <v>3</v>
      </c>
      <c r="B5" s="571" t="s">
        <v>1264</v>
      </c>
      <c r="C5" s="572" t="s">
        <v>1271</v>
      </c>
      <c r="D5" s="572">
        <v>3030.64</v>
      </c>
      <c r="E5" s="572" t="s">
        <v>1272</v>
      </c>
      <c r="F5" s="572">
        <v>1209.519</v>
      </c>
      <c r="G5" s="572">
        <f t="shared" si="0"/>
        <v>1821.1209999999999</v>
      </c>
      <c r="H5" s="580"/>
      <c r="I5" s="580"/>
    </row>
    <row r="6" spans="1:9" ht="15" thickBot="1">
      <c r="A6" s="576">
        <v>4</v>
      </c>
      <c r="B6" s="571" t="s">
        <v>1265</v>
      </c>
      <c r="C6" s="572" t="s">
        <v>1222</v>
      </c>
      <c r="D6" s="572">
        <v>12782</v>
      </c>
      <c r="E6" s="572" t="s">
        <v>1272</v>
      </c>
      <c r="F6" s="572">
        <v>0</v>
      </c>
      <c r="G6" s="572">
        <f t="shared" si="0"/>
        <v>12782</v>
      </c>
      <c r="H6" s="580"/>
      <c r="I6" s="580"/>
    </row>
    <row r="7" spans="1:9" ht="15" thickBot="1">
      <c r="A7" s="576">
        <v>5</v>
      </c>
      <c r="B7" s="571" t="s">
        <v>1266</v>
      </c>
      <c r="C7" s="572" t="s">
        <v>1271</v>
      </c>
      <c r="D7" s="572">
        <v>192.16499999999999</v>
      </c>
      <c r="E7" s="572" t="s">
        <v>1272</v>
      </c>
      <c r="F7" s="572">
        <v>77</v>
      </c>
      <c r="G7" s="572">
        <f t="shared" si="0"/>
        <v>115.16499999999999</v>
      </c>
      <c r="H7" s="580"/>
      <c r="I7" s="580"/>
    </row>
    <row r="8" spans="1:9" ht="29.5" thickBot="1">
      <c r="A8" s="576">
        <v>6</v>
      </c>
      <c r="B8" s="571" t="s">
        <v>1267</v>
      </c>
      <c r="C8" s="572" t="s">
        <v>1270</v>
      </c>
      <c r="D8" s="572">
        <v>100</v>
      </c>
      <c r="E8" s="572" t="s">
        <v>1272</v>
      </c>
      <c r="F8" s="581">
        <v>0</v>
      </c>
      <c r="G8" s="572">
        <f t="shared" si="0"/>
        <v>100</v>
      </c>
      <c r="H8" s="580" t="s">
        <v>1274</v>
      </c>
      <c r="I8" s="580"/>
    </row>
    <row r="9" spans="1:9" ht="15" thickBot="1">
      <c r="A9" s="576">
        <v>7</v>
      </c>
      <c r="B9" s="571" t="s">
        <v>1268</v>
      </c>
      <c r="C9" s="572" t="s">
        <v>1271</v>
      </c>
      <c r="D9" s="572">
        <v>199</v>
      </c>
      <c r="E9" s="572" t="s">
        <v>1272</v>
      </c>
      <c r="F9" s="572">
        <v>0</v>
      </c>
      <c r="G9" s="572">
        <f t="shared" si="0"/>
        <v>199</v>
      </c>
      <c r="H9" s="580"/>
      <c r="I9" s="580"/>
    </row>
    <row r="10" spans="1:9" ht="15" thickBot="1">
      <c r="A10" s="576">
        <v>8</v>
      </c>
      <c r="B10" s="571" t="s">
        <v>1269</v>
      </c>
      <c r="C10" s="572" t="s">
        <v>1270</v>
      </c>
      <c r="D10" s="572">
        <v>100</v>
      </c>
      <c r="E10" s="572" t="s">
        <v>1272</v>
      </c>
      <c r="F10" s="572">
        <v>0</v>
      </c>
      <c r="G10" s="572">
        <f t="shared" si="0"/>
        <v>100</v>
      </c>
      <c r="H10" s="580"/>
      <c r="I10" s="580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703" t="s">
        <v>1256</v>
      </c>
      <c r="B1" s="704"/>
      <c r="C1" s="704"/>
      <c r="D1" s="704"/>
      <c r="E1" s="704"/>
      <c r="F1" s="704"/>
      <c r="G1" s="704"/>
      <c r="H1" s="705"/>
    </row>
    <row r="2" spans="1:8" ht="15" thickBot="1">
      <c r="A2" s="582" t="s">
        <v>725</v>
      </c>
      <c r="B2" s="577" t="s">
        <v>115</v>
      </c>
      <c r="C2" s="577" t="s">
        <v>1257</v>
      </c>
      <c r="D2" s="577" t="s">
        <v>1258</v>
      </c>
      <c r="E2" s="577" t="s">
        <v>1275</v>
      </c>
      <c r="F2" s="577" t="s">
        <v>1276</v>
      </c>
      <c r="G2" s="593" t="s">
        <v>1280</v>
      </c>
      <c r="H2" s="583" t="s">
        <v>1277</v>
      </c>
    </row>
    <row r="3" spans="1:8" ht="15" thickBot="1">
      <c r="A3" s="582">
        <v>1</v>
      </c>
      <c r="B3" s="571" t="s">
        <v>1262</v>
      </c>
      <c r="C3" s="572" t="s">
        <v>1222</v>
      </c>
      <c r="D3" s="572">
        <v>494</v>
      </c>
      <c r="E3" s="572">
        <v>410</v>
      </c>
      <c r="F3" s="572">
        <v>351</v>
      </c>
      <c r="G3" s="590">
        <f>E3-F3</f>
        <v>59</v>
      </c>
      <c r="H3" s="584" t="s">
        <v>1278</v>
      </c>
    </row>
    <row r="4" spans="1:8" ht="15" thickBot="1">
      <c r="A4" s="582">
        <v>2</v>
      </c>
      <c r="B4" s="571" t="s">
        <v>1263</v>
      </c>
      <c r="C4" s="572" t="s">
        <v>1222</v>
      </c>
      <c r="D4" s="572">
        <v>494</v>
      </c>
      <c r="E4" s="572">
        <v>330</v>
      </c>
      <c r="F4" s="572">
        <v>286</v>
      </c>
      <c r="G4" s="590">
        <f t="shared" ref="G4:G9" si="0">E4-F4</f>
        <v>44</v>
      </c>
      <c r="H4" s="584" t="s">
        <v>1278</v>
      </c>
    </row>
    <row r="5" spans="1:8" ht="15" thickBot="1">
      <c r="A5" s="582">
        <v>3</v>
      </c>
      <c r="B5" s="571" t="s">
        <v>1264</v>
      </c>
      <c r="C5" s="572" t="s">
        <v>1271</v>
      </c>
      <c r="D5" s="572">
        <v>3030.64</v>
      </c>
      <c r="E5" s="572">
        <v>2121</v>
      </c>
      <c r="F5" s="572">
        <v>2200</v>
      </c>
      <c r="G5" s="590">
        <f t="shared" si="0"/>
        <v>-79</v>
      </c>
      <c r="H5" s="584" t="s">
        <v>1278</v>
      </c>
    </row>
    <row r="6" spans="1:8" ht="15" thickBot="1">
      <c r="A6" s="582">
        <v>4</v>
      </c>
      <c r="B6" s="571" t="s">
        <v>1265</v>
      </c>
      <c r="C6" s="572" t="s">
        <v>1222</v>
      </c>
      <c r="D6" s="572">
        <v>12782</v>
      </c>
      <c r="E6" s="572">
        <v>8948</v>
      </c>
      <c r="F6" s="572">
        <v>8948</v>
      </c>
      <c r="G6" s="590">
        <f t="shared" si="0"/>
        <v>0</v>
      </c>
      <c r="H6" s="584" t="s">
        <v>1278</v>
      </c>
    </row>
    <row r="7" spans="1:8" ht="15" thickBot="1">
      <c r="A7" s="582">
        <v>5</v>
      </c>
      <c r="B7" s="571" t="s">
        <v>1266</v>
      </c>
      <c r="C7" s="572" t="s">
        <v>1271</v>
      </c>
      <c r="D7" s="572">
        <v>192.16499999999999</v>
      </c>
      <c r="E7" s="572">
        <v>135</v>
      </c>
      <c r="F7" s="572">
        <v>188</v>
      </c>
      <c r="G7" s="590">
        <f t="shared" si="0"/>
        <v>-53</v>
      </c>
      <c r="H7" s="584" t="s">
        <v>1278</v>
      </c>
    </row>
    <row r="8" spans="1:8" ht="19" customHeight="1" thickBot="1">
      <c r="A8" s="582">
        <v>6</v>
      </c>
      <c r="B8" s="571" t="s">
        <v>1267</v>
      </c>
      <c r="C8" s="572" t="s">
        <v>1270</v>
      </c>
      <c r="D8" s="572">
        <v>100</v>
      </c>
      <c r="E8" s="581">
        <v>0.25</v>
      </c>
      <c r="F8" s="581">
        <v>0.7</v>
      </c>
      <c r="G8" s="591">
        <f>E8-F8</f>
        <v>-0.44999999999999996</v>
      </c>
      <c r="H8" s="584" t="s">
        <v>1278</v>
      </c>
    </row>
    <row r="9" spans="1:8" ht="15" thickBot="1">
      <c r="A9" s="582">
        <v>7</v>
      </c>
      <c r="B9" s="571" t="s">
        <v>1268</v>
      </c>
      <c r="C9" s="572" t="s">
        <v>1271</v>
      </c>
      <c r="D9" s="572">
        <v>199</v>
      </c>
      <c r="E9" s="572">
        <v>100</v>
      </c>
      <c r="F9" s="572">
        <v>0</v>
      </c>
      <c r="G9" s="590">
        <f t="shared" si="0"/>
        <v>100</v>
      </c>
      <c r="H9" s="584" t="s">
        <v>1278</v>
      </c>
    </row>
    <row r="10" spans="1:8" ht="15" thickBot="1">
      <c r="A10" s="585">
        <v>8</v>
      </c>
      <c r="B10" s="586" t="s">
        <v>1269</v>
      </c>
      <c r="C10" s="587" t="s">
        <v>1270</v>
      </c>
      <c r="D10" s="587">
        <v>100</v>
      </c>
      <c r="E10" s="588">
        <v>0.5</v>
      </c>
      <c r="F10" s="588">
        <v>0.7</v>
      </c>
      <c r="G10" s="592">
        <f>E10-F10</f>
        <v>-0.19999999999999996</v>
      </c>
      <c r="H10" s="589" t="s">
        <v>1279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L14" sqref="L14"/>
    </sheetView>
  </sheetViews>
  <sheetFormatPr defaultColWidth="9.1796875" defaultRowHeight="14"/>
  <cols>
    <col min="1" max="1" width="6.54296875" style="622" customWidth="1"/>
    <col min="2" max="2" width="49.26953125" style="622" customWidth="1"/>
    <col min="3" max="3" width="13.81640625" style="622" customWidth="1"/>
    <col min="4" max="6" width="15.453125" style="602" customWidth="1"/>
    <col min="7" max="7" width="28.36328125" style="602" customWidth="1"/>
    <col min="8" max="8" width="41.453125" style="622" hidden="1" customWidth="1"/>
    <col min="9" max="11" width="15.453125" style="602" customWidth="1"/>
    <col min="12" max="12" width="38.54296875" style="602" customWidth="1"/>
    <col min="13" max="13" width="33.1796875" style="602" hidden="1" customWidth="1"/>
    <col min="14" max="14" width="9.1796875" style="602"/>
    <col min="15" max="17" width="0" style="602" hidden="1" customWidth="1"/>
    <col min="18" max="16384" width="9.1796875" style="602"/>
  </cols>
  <sheetData>
    <row r="1" spans="1:16" ht="30" customHeight="1">
      <c r="A1" s="706" t="s">
        <v>1654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600" t="s">
        <v>1655</v>
      </c>
      <c r="M1" s="601">
        <v>46092</v>
      </c>
    </row>
    <row r="2" spans="1:16" ht="29.25" customHeight="1">
      <c r="A2" s="707" t="s">
        <v>1656</v>
      </c>
      <c r="B2" s="708"/>
      <c r="C2" s="709"/>
      <c r="D2" s="710" t="s">
        <v>939</v>
      </c>
      <c r="E2" s="711"/>
      <c r="F2" s="711"/>
      <c r="G2" s="711"/>
      <c r="H2" s="711"/>
      <c r="I2" s="711"/>
      <c r="J2" s="711"/>
      <c r="K2" s="711"/>
      <c r="L2" s="711"/>
      <c r="M2" s="712"/>
    </row>
    <row r="3" spans="1:16" s="603" customFormat="1" ht="24" customHeight="1">
      <c r="A3" s="713" t="s">
        <v>1208</v>
      </c>
      <c r="B3" s="713" t="s">
        <v>154</v>
      </c>
      <c r="C3" s="713" t="s">
        <v>282</v>
      </c>
      <c r="D3" s="715" t="s">
        <v>281</v>
      </c>
      <c r="E3" s="716"/>
      <c r="F3" s="716"/>
      <c r="G3" s="716"/>
      <c r="H3" s="717"/>
      <c r="I3" s="718" t="s">
        <v>118</v>
      </c>
      <c r="J3" s="719"/>
      <c r="K3" s="719"/>
      <c r="L3" s="719"/>
      <c r="M3" s="720"/>
    </row>
    <row r="4" spans="1:16" s="606" customFormat="1" ht="37.5" customHeight="1">
      <c r="A4" s="714"/>
      <c r="B4" s="714"/>
      <c r="C4" s="714"/>
      <c r="D4" s="605" t="s">
        <v>110</v>
      </c>
      <c r="E4" s="605" t="s">
        <v>119</v>
      </c>
      <c r="F4" s="605" t="s">
        <v>116</v>
      </c>
      <c r="G4" s="605" t="s">
        <v>121</v>
      </c>
      <c r="H4" s="605" t="s">
        <v>1657</v>
      </c>
      <c r="I4" s="605" t="s">
        <v>110</v>
      </c>
      <c r="J4" s="605" t="s">
        <v>119</v>
      </c>
      <c r="K4" s="605" t="s">
        <v>116</v>
      </c>
      <c r="L4" s="605" t="s">
        <v>121</v>
      </c>
      <c r="M4" s="605" t="s">
        <v>1657</v>
      </c>
    </row>
    <row r="5" spans="1:16" s="613" customFormat="1" ht="64" customHeight="1">
      <c r="A5" s="607">
        <v>1</v>
      </c>
      <c r="B5" s="608" t="s">
        <v>1709</v>
      </c>
      <c r="C5" s="609">
        <v>11.8325</v>
      </c>
      <c r="D5" s="609">
        <v>11.8325</v>
      </c>
      <c r="E5" s="609">
        <v>11.8325</v>
      </c>
      <c r="F5" s="609">
        <v>11.8325</v>
      </c>
      <c r="G5" s="607" t="s">
        <v>1658</v>
      </c>
      <c r="H5" s="611"/>
      <c r="I5" s="607"/>
      <c r="J5" s="607"/>
      <c r="K5" s="607"/>
      <c r="L5" s="607"/>
      <c r="M5" s="612"/>
    </row>
    <row r="6" spans="1:16" s="613" customFormat="1" ht="34" customHeight="1">
      <c r="A6" s="607">
        <v>3</v>
      </c>
      <c r="B6" s="608" t="s">
        <v>1659</v>
      </c>
      <c r="C6" s="607">
        <v>7.4539999999999997</v>
      </c>
      <c r="D6" s="607">
        <v>7.4539999999999997</v>
      </c>
      <c r="E6" s="607">
        <f>D6</f>
        <v>7.4539999999999997</v>
      </c>
      <c r="F6" s="607">
        <f>E6</f>
        <v>7.4539999999999997</v>
      </c>
      <c r="G6" s="607" t="s">
        <v>116</v>
      </c>
      <c r="H6" s="607" t="s">
        <v>1660</v>
      </c>
      <c r="I6" s="721">
        <v>30.392099999999999</v>
      </c>
      <c r="J6" s="721">
        <f>I6</f>
        <v>30.392099999999999</v>
      </c>
      <c r="K6" s="721"/>
      <c r="L6" s="721" t="s">
        <v>1661</v>
      </c>
      <c r="M6" s="724"/>
    </row>
    <row r="7" spans="1:16" s="613" customFormat="1" ht="34" customHeight="1">
      <c r="A7" s="607">
        <v>4</v>
      </c>
      <c r="B7" s="608" t="s">
        <v>1662</v>
      </c>
      <c r="C7" s="607">
        <v>4.6529999999999996</v>
      </c>
      <c r="D7" s="607">
        <v>4.6524999999999999</v>
      </c>
      <c r="E7" s="607">
        <f t="shared" ref="E7:F32" si="0">D7</f>
        <v>4.6524999999999999</v>
      </c>
      <c r="F7" s="607">
        <f t="shared" si="0"/>
        <v>4.6524999999999999</v>
      </c>
      <c r="G7" s="607" t="s">
        <v>116</v>
      </c>
      <c r="H7" s="607" t="s">
        <v>1660</v>
      </c>
      <c r="I7" s="722"/>
      <c r="J7" s="722"/>
      <c r="K7" s="722"/>
      <c r="L7" s="722"/>
      <c r="M7" s="725"/>
    </row>
    <row r="8" spans="1:16" s="613" customFormat="1" ht="34" customHeight="1">
      <c r="A8" s="607">
        <v>5</v>
      </c>
      <c r="B8" s="608" t="s">
        <v>1663</v>
      </c>
      <c r="C8" s="607">
        <v>6.5570000000000004</v>
      </c>
      <c r="D8" s="607">
        <v>6.5570000000000004</v>
      </c>
      <c r="E8" s="607">
        <f t="shared" si="0"/>
        <v>6.5570000000000004</v>
      </c>
      <c r="F8" s="607">
        <f t="shared" si="0"/>
        <v>6.5570000000000004</v>
      </c>
      <c r="G8" s="607" t="s">
        <v>116</v>
      </c>
      <c r="H8" s="607" t="s">
        <v>1660</v>
      </c>
      <c r="I8" s="722"/>
      <c r="J8" s="722"/>
      <c r="K8" s="722"/>
      <c r="L8" s="722"/>
      <c r="M8" s="725"/>
    </row>
    <row r="9" spans="1:16" s="613" customFormat="1" ht="34" customHeight="1">
      <c r="A9" s="607">
        <v>6</v>
      </c>
      <c r="B9" s="608" t="s">
        <v>1664</v>
      </c>
      <c r="C9" s="607">
        <v>11.728999999999999</v>
      </c>
      <c r="D9" s="607">
        <v>11.7286</v>
      </c>
      <c r="E9" s="607">
        <f t="shared" si="0"/>
        <v>11.7286</v>
      </c>
      <c r="F9" s="607">
        <f t="shared" si="0"/>
        <v>11.7286</v>
      </c>
      <c r="G9" s="607" t="s">
        <v>116</v>
      </c>
      <c r="H9" s="607" t="s">
        <v>1660</v>
      </c>
      <c r="I9" s="723"/>
      <c r="J9" s="723"/>
      <c r="K9" s="723"/>
      <c r="L9" s="723"/>
      <c r="M9" s="726"/>
      <c r="P9" s="613" t="e">
        <f>D6+D8+#REF!+#REF!</f>
        <v>#REF!</v>
      </c>
    </row>
    <row r="10" spans="1:16" s="613" customFormat="1" ht="24" hidden="1" customHeight="1">
      <c r="A10" s="607">
        <v>10</v>
      </c>
      <c r="B10" s="607"/>
      <c r="C10" s="607"/>
      <c r="D10" s="607"/>
      <c r="E10" s="607">
        <f t="shared" si="0"/>
        <v>0</v>
      </c>
      <c r="F10" s="607">
        <f t="shared" si="0"/>
        <v>0</v>
      </c>
      <c r="G10" s="607"/>
      <c r="H10" s="607"/>
      <c r="I10" s="607"/>
      <c r="J10" s="607"/>
      <c r="K10" s="607"/>
      <c r="L10" s="607"/>
      <c r="M10" s="612"/>
    </row>
    <row r="11" spans="1:16" s="615" customFormat="1" ht="70" hidden="1" customHeight="1">
      <c r="A11" s="607">
        <v>11</v>
      </c>
      <c r="B11" s="614" t="s">
        <v>1665</v>
      </c>
      <c r="C11" s="614"/>
      <c r="D11" s="614"/>
      <c r="E11" s="607">
        <f t="shared" si="0"/>
        <v>0</v>
      </c>
      <c r="F11" s="607">
        <f t="shared" si="0"/>
        <v>0</v>
      </c>
      <c r="G11" s="610" t="s">
        <v>1666</v>
      </c>
      <c r="H11" s="607" t="s">
        <v>1667</v>
      </c>
      <c r="I11" s="607">
        <f>D11</f>
        <v>0</v>
      </c>
      <c r="J11" s="607"/>
      <c r="K11" s="607">
        <f>J11</f>
        <v>0</v>
      </c>
      <c r="L11" s="607"/>
      <c r="M11" s="612"/>
    </row>
    <row r="12" spans="1:16" s="615" customFormat="1" ht="32.25" hidden="1" customHeight="1">
      <c r="A12" s="607">
        <v>12</v>
      </c>
      <c r="B12" s="614" t="s">
        <v>1668</v>
      </c>
      <c r="C12" s="614"/>
      <c r="D12" s="614"/>
      <c r="E12" s="607">
        <f t="shared" si="0"/>
        <v>0</v>
      </c>
      <c r="F12" s="607">
        <f t="shared" si="0"/>
        <v>0</v>
      </c>
      <c r="G12" s="610"/>
      <c r="H12" s="607" t="s">
        <v>1667</v>
      </c>
      <c r="I12" s="607">
        <f t="shared" ref="I12:I13" si="1">D12</f>
        <v>0</v>
      </c>
      <c r="J12" s="607"/>
      <c r="K12" s="607">
        <f t="shared" ref="K12:K32" si="2">J12</f>
        <v>0</v>
      </c>
      <c r="L12" s="607"/>
      <c r="M12" s="612"/>
    </row>
    <row r="13" spans="1:16" s="615" customFormat="1" ht="32.25" hidden="1" customHeight="1">
      <c r="A13" s="607">
        <v>13</v>
      </c>
      <c r="B13" s="614" t="s">
        <v>1669</v>
      </c>
      <c r="C13" s="614"/>
      <c r="D13" s="614"/>
      <c r="E13" s="607">
        <f t="shared" si="0"/>
        <v>0</v>
      </c>
      <c r="F13" s="607">
        <f t="shared" si="0"/>
        <v>0</v>
      </c>
      <c r="G13" s="610"/>
      <c r="H13" s="607" t="s">
        <v>1667</v>
      </c>
      <c r="I13" s="607">
        <f t="shared" si="1"/>
        <v>0</v>
      </c>
      <c r="J13" s="607"/>
      <c r="K13" s="607">
        <f t="shared" si="2"/>
        <v>0</v>
      </c>
      <c r="L13" s="607"/>
      <c r="M13" s="612"/>
    </row>
    <row r="14" spans="1:16" s="615" customFormat="1" ht="32.25" customHeight="1">
      <c r="A14" s="607">
        <v>7</v>
      </c>
      <c r="B14" s="614" t="s">
        <v>1670</v>
      </c>
      <c r="C14" s="614">
        <v>8.3439999999999994</v>
      </c>
      <c r="D14" s="614">
        <v>8.3450000000000006</v>
      </c>
      <c r="E14" s="607">
        <f t="shared" si="0"/>
        <v>8.3450000000000006</v>
      </c>
      <c r="F14" s="607">
        <f t="shared" si="0"/>
        <v>8.3450000000000006</v>
      </c>
      <c r="G14" s="607" t="s">
        <v>116</v>
      </c>
      <c r="H14" s="607" t="s">
        <v>1667</v>
      </c>
      <c r="I14" s="607">
        <f>F14</f>
        <v>8.3450000000000006</v>
      </c>
      <c r="J14" s="607">
        <f>I14</f>
        <v>8.3450000000000006</v>
      </c>
      <c r="K14" s="607">
        <f t="shared" si="2"/>
        <v>8.3450000000000006</v>
      </c>
      <c r="L14" s="607" t="s">
        <v>679</v>
      </c>
      <c r="M14" s="612" t="s">
        <v>1667</v>
      </c>
    </row>
    <row r="15" spans="1:16" s="615" customFormat="1" ht="32.25" customHeight="1">
      <c r="A15" s="607">
        <v>8</v>
      </c>
      <c r="B15" s="614" t="s">
        <v>1671</v>
      </c>
      <c r="C15" s="614">
        <v>3.6150000000000002</v>
      </c>
      <c r="D15" s="614">
        <v>3.6150000000000002</v>
      </c>
      <c r="E15" s="607">
        <f t="shared" si="0"/>
        <v>3.6150000000000002</v>
      </c>
      <c r="F15" s="607">
        <f t="shared" si="0"/>
        <v>3.6150000000000002</v>
      </c>
      <c r="G15" s="607" t="s">
        <v>116</v>
      </c>
      <c r="H15" s="607" t="s">
        <v>1667</v>
      </c>
      <c r="I15" s="607">
        <f t="shared" ref="I15:I21" si="3">F15</f>
        <v>3.6150000000000002</v>
      </c>
      <c r="J15" s="607">
        <f t="shared" ref="J15:J32" si="4">I15</f>
        <v>3.6150000000000002</v>
      </c>
      <c r="K15" s="607">
        <f t="shared" si="2"/>
        <v>3.6150000000000002</v>
      </c>
      <c r="L15" s="607" t="s">
        <v>116</v>
      </c>
      <c r="M15" s="612" t="s">
        <v>1667</v>
      </c>
    </row>
    <row r="16" spans="1:16" s="615" customFormat="1" ht="32.25" customHeight="1">
      <c r="A16" s="616">
        <v>9</v>
      </c>
      <c r="B16" s="614" t="s">
        <v>1672</v>
      </c>
      <c r="C16" s="614">
        <v>9.7089999999999996</v>
      </c>
      <c r="D16" s="614">
        <v>9.7100000000000009</v>
      </c>
      <c r="E16" s="607">
        <f t="shared" si="0"/>
        <v>9.7100000000000009</v>
      </c>
      <c r="F16" s="607">
        <f t="shared" si="0"/>
        <v>9.7100000000000009</v>
      </c>
      <c r="G16" s="607" t="s">
        <v>116</v>
      </c>
      <c r="H16" s="607" t="s">
        <v>1667</v>
      </c>
      <c r="I16" s="607">
        <f t="shared" si="3"/>
        <v>9.7100000000000009</v>
      </c>
      <c r="J16" s="607">
        <f t="shared" si="4"/>
        <v>9.7100000000000009</v>
      </c>
      <c r="K16" s="607">
        <f t="shared" si="2"/>
        <v>9.7100000000000009</v>
      </c>
      <c r="L16" s="607" t="s">
        <v>116</v>
      </c>
      <c r="M16" s="612" t="s">
        <v>1667</v>
      </c>
    </row>
    <row r="17" spans="1:13" s="615" customFormat="1" ht="32.25" customHeight="1">
      <c r="A17" s="607">
        <v>13</v>
      </c>
      <c r="B17" s="614" t="s">
        <v>1673</v>
      </c>
      <c r="C17" s="614">
        <v>3.714</v>
      </c>
      <c r="D17" s="614">
        <v>3.7869999999999999</v>
      </c>
      <c r="E17" s="607">
        <f t="shared" si="0"/>
        <v>3.7869999999999999</v>
      </c>
      <c r="F17" s="607">
        <f t="shared" si="0"/>
        <v>3.7869999999999999</v>
      </c>
      <c r="G17" s="607" t="s">
        <v>116</v>
      </c>
      <c r="H17" s="607" t="s">
        <v>1667</v>
      </c>
      <c r="I17" s="607">
        <f t="shared" si="3"/>
        <v>3.7869999999999999</v>
      </c>
      <c r="J17" s="607">
        <f t="shared" si="4"/>
        <v>3.7869999999999999</v>
      </c>
      <c r="K17" s="607">
        <f t="shared" si="2"/>
        <v>3.7869999999999999</v>
      </c>
      <c r="L17" s="607" t="s">
        <v>116</v>
      </c>
      <c r="M17" s="612" t="s">
        <v>1667</v>
      </c>
    </row>
    <row r="18" spans="1:13" s="615" customFormat="1" ht="32.25" customHeight="1">
      <c r="A18" s="607">
        <v>14</v>
      </c>
      <c r="B18" s="614" t="s">
        <v>1674</v>
      </c>
      <c r="C18" s="614">
        <v>1.238</v>
      </c>
      <c r="D18" s="614">
        <v>1.1779999999999999</v>
      </c>
      <c r="E18" s="607">
        <f t="shared" si="0"/>
        <v>1.1779999999999999</v>
      </c>
      <c r="F18" s="607">
        <f t="shared" si="0"/>
        <v>1.1779999999999999</v>
      </c>
      <c r="G18" s="607" t="s">
        <v>116</v>
      </c>
      <c r="H18" s="607" t="s">
        <v>1667</v>
      </c>
      <c r="I18" s="607">
        <f t="shared" si="3"/>
        <v>1.1779999999999999</v>
      </c>
      <c r="J18" s="607">
        <f t="shared" si="4"/>
        <v>1.1779999999999999</v>
      </c>
      <c r="K18" s="607">
        <f t="shared" si="2"/>
        <v>1.1779999999999999</v>
      </c>
      <c r="L18" s="607" t="s">
        <v>116</v>
      </c>
      <c r="M18" s="612" t="s">
        <v>1667</v>
      </c>
    </row>
    <row r="19" spans="1:13" s="615" customFormat="1" ht="32.25" customHeight="1">
      <c r="A19" s="616">
        <v>15</v>
      </c>
      <c r="B19" s="616" t="s">
        <v>1675</v>
      </c>
      <c r="C19" s="614">
        <v>7.242</v>
      </c>
      <c r="D19" s="614">
        <v>7.2409999999999997</v>
      </c>
      <c r="E19" s="607">
        <f t="shared" si="0"/>
        <v>7.2409999999999997</v>
      </c>
      <c r="F19" s="607">
        <f t="shared" si="0"/>
        <v>7.2409999999999997</v>
      </c>
      <c r="G19" s="607" t="s">
        <v>116</v>
      </c>
      <c r="H19" s="607" t="s">
        <v>1667</v>
      </c>
      <c r="I19" s="607">
        <f t="shared" si="3"/>
        <v>7.2409999999999997</v>
      </c>
      <c r="J19" s="607">
        <f t="shared" si="4"/>
        <v>7.2409999999999997</v>
      </c>
      <c r="K19" s="607">
        <f t="shared" si="2"/>
        <v>7.2409999999999997</v>
      </c>
      <c r="L19" s="607" t="s">
        <v>116</v>
      </c>
      <c r="M19" s="612" t="s">
        <v>1667</v>
      </c>
    </row>
    <row r="20" spans="1:13" s="615" customFormat="1" ht="32.25" customHeight="1">
      <c r="A20" s="607">
        <v>16</v>
      </c>
      <c r="B20" s="616" t="s">
        <v>1676</v>
      </c>
      <c r="C20" s="614">
        <v>22.602</v>
      </c>
      <c r="D20" s="614">
        <v>22.602</v>
      </c>
      <c r="E20" s="607">
        <f t="shared" si="0"/>
        <v>22.602</v>
      </c>
      <c r="F20" s="607">
        <f t="shared" si="0"/>
        <v>22.602</v>
      </c>
      <c r="G20" s="607" t="s">
        <v>116</v>
      </c>
      <c r="H20" s="607" t="s">
        <v>1667</v>
      </c>
      <c r="I20" s="607">
        <f t="shared" si="3"/>
        <v>22.602</v>
      </c>
      <c r="J20" s="607">
        <f t="shared" si="4"/>
        <v>22.602</v>
      </c>
      <c r="K20" s="607">
        <f t="shared" si="2"/>
        <v>22.602</v>
      </c>
      <c r="L20" s="607" t="s">
        <v>116</v>
      </c>
      <c r="M20" s="612" t="s">
        <v>1667</v>
      </c>
    </row>
    <row r="21" spans="1:13" s="615" customFormat="1" ht="32.25" customHeight="1">
      <c r="A21" s="607">
        <v>17</v>
      </c>
      <c r="B21" s="616" t="s">
        <v>1677</v>
      </c>
      <c r="C21" s="614">
        <v>4.351</v>
      </c>
      <c r="D21" s="614">
        <v>4.351</v>
      </c>
      <c r="E21" s="607">
        <f t="shared" si="0"/>
        <v>4.351</v>
      </c>
      <c r="F21" s="607">
        <f t="shared" si="0"/>
        <v>4.351</v>
      </c>
      <c r="G21" s="607" t="s">
        <v>116</v>
      </c>
      <c r="H21" s="607" t="s">
        <v>1667</v>
      </c>
      <c r="I21" s="607">
        <f t="shared" si="3"/>
        <v>4.351</v>
      </c>
      <c r="J21" s="607">
        <f t="shared" si="4"/>
        <v>4.351</v>
      </c>
      <c r="K21" s="607">
        <f t="shared" si="2"/>
        <v>4.351</v>
      </c>
      <c r="L21" s="607" t="s">
        <v>116</v>
      </c>
      <c r="M21" s="612" t="s">
        <v>1667</v>
      </c>
    </row>
    <row r="22" spans="1:13" s="615" customFormat="1" ht="32.25" customHeight="1">
      <c r="A22" s="616">
        <v>18</v>
      </c>
      <c r="B22" s="616" t="s">
        <v>1678</v>
      </c>
      <c r="C22" s="614">
        <v>6.6219999999999999</v>
      </c>
      <c r="D22" s="614">
        <v>6.6219999999999999</v>
      </c>
      <c r="E22" s="607">
        <f t="shared" si="0"/>
        <v>6.6219999999999999</v>
      </c>
      <c r="F22" s="607"/>
      <c r="G22" s="607" t="s">
        <v>1679</v>
      </c>
      <c r="H22" s="607" t="s">
        <v>1680</v>
      </c>
      <c r="I22" s="607">
        <v>0</v>
      </c>
      <c r="J22" s="607">
        <v>0</v>
      </c>
      <c r="K22" s="607">
        <f t="shared" si="2"/>
        <v>0</v>
      </c>
      <c r="L22" s="607"/>
      <c r="M22" s="612"/>
    </row>
    <row r="23" spans="1:13" s="615" customFormat="1" ht="32.25" customHeight="1">
      <c r="A23" s="607">
        <v>19</v>
      </c>
      <c r="B23" s="616" t="s">
        <v>1681</v>
      </c>
      <c r="C23" s="614">
        <v>11.413</v>
      </c>
      <c r="D23" s="614">
        <v>11.413</v>
      </c>
      <c r="E23" s="607">
        <f t="shared" si="0"/>
        <v>11.413</v>
      </c>
      <c r="F23" s="614">
        <f>E23</f>
        <v>11.413</v>
      </c>
      <c r="G23" s="607" t="s">
        <v>116</v>
      </c>
      <c r="H23" s="607" t="s">
        <v>1667</v>
      </c>
      <c r="I23" s="607">
        <f>D23</f>
        <v>11.413</v>
      </c>
      <c r="J23" s="607">
        <f t="shared" si="4"/>
        <v>11.413</v>
      </c>
      <c r="K23" s="607">
        <f t="shared" si="2"/>
        <v>11.413</v>
      </c>
      <c r="L23" s="607" t="s">
        <v>116</v>
      </c>
      <c r="M23" s="612" t="s">
        <v>1667</v>
      </c>
    </row>
    <row r="24" spans="1:13" s="615" customFormat="1" ht="32.25" customHeight="1">
      <c r="A24" s="607">
        <v>20</v>
      </c>
      <c r="B24" s="617" t="s">
        <v>1682</v>
      </c>
      <c r="C24" s="614">
        <v>10.77</v>
      </c>
      <c r="D24" s="614">
        <v>10.77</v>
      </c>
      <c r="E24" s="607">
        <f t="shared" si="0"/>
        <v>10.77</v>
      </c>
      <c r="F24" s="614">
        <f t="shared" si="0"/>
        <v>10.77</v>
      </c>
      <c r="G24" s="607" t="s">
        <v>116</v>
      </c>
      <c r="H24" s="607" t="s">
        <v>1667</v>
      </c>
      <c r="I24" s="607">
        <f t="shared" ref="I24:I32" si="5">D24</f>
        <v>10.77</v>
      </c>
      <c r="J24" s="607">
        <f t="shared" si="4"/>
        <v>10.77</v>
      </c>
      <c r="K24" s="607">
        <f t="shared" si="2"/>
        <v>10.77</v>
      </c>
      <c r="L24" s="607" t="s">
        <v>116</v>
      </c>
      <c r="M24" s="612" t="s">
        <v>1667</v>
      </c>
    </row>
    <row r="25" spans="1:13" s="615" customFormat="1" ht="32.25" customHeight="1">
      <c r="A25" s="616">
        <v>21</v>
      </c>
      <c r="B25" s="617" t="s">
        <v>1683</v>
      </c>
      <c r="C25" s="614">
        <v>10.198</v>
      </c>
      <c r="D25" s="614">
        <v>10.198</v>
      </c>
      <c r="E25" s="607">
        <f t="shared" si="0"/>
        <v>10.198</v>
      </c>
      <c r="F25" s="614">
        <f t="shared" si="0"/>
        <v>10.198</v>
      </c>
      <c r="G25" s="607" t="s">
        <v>116</v>
      </c>
      <c r="H25" s="607" t="s">
        <v>1667</v>
      </c>
      <c r="I25" s="607">
        <f t="shared" si="5"/>
        <v>10.198</v>
      </c>
      <c r="J25" s="607">
        <f t="shared" si="4"/>
        <v>10.198</v>
      </c>
      <c r="K25" s="607">
        <f t="shared" si="2"/>
        <v>10.198</v>
      </c>
      <c r="L25" s="607" t="s">
        <v>116</v>
      </c>
      <c r="M25" s="612" t="s">
        <v>1667</v>
      </c>
    </row>
    <row r="26" spans="1:13" s="615" customFormat="1" ht="32.25" customHeight="1">
      <c r="A26" s="607">
        <v>22</v>
      </c>
      <c r="B26" s="617" t="s">
        <v>1684</v>
      </c>
      <c r="C26" s="614">
        <v>6.5019999999999998</v>
      </c>
      <c r="D26" s="614">
        <v>6.5023489999999997</v>
      </c>
      <c r="E26" s="607">
        <f t="shared" si="0"/>
        <v>6.5023489999999997</v>
      </c>
      <c r="F26" s="614">
        <f t="shared" si="0"/>
        <v>6.5023489999999997</v>
      </c>
      <c r="G26" s="607" t="s">
        <v>116</v>
      </c>
      <c r="H26" s="607" t="s">
        <v>1667</v>
      </c>
      <c r="I26" s="607">
        <f t="shared" si="5"/>
        <v>6.5023489999999997</v>
      </c>
      <c r="J26" s="607">
        <f t="shared" si="4"/>
        <v>6.5023489999999997</v>
      </c>
      <c r="K26" s="607">
        <f t="shared" si="2"/>
        <v>6.5023489999999997</v>
      </c>
      <c r="L26" s="607" t="s">
        <v>116</v>
      </c>
      <c r="M26" s="612" t="s">
        <v>1667</v>
      </c>
    </row>
    <row r="27" spans="1:13" s="615" customFormat="1" ht="32.25" customHeight="1">
      <c r="A27" s="607">
        <v>23</v>
      </c>
      <c r="B27" s="617" t="s">
        <v>1685</v>
      </c>
      <c r="C27" s="614">
        <v>6.516</v>
      </c>
      <c r="D27" s="614">
        <v>6.516</v>
      </c>
      <c r="E27" s="607">
        <f t="shared" si="0"/>
        <v>6.516</v>
      </c>
      <c r="F27" s="614">
        <f t="shared" si="0"/>
        <v>6.516</v>
      </c>
      <c r="G27" s="607" t="s">
        <v>116</v>
      </c>
      <c r="H27" s="607" t="s">
        <v>1667</v>
      </c>
      <c r="I27" s="607">
        <f t="shared" si="5"/>
        <v>6.516</v>
      </c>
      <c r="J27" s="607">
        <f t="shared" si="4"/>
        <v>6.516</v>
      </c>
      <c r="K27" s="607">
        <f t="shared" si="2"/>
        <v>6.516</v>
      </c>
      <c r="L27" s="607" t="s">
        <v>116</v>
      </c>
      <c r="M27" s="612" t="s">
        <v>1667</v>
      </c>
    </row>
    <row r="28" spans="1:13" s="615" customFormat="1" ht="32.25" customHeight="1">
      <c r="A28" s="616">
        <v>24</v>
      </c>
      <c r="B28" s="617" t="s">
        <v>1686</v>
      </c>
      <c r="C28" s="614">
        <v>4.34</v>
      </c>
      <c r="D28" s="614">
        <v>4.34</v>
      </c>
      <c r="E28" s="607">
        <f t="shared" si="0"/>
        <v>4.34</v>
      </c>
      <c r="F28" s="614">
        <f t="shared" si="0"/>
        <v>4.34</v>
      </c>
      <c r="G28" s="607" t="s">
        <v>116</v>
      </c>
      <c r="H28" s="607" t="s">
        <v>1687</v>
      </c>
      <c r="I28" s="607">
        <f t="shared" si="5"/>
        <v>4.34</v>
      </c>
      <c r="J28" s="607">
        <f t="shared" si="4"/>
        <v>4.34</v>
      </c>
      <c r="K28" s="607">
        <f t="shared" si="2"/>
        <v>4.34</v>
      </c>
      <c r="L28" s="607" t="s">
        <v>116</v>
      </c>
      <c r="M28" s="612" t="s">
        <v>1687</v>
      </c>
    </row>
    <row r="29" spans="1:13" s="615" customFormat="1" ht="32.25" customHeight="1">
      <c r="A29" s="607">
        <v>25</v>
      </c>
      <c r="B29" s="617" t="s">
        <v>1688</v>
      </c>
      <c r="C29" s="614">
        <v>4.8360000000000003</v>
      </c>
      <c r="D29" s="614">
        <v>4.8360000000000003</v>
      </c>
      <c r="E29" s="607">
        <f t="shared" si="0"/>
        <v>4.8360000000000003</v>
      </c>
      <c r="F29" s="614">
        <f t="shared" si="0"/>
        <v>4.8360000000000003</v>
      </c>
      <c r="G29" s="607" t="s">
        <v>116</v>
      </c>
      <c r="H29" s="607" t="s">
        <v>1667</v>
      </c>
      <c r="I29" s="607">
        <f t="shared" si="5"/>
        <v>4.8360000000000003</v>
      </c>
      <c r="J29" s="607">
        <f t="shared" si="4"/>
        <v>4.8360000000000003</v>
      </c>
      <c r="K29" s="607">
        <f t="shared" si="2"/>
        <v>4.8360000000000003</v>
      </c>
      <c r="L29" s="607" t="s">
        <v>116</v>
      </c>
      <c r="M29" s="612" t="s">
        <v>1667</v>
      </c>
    </row>
    <row r="30" spans="1:13" s="615" customFormat="1" ht="32.25" customHeight="1">
      <c r="A30" s="607">
        <v>26</v>
      </c>
      <c r="B30" s="617" t="s">
        <v>1689</v>
      </c>
      <c r="C30" s="614">
        <v>4.41</v>
      </c>
      <c r="D30" s="614">
        <v>4.41</v>
      </c>
      <c r="E30" s="607">
        <f t="shared" si="0"/>
        <v>4.41</v>
      </c>
      <c r="F30" s="614">
        <f t="shared" si="0"/>
        <v>4.41</v>
      </c>
      <c r="G30" s="607" t="s">
        <v>116</v>
      </c>
      <c r="H30" s="607" t="s">
        <v>1667</v>
      </c>
      <c r="I30" s="607">
        <f t="shared" si="5"/>
        <v>4.41</v>
      </c>
      <c r="J30" s="607">
        <f t="shared" si="4"/>
        <v>4.41</v>
      </c>
      <c r="K30" s="607">
        <f t="shared" si="2"/>
        <v>4.41</v>
      </c>
      <c r="L30" s="607" t="s">
        <v>116</v>
      </c>
      <c r="M30" s="612" t="s">
        <v>1667</v>
      </c>
    </row>
    <row r="31" spans="1:13" s="615" customFormat="1" ht="32.25" customHeight="1">
      <c r="A31" s="616">
        <v>27</v>
      </c>
      <c r="B31" s="617" t="s">
        <v>1690</v>
      </c>
      <c r="C31" s="614">
        <v>4.1219999999999999</v>
      </c>
      <c r="D31" s="614">
        <v>4.1219999999999999</v>
      </c>
      <c r="E31" s="607">
        <f t="shared" si="0"/>
        <v>4.1219999999999999</v>
      </c>
      <c r="F31" s="614">
        <f t="shared" si="0"/>
        <v>4.1219999999999999</v>
      </c>
      <c r="G31" s="607" t="s">
        <v>116</v>
      </c>
      <c r="H31" s="607" t="s">
        <v>1667</v>
      </c>
      <c r="I31" s="607">
        <f t="shared" si="5"/>
        <v>4.1219999999999999</v>
      </c>
      <c r="J31" s="607">
        <f t="shared" si="4"/>
        <v>4.1219999999999999</v>
      </c>
      <c r="K31" s="607">
        <f t="shared" si="2"/>
        <v>4.1219999999999999</v>
      </c>
      <c r="L31" s="607" t="s">
        <v>116</v>
      </c>
      <c r="M31" s="612" t="s">
        <v>1667</v>
      </c>
    </row>
    <row r="32" spans="1:13" s="615" customFormat="1" ht="32.25" customHeight="1">
      <c r="A32" s="607">
        <v>28</v>
      </c>
      <c r="B32" s="617" t="s">
        <v>1691</v>
      </c>
      <c r="C32" s="614">
        <v>12.202999999999999</v>
      </c>
      <c r="D32" s="614">
        <v>12.202999999999999</v>
      </c>
      <c r="E32" s="607">
        <f t="shared" si="0"/>
        <v>12.202999999999999</v>
      </c>
      <c r="F32" s="614">
        <f t="shared" si="0"/>
        <v>12.202999999999999</v>
      </c>
      <c r="G32" s="607" t="s">
        <v>116</v>
      </c>
      <c r="H32" s="607" t="s">
        <v>1667</v>
      </c>
      <c r="I32" s="607">
        <f t="shared" si="5"/>
        <v>12.202999999999999</v>
      </c>
      <c r="J32" s="607">
        <f t="shared" si="4"/>
        <v>12.202999999999999</v>
      </c>
      <c r="K32" s="607">
        <f t="shared" si="2"/>
        <v>12.202999999999999</v>
      </c>
      <c r="L32" s="607" t="s">
        <v>116</v>
      </c>
      <c r="M32" s="612" t="s">
        <v>1667</v>
      </c>
    </row>
    <row r="33" spans="1:13" s="613" customFormat="1" ht="27.75" customHeight="1">
      <c r="A33" s="604"/>
      <c r="B33" s="605"/>
      <c r="C33" s="618">
        <f>SUM(C5:C32)</f>
        <v>184.97250000000005</v>
      </c>
      <c r="D33" s="618">
        <f t="shared" ref="D33:F33" si="6">SUM(D5:D32)</f>
        <v>184.98594900000003</v>
      </c>
      <c r="E33" s="618">
        <f t="shared" si="6"/>
        <v>184.98594900000003</v>
      </c>
      <c r="F33" s="618">
        <f t="shared" si="6"/>
        <v>178.36394900000002</v>
      </c>
      <c r="G33" s="620"/>
      <c r="H33" s="620"/>
      <c r="I33" s="621">
        <f>SUM(I5:I32)</f>
        <v>166.53144900000004</v>
      </c>
      <c r="J33" s="618">
        <f>SUM(J5:J32)</f>
        <v>166.53144900000004</v>
      </c>
      <c r="K33" s="619">
        <f>SUM(K5:K32)</f>
        <v>136.13934900000001</v>
      </c>
      <c r="L33" s="620"/>
      <c r="M33" s="620"/>
    </row>
    <row r="35" spans="1:13">
      <c r="D35" s="623"/>
    </row>
    <row r="36" spans="1:13">
      <c r="G36" s="623"/>
    </row>
    <row r="37" spans="1:13">
      <c r="F37" s="623"/>
    </row>
    <row r="41" spans="1:13">
      <c r="F41" s="623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6" orientation="landscape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3"/>
  <sheetViews>
    <sheetView zoomScale="58" zoomScaleNormal="53" zoomScaleSheetLayoutView="50" workbookViewId="0">
      <pane ySplit="2" topLeftCell="A161" activePane="bottomLeft" state="frozen"/>
      <selection pane="bottomLeft" activeCell="B171" sqref="B171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bestFit="1" customWidth="1"/>
    <col min="7" max="7" width="30" style="42" bestFit="1" customWidth="1"/>
    <col min="8" max="12" width="18.453125" style="42" bestFit="1" customWidth="1"/>
    <col min="13" max="13" width="15.7265625" style="39" bestFit="1" customWidth="1"/>
    <col min="14" max="14" width="26.26953125" style="39" bestFit="1" customWidth="1"/>
    <col min="15" max="15" width="22" style="135" bestFit="1" customWidth="1"/>
    <col min="16" max="16" width="13.90625" style="39" bestFit="1" customWidth="1"/>
    <col min="17" max="17" width="18.54296875" style="39" customWidth="1"/>
    <col min="18" max="16384" width="9.453125" style="39"/>
  </cols>
  <sheetData>
    <row r="1" spans="1:18" ht="50.5" customHeight="1" thickBot="1">
      <c r="A1" s="727" t="s">
        <v>955</v>
      </c>
      <c r="B1" s="728"/>
      <c r="C1" s="728"/>
      <c r="D1" s="728"/>
      <c r="E1" s="729"/>
      <c r="F1" s="728"/>
      <c r="G1" s="728"/>
      <c r="H1" s="728"/>
      <c r="I1" s="728"/>
      <c r="J1" s="728"/>
      <c r="K1" s="728"/>
      <c r="L1" s="728"/>
      <c r="M1" s="728"/>
      <c r="N1" s="728"/>
      <c r="O1" s="730"/>
      <c r="P1" s="728"/>
      <c r="Q1" s="731"/>
    </row>
    <row r="2" spans="1:18" s="41" customFormat="1" ht="62.9" customHeight="1">
      <c r="A2" s="300" t="s">
        <v>107</v>
      </c>
      <c r="B2" s="259" t="s">
        <v>122</v>
      </c>
      <c r="C2" s="259" t="s">
        <v>112</v>
      </c>
      <c r="D2" s="259" t="s">
        <v>123</v>
      </c>
      <c r="E2" s="301" t="s">
        <v>150</v>
      </c>
      <c r="F2" s="259" t="s">
        <v>628</v>
      </c>
      <c r="G2" s="263" t="s">
        <v>163</v>
      </c>
      <c r="H2" s="263" t="s">
        <v>729</v>
      </c>
      <c r="I2" s="263" t="s">
        <v>730</v>
      </c>
      <c r="J2" s="263" t="s">
        <v>731</v>
      </c>
      <c r="K2" s="263" t="s">
        <v>732</v>
      </c>
      <c r="L2" s="263" t="s">
        <v>932</v>
      </c>
      <c r="M2" s="263" t="s">
        <v>629</v>
      </c>
      <c r="N2" s="259" t="s">
        <v>121</v>
      </c>
      <c r="O2" s="302" t="s">
        <v>630</v>
      </c>
      <c r="P2" s="259" t="s">
        <v>149</v>
      </c>
      <c r="Q2" s="265" t="s">
        <v>160</v>
      </c>
    </row>
    <row r="3" spans="1:18" ht="30" customHeight="1">
      <c r="A3" s="5">
        <v>1</v>
      </c>
      <c r="B3" s="303" t="s">
        <v>335</v>
      </c>
      <c r="C3" s="5" t="s">
        <v>1091</v>
      </c>
      <c r="D3" s="6" t="s">
        <v>1313</v>
      </c>
      <c r="E3" s="51"/>
      <c r="F3" s="304">
        <v>45902</v>
      </c>
      <c r="G3" s="195"/>
      <c r="H3" s="318" t="s">
        <v>733</v>
      </c>
      <c r="I3" s="318" t="s">
        <v>733</v>
      </c>
      <c r="J3" s="44" t="s">
        <v>733</v>
      </c>
      <c r="K3" s="44" t="s">
        <v>733</v>
      </c>
      <c r="L3" s="6" t="s">
        <v>110</v>
      </c>
      <c r="M3" s="304">
        <v>45915</v>
      </c>
      <c r="N3" s="49"/>
      <c r="O3" s="136" t="s">
        <v>1092</v>
      </c>
      <c r="P3" s="6"/>
      <c r="Q3" s="306"/>
    </row>
    <row r="4" spans="1:18" ht="30" customHeight="1">
      <c r="A4" s="5">
        <v>2</v>
      </c>
      <c r="B4" s="303" t="s">
        <v>1045</v>
      </c>
      <c r="C4" s="5" t="s">
        <v>1093</v>
      </c>
      <c r="D4" s="6" t="s">
        <v>1313</v>
      </c>
      <c r="E4" s="51"/>
      <c r="F4" s="304">
        <v>45909</v>
      </c>
      <c r="G4" s="132"/>
      <c r="H4" s="318" t="s">
        <v>733</v>
      </c>
      <c r="I4" s="318" t="s">
        <v>733</v>
      </c>
      <c r="J4" s="44" t="s">
        <v>733</v>
      </c>
      <c r="K4" s="44" t="s">
        <v>733</v>
      </c>
      <c r="L4" s="6" t="s">
        <v>110</v>
      </c>
      <c r="M4" s="304">
        <v>45933</v>
      </c>
      <c r="N4" s="49"/>
      <c r="O4" s="136" t="s">
        <v>1092</v>
      </c>
      <c r="P4" s="6"/>
      <c r="Q4" s="306"/>
    </row>
    <row r="5" spans="1:18" ht="30" customHeight="1">
      <c r="A5" s="5">
        <v>3</v>
      </c>
      <c r="B5" s="303" t="s">
        <v>1039</v>
      </c>
      <c r="C5" s="5" t="s">
        <v>1094</v>
      </c>
      <c r="D5" s="6" t="s">
        <v>1095</v>
      </c>
      <c r="E5" s="51"/>
      <c r="F5" s="304">
        <v>45931</v>
      </c>
      <c r="G5" s="307"/>
      <c r="H5" s="318" t="s">
        <v>733</v>
      </c>
      <c r="I5" s="318" t="s">
        <v>733</v>
      </c>
      <c r="J5" s="44" t="s">
        <v>733</v>
      </c>
      <c r="K5" s="44" t="s">
        <v>733</v>
      </c>
      <c r="L5" s="6" t="s">
        <v>110</v>
      </c>
      <c r="M5" s="304">
        <v>45937</v>
      </c>
      <c r="N5" s="49"/>
      <c r="O5" s="136" t="s">
        <v>1096</v>
      </c>
      <c r="P5" s="6" t="s">
        <v>796</v>
      </c>
      <c r="Q5" s="306">
        <v>45940</v>
      </c>
    </row>
    <row r="6" spans="1:18" ht="30" customHeight="1">
      <c r="A6" s="5">
        <v>4</v>
      </c>
      <c r="B6" s="303" t="s">
        <v>206</v>
      </c>
      <c r="C6" s="5" t="s">
        <v>1093</v>
      </c>
      <c r="D6" s="6" t="s">
        <v>1314</v>
      </c>
      <c r="E6" s="51"/>
      <c r="F6" s="304">
        <v>45921</v>
      </c>
      <c r="G6" s="307"/>
      <c r="H6" s="318" t="s">
        <v>733</v>
      </c>
      <c r="I6" s="318" t="s">
        <v>733</v>
      </c>
      <c r="J6" s="44" t="s">
        <v>733</v>
      </c>
      <c r="K6" s="44" t="s">
        <v>733</v>
      </c>
      <c r="L6" s="6" t="s">
        <v>110</v>
      </c>
      <c r="M6" s="304">
        <v>45938</v>
      </c>
      <c r="N6" s="49"/>
      <c r="O6" s="136" t="s">
        <v>1092</v>
      </c>
      <c r="P6" s="6" t="s">
        <v>796</v>
      </c>
      <c r="Q6" s="306">
        <v>45982</v>
      </c>
    </row>
    <row r="7" spans="1:18" ht="30" customHeight="1">
      <c r="A7" s="5">
        <v>5</v>
      </c>
      <c r="B7" s="303" t="s">
        <v>332</v>
      </c>
      <c r="C7" s="5" t="s">
        <v>1093</v>
      </c>
      <c r="D7" s="6" t="s">
        <v>1095</v>
      </c>
      <c r="E7" s="51"/>
      <c r="F7" s="304">
        <v>45907</v>
      </c>
      <c r="G7" s="132"/>
      <c r="H7" s="318" t="s">
        <v>733</v>
      </c>
      <c r="I7" s="318" t="s">
        <v>733</v>
      </c>
      <c r="J7" s="44" t="s">
        <v>733</v>
      </c>
      <c r="K7" s="44" t="s">
        <v>733</v>
      </c>
      <c r="L7" s="6" t="s">
        <v>110</v>
      </c>
      <c r="M7" s="304">
        <v>45945</v>
      </c>
      <c r="N7" s="49"/>
      <c r="O7" s="136" t="s">
        <v>1097</v>
      </c>
      <c r="P7" s="6" t="s">
        <v>796</v>
      </c>
      <c r="Q7" s="306">
        <v>45950</v>
      </c>
    </row>
    <row r="8" spans="1:18" ht="30" customHeight="1">
      <c r="A8" s="5">
        <v>6</v>
      </c>
      <c r="B8" s="303" t="s">
        <v>192</v>
      </c>
      <c r="C8" s="5" t="s">
        <v>1094</v>
      </c>
      <c r="D8" s="6" t="s">
        <v>1095</v>
      </c>
      <c r="E8" s="51"/>
      <c r="F8" s="304">
        <v>45924</v>
      </c>
      <c r="G8" s="130"/>
      <c r="H8" s="318" t="s">
        <v>733</v>
      </c>
      <c r="I8" s="318" t="s">
        <v>733</v>
      </c>
      <c r="J8" s="44" t="s">
        <v>733</v>
      </c>
      <c r="K8" s="44" t="s">
        <v>733</v>
      </c>
      <c r="L8" s="6" t="s">
        <v>110</v>
      </c>
      <c r="M8" s="304">
        <v>45946</v>
      </c>
      <c r="N8" s="49"/>
      <c r="O8" s="136" t="s">
        <v>1098</v>
      </c>
      <c r="P8" s="6" t="s">
        <v>796</v>
      </c>
      <c r="Q8" s="306">
        <v>45968</v>
      </c>
    </row>
    <row r="9" spans="1:18" ht="30" customHeight="1">
      <c r="A9" s="5">
        <v>7</v>
      </c>
      <c r="B9" s="303" t="s">
        <v>186</v>
      </c>
      <c r="C9" s="5" t="s">
        <v>1093</v>
      </c>
      <c r="D9" s="6" t="s">
        <v>1313</v>
      </c>
      <c r="E9" s="51"/>
      <c r="F9" s="304">
        <v>45938</v>
      </c>
      <c r="G9" s="130"/>
      <c r="H9" s="318" t="s">
        <v>733</v>
      </c>
      <c r="I9" s="318" t="s">
        <v>733</v>
      </c>
      <c r="J9" s="44" t="s">
        <v>733</v>
      </c>
      <c r="K9" s="44" t="s">
        <v>733</v>
      </c>
      <c r="L9" s="6" t="s">
        <v>110</v>
      </c>
      <c r="M9" s="304">
        <v>45949</v>
      </c>
      <c r="N9" s="49"/>
      <c r="O9" s="136" t="s">
        <v>1092</v>
      </c>
      <c r="P9" s="6" t="s">
        <v>796</v>
      </c>
      <c r="Q9" s="306">
        <v>45950</v>
      </c>
    </row>
    <row r="10" spans="1:18" ht="30" customHeight="1">
      <c r="A10" s="5">
        <v>8</v>
      </c>
      <c r="B10" s="303" t="s">
        <v>1041</v>
      </c>
      <c r="C10" s="5" t="s">
        <v>1099</v>
      </c>
      <c r="D10" s="6" t="s">
        <v>1313</v>
      </c>
      <c r="E10" s="51"/>
      <c r="F10" s="304">
        <v>45938</v>
      </c>
      <c r="G10" s="132"/>
      <c r="H10" s="318" t="s">
        <v>733</v>
      </c>
      <c r="I10" s="318" t="s">
        <v>733</v>
      </c>
      <c r="J10" s="44" t="s">
        <v>733</v>
      </c>
      <c r="K10" s="44" t="s">
        <v>733</v>
      </c>
      <c r="L10" s="6" t="s">
        <v>110</v>
      </c>
      <c r="M10" s="304">
        <v>45949</v>
      </c>
      <c r="N10" s="49"/>
      <c r="O10" s="136" t="s">
        <v>1096</v>
      </c>
      <c r="P10" s="6" t="s">
        <v>796</v>
      </c>
      <c r="Q10" s="306">
        <v>45952</v>
      </c>
    </row>
    <row r="11" spans="1:18" ht="30" customHeight="1">
      <c r="A11" s="5">
        <v>9</v>
      </c>
      <c r="B11" s="303" t="s">
        <v>1037</v>
      </c>
      <c r="C11" s="5" t="s">
        <v>1094</v>
      </c>
      <c r="D11" s="6" t="s">
        <v>1095</v>
      </c>
      <c r="E11" s="51"/>
      <c r="F11" s="304">
        <v>45940</v>
      </c>
      <c r="G11" s="130"/>
      <c r="H11" s="318" t="s">
        <v>733</v>
      </c>
      <c r="I11" s="318" t="s">
        <v>733</v>
      </c>
      <c r="J11" s="44" t="s">
        <v>733</v>
      </c>
      <c r="K11" s="44" t="s">
        <v>733</v>
      </c>
      <c r="L11" s="6" t="s">
        <v>110</v>
      </c>
      <c r="M11" s="304">
        <v>45955</v>
      </c>
      <c r="N11" s="49"/>
      <c r="O11" s="136" t="s">
        <v>1097</v>
      </c>
      <c r="P11" s="6" t="s">
        <v>796</v>
      </c>
      <c r="Q11" s="306">
        <v>45963</v>
      </c>
      <c r="R11" s="125"/>
    </row>
    <row r="12" spans="1:18" ht="30" customHeight="1">
      <c r="A12" s="5">
        <v>10</v>
      </c>
      <c r="B12" s="308" t="s">
        <v>1047</v>
      </c>
      <c r="C12" s="5" t="s">
        <v>1091</v>
      </c>
      <c r="D12" s="6" t="s">
        <v>1313</v>
      </c>
      <c r="E12" s="51"/>
      <c r="F12" s="304">
        <v>45941</v>
      </c>
      <c r="G12" s="132"/>
      <c r="H12" s="318" t="s">
        <v>733</v>
      </c>
      <c r="I12" s="318" t="s">
        <v>733</v>
      </c>
      <c r="J12" s="44" t="s">
        <v>733</v>
      </c>
      <c r="K12" s="44" t="s">
        <v>733</v>
      </c>
      <c r="L12" s="6" t="s">
        <v>110</v>
      </c>
      <c r="M12" s="304">
        <v>45958</v>
      </c>
      <c r="N12" s="50"/>
      <c r="O12" s="136" t="s">
        <v>1100</v>
      </c>
      <c r="P12" s="6" t="s">
        <v>796</v>
      </c>
      <c r="Q12" s="306">
        <v>45964</v>
      </c>
    </row>
    <row r="13" spans="1:18" ht="30" customHeight="1">
      <c r="A13" s="5">
        <v>11</v>
      </c>
      <c r="B13" s="303" t="s">
        <v>1035</v>
      </c>
      <c r="C13" s="5" t="s">
        <v>1091</v>
      </c>
      <c r="D13" s="6" t="s">
        <v>1313</v>
      </c>
      <c r="E13" s="51"/>
      <c r="F13" s="304">
        <v>45942</v>
      </c>
      <c r="G13" s="130"/>
      <c r="H13" s="318" t="s">
        <v>733</v>
      </c>
      <c r="I13" s="318" t="s">
        <v>733</v>
      </c>
      <c r="J13" s="44" t="s">
        <v>733</v>
      </c>
      <c r="K13" s="44" t="s">
        <v>733</v>
      </c>
      <c r="L13" s="6" t="s">
        <v>110</v>
      </c>
      <c r="M13" s="304">
        <v>45962</v>
      </c>
      <c r="N13" s="49"/>
      <c r="O13" s="136" t="s">
        <v>1101</v>
      </c>
      <c r="P13" s="6" t="s">
        <v>796</v>
      </c>
      <c r="Q13" s="306">
        <v>45965</v>
      </c>
    </row>
    <row r="14" spans="1:18" ht="30" customHeight="1">
      <c r="A14" s="5">
        <v>12</v>
      </c>
      <c r="B14" s="308" t="s">
        <v>1046</v>
      </c>
      <c r="C14" s="5" t="s">
        <v>1094</v>
      </c>
      <c r="D14" s="6" t="s">
        <v>1313</v>
      </c>
      <c r="E14" s="51"/>
      <c r="F14" s="304">
        <v>45942</v>
      </c>
      <c r="G14" s="132"/>
      <c r="H14" s="318" t="s">
        <v>733</v>
      </c>
      <c r="I14" s="318" t="s">
        <v>733</v>
      </c>
      <c r="J14" s="44" t="s">
        <v>733</v>
      </c>
      <c r="K14" s="44" t="s">
        <v>733</v>
      </c>
      <c r="L14" s="6" t="s">
        <v>110</v>
      </c>
      <c r="M14" s="304">
        <v>45962</v>
      </c>
      <c r="N14" s="49"/>
      <c r="O14" s="136" t="s">
        <v>1100</v>
      </c>
      <c r="P14" s="6" t="s">
        <v>796</v>
      </c>
      <c r="Q14" s="306">
        <v>45968</v>
      </c>
    </row>
    <row r="15" spans="1:18" ht="30" customHeight="1">
      <c r="A15" s="5">
        <v>13</v>
      </c>
      <c r="B15" s="303" t="s">
        <v>1036</v>
      </c>
      <c r="C15" s="5" t="s">
        <v>1091</v>
      </c>
      <c r="D15" s="6" t="s">
        <v>1313</v>
      </c>
      <c r="E15" s="51"/>
      <c r="F15" s="304">
        <v>45942</v>
      </c>
      <c r="G15" s="130"/>
      <c r="H15" s="318" t="s">
        <v>733</v>
      </c>
      <c r="I15" s="318" t="s">
        <v>733</v>
      </c>
      <c r="J15" s="44" t="s">
        <v>733</v>
      </c>
      <c r="K15" s="44" t="s">
        <v>733</v>
      </c>
      <c r="L15" s="6" t="s">
        <v>110</v>
      </c>
      <c r="M15" s="304">
        <v>45964</v>
      </c>
      <c r="N15" s="49"/>
      <c r="O15" s="136" t="s">
        <v>1101</v>
      </c>
      <c r="P15" s="6" t="s">
        <v>796</v>
      </c>
      <c r="Q15" s="306">
        <v>45969</v>
      </c>
    </row>
    <row r="16" spans="1:18" ht="30" customHeight="1">
      <c r="A16" s="5">
        <v>14</v>
      </c>
      <c r="B16" s="303" t="s">
        <v>333</v>
      </c>
      <c r="C16" s="5" t="s">
        <v>1099</v>
      </c>
      <c r="D16" s="6" t="s">
        <v>1095</v>
      </c>
      <c r="E16" s="51"/>
      <c r="F16" s="304">
        <v>45910</v>
      </c>
      <c r="G16" s="130"/>
      <c r="H16" s="318" t="s">
        <v>733</v>
      </c>
      <c r="I16" s="318" t="s">
        <v>733</v>
      </c>
      <c r="J16" s="44" t="s">
        <v>733</v>
      </c>
      <c r="K16" s="44" t="s">
        <v>733</v>
      </c>
      <c r="L16" s="6" t="s">
        <v>110</v>
      </c>
      <c r="M16" s="304">
        <v>45965</v>
      </c>
      <c r="N16" s="50"/>
      <c r="O16" s="136" t="s">
        <v>1097</v>
      </c>
      <c r="P16" s="6"/>
      <c r="Q16" s="306"/>
    </row>
    <row r="17" spans="1:17" ht="30" customHeight="1">
      <c r="A17" s="5">
        <v>15</v>
      </c>
      <c r="B17" s="303" t="s">
        <v>1042</v>
      </c>
      <c r="C17" s="5" t="s">
        <v>1094</v>
      </c>
      <c r="D17" s="6" t="s">
        <v>1315</v>
      </c>
      <c r="E17" s="51"/>
      <c r="F17" s="304">
        <v>45930</v>
      </c>
      <c r="G17" s="130"/>
      <c r="H17" s="318" t="s">
        <v>733</v>
      </c>
      <c r="I17" s="318" t="s">
        <v>733</v>
      </c>
      <c r="J17" s="44" t="s">
        <v>733</v>
      </c>
      <c r="K17" s="44" t="s">
        <v>733</v>
      </c>
      <c r="L17" s="6" t="s">
        <v>110</v>
      </c>
      <c r="M17" s="304">
        <v>45967</v>
      </c>
      <c r="N17" s="49"/>
      <c r="O17" s="136" t="s">
        <v>1102</v>
      </c>
      <c r="P17" s="6" t="s">
        <v>796</v>
      </c>
      <c r="Q17" s="306">
        <v>45969</v>
      </c>
    </row>
    <row r="18" spans="1:17" ht="30" customHeight="1">
      <c r="A18" s="5">
        <v>16</v>
      </c>
      <c r="B18" s="308" t="s">
        <v>336</v>
      </c>
      <c r="C18" s="5" t="s">
        <v>1091</v>
      </c>
      <c r="D18" s="6" t="s">
        <v>1313</v>
      </c>
      <c r="E18" s="51"/>
      <c r="F18" s="304">
        <v>45960</v>
      </c>
      <c r="G18" s="307"/>
      <c r="H18" s="318" t="s">
        <v>733</v>
      </c>
      <c r="I18" s="318" t="s">
        <v>733</v>
      </c>
      <c r="J18" s="44" t="s">
        <v>733</v>
      </c>
      <c r="K18" s="44" t="s">
        <v>733</v>
      </c>
      <c r="L18" s="6" t="s">
        <v>110</v>
      </c>
      <c r="M18" s="304">
        <v>45967</v>
      </c>
      <c r="N18" s="50"/>
      <c r="O18" s="136" t="s">
        <v>1100</v>
      </c>
      <c r="P18" s="6" t="s">
        <v>796</v>
      </c>
      <c r="Q18" s="306">
        <v>45974</v>
      </c>
    </row>
    <row r="19" spans="1:17" ht="30" customHeight="1">
      <c r="A19" s="5">
        <v>17</v>
      </c>
      <c r="B19" s="308" t="s">
        <v>1062</v>
      </c>
      <c r="C19" s="5" t="s">
        <v>1094</v>
      </c>
      <c r="D19" s="6" t="s">
        <v>1313</v>
      </c>
      <c r="E19" s="51"/>
      <c r="F19" s="304">
        <v>45957</v>
      </c>
      <c r="G19" s="132"/>
      <c r="H19" s="318" t="s">
        <v>733</v>
      </c>
      <c r="I19" s="318" t="s">
        <v>733</v>
      </c>
      <c r="J19" s="44" t="s">
        <v>733</v>
      </c>
      <c r="K19" s="44" t="s">
        <v>733</v>
      </c>
      <c r="L19" s="6" t="s">
        <v>110</v>
      </c>
      <c r="M19" s="304">
        <v>45969</v>
      </c>
      <c r="N19" s="49"/>
      <c r="O19" s="136" t="s">
        <v>1096</v>
      </c>
      <c r="P19" s="6" t="s">
        <v>796</v>
      </c>
      <c r="Q19" s="306">
        <v>45995</v>
      </c>
    </row>
    <row r="20" spans="1:17" ht="30" customHeight="1">
      <c r="A20" s="5">
        <v>18</v>
      </c>
      <c r="B20" s="303" t="s">
        <v>1029</v>
      </c>
      <c r="C20" s="5" t="s">
        <v>1094</v>
      </c>
      <c r="D20" s="6" t="s">
        <v>1313</v>
      </c>
      <c r="E20" s="51"/>
      <c r="F20" s="304">
        <v>45961</v>
      </c>
      <c r="G20" s="44"/>
      <c r="H20" s="318" t="s">
        <v>733</v>
      </c>
      <c r="I20" s="318" t="s">
        <v>733</v>
      </c>
      <c r="J20" s="44" t="s">
        <v>733</v>
      </c>
      <c r="K20" s="44" t="s">
        <v>733</v>
      </c>
      <c r="L20" s="6" t="s">
        <v>110</v>
      </c>
      <c r="M20" s="304">
        <v>45970</v>
      </c>
      <c r="N20" s="49"/>
      <c r="O20" s="136" t="s">
        <v>1101</v>
      </c>
      <c r="P20" s="6"/>
      <c r="Q20" s="306"/>
    </row>
    <row r="21" spans="1:17" ht="30" customHeight="1">
      <c r="A21" s="5">
        <v>19</v>
      </c>
      <c r="B21" s="308" t="s">
        <v>1049</v>
      </c>
      <c r="C21" s="5" t="s">
        <v>1091</v>
      </c>
      <c r="D21" s="6" t="s">
        <v>1313</v>
      </c>
      <c r="E21" s="51"/>
      <c r="F21" s="304">
        <v>45941</v>
      </c>
      <c r="G21" s="132"/>
      <c r="H21" s="318" t="s">
        <v>733</v>
      </c>
      <c r="I21" s="318" t="s">
        <v>733</v>
      </c>
      <c r="J21" s="44" t="s">
        <v>733</v>
      </c>
      <c r="K21" s="44" t="s">
        <v>733</v>
      </c>
      <c r="L21" s="6" t="s">
        <v>110</v>
      </c>
      <c r="M21" s="304">
        <v>45972</v>
      </c>
      <c r="N21" s="49"/>
      <c r="O21" s="136" t="s">
        <v>1100</v>
      </c>
      <c r="P21" s="6" t="s">
        <v>796</v>
      </c>
      <c r="Q21" s="306">
        <v>45985</v>
      </c>
    </row>
    <row r="22" spans="1:17" ht="30" customHeight="1">
      <c r="A22" s="5">
        <v>20</v>
      </c>
      <c r="B22" s="303" t="s">
        <v>1040</v>
      </c>
      <c r="C22" s="5" t="s">
        <v>1094</v>
      </c>
      <c r="D22" s="6" t="s">
        <v>1095</v>
      </c>
      <c r="E22" s="51"/>
      <c r="F22" s="304">
        <v>45958</v>
      </c>
      <c r="G22" s="132"/>
      <c r="H22" s="318" t="s">
        <v>733</v>
      </c>
      <c r="I22" s="318" t="s">
        <v>733</v>
      </c>
      <c r="J22" s="44" t="s">
        <v>733</v>
      </c>
      <c r="K22" s="44" t="s">
        <v>733</v>
      </c>
      <c r="L22" s="6" t="s">
        <v>110</v>
      </c>
      <c r="M22" s="304">
        <v>45974</v>
      </c>
      <c r="N22" s="49"/>
      <c r="O22" s="136" t="s">
        <v>1097</v>
      </c>
      <c r="P22" s="6" t="s">
        <v>796</v>
      </c>
      <c r="Q22" s="306">
        <v>45981</v>
      </c>
    </row>
    <row r="23" spans="1:17" ht="30" customHeight="1">
      <c r="A23" s="5">
        <v>21</v>
      </c>
      <c r="B23" s="303" t="s">
        <v>1030</v>
      </c>
      <c r="C23" s="5" t="s">
        <v>1091</v>
      </c>
      <c r="D23" s="6" t="s">
        <v>1313</v>
      </c>
      <c r="E23" s="51"/>
      <c r="F23" s="304">
        <v>45969</v>
      </c>
      <c r="G23" s="130"/>
      <c r="H23" s="318" t="s">
        <v>733</v>
      </c>
      <c r="I23" s="318" t="s">
        <v>733</v>
      </c>
      <c r="J23" s="44" t="s">
        <v>733</v>
      </c>
      <c r="K23" s="44" t="s">
        <v>733</v>
      </c>
      <c r="L23" s="6" t="s">
        <v>110</v>
      </c>
      <c r="M23" s="304">
        <v>45975</v>
      </c>
      <c r="N23" s="49"/>
      <c r="O23" s="136" t="s">
        <v>1101</v>
      </c>
      <c r="P23" s="6" t="s">
        <v>796</v>
      </c>
      <c r="Q23" s="306">
        <v>45985</v>
      </c>
    </row>
    <row r="24" spans="1:17" ht="30" customHeight="1">
      <c r="A24" s="5">
        <v>22</v>
      </c>
      <c r="B24" s="308" t="s">
        <v>1050</v>
      </c>
      <c r="C24" s="5" t="s">
        <v>1094</v>
      </c>
      <c r="D24" s="6" t="s">
        <v>1313</v>
      </c>
      <c r="E24" s="51"/>
      <c r="F24" s="304">
        <v>45940</v>
      </c>
      <c r="G24" s="307"/>
      <c r="H24" s="318" t="s">
        <v>733</v>
      </c>
      <c r="I24" s="318" t="s">
        <v>733</v>
      </c>
      <c r="J24" s="44" t="s">
        <v>733</v>
      </c>
      <c r="K24" s="44" t="s">
        <v>733</v>
      </c>
      <c r="L24" s="6" t="s">
        <v>110</v>
      </c>
      <c r="M24" s="304">
        <v>45975</v>
      </c>
      <c r="N24" s="49"/>
      <c r="O24" s="136" t="s">
        <v>1100</v>
      </c>
      <c r="P24" s="6" t="s">
        <v>796</v>
      </c>
      <c r="Q24" s="306">
        <v>45986</v>
      </c>
    </row>
    <row r="25" spans="1:17" ht="30" customHeight="1">
      <c r="A25" s="5">
        <v>23</v>
      </c>
      <c r="B25" s="303" t="s">
        <v>191</v>
      </c>
      <c r="C25" s="5" t="s">
        <v>1094</v>
      </c>
      <c r="D25" s="6" t="s">
        <v>1313</v>
      </c>
      <c r="E25" s="51"/>
      <c r="F25" s="304">
        <v>45968</v>
      </c>
      <c r="G25" s="130"/>
      <c r="H25" s="318" t="s">
        <v>733</v>
      </c>
      <c r="I25" s="318" t="s">
        <v>733</v>
      </c>
      <c r="J25" s="44" t="s">
        <v>733</v>
      </c>
      <c r="K25" s="44" t="s">
        <v>733</v>
      </c>
      <c r="L25" s="6" t="s">
        <v>110</v>
      </c>
      <c r="M25" s="304">
        <v>45976</v>
      </c>
      <c r="N25" s="49"/>
      <c r="O25" s="136" t="s">
        <v>1098</v>
      </c>
      <c r="P25" s="6"/>
      <c r="Q25" s="306"/>
    </row>
    <row r="26" spans="1:17" ht="30" customHeight="1">
      <c r="A26" s="5">
        <v>24</v>
      </c>
      <c r="B26" s="303" t="s">
        <v>195</v>
      </c>
      <c r="C26" s="5" t="s">
        <v>1094</v>
      </c>
      <c r="D26" s="6" t="s">
        <v>1313</v>
      </c>
      <c r="E26" s="51"/>
      <c r="F26" s="304">
        <v>45968</v>
      </c>
      <c r="G26" s="44"/>
      <c r="H26" s="318" t="s">
        <v>733</v>
      </c>
      <c r="I26" s="318" t="s">
        <v>733</v>
      </c>
      <c r="J26" s="44" t="s">
        <v>733</v>
      </c>
      <c r="K26" s="44" t="s">
        <v>733</v>
      </c>
      <c r="L26" s="6" t="s">
        <v>110</v>
      </c>
      <c r="M26" s="304">
        <v>45977</v>
      </c>
      <c r="N26" s="49"/>
      <c r="O26" s="136" t="s">
        <v>1102</v>
      </c>
      <c r="P26" s="6" t="s">
        <v>796</v>
      </c>
      <c r="Q26" s="306">
        <v>45980</v>
      </c>
    </row>
    <row r="27" spans="1:17" ht="30" customHeight="1">
      <c r="A27" s="5">
        <v>25</v>
      </c>
      <c r="B27" s="303" t="s">
        <v>1031</v>
      </c>
      <c r="C27" s="5" t="s">
        <v>1094</v>
      </c>
      <c r="D27" s="6" t="s">
        <v>1095</v>
      </c>
      <c r="E27" s="51"/>
      <c r="F27" s="304">
        <v>45968</v>
      </c>
      <c r="G27" s="131"/>
      <c r="H27" s="318" t="s">
        <v>733</v>
      </c>
      <c r="I27" s="318" t="s">
        <v>733</v>
      </c>
      <c r="J27" s="44" t="s">
        <v>733</v>
      </c>
      <c r="K27" s="44" t="s">
        <v>733</v>
      </c>
      <c r="L27" s="6" t="s">
        <v>110</v>
      </c>
      <c r="M27" s="304">
        <v>45980</v>
      </c>
      <c r="N27" s="49"/>
      <c r="O27" s="136" t="s">
        <v>1101</v>
      </c>
      <c r="P27" s="6" t="s">
        <v>796</v>
      </c>
      <c r="Q27" s="306">
        <v>45987</v>
      </c>
    </row>
    <row r="28" spans="1:17" ht="30" customHeight="1">
      <c r="A28" s="5">
        <v>26</v>
      </c>
      <c r="B28" s="308" t="s">
        <v>1064</v>
      </c>
      <c r="C28" s="5" t="s">
        <v>1091</v>
      </c>
      <c r="D28" s="6" t="s">
        <v>1095</v>
      </c>
      <c r="E28" s="51"/>
      <c r="F28" s="304">
        <v>45970</v>
      </c>
      <c r="G28" s="132"/>
      <c r="H28" s="318" t="s">
        <v>733</v>
      </c>
      <c r="I28" s="318" t="s">
        <v>733</v>
      </c>
      <c r="J28" s="44" t="s">
        <v>733</v>
      </c>
      <c r="K28" s="44" t="s">
        <v>733</v>
      </c>
      <c r="L28" s="6" t="s">
        <v>110</v>
      </c>
      <c r="M28" s="304">
        <v>45980</v>
      </c>
      <c r="N28" s="49"/>
      <c r="O28" s="136" t="s">
        <v>1096</v>
      </c>
      <c r="P28" s="6" t="s">
        <v>796</v>
      </c>
      <c r="Q28" s="306">
        <v>45987</v>
      </c>
    </row>
    <row r="29" spans="1:17" ht="30" customHeight="1">
      <c r="A29" s="5">
        <v>27</v>
      </c>
      <c r="B29" s="303" t="s">
        <v>1002</v>
      </c>
      <c r="C29" s="5" t="s">
        <v>1094</v>
      </c>
      <c r="D29" s="6" t="s">
        <v>1103</v>
      </c>
      <c r="E29" s="309"/>
      <c r="F29" s="304">
        <v>45970</v>
      </c>
      <c r="G29" s="44"/>
      <c r="H29" s="318" t="s">
        <v>733</v>
      </c>
      <c r="I29" s="318" t="s">
        <v>733</v>
      </c>
      <c r="J29" s="44" t="s">
        <v>733</v>
      </c>
      <c r="K29" s="44" t="s">
        <v>733</v>
      </c>
      <c r="L29" s="6" t="s">
        <v>110</v>
      </c>
      <c r="M29" s="304">
        <v>45981</v>
      </c>
      <c r="N29" s="81"/>
      <c r="O29" s="136" t="s">
        <v>1104</v>
      </c>
      <c r="P29" s="6" t="s">
        <v>796</v>
      </c>
      <c r="Q29" s="306">
        <v>45984</v>
      </c>
    </row>
    <row r="30" spans="1:17" ht="30" customHeight="1">
      <c r="A30" s="5">
        <v>28</v>
      </c>
      <c r="B30" s="303" t="s">
        <v>1043</v>
      </c>
      <c r="C30" s="5" t="s">
        <v>1091</v>
      </c>
      <c r="D30" s="6" t="s">
        <v>1095</v>
      </c>
      <c r="E30" s="51"/>
      <c r="F30" s="304">
        <v>45969</v>
      </c>
      <c r="G30" s="130"/>
      <c r="H30" s="318" t="s">
        <v>733</v>
      </c>
      <c r="I30" s="318" t="s">
        <v>733</v>
      </c>
      <c r="J30" s="44" t="s">
        <v>733</v>
      </c>
      <c r="K30" s="44" t="s">
        <v>733</v>
      </c>
      <c r="L30" s="6" t="s">
        <v>110</v>
      </c>
      <c r="M30" s="304">
        <v>45982</v>
      </c>
      <c r="N30" s="49"/>
      <c r="O30" s="136" t="s">
        <v>1097</v>
      </c>
      <c r="P30" s="6" t="s">
        <v>796</v>
      </c>
      <c r="Q30" s="306">
        <v>45984</v>
      </c>
    </row>
    <row r="31" spans="1:17" ht="30" customHeight="1">
      <c r="A31" s="5">
        <v>29</v>
      </c>
      <c r="B31" s="308" t="s">
        <v>213</v>
      </c>
      <c r="C31" s="5" t="s">
        <v>1099</v>
      </c>
      <c r="D31" s="6" t="s">
        <v>1095</v>
      </c>
      <c r="E31" s="51"/>
      <c r="F31" s="304">
        <v>45974</v>
      </c>
      <c r="G31" s="130"/>
      <c r="H31" s="318" t="s">
        <v>733</v>
      </c>
      <c r="I31" s="318" t="s">
        <v>733</v>
      </c>
      <c r="J31" s="44" t="s">
        <v>733</v>
      </c>
      <c r="K31" s="44" t="s">
        <v>733</v>
      </c>
      <c r="L31" s="6" t="s">
        <v>110</v>
      </c>
      <c r="M31" s="304">
        <v>45982</v>
      </c>
      <c r="N31" s="49"/>
      <c r="O31" s="136" t="s">
        <v>1100</v>
      </c>
      <c r="P31" s="6" t="s">
        <v>796</v>
      </c>
      <c r="Q31" s="306">
        <v>45984</v>
      </c>
    </row>
    <row r="32" spans="1:17" ht="30" customHeight="1">
      <c r="A32" s="5">
        <v>30</v>
      </c>
      <c r="B32" s="303" t="s">
        <v>185</v>
      </c>
      <c r="C32" s="5" t="s">
        <v>1094</v>
      </c>
      <c r="D32" s="6" t="s">
        <v>1313</v>
      </c>
      <c r="E32" s="51"/>
      <c r="F32" s="304">
        <v>45977</v>
      </c>
      <c r="G32" s="130"/>
      <c r="H32" s="318" t="s">
        <v>733</v>
      </c>
      <c r="I32" s="318" t="s">
        <v>733</v>
      </c>
      <c r="J32" s="44" t="s">
        <v>733</v>
      </c>
      <c r="K32" s="44" t="s">
        <v>733</v>
      </c>
      <c r="L32" s="6" t="s">
        <v>110</v>
      </c>
      <c r="M32" s="304">
        <v>45983</v>
      </c>
      <c r="N32" s="49"/>
      <c r="O32" s="136" t="s">
        <v>1098</v>
      </c>
      <c r="P32" s="6" t="s">
        <v>796</v>
      </c>
      <c r="Q32" s="306">
        <v>45986</v>
      </c>
    </row>
    <row r="33" spans="1:17" ht="30" customHeight="1">
      <c r="A33" s="5">
        <v>31</v>
      </c>
      <c r="B33" s="303" t="s">
        <v>1032</v>
      </c>
      <c r="C33" s="5" t="s">
        <v>1094</v>
      </c>
      <c r="D33" s="6" t="s">
        <v>1313</v>
      </c>
      <c r="E33" s="51"/>
      <c r="F33" s="304">
        <v>45975</v>
      </c>
      <c r="G33" s="310"/>
      <c r="H33" s="318" t="s">
        <v>733</v>
      </c>
      <c r="I33" s="318" t="s">
        <v>733</v>
      </c>
      <c r="J33" s="44" t="s">
        <v>733</v>
      </c>
      <c r="K33" s="44" t="s">
        <v>733</v>
      </c>
      <c r="L33" s="6" t="s">
        <v>110</v>
      </c>
      <c r="M33" s="304">
        <v>45984</v>
      </c>
      <c r="N33" s="49"/>
      <c r="O33" s="136" t="s">
        <v>1101</v>
      </c>
      <c r="P33" s="6" t="s">
        <v>796</v>
      </c>
      <c r="Q33" s="306">
        <v>45986</v>
      </c>
    </row>
    <row r="34" spans="1:17" ht="30" customHeight="1">
      <c r="A34" s="5">
        <v>32</v>
      </c>
      <c r="B34" s="303" t="s">
        <v>1003</v>
      </c>
      <c r="C34" s="5" t="s">
        <v>1091</v>
      </c>
      <c r="D34" s="6" t="s">
        <v>1103</v>
      </c>
      <c r="E34" s="309"/>
      <c r="F34" s="304">
        <v>45968</v>
      </c>
      <c r="G34" s="44"/>
      <c r="H34" s="318" t="s">
        <v>733</v>
      </c>
      <c r="I34" s="318" t="s">
        <v>733</v>
      </c>
      <c r="J34" s="44" t="s">
        <v>733</v>
      </c>
      <c r="K34" s="44" t="s">
        <v>733</v>
      </c>
      <c r="L34" s="6" t="s">
        <v>110</v>
      </c>
      <c r="M34" s="304">
        <v>45985</v>
      </c>
      <c r="N34" s="49"/>
      <c r="O34" s="136" t="s">
        <v>1104</v>
      </c>
      <c r="P34" s="6" t="s">
        <v>796</v>
      </c>
      <c r="Q34" s="306">
        <v>45987</v>
      </c>
    </row>
    <row r="35" spans="1:17" ht="30" customHeight="1">
      <c r="A35" s="5">
        <v>33</v>
      </c>
      <c r="B35" s="303" t="s">
        <v>1065</v>
      </c>
      <c r="C35" s="5" t="s">
        <v>1091</v>
      </c>
      <c r="D35" s="6" t="s">
        <v>1095</v>
      </c>
      <c r="E35" s="51"/>
      <c r="F35" s="304">
        <v>45976</v>
      </c>
      <c r="G35" s="132"/>
      <c r="H35" s="318" t="s">
        <v>733</v>
      </c>
      <c r="I35" s="318" t="s">
        <v>733</v>
      </c>
      <c r="J35" s="44" t="s">
        <v>733</v>
      </c>
      <c r="K35" s="44" t="s">
        <v>733</v>
      </c>
      <c r="L35" s="6" t="s">
        <v>110</v>
      </c>
      <c r="M35" s="304">
        <v>45985</v>
      </c>
      <c r="N35" s="49"/>
      <c r="O35" s="136" t="s">
        <v>1096</v>
      </c>
      <c r="P35" s="6"/>
      <c r="Q35" s="306"/>
    </row>
    <row r="36" spans="1:17" ht="30" customHeight="1">
      <c r="A36" s="5">
        <v>34</v>
      </c>
      <c r="B36" s="303" t="s">
        <v>1001</v>
      </c>
      <c r="C36" s="5" t="s">
        <v>1093</v>
      </c>
      <c r="D36" s="6" t="s">
        <v>1103</v>
      </c>
      <c r="E36" s="309"/>
      <c r="F36" s="304">
        <v>45984</v>
      </c>
      <c r="G36" s="44"/>
      <c r="H36" s="318" t="s">
        <v>733</v>
      </c>
      <c r="I36" s="318" t="s">
        <v>733</v>
      </c>
      <c r="J36" s="44" t="s">
        <v>733</v>
      </c>
      <c r="K36" s="44" t="s">
        <v>733</v>
      </c>
      <c r="L36" s="6" t="s">
        <v>110</v>
      </c>
      <c r="M36" s="304">
        <v>45989</v>
      </c>
      <c r="N36" s="49"/>
      <c r="O36" s="136" t="s">
        <v>1104</v>
      </c>
      <c r="P36" s="6" t="s">
        <v>796</v>
      </c>
      <c r="Q36" s="306">
        <v>45993</v>
      </c>
    </row>
    <row r="37" spans="1:17" ht="30" customHeight="1">
      <c r="A37" s="5">
        <v>35</v>
      </c>
      <c r="B37" s="303" t="s">
        <v>1033</v>
      </c>
      <c r="C37" s="5" t="s">
        <v>1093</v>
      </c>
      <c r="D37" s="6" t="s">
        <v>1313</v>
      </c>
      <c r="E37" s="51"/>
      <c r="F37" s="304">
        <v>45981</v>
      </c>
      <c r="G37" s="195"/>
      <c r="H37" s="318" t="s">
        <v>733</v>
      </c>
      <c r="I37" s="318" t="s">
        <v>733</v>
      </c>
      <c r="J37" s="44" t="s">
        <v>733</v>
      </c>
      <c r="K37" s="44" t="s">
        <v>733</v>
      </c>
      <c r="L37" s="6" t="s">
        <v>110</v>
      </c>
      <c r="M37" s="304">
        <v>45989</v>
      </c>
      <c r="N37" s="49"/>
      <c r="O37" s="136" t="s">
        <v>1101</v>
      </c>
      <c r="P37" s="6" t="s">
        <v>796</v>
      </c>
      <c r="Q37" s="306">
        <v>45991</v>
      </c>
    </row>
    <row r="38" spans="1:17" ht="30" customHeight="1">
      <c r="A38" s="5">
        <v>36</v>
      </c>
      <c r="B38" s="303" t="s">
        <v>1066</v>
      </c>
      <c r="C38" s="5" t="s">
        <v>1093</v>
      </c>
      <c r="D38" s="6" t="s">
        <v>1095</v>
      </c>
      <c r="E38" s="51"/>
      <c r="F38" s="304">
        <v>45985</v>
      </c>
      <c r="G38" s="307"/>
      <c r="H38" s="318" t="s">
        <v>733</v>
      </c>
      <c r="I38" s="318" t="s">
        <v>733</v>
      </c>
      <c r="J38" s="44" t="s">
        <v>733</v>
      </c>
      <c r="K38" s="44" t="s">
        <v>733</v>
      </c>
      <c r="L38" s="6" t="s">
        <v>110</v>
      </c>
      <c r="M38" s="304">
        <v>45989</v>
      </c>
      <c r="N38" s="49"/>
      <c r="O38" s="136" t="s">
        <v>1096</v>
      </c>
      <c r="P38" s="6"/>
      <c r="Q38" s="306"/>
    </row>
    <row r="39" spans="1:17" ht="30" customHeight="1">
      <c r="A39" s="5">
        <v>37</v>
      </c>
      <c r="B39" s="303" t="s">
        <v>996</v>
      </c>
      <c r="C39" s="5" t="s">
        <v>1094</v>
      </c>
      <c r="D39" s="6" t="s">
        <v>1103</v>
      </c>
      <c r="E39" s="311"/>
      <c r="F39" s="304">
        <v>45968</v>
      </c>
      <c r="G39" s="44"/>
      <c r="H39" s="318" t="s">
        <v>733</v>
      </c>
      <c r="I39" s="318" t="s">
        <v>733</v>
      </c>
      <c r="J39" s="44" t="s">
        <v>733</v>
      </c>
      <c r="K39" s="44" t="s">
        <v>733</v>
      </c>
      <c r="L39" s="6" t="s">
        <v>110</v>
      </c>
      <c r="M39" s="304">
        <v>45991</v>
      </c>
      <c r="N39" s="49"/>
      <c r="O39" s="136" t="s">
        <v>1100</v>
      </c>
      <c r="P39" s="6" t="s">
        <v>796</v>
      </c>
      <c r="Q39" s="306">
        <v>46000</v>
      </c>
    </row>
    <row r="40" spans="1:17" ht="30" customHeight="1">
      <c r="A40" s="5">
        <v>38</v>
      </c>
      <c r="B40" s="303" t="s">
        <v>1026</v>
      </c>
      <c r="C40" s="5" t="s">
        <v>1094</v>
      </c>
      <c r="D40" s="6" t="s">
        <v>1313</v>
      </c>
      <c r="E40" s="311"/>
      <c r="F40" s="304">
        <v>45984</v>
      </c>
      <c r="G40" s="44"/>
      <c r="H40" s="318" t="s">
        <v>733</v>
      </c>
      <c r="I40" s="318" t="s">
        <v>733</v>
      </c>
      <c r="J40" s="44" t="s">
        <v>733</v>
      </c>
      <c r="K40" s="44" t="s">
        <v>733</v>
      </c>
      <c r="L40" s="6" t="s">
        <v>110</v>
      </c>
      <c r="M40" s="304">
        <v>45991</v>
      </c>
      <c r="N40" s="49"/>
      <c r="O40" s="136" t="s">
        <v>1102</v>
      </c>
      <c r="P40" s="6" t="s">
        <v>796</v>
      </c>
      <c r="Q40" s="306">
        <v>45996</v>
      </c>
    </row>
    <row r="41" spans="1:17" ht="30" customHeight="1">
      <c r="A41" s="5">
        <v>39</v>
      </c>
      <c r="B41" s="303" t="s">
        <v>183</v>
      </c>
      <c r="C41" s="5" t="s">
        <v>1094</v>
      </c>
      <c r="D41" s="6" t="s">
        <v>1313</v>
      </c>
      <c r="E41" s="51"/>
      <c r="F41" s="304">
        <v>45984</v>
      </c>
      <c r="G41" s="130"/>
      <c r="H41" s="318" t="s">
        <v>733</v>
      </c>
      <c r="I41" s="318" t="s">
        <v>733</v>
      </c>
      <c r="J41" s="44" t="s">
        <v>733</v>
      </c>
      <c r="K41" s="44" t="s">
        <v>733</v>
      </c>
      <c r="L41" s="6" t="s">
        <v>110</v>
      </c>
      <c r="M41" s="304">
        <v>45991</v>
      </c>
      <c r="N41" s="49"/>
      <c r="O41" s="136" t="s">
        <v>1098</v>
      </c>
      <c r="P41" s="6"/>
      <c r="Q41" s="306"/>
    </row>
    <row r="42" spans="1:17" ht="30" customHeight="1">
      <c r="A42" s="5">
        <v>40</v>
      </c>
      <c r="B42" s="303" t="s">
        <v>1068</v>
      </c>
      <c r="C42" s="5" t="s">
        <v>1094</v>
      </c>
      <c r="D42" s="6" t="s">
        <v>1313</v>
      </c>
      <c r="E42" s="51"/>
      <c r="F42" s="304">
        <v>45984</v>
      </c>
      <c r="G42" s="132"/>
      <c r="H42" s="318" t="s">
        <v>733</v>
      </c>
      <c r="I42" s="318" t="s">
        <v>733</v>
      </c>
      <c r="J42" s="44" t="s">
        <v>733</v>
      </c>
      <c r="K42" s="44" t="s">
        <v>733</v>
      </c>
      <c r="L42" s="6" t="s">
        <v>110</v>
      </c>
      <c r="M42" s="304">
        <v>45991</v>
      </c>
      <c r="N42" s="49"/>
      <c r="O42" s="136" t="s">
        <v>1097</v>
      </c>
      <c r="P42" s="6"/>
      <c r="Q42" s="306"/>
    </row>
    <row r="43" spans="1:17" ht="30" customHeight="1">
      <c r="A43" s="5">
        <v>41</v>
      </c>
      <c r="B43" s="303" t="s">
        <v>1025</v>
      </c>
      <c r="C43" s="5" t="s">
        <v>1105</v>
      </c>
      <c r="D43" s="6" t="s">
        <v>1313</v>
      </c>
      <c r="E43" s="309"/>
      <c r="F43" s="304">
        <v>45989</v>
      </c>
      <c r="G43" s="44"/>
      <c r="H43" s="318" t="s">
        <v>733</v>
      </c>
      <c r="I43" s="318" t="s">
        <v>733</v>
      </c>
      <c r="J43" s="44" t="s">
        <v>733</v>
      </c>
      <c r="K43" s="44" t="s">
        <v>733</v>
      </c>
      <c r="L43" s="6" t="s">
        <v>110</v>
      </c>
      <c r="M43" s="304">
        <v>45994</v>
      </c>
      <c r="N43" s="49"/>
      <c r="O43" s="136" t="s">
        <v>1101</v>
      </c>
      <c r="P43" s="6" t="s">
        <v>796</v>
      </c>
      <c r="Q43" s="306">
        <v>45996</v>
      </c>
    </row>
    <row r="44" spans="1:17" ht="30" customHeight="1">
      <c r="A44" s="5">
        <v>42</v>
      </c>
      <c r="B44" s="303" t="s">
        <v>1067</v>
      </c>
      <c r="C44" s="5" t="s">
        <v>1091</v>
      </c>
      <c r="D44" s="6" t="s">
        <v>1313</v>
      </c>
      <c r="E44" s="51"/>
      <c r="F44" s="304">
        <v>45981</v>
      </c>
      <c r="G44" s="132"/>
      <c r="H44" s="318" t="s">
        <v>733</v>
      </c>
      <c r="I44" s="318" t="s">
        <v>733</v>
      </c>
      <c r="J44" s="44" t="s">
        <v>733</v>
      </c>
      <c r="K44" s="44" t="s">
        <v>733</v>
      </c>
      <c r="L44" s="6" t="s">
        <v>110</v>
      </c>
      <c r="M44" s="304">
        <v>45994</v>
      </c>
      <c r="N44" s="49"/>
      <c r="O44" s="136" t="s">
        <v>1096</v>
      </c>
      <c r="P44" s="6"/>
      <c r="Q44" s="306"/>
    </row>
    <row r="45" spans="1:17" ht="30" customHeight="1">
      <c r="A45" s="5">
        <v>43</v>
      </c>
      <c r="B45" s="303" t="s">
        <v>993</v>
      </c>
      <c r="C45" s="5" t="s">
        <v>1091</v>
      </c>
      <c r="D45" s="6" t="s">
        <v>1103</v>
      </c>
      <c r="E45" s="311"/>
      <c r="F45" s="304">
        <v>45985</v>
      </c>
      <c r="G45" s="44"/>
      <c r="H45" s="318" t="s">
        <v>733</v>
      </c>
      <c r="I45" s="318" t="s">
        <v>733</v>
      </c>
      <c r="J45" s="44" t="s">
        <v>733</v>
      </c>
      <c r="K45" s="44" t="s">
        <v>733</v>
      </c>
      <c r="L45" s="6" t="s">
        <v>110</v>
      </c>
      <c r="M45" s="304">
        <v>45997</v>
      </c>
      <c r="N45" s="49"/>
      <c r="O45" s="136" t="s">
        <v>1106</v>
      </c>
      <c r="P45" s="6" t="s">
        <v>796</v>
      </c>
      <c r="Q45" s="306">
        <v>46000</v>
      </c>
    </row>
    <row r="46" spans="1:17" ht="30" customHeight="1">
      <c r="A46" s="5">
        <v>44</v>
      </c>
      <c r="B46" s="303" t="s">
        <v>1016</v>
      </c>
      <c r="C46" s="5" t="s">
        <v>1091</v>
      </c>
      <c r="D46" s="6" t="s">
        <v>1103</v>
      </c>
      <c r="E46" s="311"/>
      <c r="F46" s="304">
        <v>45991</v>
      </c>
      <c r="G46" s="44"/>
      <c r="H46" s="318" t="s">
        <v>733</v>
      </c>
      <c r="I46" s="318" t="s">
        <v>733</v>
      </c>
      <c r="J46" s="44" t="s">
        <v>733</v>
      </c>
      <c r="K46" s="44" t="s">
        <v>733</v>
      </c>
      <c r="L46" s="6" t="s">
        <v>110</v>
      </c>
      <c r="M46" s="304">
        <v>45997</v>
      </c>
      <c r="N46" s="49"/>
      <c r="O46" s="136" t="s">
        <v>1104</v>
      </c>
      <c r="P46" s="6" t="s">
        <v>796</v>
      </c>
      <c r="Q46" s="306">
        <v>45998</v>
      </c>
    </row>
    <row r="47" spans="1:17" ht="30" customHeight="1">
      <c r="A47" s="5">
        <v>45</v>
      </c>
      <c r="B47" s="303" t="s">
        <v>1069</v>
      </c>
      <c r="C47" s="5" t="s">
        <v>1091</v>
      </c>
      <c r="D47" s="6" t="s">
        <v>1313</v>
      </c>
      <c r="E47" s="51"/>
      <c r="F47" s="304">
        <v>45986</v>
      </c>
      <c r="G47" s="132"/>
      <c r="H47" s="318" t="s">
        <v>733</v>
      </c>
      <c r="I47" s="318" t="s">
        <v>733</v>
      </c>
      <c r="J47" s="44" t="s">
        <v>733</v>
      </c>
      <c r="K47" s="44" t="s">
        <v>733</v>
      </c>
      <c r="L47" s="6" t="s">
        <v>110</v>
      </c>
      <c r="M47" s="304">
        <v>45997</v>
      </c>
      <c r="N47" s="49"/>
      <c r="O47" s="136" t="s">
        <v>1097</v>
      </c>
      <c r="P47" s="6"/>
      <c r="Q47" s="306"/>
    </row>
    <row r="48" spans="1:17" ht="30" customHeight="1">
      <c r="A48" s="5">
        <v>46</v>
      </c>
      <c r="B48" s="303" t="s">
        <v>998</v>
      </c>
      <c r="C48" s="5" t="s">
        <v>1091</v>
      </c>
      <c r="D48" s="6" t="s">
        <v>1103</v>
      </c>
      <c r="E48" s="311"/>
      <c r="F48" s="304">
        <v>45982</v>
      </c>
      <c r="G48" s="44"/>
      <c r="H48" s="318" t="s">
        <v>733</v>
      </c>
      <c r="I48" s="318" t="s">
        <v>733</v>
      </c>
      <c r="J48" s="44" t="s">
        <v>733</v>
      </c>
      <c r="K48" s="44" t="s">
        <v>733</v>
      </c>
      <c r="L48" s="6" t="s">
        <v>110</v>
      </c>
      <c r="M48" s="304">
        <v>45998</v>
      </c>
      <c r="N48" s="49"/>
      <c r="O48" s="136" t="s">
        <v>1100</v>
      </c>
      <c r="P48" s="6" t="s">
        <v>796</v>
      </c>
      <c r="Q48" s="306">
        <v>46000</v>
      </c>
    </row>
    <row r="49" spans="1:17" ht="30" customHeight="1">
      <c r="A49" s="5">
        <v>47</v>
      </c>
      <c r="B49" s="303" t="s">
        <v>1023</v>
      </c>
      <c r="C49" s="5" t="s">
        <v>1107</v>
      </c>
      <c r="D49" s="6" t="s">
        <v>1313</v>
      </c>
      <c r="E49" s="309"/>
      <c r="F49" s="304">
        <v>45994</v>
      </c>
      <c r="G49" s="44"/>
      <c r="H49" s="318" t="s">
        <v>733</v>
      </c>
      <c r="I49" s="318" t="s">
        <v>733</v>
      </c>
      <c r="J49" s="44" t="s">
        <v>733</v>
      </c>
      <c r="K49" s="44" t="s">
        <v>733</v>
      </c>
      <c r="L49" s="6" t="s">
        <v>110</v>
      </c>
      <c r="M49" s="304">
        <v>45998</v>
      </c>
      <c r="N49" s="49"/>
      <c r="O49" s="136" t="s">
        <v>1101</v>
      </c>
      <c r="P49" s="6"/>
      <c r="Q49" s="306"/>
    </row>
    <row r="50" spans="1:17" ht="30" customHeight="1">
      <c r="A50" s="5">
        <v>48</v>
      </c>
      <c r="B50" s="303" t="s">
        <v>1072</v>
      </c>
      <c r="C50" s="5" t="s">
        <v>1094</v>
      </c>
      <c r="D50" s="6" t="s">
        <v>1103</v>
      </c>
      <c r="E50" s="51"/>
      <c r="F50" s="304">
        <v>45992</v>
      </c>
      <c r="G50" s="132"/>
      <c r="H50" s="318" t="s">
        <v>733</v>
      </c>
      <c r="I50" s="318" t="s">
        <v>733</v>
      </c>
      <c r="J50" s="44" t="s">
        <v>733</v>
      </c>
      <c r="K50" s="44" t="s">
        <v>733</v>
      </c>
      <c r="L50" s="6" t="s">
        <v>110</v>
      </c>
      <c r="M50" s="304">
        <v>45998</v>
      </c>
      <c r="N50" s="49"/>
      <c r="O50" s="136" t="s">
        <v>1096</v>
      </c>
      <c r="P50" s="6" t="s">
        <v>796</v>
      </c>
      <c r="Q50" s="306">
        <v>45999</v>
      </c>
    </row>
    <row r="51" spans="1:17" ht="30" customHeight="1">
      <c r="A51" s="5">
        <v>49</v>
      </c>
      <c r="B51" s="303" t="s">
        <v>1070</v>
      </c>
      <c r="C51" s="5" t="s">
        <v>1091</v>
      </c>
      <c r="D51" s="6" t="s">
        <v>1313</v>
      </c>
      <c r="E51" s="51"/>
      <c r="F51" s="304">
        <v>45992</v>
      </c>
      <c r="G51" s="132"/>
      <c r="H51" s="318" t="s">
        <v>733</v>
      </c>
      <c r="I51" s="318" t="s">
        <v>733</v>
      </c>
      <c r="J51" s="44" t="s">
        <v>733</v>
      </c>
      <c r="K51" s="44" t="s">
        <v>733</v>
      </c>
      <c r="L51" s="6" t="s">
        <v>110</v>
      </c>
      <c r="M51" s="304">
        <v>45999</v>
      </c>
      <c r="N51" s="49"/>
      <c r="O51" s="136" t="s">
        <v>1097</v>
      </c>
      <c r="P51" s="6"/>
      <c r="Q51" s="306"/>
    </row>
    <row r="52" spans="1:17" ht="30" customHeight="1">
      <c r="A52" s="5">
        <v>50</v>
      </c>
      <c r="B52" s="303" t="s">
        <v>1073</v>
      </c>
      <c r="C52" s="5" t="s">
        <v>1091</v>
      </c>
      <c r="D52" s="6" t="s">
        <v>1314</v>
      </c>
      <c r="E52" s="51"/>
      <c r="F52" s="304">
        <v>45992</v>
      </c>
      <c r="G52" s="132"/>
      <c r="H52" s="318" t="s">
        <v>733</v>
      </c>
      <c r="I52" s="318" t="s">
        <v>733</v>
      </c>
      <c r="J52" s="44" t="s">
        <v>733</v>
      </c>
      <c r="K52" s="44" t="s">
        <v>733</v>
      </c>
      <c r="L52" s="6" t="s">
        <v>110</v>
      </c>
      <c r="M52" s="304">
        <v>46001</v>
      </c>
      <c r="N52" s="49"/>
      <c r="O52" s="136" t="s">
        <v>1096</v>
      </c>
      <c r="P52" s="6" t="s">
        <v>796</v>
      </c>
      <c r="Q52" s="306">
        <v>46012</v>
      </c>
    </row>
    <row r="53" spans="1:17" ht="30" customHeight="1">
      <c r="A53" s="5">
        <v>51</v>
      </c>
      <c r="B53" s="303" t="s">
        <v>1027</v>
      </c>
      <c r="C53" s="5" t="s">
        <v>1094</v>
      </c>
      <c r="D53" s="6" t="s">
        <v>1313</v>
      </c>
      <c r="E53" s="311"/>
      <c r="F53" s="304">
        <v>45990</v>
      </c>
      <c r="G53" s="44"/>
      <c r="H53" s="318" t="s">
        <v>733</v>
      </c>
      <c r="I53" s="318" t="s">
        <v>733</v>
      </c>
      <c r="J53" s="44" t="s">
        <v>733</v>
      </c>
      <c r="K53" s="44" t="s">
        <v>733</v>
      </c>
      <c r="L53" s="6" t="s">
        <v>110</v>
      </c>
      <c r="M53" s="304">
        <v>46002</v>
      </c>
      <c r="N53" s="49"/>
      <c r="O53" s="136" t="s">
        <v>1102</v>
      </c>
      <c r="P53" s="6" t="s">
        <v>796</v>
      </c>
      <c r="Q53" s="306">
        <v>46004</v>
      </c>
    </row>
    <row r="54" spans="1:17" ht="30" customHeight="1">
      <c r="A54" s="5">
        <v>52</v>
      </c>
      <c r="B54" s="303" t="s">
        <v>1017</v>
      </c>
      <c r="C54" s="5" t="s">
        <v>1094</v>
      </c>
      <c r="D54" s="6" t="s">
        <v>1103</v>
      </c>
      <c r="E54" s="51"/>
      <c r="F54" s="304">
        <v>45998</v>
      </c>
      <c r="G54" s="44"/>
      <c r="H54" s="318" t="s">
        <v>733</v>
      </c>
      <c r="I54" s="318" t="s">
        <v>733</v>
      </c>
      <c r="J54" s="44" t="s">
        <v>733</v>
      </c>
      <c r="K54" s="44" t="s">
        <v>733</v>
      </c>
      <c r="L54" s="6" t="s">
        <v>110</v>
      </c>
      <c r="M54" s="304">
        <v>46003</v>
      </c>
      <c r="N54" s="49"/>
      <c r="O54" s="136" t="s">
        <v>1104</v>
      </c>
      <c r="P54" s="6" t="s">
        <v>796</v>
      </c>
      <c r="Q54" s="306">
        <v>46019</v>
      </c>
    </row>
    <row r="55" spans="1:17" ht="30" customHeight="1">
      <c r="A55" s="5">
        <v>53</v>
      </c>
      <c r="B55" s="303" t="s">
        <v>1024</v>
      </c>
      <c r="C55" s="5" t="s">
        <v>1091</v>
      </c>
      <c r="D55" s="6" t="s">
        <v>1313</v>
      </c>
      <c r="E55" s="311"/>
      <c r="F55" s="304">
        <v>45995</v>
      </c>
      <c r="G55" s="44"/>
      <c r="H55" s="318" t="s">
        <v>733</v>
      </c>
      <c r="I55" s="318" t="s">
        <v>733</v>
      </c>
      <c r="J55" s="44" t="s">
        <v>733</v>
      </c>
      <c r="K55" s="44" t="s">
        <v>733</v>
      </c>
      <c r="L55" s="6" t="s">
        <v>110</v>
      </c>
      <c r="M55" s="304">
        <v>46003</v>
      </c>
      <c r="N55" s="49"/>
      <c r="O55" s="136" t="s">
        <v>1101</v>
      </c>
      <c r="P55" s="6"/>
      <c r="Q55" s="306"/>
    </row>
    <row r="56" spans="1:17" ht="30" customHeight="1">
      <c r="A56" s="5">
        <v>54</v>
      </c>
      <c r="B56" s="303" t="s">
        <v>1078</v>
      </c>
      <c r="C56" s="5" t="s">
        <v>1094</v>
      </c>
      <c r="D56" s="6" t="s">
        <v>1103</v>
      </c>
      <c r="E56" s="312"/>
      <c r="F56" s="304">
        <v>45997</v>
      </c>
      <c r="G56" s="313"/>
      <c r="H56" s="318" t="s">
        <v>733</v>
      </c>
      <c r="I56" s="318" t="s">
        <v>733</v>
      </c>
      <c r="J56" s="44" t="s">
        <v>733</v>
      </c>
      <c r="K56" s="44" t="s">
        <v>733</v>
      </c>
      <c r="L56" s="6" t="s">
        <v>110</v>
      </c>
      <c r="M56" s="304">
        <v>46003</v>
      </c>
      <c r="N56" s="314"/>
      <c r="O56" s="136" t="s">
        <v>1096</v>
      </c>
      <c r="P56" s="6" t="s">
        <v>796</v>
      </c>
      <c r="Q56" s="306">
        <v>46011</v>
      </c>
    </row>
    <row r="57" spans="1:17" ht="30" customHeight="1">
      <c r="A57" s="5">
        <v>55</v>
      </c>
      <c r="B57" s="303" t="s">
        <v>994</v>
      </c>
      <c r="C57" s="5" t="s">
        <v>1091</v>
      </c>
      <c r="D57" s="6" t="s">
        <v>1103</v>
      </c>
      <c r="E57" s="311"/>
      <c r="F57" s="304">
        <v>45998</v>
      </c>
      <c r="G57" s="44"/>
      <c r="H57" s="318" t="s">
        <v>733</v>
      </c>
      <c r="I57" s="318" t="s">
        <v>733</v>
      </c>
      <c r="J57" s="44" t="s">
        <v>733</v>
      </c>
      <c r="K57" s="44" t="s">
        <v>733</v>
      </c>
      <c r="L57" s="6" t="s">
        <v>110</v>
      </c>
      <c r="M57" s="304">
        <v>46004</v>
      </c>
      <c r="N57" s="49"/>
      <c r="O57" s="136" t="s">
        <v>1106</v>
      </c>
      <c r="P57" s="6" t="s">
        <v>796</v>
      </c>
      <c r="Q57" s="306">
        <v>46011</v>
      </c>
    </row>
    <row r="58" spans="1:17" ht="30" customHeight="1">
      <c r="A58" s="5">
        <v>56</v>
      </c>
      <c r="B58" s="303" t="s">
        <v>997</v>
      </c>
      <c r="C58" s="5" t="s">
        <v>1094</v>
      </c>
      <c r="D58" s="6" t="s">
        <v>1103</v>
      </c>
      <c r="E58" s="311"/>
      <c r="F58" s="304">
        <v>45998</v>
      </c>
      <c r="G58" s="44"/>
      <c r="H58" s="318" t="s">
        <v>733</v>
      </c>
      <c r="I58" s="318" t="s">
        <v>733</v>
      </c>
      <c r="J58" s="44" t="s">
        <v>733</v>
      </c>
      <c r="K58" s="44" t="s">
        <v>733</v>
      </c>
      <c r="L58" s="6" t="s">
        <v>110</v>
      </c>
      <c r="M58" s="304">
        <v>46006</v>
      </c>
      <c r="N58" s="49"/>
      <c r="O58" s="136" t="s">
        <v>1100</v>
      </c>
      <c r="P58" s="6" t="s">
        <v>796</v>
      </c>
      <c r="Q58" s="306">
        <v>46012</v>
      </c>
    </row>
    <row r="59" spans="1:17" ht="30" customHeight="1">
      <c r="A59" s="5">
        <v>57</v>
      </c>
      <c r="B59" s="303" t="s">
        <v>1014</v>
      </c>
      <c r="C59" s="5" t="s">
        <v>1107</v>
      </c>
      <c r="D59" s="6" t="s">
        <v>1103</v>
      </c>
      <c r="E59" s="309"/>
      <c r="F59" s="304">
        <v>46001</v>
      </c>
      <c r="G59" s="44"/>
      <c r="H59" s="318" t="s">
        <v>733</v>
      </c>
      <c r="I59" s="318" t="s">
        <v>733</v>
      </c>
      <c r="J59" s="44" t="s">
        <v>733</v>
      </c>
      <c r="K59" s="44" t="s">
        <v>733</v>
      </c>
      <c r="L59" s="6" t="s">
        <v>110</v>
      </c>
      <c r="M59" s="304">
        <v>46007</v>
      </c>
      <c r="N59" s="49"/>
      <c r="O59" s="136" t="s">
        <v>1104</v>
      </c>
      <c r="P59" s="6" t="s">
        <v>796</v>
      </c>
      <c r="Q59" s="306">
        <v>46018</v>
      </c>
    </row>
    <row r="60" spans="1:17" ht="30" customHeight="1">
      <c r="A60" s="5">
        <v>58</v>
      </c>
      <c r="B60" s="303" t="s">
        <v>1079</v>
      </c>
      <c r="C60" s="5" t="s">
        <v>1094</v>
      </c>
      <c r="D60" s="6" t="s">
        <v>1103</v>
      </c>
      <c r="E60" s="312"/>
      <c r="F60" s="304">
        <v>45998</v>
      </c>
      <c r="G60" s="313"/>
      <c r="H60" s="318" t="s">
        <v>733</v>
      </c>
      <c r="I60" s="318" t="s">
        <v>733</v>
      </c>
      <c r="J60" s="44" t="s">
        <v>733</v>
      </c>
      <c r="K60" s="44" t="s">
        <v>733</v>
      </c>
      <c r="L60" s="6" t="s">
        <v>110</v>
      </c>
      <c r="M60" s="304">
        <v>46007</v>
      </c>
      <c r="N60" s="314"/>
      <c r="O60" s="136" t="s">
        <v>1096</v>
      </c>
      <c r="P60" s="6" t="s">
        <v>796</v>
      </c>
      <c r="Q60" s="306">
        <v>46012</v>
      </c>
    </row>
    <row r="61" spans="1:17" ht="30" customHeight="1">
      <c r="A61" s="5">
        <v>59</v>
      </c>
      <c r="B61" s="303" t="s">
        <v>1071</v>
      </c>
      <c r="C61" s="5" t="s">
        <v>1091</v>
      </c>
      <c r="D61" s="6" t="s">
        <v>1095</v>
      </c>
      <c r="E61" s="51"/>
      <c r="F61" s="304">
        <v>45987</v>
      </c>
      <c r="G61" s="132"/>
      <c r="H61" s="318" t="s">
        <v>733</v>
      </c>
      <c r="I61" s="318" t="s">
        <v>733</v>
      </c>
      <c r="J61" s="44" t="s">
        <v>733</v>
      </c>
      <c r="K61" s="44" t="s">
        <v>733</v>
      </c>
      <c r="L61" s="6" t="s">
        <v>110</v>
      </c>
      <c r="M61" s="304">
        <v>46008</v>
      </c>
      <c r="N61" s="50" t="s">
        <v>703</v>
      </c>
      <c r="O61" s="136" t="s">
        <v>1097</v>
      </c>
      <c r="P61" s="6"/>
      <c r="Q61" s="306"/>
    </row>
    <row r="62" spans="1:17" ht="30" customHeight="1">
      <c r="A62" s="5">
        <v>60</v>
      </c>
      <c r="B62" s="303" t="s">
        <v>1076</v>
      </c>
      <c r="C62" s="5" t="s">
        <v>1094</v>
      </c>
      <c r="D62" s="6" t="s">
        <v>1103</v>
      </c>
      <c r="E62" s="51"/>
      <c r="F62" s="304">
        <v>46004</v>
      </c>
      <c r="G62" s="132"/>
      <c r="H62" s="318" t="s">
        <v>733</v>
      </c>
      <c r="I62" s="318" t="s">
        <v>733</v>
      </c>
      <c r="J62" s="44" t="s">
        <v>733</v>
      </c>
      <c r="K62" s="44" t="s">
        <v>733</v>
      </c>
      <c r="L62" s="6" t="s">
        <v>110</v>
      </c>
      <c r="M62" s="304">
        <v>46008</v>
      </c>
      <c r="N62" s="50"/>
      <c r="O62" s="136" t="s">
        <v>1096</v>
      </c>
      <c r="P62" s="6" t="s">
        <v>796</v>
      </c>
      <c r="Q62" s="306">
        <v>46011</v>
      </c>
    </row>
    <row r="63" spans="1:17" ht="30" customHeight="1">
      <c r="A63" s="5">
        <v>61</v>
      </c>
      <c r="B63" s="303" t="s">
        <v>1028</v>
      </c>
      <c r="C63" s="5" t="s">
        <v>1094</v>
      </c>
      <c r="D63" s="6" t="s">
        <v>1313</v>
      </c>
      <c r="E63" s="51"/>
      <c r="F63" s="304">
        <v>46001</v>
      </c>
      <c r="G63" s="44"/>
      <c r="H63" s="318" t="s">
        <v>733</v>
      </c>
      <c r="I63" s="318" t="s">
        <v>733</v>
      </c>
      <c r="J63" s="44" t="s">
        <v>733</v>
      </c>
      <c r="K63" s="44" t="s">
        <v>733</v>
      </c>
      <c r="L63" s="6" t="s">
        <v>110</v>
      </c>
      <c r="M63" s="304">
        <v>46010</v>
      </c>
      <c r="N63" s="80"/>
      <c r="O63" s="136" t="s">
        <v>1102</v>
      </c>
      <c r="P63" s="6"/>
      <c r="Q63" s="306"/>
    </row>
    <row r="64" spans="1:17" ht="30" customHeight="1">
      <c r="A64" s="5">
        <v>62</v>
      </c>
      <c r="B64" s="303" t="s">
        <v>1080</v>
      </c>
      <c r="C64" s="5" t="s">
        <v>1094</v>
      </c>
      <c r="D64" s="6" t="s">
        <v>1103</v>
      </c>
      <c r="E64" s="312"/>
      <c r="F64" s="304">
        <v>46005</v>
      </c>
      <c r="G64" s="313"/>
      <c r="H64" s="318" t="s">
        <v>733</v>
      </c>
      <c r="I64" s="318" t="s">
        <v>733</v>
      </c>
      <c r="J64" s="44" t="s">
        <v>733</v>
      </c>
      <c r="K64" s="44" t="s">
        <v>733</v>
      </c>
      <c r="L64" s="6" t="s">
        <v>110</v>
      </c>
      <c r="M64" s="304">
        <v>46010</v>
      </c>
      <c r="N64" s="314"/>
      <c r="O64" s="136" t="s">
        <v>1096</v>
      </c>
      <c r="P64" s="6" t="s">
        <v>796</v>
      </c>
      <c r="Q64" s="306">
        <v>46012</v>
      </c>
    </row>
    <row r="65" spans="1:17" ht="30" customHeight="1">
      <c r="A65" s="5">
        <v>63</v>
      </c>
      <c r="B65" s="303" t="s">
        <v>1020</v>
      </c>
      <c r="C65" s="5" t="s">
        <v>1091</v>
      </c>
      <c r="D65" s="6" t="s">
        <v>1313</v>
      </c>
      <c r="E65" s="309"/>
      <c r="F65" s="304">
        <v>46002</v>
      </c>
      <c r="G65" s="44"/>
      <c r="H65" s="318" t="s">
        <v>733</v>
      </c>
      <c r="I65" s="318" t="s">
        <v>733</v>
      </c>
      <c r="J65" s="44" t="s">
        <v>733</v>
      </c>
      <c r="K65" s="44" t="s">
        <v>733</v>
      </c>
      <c r="L65" s="6" t="s">
        <v>110</v>
      </c>
      <c r="M65" s="304">
        <v>46011</v>
      </c>
      <c r="N65" s="49"/>
      <c r="O65" s="136" t="s">
        <v>1101</v>
      </c>
      <c r="P65" s="6"/>
      <c r="Q65" s="306"/>
    </row>
    <row r="66" spans="1:17" ht="30" customHeight="1">
      <c r="A66" s="5">
        <v>64</v>
      </c>
      <c r="B66" s="303" t="s">
        <v>1012</v>
      </c>
      <c r="C66" s="5" t="s">
        <v>1107</v>
      </c>
      <c r="D66" s="6" t="s">
        <v>1103</v>
      </c>
      <c r="E66" s="311"/>
      <c r="F66" s="304">
        <v>46003</v>
      </c>
      <c r="G66" s="44"/>
      <c r="H66" s="318" t="s">
        <v>733</v>
      </c>
      <c r="I66" s="318" t="s">
        <v>733</v>
      </c>
      <c r="J66" s="44" t="s">
        <v>733</v>
      </c>
      <c r="K66" s="44" t="s">
        <v>733</v>
      </c>
      <c r="L66" s="6" t="s">
        <v>110</v>
      </c>
      <c r="M66" s="304">
        <v>46013</v>
      </c>
      <c r="N66" s="49"/>
      <c r="O66" s="136" t="s">
        <v>1104</v>
      </c>
      <c r="P66" s="6" t="s">
        <v>796</v>
      </c>
      <c r="Q66" s="306">
        <v>46015</v>
      </c>
    </row>
    <row r="67" spans="1:17" ht="30" customHeight="1">
      <c r="A67" s="5">
        <v>65</v>
      </c>
      <c r="B67" s="303" t="s">
        <v>1077</v>
      </c>
      <c r="C67" s="5" t="s">
        <v>1094</v>
      </c>
      <c r="D67" s="6" t="s">
        <v>1314</v>
      </c>
      <c r="E67" s="312"/>
      <c r="F67" s="304">
        <v>45998</v>
      </c>
      <c r="G67" s="313"/>
      <c r="H67" s="318" t="s">
        <v>733</v>
      </c>
      <c r="I67" s="318" t="s">
        <v>733</v>
      </c>
      <c r="J67" s="44" t="s">
        <v>733</v>
      </c>
      <c r="K67" s="44" t="s">
        <v>733</v>
      </c>
      <c r="L67" s="6" t="s">
        <v>110</v>
      </c>
      <c r="M67" s="304">
        <v>46013</v>
      </c>
      <c r="N67" s="314"/>
      <c r="O67" s="136" t="s">
        <v>1096</v>
      </c>
      <c r="P67" s="6" t="s">
        <v>796</v>
      </c>
      <c r="Q67" s="306">
        <v>46014</v>
      </c>
    </row>
    <row r="68" spans="1:17" ht="30" customHeight="1">
      <c r="A68" s="5">
        <v>66</v>
      </c>
      <c r="B68" s="303" t="s">
        <v>992</v>
      </c>
      <c r="C68" s="5" t="s">
        <v>1094</v>
      </c>
      <c r="D68" s="6" t="s">
        <v>1095</v>
      </c>
      <c r="E68" s="311"/>
      <c r="F68" s="304">
        <v>46013</v>
      </c>
      <c r="G68" s="44"/>
      <c r="H68" s="318" t="s">
        <v>733</v>
      </c>
      <c r="I68" s="318" t="s">
        <v>733</v>
      </c>
      <c r="J68" s="44" t="s">
        <v>733</v>
      </c>
      <c r="K68" s="44" t="s">
        <v>733</v>
      </c>
      <c r="L68" s="6" t="s">
        <v>110</v>
      </c>
      <c r="M68" s="304">
        <v>46015</v>
      </c>
      <c r="N68" s="49"/>
      <c r="O68" s="136" t="s">
        <v>1108</v>
      </c>
      <c r="P68" s="6" t="s">
        <v>796</v>
      </c>
      <c r="Q68" s="306">
        <v>46018</v>
      </c>
    </row>
    <row r="69" spans="1:17" ht="30" customHeight="1">
      <c r="A69" s="5">
        <v>67</v>
      </c>
      <c r="B69" s="303" t="s">
        <v>1022</v>
      </c>
      <c r="C69" s="5" t="s">
        <v>1091</v>
      </c>
      <c r="D69" s="6" t="s">
        <v>1313</v>
      </c>
      <c r="E69" s="309"/>
      <c r="F69" s="304">
        <v>46013</v>
      </c>
      <c r="G69" s="44"/>
      <c r="H69" s="318" t="s">
        <v>733</v>
      </c>
      <c r="I69" s="318" t="s">
        <v>733</v>
      </c>
      <c r="J69" s="44" t="s">
        <v>733</v>
      </c>
      <c r="K69" s="44" t="s">
        <v>733</v>
      </c>
      <c r="L69" s="6" t="s">
        <v>110</v>
      </c>
      <c r="M69" s="304">
        <v>46015</v>
      </c>
      <c r="N69" s="49"/>
      <c r="O69" s="136" t="s">
        <v>1101</v>
      </c>
      <c r="P69" s="6"/>
      <c r="Q69" s="306"/>
    </row>
    <row r="70" spans="1:17" ht="30" customHeight="1">
      <c r="A70" s="5">
        <v>68</v>
      </c>
      <c r="B70" s="303" t="s">
        <v>342</v>
      </c>
      <c r="C70" s="5" t="s">
        <v>1091</v>
      </c>
      <c r="D70" s="6" t="s">
        <v>1313</v>
      </c>
      <c r="E70" s="312"/>
      <c r="F70" s="304">
        <v>46013</v>
      </c>
      <c r="G70" s="313"/>
      <c r="H70" s="318" t="s">
        <v>733</v>
      </c>
      <c r="I70" s="318" t="s">
        <v>733</v>
      </c>
      <c r="J70" s="44" t="s">
        <v>733</v>
      </c>
      <c r="K70" s="44" t="s">
        <v>733</v>
      </c>
      <c r="L70" s="6" t="s">
        <v>110</v>
      </c>
      <c r="M70" s="304">
        <v>46015</v>
      </c>
      <c r="N70" s="314"/>
      <c r="O70" s="136" t="s">
        <v>1097</v>
      </c>
      <c r="P70" s="6"/>
      <c r="Q70" s="306"/>
    </row>
    <row r="71" spans="1:17" ht="30" customHeight="1">
      <c r="A71" s="5">
        <v>69</v>
      </c>
      <c r="B71" s="303" t="s">
        <v>1007</v>
      </c>
      <c r="C71" s="5" t="s">
        <v>1107</v>
      </c>
      <c r="D71" s="6" t="s">
        <v>1095</v>
      </c>
      <c r="E71" s="51"/>
      <c r="F71" s="304">
        <v>46013</v>
      </c>
      <c r="G71" s="126"/>
      <c r="H71" s="318" t="s">
        <v>733</v>
      </c>
      <c r="I71" s="318" t="s">
        <v>733</v>
      </c>
      <c r="J71" s="44" t="s">
        <v>733</v>
      </c>
      <c r="K71" s="44" t="s">
        <v>733</v>
      </c>
      <c r="L71" s="6" t="s">
        <v>110</v>
      </c>
      <c r="M71" s="304">
        <v>46017</v>
      </c>
      <c r="N71" s="80"/>
      <c r="O71" s="136" t="s">
        <v>1100</v>
      </c>
      <c r="P71" s="6"/>
      <c r="Q71" s="306"/>
    </row>
    <row r="72" spans="1:17" ht="30" customHeight="1">
      <c r="A72" s="5">
        <v>70</v>
      </c>
      <c r="B72" s="303" t="s">
        <v>1013</v>
      </c>
      <c r="C72" s="5" t="s">
        <v>1107</v>
      </c>
      <c r="D72" s="6" t="s">
        <v>1103</v>
      </c>
      <c r="E72" s="311"/>
      <c r="F72" s="304">
        <v>46013</v>
      </c>
      <c r="G72" s="44"/>
      <c r="H72" s="318" t="s">
        <v>733</v>
      </c>
      <c r="I72" s="318" t="s">
        <v>733</v>
      </c>
      <c r="J72" s="44" t="s">
        <v>733</v>
      </c>
      <c r="K72" s="44" t="s">
        <v>733</v>
      </c>
      <c r="L72" s="6" t="s">
        <v>110</v>
      </c>
      <c r="M72" s="304">
        <v>46017</v>
      </c>
      <c r="N72" s="49"/>
      <c r="O72" s="136" t="s">
        <v>1104</v>
      </c>
      <c r="P72" s="6" t="s">
        <v>796</v>
      </c>
      <c r="Q72" s="306">
        <v>46018</v>
      </c>
    </row>
    <row r="73" spans="1:17" ht="30" customHeight="1">
      <c r="A73" s="5">
        <v>71</v>
      </c>
      <c r="B73" s="303" t="s">
        <v>1019</v>
      </c>
      <c r="C73" s="5" t="s">
        <v>1091</v>
      </c>
      <c r="D73" s="6" t="s">
        <v>1313</v>
      </c>
      <c r="E73" s="311"/>
      <c r="F73" s="304">
        <v>46013</v>
      </c>
      <c r="G73" s="44"/>
      <c r="H73" s="318" t="s">
        <v>733</v>
      </c>
      <c r="I73" s="318" t="s">
        <v>733</v>
      </c>
      <c r="J73" s="44" t="s">
        <v>733</v>
      </c>
      <c r="K73" s="44" t="s">
        <v>733</v>
      </c>
      <c r="L73" s="6" t="s">
        <v>110</v>
      </c>
      <c r="M73" s="304">
        <v>46018</v>
      </c>
      <c r="N73" s="49"/>
      <c r="O73" s="136" t="s">
        <v>1101</v>
      </c>
      <c r="P73" s="6"/>
      <c r="Q73" s="306"/>
    </row>
    <row r="74" spans="1:17" ht="30" customHeight="1">
      <c r="A74" s="5">
        <v>72</v>
      </c>
      <c r="B74" s="308" t="s">
        <v>1063</v>
      </c>
      <c r="C74" s="5" t="s">
        <v>1093</v>
      </c>
      <c r="D74" s="6" t="s">
        <v>1313</v>
      </c>
      <c r="E74" s="51"/>
      <c r="F74" s="304">
        <v>45967</v>
      </c>
      <c r="G74" s="132"/>
      <c r="H74" s="318" t="s">
        <v>733</v>
      </c>
      <c r="I74" s="318" t="s">
        <v>733</v>
      </c>
      <c r="J74" s="44" t="s">
        <v>733</v>
      </c>
      <c r="K74" s="44" t="s">
        <v>733</v>
      </c>
      <c r="L74" s="6" t="s">
        <v>110</v>
      </c>
      <c r="M74" s="304">
        <v>46018</v>
      </c>
      <c r="N74" s="49"/>
      <c r="O74" s="136" t="s">
        <v>1096</v>
      </c>
      <c r="P74" s="6" t="s">
        <v>796</v>
      </c>
      <c r="Q74" s="306">
        <v>46020</v>
      </c>
    </row>
    <row r="75" spans="1:17" ht="30" customHeight="1">
      <c r="A75" s="5">
        <v>73</v>
      </c>
      <c r="B75" s="303" t="s">
        <v>991</v>
      </c>
      <c r="C75" s="5" t="s">
        <v>1094</v>
      </c>
      <c r="D75" s="6" t="s">
        <v>1313</v>
      </c>
      <c r="E75" s="309"/>
      <c r="F75" s="304">
        <v>46013</v>
      </c>
      <c r="G75" s="44"/>
      <c r="H75" s="318" t="s">
        <v>733</v>
      </c>
      <c r="I75" s="318" t="s">
        <v>733</v>
      </c>
      <c r="J75" s="44" t="s">
        <v>733</v>
      </c>
      <c r="K75" s="44" t="s">
        <v>733</v>
      </c>
      <c r="L75" s="6" t="s">
        <v>110</v>
      </c>
      <c r="M75" s="304">
        <v>46019</v>
      </c>
      <c r="N75" s="49"/>
      <c r="O75" s="136" t="s">
        <v>1109</v>
      </c>
      <c r="P75" s="6" t="s">
        <v>796</v>
      </c>
      <c r="Q75" s="306">
        <v>46021</v>
      </c>
    </row>
    <row r="76" spans="1:17" ht="30" customHeight="1">
      <c r="A76" s="5">
        <v>74</v>
      </c>
      <c r="B76" s="303" t="s">
        <v>202</v>
      </c>
      <c r="C76" s="5" t="s">
        <v>1094</v>
      </c>
      <c r="D76" s="6" t="s">
        <v>1103</v>
      </c>
      <c r="E76" s="51"/>
      <c r="F76" s="304">
        <v>46016</v>
      </c>
      <c r="G76" s="132"/>
      <c r="H76" s="318" t="s">
        <v>733</v>
      </c>
      <c r="I76" s="318" t="s">
        <v>733</v>
      </c>
      <c r="J76" s="44" t="s">
        <v>733</v>
      </c>
      <c r="K76" s="44" t="s">
        <v>733</v>
      </c>
      <c r="L76" s="6" t="s">
        <v>110</v>
      </c>
      <c r="M76" s="304">
        <v>46020</v>
      </c>
      <c r="N76" s="49"/>
      <c r="O76" s="136" t="s">
        <v>1096</v>
      </c>
      <c r="P76" s="6" t="s">
        <v>796</v>
      </c>
      <c r="Q76" s="306">
        <v>46021</v>
      </c>
    </row>
    <row r="77" spans="1:17" ht="30" customHeight="1">
      <c r="A77" s="5">
        <v>75</v>
      </c>
      <c r="B77" s="303" t="s">
        <v>990</v>
      </c>
      <c r="C77" s="5" t="s">
        <v>1094</v>
      </c>
      <c r="D77" s="6" t="s">
        <v>1313</v>
      </c>
      <c r="E77" s="311"/>
      <c r="F77" s="304">
        <v>46015</v>
      </c>
      <c r="G77" s="44"/>
      <c r="H77" s="318" t="s">
        <v>733</v>
      </c>
      <c r="I77" s="318" t="s">
        <v>733</v>
      </c>
      <c r="J77" s="44" t="s">
        <v>733</v>
      </c>
      <c r="K77" s="44" t="s">
        <v>733</v>
      </c>
      <c r="L77" s="6" t="s">
        <v>110</v>
      </c>
      <c r="M77" s="304">
        <v>46021</v>
      </c>
      <c r="N77" s="49"/>
      <c r="O77" s="136" t="s">
        <v>1108</v>
      </c>
      <c r="P77" s="6" t="s">
        <v>796</v>
      </c>
      <c r="Q77" s="306">
        <v>46025</v>
      </c>
    </row>
    <row r="78" spans="1:17" ht="30" customHeight="1">
      <c r="A78" s="5">
        <v>76</v>
      </c>
      <c r="B78" s="303" t="s">
        <v>1018</v>
      </c>
      <c r="C78" s="5" t="s">
        <v>1091</v>
      </c>
      <c r="D78" s="6" t="s">
        <v>1313</v>
      </c>
      <c r="E78" s="309"/>
      <c r="F78" s="304">
        <v>46013</v>
      </c>
      <c r="G78" s="44"/>
      <c r="H78" s="318" t="s">
        <v>733</v>
      </c>
      <c r="I78" s="318" t="s">
        <v>733</v>
      </c>
      <c r="J78" s="44" t="s">
        <v>733</v>
      </c>
      <c r="K78" s="44" t="s">
        <v>733</v>
      </c>
      <c r="L78" s="6" t="s">
        <v>110</v>
      </c>
      <c r="M78" s="304">
        <v>46021</v>
      </c>
      <c r="N78" s="49"/>
      <c r="O78" s="136" t="s">
        <v>1101</v>
      </c>
      <c r="P78" s="6"/>
      <c r="Q78" s="306"/>
    </row>
    <row r="79" spans="1:17" ht="30" customHeight="1">
      <c r="A79" s="5">
        <v>77</v>
      </c>
      <c r="B79" s="303" t="s">
        <v>313</v>
      </c>
      <c r="C79" s="5" t="s">
        <v>1094</v>
      </c>
      <c r="D79" s="6" t="s">
        <v>1313</v>
      </c>
      <c r="E79" s="312"/>
      <c r="F79" s="304">
        <v>46016</v>
      </c>
      <c r="G79" s="313"/>
      <c r="H79" s="318" t="s">
        <v>733</v>
      </c>
      <c r="I79" s="318" t="s">
        <v>733</v>
      </c>
      <c r="J79" s="44" t="s">
        <v>733</v>
      </c>
      <c r="K79" s="44" t="s">
        <v>733</v>
      </c>
      <c r="L79" s="6" t="s">
        <v>110</v>
      </c>
      <c r="M79" s="304">
        <v>46021</v>
      </c>
      <c r="N79" s="314"/>
      <c r="O79" s="136" t="s">
        <v>1097</v>
      </c>
      <c r="P79" s="6"/>
      <c r="Q79" s="306"/>
    </row>
    <row r="80" spans="1:17" ht="30" customHeight="1">
      <c r="A80" s="5">
        <v>78</v>
      </c>
      <c r="B80" s="303" t="s">
        <v>1006</v>
      </c>
      <c r="C80" s="5" t="s">
        <v>1094</v>
      </c>
      <c r="D80" s="6" t="s">
        <v>1095</v>
      </c>
      <c r="E80" s="311"/>
      <c r="F80" s="304">
        <v>46014</v>
      </c>
      <c r="G80" s="44"/>
      <c r="H80" s="318" t="s">
        <v>733</v>
      </c>
      <c r="I80" s="318" t="s">
        <v>733</v>
      </c>
      <c r="J80" s="44" t="s">
        <v>733</v>
      </c>
      <c r="K80" s="44" t="s">
        <v>733</v>
      </c>
      <c r="L80" s="6" t="s">
        <v>110</v>
      </c>
      <c r="M80" s="304">
        <v>46025</v>
      </c>
      <c r="N80" s="49"/>
      <c r="O80" s="136" t="s">
        <v>1100</v>
      </c>
      <c r="P80" s="6"/>
      <c r="Q80" s="306"/>
    </row>
    <row r="81" spans="1:18" ht="30" customHeight="1">
      <c r="A81" s="5">
        <v>79</v>
      </c>
      <c r="B81" s="303" t="s">
        <v>989</v>
      </c>
      <c r="C81" s="5" t="s">
        <v>1094</v>
      </c>
      <c r="D81" s="6" t="s">
        <v>1313</v>
      </c>
      <c r="E81" s="309"/>
      <c r="F81" s="304">
        <v>46019</v>
      </c>
      <c r="G81" s="44"/>
      <c r="H81" s="318" t="s">
        <v>733</v>
      </c>
      <c r="I81" s="318" t="s">
        <v>733</v>
      </c>
      <c r="J81" s="44" t="s">
        <v>733</v>
      </c>
      <c r="K81" s="44" t="s">
        <v>733</v>
      </c>
      <c r="L81" s="6" t="s">
        <v>110</v>
      </c>
      <c r="M81" s="304">
        <v>46026</v>
      </c>
      <c r="N81" s="49"/>
      <c r="O81" s="136" t="s">
        <v>1109</v>
      </c>
      <c r="P81" s="6" t="s">
        <v>796</v>
      </c>
      <c r="Q81" s="306">
        <v>46030</v>
      </c>
    </row>
    <row r="82" spans="1:18" ht="30" customHeight="1">
      <c r="A82" s="5">
        <v>80</v>
      </c>
      <c r="B82" s="303" t="s">
        <v>1054</v>
      </c>
      <c r="C82" s="5" t="s">
        <v>1107</v>
      </c>
      <c r="D82" s="6" t="s">
        <v>1313</v>
      </c>
      <c r="E82" s="51"/>
      <c r="F82" s="304">
        <v>46026</v>
      </c>
      <c r="G82" s="132"/>
      <c r="H82" s="318" t="s">
        <v>733</v>
      </c>
      <c r="I82" s="318" t="s">
        <v>733</v>
      </c>
      <c r="J82" s="44" t="s">
        <v>733</v>
      </c>
      <c r="K82" s="44" t="s">
        <v>733</v>
      </c>
      <c r="L82" s="6" t="s">
        <v>110</v>
      </c>
      <c r="M82" s="304">
        <v>46029</v>
      </c>
      <c r="N82" s="49"/>
      <c r="O82" s="136" t="s">
        <v>1096</v>
      </c>
      <c r="P82" s="6"/>
      <c r="Q82" s="306"/>
    </row>
    <row r="83" spans="1:18" ht="30" customHeight="1">
      <c r="A83" s="5">
        <v>81</v>
      </c>
      <c r="B83" s="303" t="s">
        <v>1082</v>
      </c>
      <c r="C83" s="5" t="s">
        <v>1094</v>
      </c>
      <c r="D83" s="6" t="s">
        <v>1313</v>
      </c>
      <c r="E83" s="312"/>
      <c r="F83" s="304">
        <v>46022</v>
      </c>
      <c r="G83" s="313"/>
      <c r="H83" s="318" t="s">
        <v>733</v>
      </c>
      <c r="I83" s="318" t="s">
        <v>733</v>
      </c>
      <c r="J83" s="44" t="s">
        <v>733</v>
      </c>
      <c r="K83" s="44" t="s">
        <v>733</v>
      </c>
      <c r="L83" s="6" t="s">
        <v>110</v>
      </c>
      <c r="M83" s="304">
        <v>46031</v>
      </c>
      <c r="N83" s="314"/>
      <c r="O83" s="136" t="s">
        <v>1097</v>
      </c>
      <c r="P83" s="6"/>
      <c r="Q83" s="306"/>
    </row>
    <row r="84" spans="1:18" ht="30" customHeight="1">
      <c r="A84" s="5">
        <v>82</v>
      </c>
      <c r="B84" s="303" t="s">
        <v>988</v>
      </c>
      <c r="C84" s="5" t="s">
        <v>1091</v>
      </c>
      <c r="D84" s="6" t="s">
        <v>1313</v>
      </c>
      <c r="E84" s="311"/>
      <c r="F84" s="304">
        <v>46024</v>
      </c>
      <c r="G84" s="44"/>
      <c r="H84" s="318" t="s">
        <v>733</v>
      </c>
      <c r="I84" s="318" t="s">
        <v>733</v>
      </c>
      <c r="J84" s="44" t="s">
        <v>733</v>
      </c>
      <c r="K84" s="44" t="s">
        <v>733</v>
      </c>
      <c r="L84" s="6" t="s">
        <v>110</v>
      </c>
      <c r="M84" s="304">
        <v>46032</v>
      </c>
      <c r="N84" s="49"/>
      <c r="O84" s="136" t="s">
        <v>1108</v>
      </c>
      <c r="P84" s="6" t="s">
        <v>796</v>
      </c>
      <c r="Q84" s="306">
        <v>46034</v>
      </c>
    </row>
    <row r="85" spans="1:18" ht="30" customHeight="1">
      <c r="A85" s="5">
        <v>83</v>
      </c>
      <c r="B85" s="303" t="s">
        <v>1011</v>
      </c>
      <c r="C85" s="5" t="s">
        <v>1091</v>
      </c>
      <c r="D85" s="6" t="s">
        <v>1095</v>
      </c>
      <c r="E85" s="309"/>
      <c r="F85" s="304">
        <v>46009</v>
      </c>
      <c r="G85" s="44"/>
      <c r="H85" s="318" t="s">
        <v>733</v>
      </c>
      <c r="I85" s="318" t="s">
        <v>733</v>
      </c>
      <c r="J85" s="44" t="s">
        <v>733</v>
      </c>
      <c r="K85" s="44" t="s">
        <v>733</v>
      </c>
      <c r="L85" s="6" t="s">
        <v>110</v>
      </c>
      <c r="M85" s="304">
        <v>46033</v>
      </c>
      <c r="N85" s="49"/>
      <c r="O85" s="136" t="s">
        <v>1101</v>
      </c>
      <c r="P85" s="6"/>
      <c r="Q85" s="306"/>
    </row>
    <row r="86" spans="1:18" ht="30" customHeight="1">
      <c r="A86" s="5">
        <v>84</v>
      </c>
      <c r="B86" s="303" t="s">
        <v>1058</v>
      </c>
      <c r="C86" s="5" t="s">
        <v>1099</v>
      </c>
      <c r="D86" s="6" t="s">
        <v>1313</v>
      </c>
      <c r="E86" s="51"/>
      <c r="F86" s="304">
        <v>46026</v>
      </c>
      <c r="G86" s="132"/>
      <c r="H86" s="318" t="s">
        <v>733</v>
      </c>
      <c r="I86" s="318" t="s">
        <v>733</v>
      </c>
      <c r="J86" s="44" t="s">
        <v>733</v>
      </c>
      <c r="K86" s="44" t="s">
        <v>733</v>
      </c>
      <c r="L86" s="6" t="s">
        <v>110</v>
      </c>
      <c r="M86" s="304">
        <v>46033</v>
      </c>
      <c r="N86" s="49"/>
      <c r="O86" s="136" t="s">
        <v>1096</v>
      </c>
      <c r="P86" s="6"/>
      <c r="Q86" s="306"/>
      <c r="R86" s="124"/>
    </row>
    <row r="87" spans="1:18" ht="30" customHeight="1">
      <c r="A87" s="5">
        <v>85</v>
      </c>
      <c r="B87" s="303" t="s">
        <v>1010</v>
      </c>
      <c r="C87" s="5" t="s">
        <v>1099</v>
      </c>
      <c r="D87" s="6" t="s">
        <v>1313</v>
      </c>
      <c r="E87" s="311"/>
      <c r="F87" s="304">
        <v>46033</v>
      </c>
      <c r="G87" s="44"/>
      <c r="H87" s="318" t="s">
        <v>733</v>
      </c>
      <c r="I87" s="318" t="s">
        <v>733</v>
      </c>
      <c r="J87" s="44" t="s">
        <v>733</v>
      </c>
      <c r="K87" s="44" t="s">
        <v>733</v>
      </c>
      <c r="L87" s="6" t="s">
        <v>110</v>
      </c>
      <c r="M87" s="304">
        <v>46039</v>
      </c>
      <c r="N87" s="49"/>
      <c r="O87" s="136" t="s">
        <v>1101</v>
      </c>
      <c r="P87" s="6" t="s">
        <v>796</v>
      </c>
      <c r="Q87" s="306">
        <v>46041</v>
      </c>
    </row>
    <row r="88" spans="1:18" ht="29.9" customHeight="1">
      <c r="A88" s="5">
        <v>86</v>
      </c>
      <c r="B88" s="303" t="s">
        <v>971</v>
      </c>
      <c r="C88" s="5" t="s">
        <v>1093</v>
      </c>
      <c r="D88" s="6" t="s">
        <v>1313</v>
      </c>
      <c r="E88" s="309"/>
      <c r="F88" s="304">
        <v>46036</v>
      </c>
      <c r="G88" s="44"/>
      <c r="H88" s="318" t="s">
        <v>733</v>
      </c>
      <c r="I88" s="318" t="s">
        <v>733</v>
      </c>
      <c r="J88" s="44" t="s">
        <v>733</v>
      </c>
      <c r="K88" s="44" t="s">
        <v>733</v>
      </c>
      <c r="L88" s="6" t="s">
        <v>110</v>
      </c>
      <c r="M88" s="304">
        <v>46042</v>
      </c>
      <c r="N88" s="49"/>
      <c r="O88" s="136" t="s">
        <v>1109</v>
      </c>
      <c r="P88" s="6" t="s">
        <v>796</v>
      </c>
      <c r="Q88" s="306">
        <v>46046</v>
      </c>
      <c r="R88" s="39" t="s">
        <v>560</v>
      </c>
    </row>
    <row r="89" spans="1:18" ht="29.9" customHeight="1">
      <c r="A89" s="5">
        <v>87</v>
      </c>
      <c r="B89" s="303" t="s">
        <v>1075</v>
      </c>
      <c r="C89" s="5" t="s">
        <v>1094</v>
      </c>
      <c r="D89" s="6" t="s">
        <v>1103</v>
      </c>
      <c r="E89" s="51"/>
      <c r="F89" s="304">
        <v>46038</v>
      </c>
      <c r="G89" s="132"/>
      <c r="H89" s="318" t="s">
        <v>733</v>
      </c>
      <c r="I89" s="318" t="s">
        <v>733</v>
      </c>
      <c r="J89" s="44" t="s">
        <v>733</v>
      </c>
      <c r="K89" s="44" t="s">
        <v>733</v>
      </c>
      <c r="L89" s="6" t="s">
        <v>110</v>
      </c>
      <c r="M89" s="304">
        <v>46042</v>
      </c>
      <c r="N89" s="49"/>
      <c r="O89" s="136" t="s">
        <v>1096</v>
      </c>
      <c r="P89" s="6" t="s">
        <v>796</v>
      </c>
      <c r="Q89" s="306">
        <v>46043</v>
      </c>
    </row>
    <row r="90" spans="1:18" ht="29.9" customHeight="1">
      <c r="A90" s="5">
        <v>88</v>
      </c>
      <c r="B90" s="303" t="s">
        <v>975</v>
      </c>
      <c r="C90" s="5" t="s">
        <v>1107</v>
      </c>
      <c r="D90" s="6" t="s">
        <v>1313</v>
      </c>
      <c r="E90" s="309"/>
      <c r="F90" s="304">
        <v>46040</v>
      </c>
      <c r="G90" s="44"/>
      <c r="H90" s="318" t="s">
        <v>733</v>
      </c>
      <c r="I90" s="318" t="s">
        <v>733</v>
      </c>
      <c r="J90" s="44" t="s">
        <v>733</v>
      </c>
      <c r="K90" s="44" t="s">
        <v>733</v>
      </c>
      <c r="L90" s="6" t="s">
        <v>110</v>
      </c>
      <c r="M90" s="304">
        <v>46046</v>
      </c>
      <c r="N90" s="49"/>
      <c r="O90" s="136" t="s">
        <v>1108</v>
      </c>
      <c r="P90" s="6" t="s">
        <v>796</v>
      </c>
      <c r="Q90" s="306">
        <v>46055</v>
      </c>
    </row>
    <row r="91" spans="1:18" ht="30" customHeight="1">
      <c r="A91" s="5">
        <v>89</v>
      </c>
      <c r="B91" s="303" t="s">
        <v>1008</v>
      </c>
      <c r="C91" s="5" t="s">
        <v>1091</v>
      </c>
      <c r="D91" s="6" t="s">
        <v>1313</v>
      </c>
      <c r="E91" s="311"/>
      <c r="F91" s="304">
        <v>46038</v>
      </c>
      <c r="G91" s="44"/>
      <c r="H91" s="318" t="s">
        <v>733</v>
      </c>
      <c r="I91" s="318" t="s">
        <v>733</v>
      </c>
      <c r="J91" s="44" t="s">
        <v>733</v>
      </c>
      <c r="K91" s="44" t="s">
        <v>733</v>
      </c>
      <c r="L91" s="6" t="s">
        <v>110</v>
      </c>
      <c r="M91" s="304">
        <v>46047</v>
      </c>
      <c r="N91" s="49"/>
      <c r="O91" s="136" t="s">
        <v>1101</v>
      </c>
      <c r="P91" s="6"/>
      <c r="Q91" s="306"/>
    </row>
    <row r="92" spans="1:18" ht="31.5" customHeight="1">
      <c r="A92" s="5">
        <v>90</v>
      </c>
      <c r="B92" s="303" t="s">
        <v>970</v>
      </c>
      <c r="C92" s="5" t="s">
        <v>1093</v>
      </c>
      <c r="D92" s="6" t="s">
        <v>1313</v>
      </c>
      <c r="E92" s="309"/>
      <c r="F92" s="304">
        <v>46036</v>
      </c>
      <c r="G92" s="44"/>
      <c r="H92" s="318" t="s">
        <v>733</v>
      </c>
      <c r="I92" s="318" t="s">
        <v>733</v>
      </c>
      <c r="J92" s="44" t="s">
        <v>733</v>
      </c>
      <c r="K92" s="44" t="s">
        <v>733</v>
      </c>
      <c r="L92" s="6" t="s">
        <v>110</v>
      </c>
      <c r="M92" s="304">
        <v>46049</v>
      </c>
      <c r="N92" s="49"/>
      <c r="O92" s="136" t="s">
        <v>1109</v>
      </c>
      <c r="P92" s="6" t="s">
        <v>796</v>
      </c>
      <c r="Q92" s="306">
        <v>46057</v>
      </c>
    </row>
    <row r="93" spans="1:18" ht="26.15" customHeight="1">
      <c r="A93" s="5">
        <v>91</v>
      </c>
      <c r="B93" s="303" t="s">
        <v>1060</v>
      </c>
      <c r="C93" s="5" t="s">
        <v>1316</v>
      </c>
      <c r="D93" s="6" t="s">
        <v>1313</v>
      </c>
      <c r="E93" s="51"/>
      <c r="F93" s="304">
        <v>46036</v>
      </c>
      <c r="G93" s="132"/>
      <c r="H93" s="318" t="s">
        <v>733</v>
      </c>
      <c r="I93" s="318" t="s">
        <v>733</v>
      </c>
      <c r="J93" s="44" t="s">
        <v>733</v>
      </c>
      <c r="K93" s="44" t="s">
        <v>733</v>
      </c>
      <c r="L93" s="6" t="s">
        <v>110</v>
      </c>
      <c r="M93" s="304">
        <v>46049</v>
      </c>
      <c r="N93" s="49"/>
      <c r="O93" s="136" t="s">
        <v>1096</v>
      </c>
      <c r="P93" s="6"/>
      <c r="Q93" s="306"/>
      <c r="R93" s="125"/>
    </row>
    <row r="94" spans="1:18" ht="30" customHeight="1">
      <c r="A94" s="5">
        <v>92</v>
      </c>
      <c r="B94" s="303" t="s">
        <v>1083</v>
      </c>
      <c r="C94" s="5" t="s">
        <v>1094</v>
      </c>
      <c r="D94" s="6" t="s">
        <v>1313</v>
      </c>
      <c r="E94" s="312"/>
      <c r="F94" s="304">
        <v>46033</v>
      </c>
      <c r="G94" s="313"/>
      <c r="H94" s="318" t="s">
        <v>733</v>
      </c>
      <c r="I94" s="318" t="s">
        <v>733</v>
      </c>
      <c r="J94" s="44" t="s">
        <v>733</v>
      </c>
      <c r="K94" s="44" t="s">
        <v>733</v>
      </c>
      <c r="L94" s="6" t="s">
        <v>110</v>
      </c>
      <c r="M94" s="304">
        <v>46050</v>
      </c>
      <c r="N94" s="314"/>
      <c r="O94" s="136" t="s">
        <v>1097</v>
      </c>
      <c r="P94" s="6"/>
      <c r="Q94" s="306"/>
      <c r="R94" s="125"/>
    </row>
    <row r="95" spans="1:18" ht="30" customHeight="1">
      <c r="A95" s="5">
        <v>93</v>
      </c>
      <c r="B95" s="136" t="s">
        <v>1053</v>
      </c>
      <c r="C95" s="5" t="s">
        <v>1107</v>
      </c>
      <c r="D95" s="6" t="s">
        <v>1313</v>
      </c>
      <c r="E95" s="51"/>
      <c r="F95" s="304">
        <v>46041</v>
      </c>
      <c r="G95" s="132"/>
      <c r="H95" s="318" t="s">
        <v>733</v>
      </c>
      <c r="I95" s="318" t="s">
        <v>733</v>
      </c>
      <c r="J95" s="44" t="s">
        <v>733</v>
      </c>
      <c r="K95" s="44" t="s">
        <v>733</v>
      </c>
      <c r="L95" s="6" t="s">
        <v>110</v>
      </c>
      <c r="M95" s="304">
        <v>46052</v>
      </c>
      <c r="N95" s="49"/>
      <c r="O95" s="136" t="s">
        <v>1101</v>
      </c>
      <c r="P95" s="6" t="s">
        <v>796</v>
      </c>
      <c r="Q95" s="306">
        <v>46055</v>
      </c>
      <c r="R95" s="125"/>
    </row>
    <row r="96" spans="1:18" ht="30" customHeight="1">
      <c r="A96" s="5">
        <v>94</v>
      </c>
      <c r="B96" s="303" t="s">
        <v>1055</v>
      </c>
      <c r="C96" s="5" t="s">
        <v>1105</v>
      </c>
      <c r="D96" s="6" t="s">
        <v>1313</v>
      </c>
      <c r="E96" s="51"/>
      <c r="F96" s="304">
        <v>46045</v>
      </c>
      <c r="G96" s="132"/>
      <c r="H96" s="318" t="s">
        <v>733</v>
      </c>
      <c r="I96" s="318" t="s">
        <v>733</v>
      </c>
      <c r="J96" s="44" t="s">
        <v>733</v>
      </c>
      <c r="K96" s="44" t="s">
        <v>733</v>
      </c>
      <c r="L96" s="6" t="s">
        <v>110</v>
      </c>
      <c r="M96" s="304">
        <v>46052</v>
      </c>
      <c r="N96" s="49"/>
      <c r="O96" s="136" t="s">
        <v>1096</v>
      </c>
      <c r="P96" s="6" t="s">
        <v>796</v>
      </c>
      <c r="Q96" s="306">
        <v>46055</v>
      </c>
      <c r="R96" s="125"/>
    </row>
    <row r="97" spans="1:18" ht="30" customHeight="1">
      <c r="A97" s="5">
        <v>95</v>
      </c>
      <c r="B97" s="303" t="s">
        <v>974</v>
      </c>
      <c r="C97" s="5" t="s">
        <v>1316</v>
      </c>
      <c r="D97" s="6" t="s">
        <v>1313</v>
      </c>
      <c r="E97" s="309"/>
      <c r="F97" s="304">
        <v>46042</v>
      </c>
      <c r="G97" s="44"/>
      <c r="H97" s="318" t="s">
        <v>733</v>
      </c>
      <c r="I97" s="318" t="s">
        <v>733</v>
      </c>
      <c r="J97" s="44" t="s">
        <v>733</v>
      </c>
      <c r="K97" s="44" t="s">
        <v>733</v>
      </c>
      <c r="L97" s="6" t="s">
        <v>110</v>
      </c>
      <c r="M97" s="304">
        <v>46053</v>
      </c>
      <c r="N97" s="49"/>
      <c r="O97" s="136" t="s">
        <v>1108</v>
      </c>
      <c r="P97" s="6"/>
      <c r="Q97" s="306"/>
      <c r="R97" s="125"/>
    </row>
    <row r="98" spans="1:18" ht="30" customHeight="1">
      <c r="A98" s="5">
        <v>96</v>
      </c>
      <c r="B98" s="315" t="s">
        <v>1057</v>
      </c>
      <c r="C98" s="5" t="s">
        <v>1093</v>
      </c>
      <c r="D98" s="6" t="s">
        <v>1313</v>
      </c>
      <c r="E98" s="51"/>
      <c r="F98" s="304">
        <v>46045</v>
      </c>
      <c r="G98" s="132"/>
      <c r="H98" s="318" t="s">
        <v>733</v>
      </c>
      <c r="I98" s="318" t="s">
        <v>733</v>
      </c>
      <c r="J98" s="44" t="s">
        <v>733</v>
      </c>
      <c r="K98" s="44" t="s">
        <v>733</v>
      </c>
      <c r="L98" s="6" t="s">
        <v>110</v>
      </c>
      <c r="M98" s="304">
        <v>46053</v>
      </c>
      <c r="N98" s="49"/>
      <c r="O98" s="136" t="s">
        <v>1096</v>
      </c>
      <c r="P98" s="6" t="s">
        <v>796</v>
      </c>
      <c r="Q98" s="306">
        <v>46056</v>
      </c>
      <c r="R98" s="125"/>
    </row>
    <row r="99" spans="1:18" ht="30" customHeight="1">
      <c r="A99" s="5">
        <v>97</v>
      </c>
      <c r="B99" s="303" t="s">
        <v>1074</v>
      </c>
      <c r="C99" s="5" t="s">
        <v>1091</v>
      </c>
      <c r="D99" s="6" t="s">
        <v>1313</v>
      </c>
      <c r="E99" s="51"/>
      <c r="F99" s="304">
        <v>46049</v>
      </c>
      <c r="G99" s="132"/>
      <c r="H99" s="318" t="s">
        <v>733</v>
      </c>
      <c r="I99" s="318" t="s">
        <v>733</v>
      </c>
      <c r="J99" s="44" t="s">
        <v>733</v>
      </c>
      <c r="K99" s="44" t="s">
        <v>733</v>
      </c>
      <c r="L99" s="6" t="s">
        <v>110</v>
      </c>
      <c r="M99" s="304">
        <v>46053</v>
      </c>
      <c r="N99" s="49"/>
      <c r="O99" s="136" t="s">
        <v>1097</v>
      </c>
      <c r="P99" s="6"/>
      <c r="Q99" s="306"/>
      <c r="R99" s="125"/>
    </row>
    <row r="100" spans="1:18" ht="30" customHeight="1">
      <c r="A100" s="5">
        <v>98</v>
      </c>
      <c r="B100" s="303" t="s">
        <v>976</v>
      </c>
      <c r="C100" s="5" t="s">
        <v>1105</v>
      </c>
      <c r="D100" s="6" t="s">
        <v>1095</v>
      </c>
      <c r="E100" s="311"/>
      <c r="F100" s="304">
        <v>46049</v>
      </c>
      <c r="G100" s="44"/>
      <c r="H100" s="318" t="s">
        <v>733</v>
      </c>
      <c r="I100" s="318" t="s">
        <v>733</v>
      </c>
      <c r="J100" s="44" t="s">
        <v>733</v>
      </c>
      <c r="K100" s="44" t="s">
        <v>733</v>
      </c>
      <c r="L100" s="6" t="s">
        <v>110</v>
      </c>
      <c r="M100" s="304">
        <v>46055</v>
      </c>
      <c r="N100" s="49"/>
      <c r="O100" s="136" t="s">
        <v>1109</v>
      </c>
      <c r="P100" s="6" t="s">
        <v>796</v>
      </c>
      <c r="Q100" s="306">
        <v>46057</v>
      </c>
      <c r="R100" s="125"/>
    </row>
    <row r="101" spans="1:18" ht="30" customHeight="1">
      <c r="A101" s="5">
        <v>99</v>
      </c>
      <c r="B101" s="136" t="s">
        <v>1052</v>
      </c>
      <c r="C101" s="5" t="s">
        <v>1091</v>
      </c>
      <c r="D101" s="6" t="s">
        <v>1095</v>
      </c>
      <c r="E101" s="51"/>
      <c r="F101" s="304">
        <v>46042</v>
      </c>
      <c r="G101" s="132"/>
      <c r="H101" s="318" t="s">
        <v>733</v>
      </c>
      <c r="I101" s="318" t="s">
        <v>733</v>
      </c>
      <c r="J101" s="44" t="s">
        <v>733</v>
      </c>
      <c r="K101" s="44" t="s">
        <v>733</v>
      </c>
      <c r="L101" s="6" t="s">
        <v>110</v>
      </c>
      <c r="M101" s="304">
        <v>46056</v>
      </c>
      <c r="N101" s="49"/>
      <c r="O101" s="136" t="s">
        <v>1101</v>
      </c>
      <c r="P101" s="6" t="s">
        <v>796</v>
      </c>
      <c r="Q101" s="306">
        <v>46129</v>
      </c>
      <c r="R101" s="125"/>
    </row>
    <row r="102" spans="1:18" ht="30" customHeight="1">
      <c r="A102" s="5">
        <v>100</v>
      </c>
      <c r="B102" s="303" t="s">
        <v>1061</v>
      </c>
      <c r="C102" s="5" t="s">
        <v>1316</v>
      </c>
      <c r="D102" s="6" t="s">
        <v>1313</v>
      </c>
      <c r="E102" s="51"/>
      <c r="F102" s="304">
        <v>46052</v>
      </c>
      <c r="G102" s="307"/>
      <c r="H102" s="318" t="s">
        <v>733</v>
      </c>
      <c r="I102" s="318" t="s">
        <v>733</v>
      </c>
      <c r="J102" s="44" t="s">
        <v>733</v>
      </c>
      <c r="K102" s="44" t="s">
        <v>733</v>
      </c>
      <c r="L102" s="6" t="s">
        <v>110</v>
      </c>
      <c r="M102" s="304">
        <v>46058</v>
      </c>
      <c r="N102" s="49"/>
      <c r="O102" s="136" t="s">
        <v>1096</v>
      </c>
      <c r="P102" s="6"/>
      <c r="Q102" s="306"/>
      <c r="R102" s="125"/>
    </row>
    <row r="103" spans="1:18" ht="30" customHeight="1">
      <c r="A103" s="5">
        <v>101</v>
      </c>
      <c r="B103" s="303" t="s">
        <v>977</v>
      </c>
      <c r="C103" s="5" t="s">
        <v>1099</v>
      </c>
      <c r="D103" s="6" t="s">
        <v>1315</v>
      </c>
      <c r="E103" s="311"/>
      <c r="F103" s="304">
        <v>46053</v>
      </c>
      <c r="G103" s="44"/>
      <c r="H103" s="318" t="s">
        <v>733</v>
      </c>
      <c r="I103" s="318" t="s">
        <v>733</v>
      </c>
      <c r="J103" s="44" t="s">
        <v>733</v>
      </c>
      <c r="K103" s="44" t="s">
        <v>733</v>
      </c>
      <c r="L103" s="6" t="s">
        <v>110</v>
      </c>
      <c r="M103" s="304">
        <v>46061</v>
      </c>
      <c r="N103" s="49"/>
      <c r="O103" s="136" t="s">
        <v>1109</v>
      </c>
      <c r="P103" s="6" t="s">
        <v>796</v>
      </c>
      <c r="Q103" s="306">
        <v>46062</v>
      </c>
      <c r="R103" s="125"/>
    </row>
    <row r="104" spans="1:18" ht="30" customHeight="1">
      <c r="A104" s="5">
        <v>102</v>
      </c>
      <c r="B104" s="136" t="s">
        <v>298</v>
      </c>
      <c r="C104" s="5" t="s">
        <v>1091</v>
      </c>
      <c r="D104" s="6" t="s">
        <v>1313</v>
      </c>
      <c r="E104" s="51"/>
      <c r="F104" s="304">
        <v>46052</v>
      </c>
      <c r="G104" s="132"/>
      <c r="H104" s="318" t="s">
        <v>733</v>
      </c>
      <c r="I104" s="318" t="s">
        <v>733</v>
      </c>
      <c r="J104" s="44" t="s">
        <v>733</v>
      </c>
      <c r="K104" s="44" t="s">
        <v>733</v>
      </c>
      <c r="L104" s="6" t="s">
        <v>110</v>
      </c>
      <c r="M104" s="304">
        <v>46062</v>
      </c>
      <c r="N104" s="49"/>
      <c r="O104" s="136" t="s">
        <v>1101</v>
      </c>
      <c r="P104" s="6" t="s">
        <v>796</v>
      </c>
      <c r="Q104" s="306">
        <v>46063</v>
      </c>
      <c r="R104" s="125"/>
    </row>
    <row r="105" spans="1:18" ht="30" customHeight="1">
      <c r="A105" s="5">
        <v>103</v>
      </c>
      <c r="B105" s="303" t="s">
        <v>1056</v>
      </c>
      <c r="C105" s="5" t="s">
        <v>1091</v>
      </c>
      <c r="D105" s="6" t="s">
        <v>1313</v>
      </c>
      <c r="E105" s="51"/>
      <c r="F105" s="304">
        <v>46060</v>
      </c>
      <c r="G105" s="132"/>
      <c r="H105" s="318" t="s">
        <v>733</v>
      </c>
      <c r="I105" s="318" t="s">
        <v>733</v>
      </c>
      <c r="J105" s="44" t="s">
        <v>733</v>
      </c>
      <c r="K105" s="44" t="s">
        <v>733</v>
      </c>
      <c r="L105" s="6" t="s">
        <v>110</v>
      </c>
      <c r="M105" s="304">
        <v>46064</v>
      </c>
      <c r="N105" s="49"/>
      <c r="O105" s="136" t="s">
        <v>1096</v>
      </c>
      <c r="P105" s="6" t="s">
        <v>796</v>
      </c>
      <c r="Q105" s="306">
        <v>46066</v>
      </c>
      <c r="R105" s="125"/>
    </row>
    <row r="106" spans="1:18" ht="30" customHeight="1">
      <c r="A106" s="5">
        <v>104</v>
      </c>
      <c r="B106" s="316" t="s">
        <v>963</v>
      </c>
      <c r="C106" s="5" t="s">
        <v>1107</v>
      </c>
      <c r="D106" s="6" t="s">
        <v>1313</v>
      </c>
      <c r="E106" s="311"/>
      <c r="F106" s="304">
        <v>46059</v>
      </c>
      <c r="G106" s="44"/>
      <c r="H106" s="318" t="s">
        <v>733</v>
      </c>
      <c r="I106" s="318" t="s">
        <v>733</v>
      </c>
      <c r="J106" s="44" t="s">
        <v>733</v>
      </c>
      <c r="K106" s="44" t="s">
        <v>733</v>
      </c>
      <c r="L106" s="6" t="s">
        <v>110</v>
      </c>
      <c r="M106" s="304">
        <v>46066</v>
      </c>
      <c r="N106" s="49"/>
      <c r="O106" s="136" t="s">
        <v>1109</v>
      </c>
      <c r="P106" s="6" t="s">
        <v>796</v>
      </c>
      <c r="Q106" s="306">
        <v>46072</v>
      </c>
      <c r="R106" s="125"/>
    </row>
    <row r="107" spans="1:18" ht="30" customHeight="1">
      <c r="A107" s="5">
        <v>105</v>
      </c>
      <c r="B107" s="136" t="s">
        <v>299</v>
      </c>
      <c r="C107" s="5" t="s">
        <v>1094</v>
      </c>
      <c r="D107" s="6" t="s">
        <v>1313</v>
      </c>
      <c r="E107" s="51"/>
      <c r="F107" s="304">
        <v>46059</v>
      </c>
      <c r="G107" s="132"/>
      <c r="H107" s="318" t="s">
        <v>733</v>
      </c>
      <c r="I107" s="318" t="s">
        <v>733</v>
      </c>
      <c r="J107" s="44" t="s">
        <v>733</v>
      </c>
      <c r="K107" s="44" t="s">
        <v>733</v>
      </c>
      <c r="L107" s="6" t="s">
        <v>110</v>
      </c>
      <c r="M107" s="304">
        <v>46066</v>
      </c>
      <c r="N107" s="49"/>
      <c r="O107" s="136" t="s">
        <v>1101</v>
      </c>
      <c r="P107" s="6" t="s">
        <v>796</v>
      </c>
      <c r="Q107" s="306">
        <v>46067</v>
      </c>
      <c r="R107" s="125"/>
    </row>
    <row r="108" spans="1:18" ht="30" customHeight="1">
      <c r="A108" s="5">
        <v>106</v>
      </c>
      <c r="B108" s="303" t="s">
        <v>1059</v>
      </c>
      <c r="C108" s="5" t="s">
        <v>1099</v>
      </c>
      <c r="D108" s="6" t="s">
        <v>1095</v>
      </c>
      <c r="E108" s="51"/>
      <c r="F108" s="304">
        <v>46033</v>
      </c>
      <c r="G108" s="132"/>
      <c r="H108" s="318" t="s">
        <v>733</v>
      </c>
      <c r="I108" s="318" t="s">
        <v>733</v>
      </c>
      <c r="J108" s="44" t="s">
        <v>733</v>
      </c>
      <c r="K108" s="44" t="s">
        <v>733</v>
      </c>
      <c r="L108" s="6" t="s">
        <v>110</v>
      </c>
      <c r="M108" s="304">
        <v>46069</v>
      </c>
      <c r="N108" s="49"/>
      <c r="O108" s="136" t="s">
        <v>1096</v>
      </c>
      <c r="P108" s="6" t="s">
        <v>796</v>
      </c>
      <c r="Q108" s="306">
        <v>46070</v>
      </c>
      <c r="R108" s="125"/>
    </row>
    <row r="109" spans="1:18" ht="30" customHeight="1">
      <c r="A109" s="5">
        <v>107</v>
      </c>
      <c r="B109" s="303" t="s">
        <v>207</v>
      </c>
      <c r="C109" s="5" t="s">
        <v>1099</v>
      </c>
      <c r="D109" s="6" t="s">
        <v>1313</v>
      </c>
      <c r="E109" s="51"/>
      <c r="F109" s="304">
        <v>46064</v>
      </c>
      <c r="G109" s="130"/>
      <c r="H109" s="318" t="s">
        <v>733</v>
      </c>
      <c r="I109" s="318" t="s">
        <v>733</v>
      </c>
      <c r="J109" s="44" t="s">
        <v>733</v>
      </c>
      <c r="K109" s="44" t="s">
        <v>733</v>
      </c>
      <c r="L109" s="6" t="s">
        <v>110</v>
      </c>
      <c r="M109" s="304">
        <v>46070</v>
      </c>
      <c r="N109" s="49"/>
      <c r="O109" s="136" t="s">
        <v>1101</v>
      </c>
      <c r="P109" s="6" t="s">
        <v>796</v>
      </c>
      <c r="Q109" s="306">
        <v>46080</v>
      </c>
      <c r="R109" s="125"/>
    </row>
    <row r="110" spans="1:18" ht="30" customHeight="1">
      <c r="A110" s="5">
        <v>108</v>
      </c>
      <c r="B110" s="316" t="s">
        <v>961</v>
      </c>
      <c r="C110" s="5" t="s">
        <v>1317</v>
      </c>
      <c r="D110" s="6" t="s">
        <v>1313</v>
      </c>
      <c r="E110" s="311"/>
      <c r="F110" s="304">
        <v>46059</v>
      </c>
      <c r="G110" s="44"/>
      <c r="H110" s="318" t="s">
        <v>733</v>
      </c>
      <c r="I110" s="318" t="s">
        <v>733</v>
      </c>
      <c r="J110" s="44" t="s">
        <v>733</v>
      </c>
      <c r="K110" s="44" t="s">
        <v>733</v>
      </c>
      <c r="L110" s="6" t="s">
        <v>110</v>
      </c>
      <c r="M110" s="304">
        <v>46076</v>
      </c>
      <c r="N110" s="49"/>
      <c r="O110" s="136" t="s">
        <v>1109</v>
      </c>
      <c r="P110" s="6" t="s">
        <v>796</v>
      </c>
      <c r="Q110" s="306">
        <v>46077</v>
      </c>
      <c r="R110" s="125"/>
    </row>
    <row r="111" spans="1:18" s="135" customFormat="1" ht="44.15" customHeight="1">
      <c r="A111" s="5">
        <v>109</v>
      </c>
      <c r="B111" s="303" t="s">
        <v>334</v>
      </c>
      <c r="C111" s="5" t="s">
        <v>1091</v>
      </c>
      <c r="D111" s="6" t="s">
        <v>1095</v>
      </c>
      <c r="E111" s="51"/>
      <c r="F111" s="304">
        <v>46070</v>
      </c>
      <c r="G111" s="132"/>
      <c r="H111" s="318" t="s">
        <v>733</v>
      </c>
      <c r="I111" s="318" t="s">
        <v>733</v>
      </c>
      <c r="J111" s="44" t="s">
        <v>733</v>
      </c>
      <c r="K111" s="44" t="s">
        <v>733</v>
      </c>
      <c r="L111" s="6" t="s">
        <v>110</v>
      </c>
      <c r="M111" s="304">
        <v>46081</v>
      </c>
      <c r="N111" s="49"/>
      <c r="O111" s="136" t="s">
        <v>1101</v>
      </c>
      <c r="P111" s="6"/>
      <c r="Q111" s="306"/>
      <c r="R111" s="134"/>
    </row>
    <row r="112" spans="1:18" ht="44.15" customHeight="1">
      <c r="A112" s="5">
        <v>110</v>
      </c>
      <c r="B112" s="308" t="s">
        <v>1048</v>
      </c>
      <c r="C112" s="5" t="s">
        <v>1094</v>
      </c>
      <c r="D112" s="6" t="s">
        <v>1313</v>
      </c>
      <c r="E112" s="51"/>
      <c r="F112" s="304">
        <v>46070</v>
      </c>
      <c r="G112" s="307"/>
      <c r="H112" s="318" t="s">
        <v>733</v>
      </c>
      <c r="I112" s="318" t="s">
        <v>733</v>
      </c>
      <c r="J112" s="44" t="s">
        <v>733</v>
      </c>
      <c r="K112" s="44" t="s">
        <v>733</v>
      </c>
      <c r="L112" s="6" t="s">
        <v>110</v>
      </c>
      <c r="M112" s="304">
        <v>46084</v>
      </c>
      <c r="N112" s="49"/>
      <c r="O112" s="136" t="s">
        <v>1101</v>
      </c>
      <c r="P112" s="6" t="s">
        <v>796</v>
      </c>
      <c r="Q112" s="306">
        <v>46091</v>
      </c>
      <c r="R112" s="134"/>
    </row>
    <row r="113" spans="1:18" s="135" customFormat="1" ht="44.15" customHeight="1">
      <c r="A113" s="5">
        <v>111</v>
      </c>
      <c r="B113" s="316" t="s">
        <v>962</v>
      </c>
      <c r="C113" s="5" t="s">
        <v>1099</v>
      </c>
      <c r="D113" s="6" t="s">
        <v>1095</v>
      </c>
      <c r="E113" s="311"/>
      <c r="F113" s="304">
        <v>46066</v>
      </c>
      <c r="G113" s="44"/>
      <c r="H113" s="318" t="s">
        <v>733</v>
      </c>
      <c r="I113" s="318" t="s">
        <v>733</v>
      </c>
      <c r="J113" s="44" t="s">
        <v>733</v>
      </c>
      <c r="K113" s="44" t="s">
        <v>733</v>
      </c>
      <c r="L113" s="6" t="s">
        <v>110</v>
      </c>
      <c r="M113" s="304">
        <v>46088</v>
      </c>
      <c r="N113" s="49"/>
      <c r="O113" s="136" t="s">
        <v>1110</v>
      </c>
      <c r="P113" s="6" t="s">
        <v>796</v>
      </c>
      <c r="Q113" s="306">
        <v>46089</v>
      </c>
      <c r="R113" s="134"/>
    </row>
    <row r="114" spans="1:18" ht="30" customHeight="1">
      <c r="A114" s="5">
        <v>112</v>
      </c>
      <c r="B114" s="303" t="s">
        <v>1044</v>
      </c>
      <c r="C114" s="5" t="s">
        <v>1093</v>
      </c>
      <c r="D114" s="6" t="s">
        <v>1313</v>
      </c>
      <c r="E114" s="51"/>
      <c r="F114" s="304">
        <v>46061</v>
      </c>
      <c r="G114" s="130"/>
      <c r="H114" s="318" t="s">
        <v>733</v>
      </c>
      <c r="I114" s="318" t="s">
        <v>733</v>
      </c>
      <c r="J114" s="44" t="s">
        <v>733</v>
      </c>
      <c r="K114" s="44" t="s">
        <v>733</v>
      </c>
      <c r="L114" s="6" t="s">
        <v>110</v>
      </c>
      <c r="M114" s="304">
        <v>46095</v>
      </c>
      <c r="N114" s="50"/>
      <c r="O114" s="136" t="s">
        <v>1101</v>
      </c>
      <c r="P114" s="6"/>
      <c r="Q114" s="306"/>
      <c r="R114" s="125"/>
    </row>
    <row r="115" spans="1:18" s="135" customFormat="1" ht="48" customHeight="1">
      <c r="A115" s="5">
        <v>113</v>
      </c>
      <c r="B115" s="303" t="s">
        <v>973</v>
      </c>
      <c r="C115" s="5" t="s">
        <v>1099</v>
      </c>
      <c r="D115" s="6" t="s">
        <v>1313</v>
      </c>
      <c r="E115" s="311"/>
      <c r="F115" s="304">
        <v>46093</v>
      </c>
      <c r="G115" s="44"/>
      <c r="H115" s="318" t="s">
        <v>733</v>
      </c>
      <c r="I115" s="318" t="s">
        <v>733</v>
      </c>
      <c r="J115" s="44" t="s">
        <v>733</v>
      </c>
      <c r="K115" s="44" t="s">
        <v>733</v>
      </c>
      <c r="L115" s="6" t="s">
        <v>110</v>
      </c>
      <c r="M115" s="304">
        <v>46102</v>
      </c>
      <c r="N115" s="49"/>
      <c r="O115" s="136" t="s">
        <v>1110</v>
      </c>
      <c r="P115" s="6" t="s">
        <v>796</v>
      </c>
      <c r="Q115" s="306">
        <v>46104</v>
      </c>
      <c r="R115" s="125"/>
    </row>
    <row r="116" spans="1:18" ht="43.4" customHeight="1">
      <c r="A116" s="5">
        <v>114</v>
      </c>
      <c r="B116" s="303" t="s">
        <v>984</v>
      </c>
      <c r="C116" s="5" t="s">
        <v>1094</v>
      </c>
      <c r="D116" s="6" t="s">
        <v>1313</v>
      </c>
      <c r="E116" s="311"/>
      <c r="F116" s="304">
        <v>46076</v>
      </c>
      <c r="G116" s="44"/>
      <c r="H116" s="318" t="s">
        <v>733</v>
      </c>
      <c r="I116" s="318" t="s">
        <v>733</v>
      </c>
      <c r="J116" s="44" t="s">
        <v>733</v>
      </c>
      <c r="K116" s="44" t="s">
        <v>733</v>
      </c>
      <c r="L116" s="6" t="s">
        <v>110</v>
      </c>
      <c r="M116" s="304">
        <v>46111</v>
      </c>
      <c r="N116" s="49"/>
      <c r="O116" s="136" t="s">
        <v>1110</v>
      </c>
      <c r="P116" s="6" t="s">
        <v>796</v>
      </c>
      <c r="Q116" s="306">
        <v>46116</v>
      </c>
      <c r="R116" s="125"/>
    </row>
    <row r="117" spans="1:18" ht="30" customHeight="1">
      <c r="A117" s="5">
        <v>115</v>
      </c>
      <c r="B117" s="303" t="s">
        <v>983</v>
      </c>
      <c r="C117" s="5" t="s">
        <v>1091</v>
      </c>
      <c r="D117" s="6" t="s">
        <v>1313</v>
      </c>
      <c r="E117" s="309"/>
      <c r="F117" s="304">
        <v>46103</v>
      </c>
      <c r="G117" s="44"/>
      <c r="H117" s="318" t="s">
        <v>733</v>
      </c>
      <c r="I117" s="318" t="s">
        <v>733</v>
      </c>
      <c r="J117" s="44" t="s">
        <v>733</v>
      </c>
      <c r="K117" s="44" t="s">
        <v>733</v>
      </c>
      <c r="L117" s="6" t="s">
        <v>110</v>
      </c>
      <c r="M117" s="304">
        <v>46114</v>
      </c>
      <c r="N117" s="49"/>
      <c r="O117" s="136" t="s">
        <v>1109</v>
      </c>
      <c r="P117" s="6" t="s">
        <v>796</v>
      </c>
      <c r="Q117" s="306">
        <v>46124</v>
      </c>
      <c r="R117" s="125"/>
    </row>
    <row r="118" spans="1:18" ht="30" customHeight="1">
      <c r="A118" s="5">
        <v>116</v>
      </c>
      <c r="B118" s="136" t="s">
        <v>1051</v>
      </c>
      <c r="C118" s="5" t="s">
        <v>1094</v>
      </c>
      <c r="D118" s="6" t="s">
        <v>1313</v>
      </c>
      <c r="E118" s="51"/>
      <c r="F118" s="304">
        <v>46087</v>
      </c>
      <c r="G118" s="132"/>
      <c r="H118" s="318" t="s">
        <v>733</v>
      </c>
      <c r="I118" s="318" t="s">
        <v>733</v>
      </c>
      <c r="J118" s="44" t="s">
        <v>733</v>
      </c>
      <c r="K118" s="44" t="s">
        <v>733</v>
      </c>
      <c r="L118" s="6" t="s">
        <v>110</v>
      </c>
      <c r="M118" s="304">
        <v>46115</v>
      </c>
      <c r="N118" s="49"/>
      <c r="O118" s="136" t="s">
        <v>1111</v>
      </c>
      <c r="P118" s="6"/>
      <c r="Q118" s="306"/>
      <c r="R118" s="125"/>
    </row>
    <row r="119" spans="1:18" ht="30" customHeight="1">
      <c r="A119" s="5">
        <v>117</v>
      </c>
      <c r="B119" s="303" t="s">
        <v>980</v>
      </c>
      <c r="C119" s="5" t="s">
        <v>1094</v>
      </c>
      <c r="D119" s="6" t="s">
        <v>1313</v>
      </c>
      <c r="E119" s="309"/>
      <c r="F119" s="304">
        <v>46110</v>
      </c>
      <c r="G119" s="44"/>
      <c r="H119" s="318" t="s">
        <v>733</v>
      </c>
      <c r="I119" s="318" t="s">
        <v>733</v>
      </c>
      <c r="J119" s="44" t="s">
        <v>733</v>
      </c>
      <c r="K119" s="44" t="s">
        <v>733</v>
      </c>
      <c r="L119" s="6" t="s">
        <v>110</v>
      </c>
      <c r="M119" s="304">
        <v>46120</v>
      </c>
      <c r="N119" s="49"/>
      <c r="O119" s="136" t="s">
        <v>1109</v>
      </c>
      <c r="P119" s="6" t="s">
        <v>796</v>
      </c>
      <c r="Q119" s="306">
        <v>46134</v>
      </c>
      <c r="R119" s="125"/>
    </row>
    <row r="120" spans="1:18" s="135" customFormat="1" ht="30" customHeight="1">
      <c r="A120" s="5">
        <v>118</v>
      </c>
      <c r="B120" s="303" t="s">
        <v>10</v>
      </c>
      <c r="C120" s="5" t="s">
        <v>1318</v>
      </c>
      <c r="D120" s="6" t="s">
        <v>1319</v>
      </c>
      <c r="E120" s="51"/>
      <c r="F120" s="304">
        <v>46097</v>
      </c>
      <c r="G120" s="307"/>
      <c r="H120" s="318" t="s">
        <v>733</v>
      </c>
      <c r="I120" s="318" t="s">
        <v>733</v>
      </c>
      <c r="J120" s="44" t="s">
        <v>733</v>
      </c>
      <c r="K120" s="44" t="s">
        <v>733</v>
      </c>
      <c r="L120" s="6" t="s">
        <v>110</v>
      </c>
      <c r="M120" s="304">
        <v>46120</v>
      </c>
      <c r="N120" s="49"/>
      <c r="O120" s="136" t="s">
        <v>1101</v>
      </c>
      <c r="P120" s="6" t="s">
        <v>796</v>
      </c>
      <c r="Q120" s="306">
        <v>46121</v>
      </c>
      <c r="R120" s="134"/>
    </row>
    <row r="121" spans="1:18" s="135" customFormat="1" ht="30" customHeight="1">
      <c r="A121" s="5">
        <v>119</v>
      </c>
      <c r="B121" s="303" t="s">
        <v>1000</v>
      </c>
      <c r="C121" s="5" t="s">
        <v>1099</v>
      </c>
      <c r="D121" s="6" t="s">
        <v>1319</v>
      </c>
      <c r="E121" s="311"/>
      <c r="F121" s="304">
        <v>46105</v>
      </c>
      <c r="G121" s="44"/>
      <c r="H121" s="318" t="s">
        <v>733</v>
      </c>
      <c r="I121" s="318" t="s">
        <v>733</v>
      </c>
      <c r="J121" s="44" t="s">
        <v>733</v>
      </c>
      <c r="K121" s="44" t="s">
        <v>733</v>
      </c>
      <c r="L121" s="6" t="s">
        <v>110</v>
      </c>
      <c r="M121" s="304">
        <v>46123</v>
      </c>
      <c r="N121" s="49"/>
      <c r="O121" s="136" t="s">
        <v>1112</v>
      </c>
      <c r="P121" s="6" t="s">
        <v>796</v>
      </c>
      <c r="Q121" s="306">
        <v>46125</v>
      </c>
      <c r="R121" s="125"/>
    </row>
    <row r="122" spans="1:18" ht="30" customHeight="1">
      <c r="A122" s="5">
        <v>120</v>
      </c>
      <c r="B122" s="303" t="s">
        <v>1081</v>
      </c>
      <c r="C122" s="5" t="s">
        <v>1094</v>
      </c>
      <c r="D122" s="6" t="s">
        <v>1313</v>
      </c>
      <c r="E122" s="312"/>
      <c r="F122" s="304">
        <v>46099</v>
      </c>
      <c r="G122" s="313"/>
      <c r="H122" s="318" t="s">
        <v>733</v>
      </c>
      <c r="I122" s="318" t="s">
        <v>733</v>
      </c>
      <c r="J122" s="44" t="s">
        <v>733</v>
      </c>
      <c r="K122" s="44" t="s">
        <v>733</v>
      </c>
      <c r="L122" s="6" t="s">
        <v>110</v>
      </c>
      <c r="M122" s="304">
        <v>46123</v>
      </c>
      <c r="N122" s="314"/>
      <c r="O122" s="136" t="s">
        <v>1111</v>
      </c>
      <c r="P122" s="6"/>
      <c r="Q122" s="306"/>
      <c r="R122" s="125"/>
    </row>
    <row r="123" spans="1:18" ht="30" customHeight="1">
      <c r="A123" s="5">
        <v>121</v>
      </c>
      <c r="B123" s="316" t="s">
        <v>958</v>
      </c>
      <c r="C123" s="5" t="s">
        <v>1094</v>
      </c>
      <c r="D123" s="6" t="s">
        <v>1313</v>
      </c>
      <c r="E123" s="311"/>
      <c r="F123" s="304">
        <v>46098</v>
      </c>
      <c r="G123" s="44"/>
      <c r="H123" s="318" t="s">
        <v>733</v>
      </c>
      <c r="I123" s="318" t="s">
        <v>733</v>
      </c>
      <c r="J123" s="44" t="s">
        <v>733</v>
      </c>
      <c r="K123" s="44" t="s">
        <v>733</v>
      </c>
      <c r="L123" s="6" t="s">
        <v>110</v>
      </c>
      <c r="M123" s="304">
        <v>46125</v>
      </c>
      <c r="N123" s="49"/>
      <c r="O123" s="136" t="s">
        <v>1113</v>
      </c>
      <c r="P123" s="6" t="s">
        <v>796</v>
      </c>
      <c r="Q123" s="306">
        <v>46129</v>
      </c>
      <c r="R123" s="125"/>
    </row>
    <row r="124" spans="1:18" ht="30" customHeight="1">
      <c r="A124" s="5">
        <v>122</v>
      </c>
      <c r="B124" s="303" t="s">
        <v>981</v>
      </c>
      <c r="C124" s="5" t="s">
        <v>1091</v>
      </c>
      <c r="D124" s="6" t="s">
        <v>1313</v>
      </c>
      <c r="E124" s="311"/>
      <c r="F124" s="304">
        <v>46118</v>
      </c>
      <c r="G124" s="44"/>
      <c r="H124" s="318" t="s">
        <v>733</v>
      </c>
      <c r="I124" s="318" t="s">
        <v>733</v>
      </c>
      <c r="J124" s="44" t="s">
        <v>733</v>
      </c>
      <c r="K124" s="44" t="s">
        <v>733</v>
      </c>
      <c r="L124" s="6" t="s">
        <v>110</v>
      </c>
      <c r="M124" s="304">
        <v>46126</v>
      </c>
      <c r="N124" s="49"/>
      <c r="O124" s="136" t="s">
        <v>1109</v>
      </c>
      <c r="P124" s="6" t="s">
        <v>796</v>
      </c>
      <c r="Q124" s="306">
        <v>46131</v>
      </c>
      <c r="R124" s="125"/>
    </row>
    <row r="125" spans="1:18" ht="30" customHeight="1">
      <c r="A125" s="5">
        <v>123</v>
      </c>
      <c r="B125" s="303" t="s">
        <v>203</v>
      </c>
      <c r="C125" s="5" t="s">
        <v>1094</v>
      </c>
      <c r="D125" s="6" t="s">
        <v>1313</v>
      </c>
      <c r="E125" s="51"/>
      <c r="F125" s="304">
        <v>46115</v>
      </c>
      <c r="G125" s="130"/>
      <c r="H125" s="318" t="s">
        <v>733</v>
      </c>
      <c r="I125" s="318" t="s">
        <v>733</v>
      </c>
      <c r="J125" s="44" t="s">
        <v>733</v>
      </c>
      <c r="K125" s="44" t="s">
        <v>733</v>
      </c>
      <c r="L125" s="6" t="s">
        <v>110</v>
      </c>
      <c r="M125" s="304">
        <v>46127</v>
      </c>
      <c r="N125" s="49"/>
      <c r="O125" s="136" t="s">
        <v>1101</v>
      </c>
      <c r="P125" s="6"/>
      <c r="Q125" s="306"/>
      <c r="R125" s="125"/>
    </row>
    <row r="126" spans="1:18" ht="30" customHeight="1">
      <c r="A126" s="5">
        <v>124</v>
      </c>
      <c r="B126" s="303" t="s">
        <v>964</v>
      </c>
      <c r="C126" s="5" t="s">
        <v>1091</v>
      </c>
      <c r="D126" s="6" t="s">
        <v>1095</v>
      </c>
      <c r="E126" s="311"/>
      <c r="F126" s="304">
        <v>46095</v>
      </c>
      <c r="G126" s="44"/>
      <c r="H126" s="318" t="s">
        <v>733</v>
      </c>
      <c r="I126" s="318" t="s">
        <v>733</v>
      </c>
      <c r="J126" s="44" t="s">
        <v>733</v>
      </c>
      <c r="K126" s="44" t="s">
        <v>733</v>
      </c>
      <c r="L126" s="6" t="s">
        <v>110</v>
      </c>
      <c r="M126" s="304">
        <v>46130</v>
      </c>
      <c r="N126" s="49"/>
      <c r="O126" s="136" t="s">
        <v>1114</v>
      </c>
      <c r="P126" s="6" t="s">
        <v>796</v>
      </c>
      <c r="Q126" s="306">
        <v>46133</v>
      </c>
      <c r="R126" s="125"/>
    </row>
    <row r="127" spans="1:18" ht="30" customHeight="1">
      <c r="A127" s="5">
        <v>125</v>
      </c>
      <c r="B127" s="303" t="s">
        <v>978</v>
      </c>
      <c r="C127" s="5" t="s">
        <v>1094</v>
      </c>
      <c r="D127" s="6" t="s">
        <v>1313</v>
      </c>
      <c r="E127" s="311"/>
      <c r="F127" s="304">
        <v>46118</v>
      </c>
      <c r="G127" s="44"/>
      <c r="H127" s="318" t="s">
        <v>733</v>
      </c>
      <c r="I127" s="318" t="s">
        <v>733</v>
      </c>
      <c r="J127" s="44" t="s">
        <v>733</v>
      </c>
      <c r="K127" s="44" t="s">
        <v>733</v>
      </c>
      <c r="L127" s="6" t="s">
        <v>110</v>
      </c>
      <c r="M127" s="304">
        <v>46130</v>
      </c>
      <c r="N127" s="49"/>
      <c r="O127" s="136" t="s">
        <v>1109</v>
      </c>
      <c r="P127" s="6" t="s">
        <v>796</v>
      </c>
      <c r="Q127" s="306">
        <v>46139</v>
      </c>
      <c r="R127" s="125"/>
    </row>
    <row r="128" spans="1:18" ht="30" customHeight="1">
      <c r="A128" s="5">
        <v>126</v>
      </c>
      <c r="B128" s="316" t="s">
        <v>957</v>
      </c>
      <c r="C128" s="5" t="s">
        <v>1094</v>
      </c>
      <c r="D128" s="6" t="s">
        <v>1313</v>
      </c>
      <c r="E128" s="311"/>
      <c r="F128" s="304">
        <v>46106</v>
      </c>
      <c r="G128" s="44"/>
      <c r="H128" s="318" t="s">
        <v>733</v>
      </c>
      <c r="I128" s="318" t="s">
        <v>733</v>
      </c>
      <c r="J128" s="44" t="s">
        <v>733</v>
      </c>
      <c r="K128" s="44" t="s">
        <v>733</v>
      </c>
      <c r="L128" s="6" t="s">
        <v>110</v>
      </c>
      <c r="M128" s="304">
        <v>46133</v>
      </c>
      <c r="N128" s="49"/>
      <c r="O128" s="136" t="s">
        <v>1113</v>
      </c>
      <c r="P128" s="6" t="s">
        <v>796</v>
      </c>
      <c r="Q128" s="306">
        <v>46135</v>
      </c>
      <c r="R128" s="125"/>
    </row>
    <row r="129" spans="1:18" ht="30" customHeight="1">
      <c r="A129" s="5">
        <v>127</v>
      </c>
      <c r="B129" s="303" t="s">
        <v>1021</v>
      </c>
      <c r="C129" s="5" t="s">
        <v>1091</v>
      </c>
      <c r="D129" s="6" t="s">
        <v>1313</v>
      </c>
      <c r="E129" s="309"/>
      <c r="F129" s="304">
        <v>46119</v>
      </c>
      <c r="G129" s="44"/>
      <c r="H129" s="318" t="s">
        <v>733</v>
      </c>
      <c r="I129" s="318" t="s">
        <v>733</v>
      </c>
      <c r="J129" s="44" t="s">
        <v>733</v>
      </c>
      <c r="K129" s="44" t="s">
        <v>733</v>
      </c>
      <c r="L129" s="6" t="s">
        <v>110</v>
      </c>
      <c r="M129" s="304">
        <v>46134</v>
      </c>
      <c r="N129" s="49"/>
      <c r="O129" s="136" t="s">
        <v>1101</v>
      </c>
      <c r="P129" s="6"/>
      <c r="Q129" s="306"/>
      <c r="R129" s="125"/>
    </row>
    <row r="130" spans="1:18" ht="30" customHeight="1">
      <c r="A130" s="5">
        <v>128</v>
      </c>
      <c r="B130" s="303" t="s">
        <v>296</v>
      </c>
      <c r="C130" s="5" t="s">
        <v>1320</v>
      </c>
      <c r="D130" s="6" t="s">
        <v>1313</v>
      </c>
      <c r="E130" s="51"/>
      <c r="F130" s="304">
        <v>46099</v>
      </c>
      <c r="G130" s="130"/>
      <c r="H130" s="318" t="s">
        <v>733</v>
      </c>
      <c r="I130" s="318" t="s">
        <v>733</v>
      </c>
      <c r="J130" s="44" t="s">
        <v>733</v>
      </c>
      <c r="K130" s="44" t="s">
        <v>733</v>
      </c>
      <c r="L130" s="6" t="s">
        <v>110</v>
      </c>
      <c r="M130" s="304">
        <v>46135</v>
      </c>
      <c r="N130" s="133"/>
      <c r="O130" s="136" t="s">
        <v>1115</v>
      </c>
      <c r="P130" s="6"/>
      <c r="Q130" s="306"/>
      <c r="R130" s="134"/>
    </row>
    <row r="131" spans="1:18" ht="30" customHeight="1">
      <c r="A131" s="5">
        <v>129</v>
      </c>
      <c r="B131" s="303" t="s">
        <v>965</v>
      </c>
      <c r="C131" s="5" t="s">
        <v>1107</v>
      </c>
      <c r="D131" s="6" t="s">
        <v>1313</v>
      </c>
      <c r="E131" s="309"/>
      <c r="F131" s="304">
        <v>46099</v>
      </c>
      <c r="G131" s="44"/>
      <c r="H131" s="318" t="s">
        <v>733</v>
      </c>
      <c r="I131" s="318" t="s">
        <v>733</v>
      </c>
      <c r="J131" s="44" t="s">
        <v>733</v>
      </c>
      <c r="K131" s="44" t="s">
        <v>733</v>
      </c>
      <c r="L131" s="6" t="s">
        <v>110</v>
      </c>
      <c r="M131" s="304">
        <v>46136</v>
      </c>
      <c r="N131" s="49"/>
      <c r="O131" s="136" t="s">
        <v>1116</v>
      </c>
      <c r="P131" s="6" t="s">
        <v>796</v>
      </c>
      <c r="Q131" s="306">
        <v>46139</v>
      </c>
      <c r="R131" s="125"/>
    </row>
    <row r="132" spans="1:18" ht="30" customHeight="1">
      <c r="A132" s="5">
        <v>130</v>
      </c>
      <c r="B132" s="303" t="s">
        <v>309</v>
      </c>
      <c r="C132" s="5" t="s">
        <v>1321</v>
      </c>
      <c r="D132" s="6" t="s">
        <v>1319</v>
      </c>
      <c r="E132" s="51"/>
      <c r="F132" s="304">
        <v>46109</v>
      </c>
      <c r="G132" s="132"/>
      <c r="H132" s="318" t="s">
        <v>733</v>
      </c>
      <c r="I132" s="318" t="s">
        <v>733</v>
      </c>
      <c r="J132" s="44" t="s">
        <v>733</v>
      </c>
      <c r="K132" s="44" t="s">
        <v>733</v>
      </c>
      <c r="L132" s="6" t="s">
        <v>110</v>
      </c>
      <c r="M132" s="304">
        <v>46136</v>
      </c>
      <c r="N132" s="49"/>
      <c r="O132" s="136" t="s">
        <v>1117</v>
      </c>
      <c r="P132" s="6"/>
      <c r="Q132" s="306"/>
      <c r="R132" s="125"/>
    </row>
    <row r="133" spans="1:18" ht="30" customHeight="1">
      <c r="A133" s="5">
        <v>131</v>
      </c>
      <c r="B133" s="303" t="s">
        <v>979</v>
      </c>
      <c r="C133" s="5" t="s">
        <v>1091</v>
      </c>
      <c r="D133" s="6" t="s">
        <v>1313</v>
      </c>
      <c r="E133" s="311"/>
      <c r="F133" s="304">
        <v>46130</v>
      </c>
      <c r="G133" s="44"/>
      <c r="H133" s="318" t="s">
        <v>733</v>
      </c>
      <c r="I133" s="318" t="s">
        <v>733</v>
      </c>
      <c r="J133" s="44" t="s">
        <v>733</v>
      </c>
      <c r="K133" s="44" t="s">
        <v>733</v>
      </c>
      <c r="L133" s="6" t="s">
        <v>110</v>
      </c>
      <c r="M133" s="304">
        <v>46137</v>
      </c>
      <c r="N133" s="49"/>
      <c r="O133" s="136" t="s">
        <v>1109</v>
      </c>
      <c r="P133" s="6" t="s">
        <v>796</v>
      </c>
      <c r="Q133" s="306">
        <v>46145</v>
      </c>
      <c r="R133" s="125"/>
    </row>
    <row r="134" spans="1:18" ht="30" customHeight="1">
      <c r="A134" s="5">
        <v>132</v>
      </c>
      <c r="B134" s="316" t="s">
        <v>959</v>
      </c>
      <c r="C134" s="5" t="s">
        <v>1094</v>
      </c>
      <c r="D134" s="6" t="s">
        <v>1313</v>
      </c>
      <c r="E134" s="311"/>
      <c r="F134" s="304">
        <v>46119</v>
      </c>
      <c r="G134" s="44"/>
      <c r="H134" s="318" t="s">
        <v>733</v>
      </c>
      <c r="I134" s="318" t="s">
        <v>733</v>
      </c>
      <c r="J134" s="44" t="s">
        <v>733</v>
      </c>
      <c r="K134" s="44" t="s">
        <v>733</v>
      </c>
      <c r="L134" s="6" t="s">
        <v>110</v>
      </c>
      <c r="M134" s="304">
        <v>46140</v>
      </c>
      <c r="N134" s="49"/>
      <c r="O134" s="136" t="s">
        <v>1113</v>
      </c>
      <c r="P134" s="6" t="s">
        <v>796</v>
      </c>
      <c r="Q134" s="306">
        <v>46140</v>
      </c>
      <c r="R134" s="125"/>
    </row>
    <row r="135" spans="1:18" ht="30" customHeight="1">
      <c r="A135" s="5">
        <v>133</v>
      </c>
      <c r="B135" s="303" t="s">
        <v>966</v>
      </c>
      <c r="C135" s="5" t="s">
        <v>1094</v>
      </c>
      <c r="D135" s="6" t="s">
        <v>1313</v>
      </c>
      <c r="E135" s="311"/>
      <c r="F135" s="304">
        <v>46133</v>
      </c>
      <c r="G135" s="44"/>
      <c r="H135" s="318" t="s">
        <v>733</v>
      </c>
      <c r="I135" s="318" t="s">
        <v>733</v>
      </c>
      <c r="J135" s="44" t="s">
        <v>733</v>
      </c>
      <c r="K135" s="44" t="s">
        <v>733</v>
      </c>
      <c r="L135" s="6" t="s">
        <v>110</v>
      </c>
      <c r="M135" s="304">
        <v>46142</v>
      </c>
      <c r="N135" s="49"/>
      <c r="O135" s="136" t="s">
        <v>1116</v>
      </c>
      <c r="P135" s="6" t="s">
        <v>796</v>
      </c>
      <c r="Q135" s="306">
        <v>46144</v>
      </c>
      <c r="R135" s="125"/>
    </row>
    <row r="136" spans="1:18" ht="30" customHeight="1">
      <c r="A136" s="5">
        <v>134</v>
      </c>
      <c r="B136" s="303" t="s">
        <v>985</v>
      </c>
      <c r="C136" s="5" t="s">
        <v>1107</v>
      </c>
      <c r="D136" s="6" t="s">
        <v>1313</v>
      </c>
      <c r="E136" s="309"/>
      <c r="F136" s="304">
        <v>46130</v>
      </c>
      <c r="G136" s="44"/>
      <c r="H136" s="318" t="s">
        <v>733</v>
      </c>
      <c r="I136" s="318" t="s">
        <v>733</v>
      </c>
      <c r="J136" s="44" t="s">
        <v>733</v>
      </c>
      <c r="K136" s="44" t="s">
        <v>733</v>
      </c>
      <c r="L136" s="6" t="s">
        <v>110</v>
      </c>
      <c r="M136" s="304">
        <v>46142</v>
      </c>
      <c r="N136" s="49"/>
      <c r="O136" s="136" t="s">
        <v>1109</v>
      </c>
      <c r="P136" s="6" t="s">
        <v>796</v>
      </c>
      <c r="Q136" s="306">
        <v>46162</v>
      </c>
      <c r="R136" s="125"/>
    </row>
    <row r="137" spans="1:18" ht="30" customHeight="1">
      <c r="A137" s="5">
        <v>135</v>
      </c>
      <c r="B137" s="308" t="s">
        <v>297</v>
      </c>
      <c r="C137" s="5" t="s">
        <v>1322</v>
      </c>
      <c r="D137" s="6" t="s">
        <v>1313</v>
      </c>
      <c r="E137" s="51"/>
      <c r="F137" s="304">
        <v>46101</v>
      </c>
      <c r="G137" s="132"/>
      <c r="H137" s="318" t="s">
        <v>733</v>
      </c>
      <c r="I137" s="318" t="s">
        <v>733</v>
      </c>
      <c r="J137" s="44" t="s">
        <v>733</v>
      </c>
      <c r="K137" s="44" t="s">
        <v>733</v>
      </c>
      <c r="L137" s="6" t="s">
        <v>110</v>
      </c>
      <c r="M137" s="304">
        <v>46142</v>
      </c>
      <c r="N137" s="49"/>
      <c r="O137" s="136" t="s">
        <v>1101</v>
      </c>
      <c r="P137" s="6"/>
      <c r="Q137" s="306"/>
      <c r="R137" s="125"/>
    </row>
    <row r="138" spans="1:18" ht="30" customHeight="1">
      <c r="A138" s="5">
        <v>136</v>
      </c>
      <c r="B138" s="303" t="s">
        <v>311</v>
      </c>
      <c r="C138" s="5" t="s">
        <v>1318</v>
      </c>
      <c r="D138" s="6" t="s">
        <v>1319</v>
      </c>
      <c r="E138" s="312"/>
      <c r="F138" s="304">
        <v>46111</v>
      </c>
      <c r="G138" s="313"/>
      <c r="H138" s="318" t="s">
        <v>733</v>
      </c>
      <c r="I138" s="318" t="s">
        <v>733</v>
      </c>
      <c r="J138" s="44" t="s">
        <v>733</v>
      </c>
      <c r="K138" s="44" t="s">
        <v>733</v>
      </c>
      <c r="L138" s="6" t="s">
        <v>110</v>
      </c>
      <c r="M138" s="304">
        <v>46142</v>
      </c>
      <c r="N138" s="314"/>
      <c r="O138" s="136" t="s">
        <v>1111</v>
      </c>
      <c r="P138" s="6" t="s">
        <v>796</v>
      </c>
      <c r="Q138" s="306">
        <v>46144</v>
      </c>
      <c r="R138" s="125"/>
    </row>
    <row r="139" spans="1:18" ht="30" customHeight="1">
      <c r="A139" s="5">
        <v>137</v>
      </c>
      <c r="B139" s="303" t="s">
        <v>967</v>
      </c>
      <c r="C139" s="5" t="s">
        <v>1107</v>
      </c>
      <c r="D139" s="6" t="s">
        <v>1313</v>
      </c>
      <c r="E139" s="311"/>
      <c r="F139" s="304">
        <v>46135</v>
      </c>
      <c r="G139" s="44"/>
      <c r="H139" s="318" t="s">
        <v>733</v>
      </c>
      <c r="I139" s="318" t="s">
        <v>733</v>
      </c>
      <c r="J139" s="44" t="s">
        <v>733</v>
      </c>
      <c r="K139" s="44" t="s">
        <v>733</v>
      </c>
      <c r="L139" s="6" t="s">
        <v>110</v>
      </c>
      <c r="M139" s="304">
        <v>46146</v>
      </c>
      <c r="N139" s="49"/>
      <c r="O139" s="136" t="s">
        <v>1116</v>
      </c>
      <c r="P139" s="6" t="s">
        <v>796</v>
      </c>
      <c r="Q139" s="306">
        <v>46146</v>
      </c>
      <c r="R139" s="125"/>
    </row>
    <row r="140" spans="1:18" ht="30" customHeight="1">
      <c r="A140" s="5">
        <v>138</v>
      </c>
      <c r="B140" s="303" t="s">
        <v>1009</v>
      </c>
      <c r="C140" s="5" t="s">
        <v>1323</v>
      </c>
      <c r="D140" s="6" t="s">
        <v>1313</v>
      </c>
      <c r="E140" s="309"/>
      <c r="F140" s="304">
        <v>46136</v>
      </c>
      <c r="G140" s="44"/>
      <c r="H140" s="318" t="s">
        <v>733</v>
      </c>
      <c r="I140" s="318" t="s">
        <v>733</v>
      </c>
      <c r="J140" s="44" t="s">
        <v>733</v>
      </c>
      <c r="K140" s="44" t="s">
        <v>733</v>
      </c>
      <c r="L140" s="6" t="s">
        <v>110</v>
      </c>
      <c r="M140" s="304">
        <v>46146</v>
      </c>
      <c r="N140" s="49"/>
      <c r="O140" s="136" t="s">
        <v>1115</v>
      </c>
      <c r="P140" s="6"/>
      <c r="Q140" s="306"/>
      <c r="R140" s="125"/>
    </row>
    <row r="141" spans="1:18" ht="30" customHeight="1">
      <c r="A141" s="5">
        <v>139</v>
      </c>
      <c r="B141" s="303" t="s">
        <v>312</v>
      </c>
      <c r="C141" s="5" t="s">
        <v>1091</v>
      </c>
      <c r="D141" s="6" t="s">
        <v>1313</v>
      </c>
      <c r="E141" s="312"/>
      <c r="F141" s="304">
        <v>46135</v>
      </c>
      <c r="G141" s="313"/>
      <c r="H141" s="318" t="s">
        <v>733</v>
      </c>
      <c r="I141" s="318" t="s">
        <v>733</v>
      </c>
      <c r="J141" s="44" t="s">
        <v>733</v>
      </c>
      <c r="K141" s="44" t="s">
        <v>733</v>
      </c>
      <c r="L141" s="6" t="s">
        <v>110</v>
      </c>
      <c r="M141" s="304">
        <v>46146</v>
      </c>
      <c r="N141" s="314"/>
      <c r="O141" s="136" t="s">
        <v>1111</v>
      </c>
      <c r="P141" s="6"/>
      <c r="Q141" s="306"/>
      <c r="R141" s="125"/>
    </row>
    <row r="142" spans="1:18" ht="30" customHeight="1">
      <c r="A142" s="5">
        <v>140</v>
      </c>
      <c r="B142" s="303" t="s">
        <v>1005</v>
      </c>
      <c r="C142" s="5" t="s">
        <v>1324</v>
      </c>
      <c r="D142" s="6" t="s">
        <v>1313</v>
      </c>
      <c r="E142" s="311"/>
      <c r="F142" s="304">
        <v>46108</v>
      </c>
      <c r="G142" s="44"/>
      <c r="H142" s="318" t="s">
        <v>733</v>
      </c>
      <c r="I142" s="318" t="s">
        <v>733</v>
      </c>
      <c r="J142" s="44" t="s">
        <v>733</v>
      </c>
      <c r="K142" s="44" t="s">
        <v>733</v>
      </c>
      <c r="L142" s="6" t="s">
        <v>110</v>
      </c>
      <c r="M142" s="304">
        <v>46148</v>
      </c>
      <c r="N142" s="49"/>
      <c r="O142" s="136" t="s">
        <v>1118</v>
      </c>
      <c r="P142" s="6"/>
      <c r="Q142" s="306"/>
      <c r="R142" s="125"/>
    </row>
    <row r="143" spans="1:18" ht="30" customHeight="1">
      <c r="A143" s="5">
        <v>141</v>
      </c>
      <c r="B143" s="316" t="s">
        <v>960</v>
      </c>
      <c r="C143" s="5" t="s">
        <v>1094</v>
      </c>
      <c r="D143" s="6" t="s">
        <v>1313</v>
      </c>
      <c r="E143" s="311"/>
      <c r="F143" s="304">
        <v>46143</v>
      </c>
      <c r="G143" s="44"/>
      <c r="H143" s="318" t="s">
        <v>733</v>
      </c>
      <c r="I143" s="318" t="s">
        <v>733</v>
      </c>
      <c r="J143" s="44" t="s">
        <v>733</v>
      </c>
      <c r="K143" s="44" t="s">
        <v>733</v>
      </c>
      <c r="L143" s="6" t="s">
        <v>110</v>
      </c>
      <c r="M143" s="304">
        <v>46150</v>
      </c>
      <c r="N143" s="49"/>
      <c r="O143" s="136" t="s">
        <v>1116</v>
      </c>
      <c r="P143" s="6" t="s">
        <v>796</v>
      </c>
      <c r="Q143" s="306">
        <v>46165</v>
      </c>
      <c r="R143" s="125"/>
    </row>
    <row r="144" spans="1:18" ht="30" customHeight="1">
      <c r="A144" s="5">
        <v>142</v>
      </c>
      <c r="B144" s="308" t="s">
        <v>13</v>
      </c>
      <c r="C144" s="5" t="s">
        <v>1325</v>
      </c>
      <c r="D144" s="6" t="s">
        <v>1313</v>
      </c>
      <c r="E144" s="51"/>
      <c r="F144" s="304">
        <v>46141</v>
      </c>
      <c r="G144" s="132"/>
      <c r="H144" s="318" t="s">
        <v>733</v>
      </c>
      <c r="I144" s="318" t="s">
        <v>733</v>
      </c>
      <c r="J144" s="44" t="s">
        <v>733</v>
      </c>
      <c r="K144" s="44" t="s">
        <v>733</v>
      </c>
      <c r="L144" s="6" t="s">
        <v>110</v>
      </c>
      <c r="M144" s="304">
        <v>46154</v>
      </c>
      <c r="N144" s="49"/>
      <c r="O144" s="136" t="s">
        <v>1115</v>
      </c>
      <c r="P144" s="6"/>
      <c r="Q144" s="306"/>
      <c r="R144" s="125"/>
    </row>
    <row r="145" spans="1:18" ht="30" customHeight="1">
      <c r="A145" s="5">
        <v>143</v>
      </c>
      <c r="B145" s="303" t="s">
        <v>982</v>
      </c>
      <c r="C145" s="5" t="s">
        <v>1324</v>
      </c>
      <c r="D145" s="6" t="s">
        <v>1313</v>
      </c>
      <c r="E145" s="309"/>
      <c r="F145" s="304">
        <v>46137</v>
      </c>
      <c r="G145" s="44"/>
      <c r="H145" s="318" t="s">
        <v>733</v>
      </c>
      <c r="I145" s="318" t="s">
        <v>733</v>
      </c>
      <c r="J145" s="44" t="s">
        <v>733</v>
      </c>
      <c r="K145" s="44" t="s">
        <v>733</v>
      </c>
      <c r="L145" s="6" t="s">
        <v>110</v>
      </c>
      <c r="M145" s="304">
        <v>46157</v>
      </c>
      <c r="N145" s="49"/>
      <c r="O145" s="136" t="s">
        <v>1119</v>
      </c>
      <c r="P145" s="6"/>
      <c r="Q145" s="306"/>
      <c r="R145" s="125"/>
    </row>
    <row r="146" spans="1:18" ht="30" customHeight="1">
      <c r="A146" s="5">
        <v>144</v>
      </c>
      <c r="B146" s="303" t="s">
        <v>22</v>
      </c>
      <c r="C146" s="5" t="s">
        <v>1326</v>
      </c>
      <c r="D146" s="6" t="s">
        <v>1319</v>
      </c>
      <c r="E146" s="51"/>
      <c r="F146" s="304">
        <v>46128</v>
      </c>
      <c r="G146" s="132"/>
      <c r="H146" s="318" t="s">
        <v>733</v>
      </c>
      <c r="I146" s="318" t="s">
        <v>733</v>
      </c>
      <c r="J146" s="44" t="s">
        <v>733</v>
      </c>
      <c r="K146" s="44" t="s">
        <v>733</v>
      </c>
      <c r="L146" s="6" t="s">
        <v>110</v>
      </c>
      <c r="M146" s="304">
        <v>46161</v>
      </c>
      <c r="N146" s="49"/>
      <c r="O146" s="136" t="s">
        <v>1117</v>
      </c>
      <c r="P146" s="6"/>
      <c r="Q146" s="306"/>
      <c r="R146" s="125"/>
    </row>
    <row r="147" spans="1:18" ht="30" customHeight="1">
      <c r="A147" s="5">
        <v>145</v>
      </c>
      <c r="B147" s="303" t="s">
        <v>968</v>
      </c>
      <c r="C147" s="5" t="s">
        <v>1091</v>
      </c>
      <c r="D147" s="6" t="s">
        <v>1095</v>
      </c>
      <c r="E147" s="311"/>
      <c r="F147" s="304">
        <v>46146</v>
      </c>
      <c r="G147" s="44"/>
      <c r="H147" s="318" t="s">
        <v>733</v>
      </c>
      <c r="I147" s="318" t="s">
        <v>733</v>
      </c>
      <c r="J147" s="44" t="s">
        <v>733</v>
      </c>
      <c r="K147" s="44" t="s">
        <v>733</v>
      </c>
      <c r="L147" s="6" t="s">
        <v>110</v>
      </c>
      <c r="M147" s="304">
        <v>46163</v>
      </c>
      <c r="N147" s="49"/>
      <c r="O147" s="136" t="s">
        <v>1116</v>
      </c>
      <c r="P147" s="6" t="s">
        <v>796</v>
      </c>
      <c r="Q147" s="306">
        <v>46179</v>
      </c>
      <c r="R147" s="125"/>
    </row>
    <row r="148" spans="1:18" ht="30" customHeight="1">
      <c r="A148" s="5">
        <v>146</v>
      </c>
      <c r="B148" s="303" t="s">
        <v>999</v>
      </c>
      <c r="C148" s="5" t="s">
        <v>1094</v>
      </c>
      <c r="D148" s="6" t="s">
        <v>1319</v>
      </c>
      <c r="E148" s="311"/>
      <c r="F148" s="304">
        <v>46133</v>
      </c>
      <c r="G148" s="44"/>
      <c r="H148" s="318" t="s">
        <v>733</v>
      </c>
      <c r="I148" s="318" t="s">
        <v>733</v>
      </c>
      <c r="J148" s="44" t="s">
        <v>733</v>
      </c>
      <c r="K148" s="44" t="s">
        <v>733</v>
      </c>
      <c r="L148" s="6" t="s">
        <v>110</v>
      </c>
      <c r="M148" s="304">
        <v>46165</v>
      </c>
      <c r="N148" s="49"/>
      <c r="O148" s="136" t="s">
        <v>1120</v>
      </c>
      <c r="P148" s="6" t="s">
        <v>796</v>
      </c>
      <c r="Q148" s="306">
        <v>46177</v>
      </c>
      <c r="R148" s="125"/>
    </row>
    <row r="149" spans="1:18" ht="30" customHeight="1">
      <c r="A149" s="5">
        <v>147</v>
      </c>
      <c r="B149" s="303" t="s">
        <v>1015</v>
      </c>
      <c r="C149" s="5" t="s">
        <v>1318</v>
      </c>
      <c r="D149" s="6" t="s">
        <v>1327</v>
      </c>
      <c r="E149" s="311"/>
      <c r="F149" s="304">
        <v>46131</v>
      </c>
      <c r="G149" s="44"/>
      <c r="H149" s="318" t="s">
        <v>733</v>
      </c>
      <c r="I149" s="318" t="s">
        <v>733</v>
      </c>
      <c r="J149" s="44" t="s">
        <v>733</v>
      </c>
      <c r="K149" s="44" t="s">
        <v>733</v>
      </c>
      <c r="L149" s="6" t="s">
        <v>110</v>
      </c>
      <c r="M149" s="304">
        <v>46165</v>
      </c>
      <c r="N149" s="49"/>
      <c r="O149" s="136" t="s">
        <v>1115</v>
      </c>
      <c r="P149" s="6"/>
      <c r="Q149" s="306"/>
      <c r="R149" s="125"/>
    </row>
    <row r="150" spans="1:18" ht="30" customHeight="1">
      <c r="A150" s="5">
        <v>148</v>
      </c>
      <c r="B150" s="303" t="s">
        <v>1038</v>
      </c>
      <c r="C150" s="5" t="s">
        <v>1318</v>
      </c>
      <c r="D150" s="6" t="s">
        <v>1313</v>
      </c>
      <c r="E150" s="51"/>
      <c r="F150" s="304">
        <v>46147</v>
      </c>
      <c r="G150" s="130"/>
      <c r="H150" s="318" t="s">
        <v>733</v>
      </c>
      <c r="I150" s="318" t="s">
        <v>733</v>
      </c>
      <c r="J150" s="44" t="s">
        <v>733</v>
      </c>
      <c r="K150" s="44" t="s">
        <v>733</v>
      </c>
      <c r="L150" s="6" t="s">
        <v>110</v>
      </c>
      <c r="M150" s="304">
        <v>46165</v>
      </c>
      <c r="N150" s="49"/>
      <c r="O150" s="136" t="s">
        <v>1115</v>
      </c>
      <c r="P150" s="6"/>
      <c r="Q150" s="306"/>
      <c r="R150" s="125"/>
    </row>
    <row r="151" spans="1:18" ht="30" customHeight="1">
      <c r="A151" s="5">
        <v>149</v>
      </c>
      <c r="B151" s="303" t="s">
        <v>987</v>
      </c>
      <c r="C151" s="5" t="s">
        <v>1322</v>
      </c>
      <c r="D151" s="6" t="s">
        <v>1313</v>
      </c>
      <c r="E151" s="309"/>
      <c r="F151" s="304">
        <v>46142</v>
      </c>
      <c r="G151" s="44"/>
      <c r="H151" s="318" t="s">
        <v>733</v>
      </c>
      <c r="I151" s="318" t="s">
        <v>733</v>
      </c>
      <c r="J151" s="44" t="s">
        <v>733</v>
      </c>
      <c r="K151" s="44" t="s">
        <v>733</v>
      </c>
      <c r="L151" s="6" t="s">
        <v>110</v>
      </c>
      <c r="M151" s="304">
        <v>46166</v>
      </c>
      <c r="N151" s="49"/>
      <c r="O151" s="136" t="s">
        <v>1119</v>
      </c>
      <c r="P151" s="6" t="s">
        <v>796</v>
      </c>
      <c r="Q151" s="306">
        <v>46175</v>
      </c>
      <c r="R151" s="125"/>
    </row>
    <row r="152" spans="1:18" ht="30" customHeight="1">
      <c r="A152" s="5">
        <v>150</v>
      </c>
      <c r="B152" s="303" t="s">
        <v>995</v>
      </c>
      <c r="C152" s="5" t="s">
        <v>1094</v>
      </c>
      <c r="D152" s="6" t="s">
        <v>1103</v>
      </c>
      <c r="E152" s="309"/>
      <c r="F152" s="304">
        <v>46128</v>
      </c>
      <c r="G152" s="44"/>
      <c r="H152" s="318" t="s">
        <v>733</v>
      </c>
      <c r="I152" s="318" t="s">
        <v>733</v>
      </c>
      <c r="J152" s="44" t="s">
        <v>733</v>
      </c>
      <c r="K152" s="44" t="s">
        <v>733</v>
      </c>
      <c r="L152" s="6" t="s">
        <v>110</v>
      </c>
      <c r="M152" s="304">
        <v>46168</v>
      </c>
      <c r="N152" s="49"/>
      <c r="O152" s="136" t="s">
        <v>1121</v>
      </c>
      <c r="P152" s="6"/>
      <c r="Q152" s="306"/>
      <c r="R152" s="125"/>
    </row>
    <row r="153" spans="1:18" ht="30" customHeight="1">
      <c r="A153" s="5">
        <v>151</v>
      </c>
      <c r="B153" s="303" t="s">
        <v>969</v>
      </c>
      <c r="C153" s="5" t="s">
        <v>1099</v>
      </c>
      <c r="D153" s="6" t="s">
        <v>1313</v>
      </c>
      <c r="E153" s="309"/>
      <c r="F153" s="304">
        <v>46161</v>
      </c>
      <c r="G153" s="44"/>
      <c r="H153" s="318" t="s">
        <v>733</v>
      </c>
      <c r="I153" s="318" t="s">
        <v>733</v>
      </c>
      <c r="J153" s="44" t="s">
        <v>733</v>
      </c>
      <c r="K153" s="44" t="s">
        <v>733</v>
      </c>
      <c r="L153" s="6" t="s">
        <v>110</v>
      </c>
      <c r="M153" s="304">
        <v>46169</v>
      </c>
      <c r="N153" s="49"/>
      <c r="O153" s="136" t="s">
        <v>1116</v>
      </c>
      <c r="P153" s="6" t="s">
        <v>796</v>
      </c>
      <c r="Q153" s="306">
        <v>46179</v>
      </c>
      <c r="R153" s="125"/>
    </row>
    <row r="154" spans="1:18" ht="30" customHeight="1">
      <c r="A154" s="5">
        <v>152</v>
      </c>
      <c r="B154" s="303" t="s">
        <v>986</v>
      </c>
      <c r="C154" s="5" t="s">
        <v>1328</v>
      </c>
      <c r="D154" s="6" t="s">
        <v>1319</v>
      </c>
      <c r="E154" s="309"/>
      <c r="F154" s="304">
        <v>46144</v>
      </c>
      <c r="G154" s="44"/>
      <c r="H154" s="318" t="s">
        <v>733</v>
      </c>
      <c r="I154" s="318" t="s">
        <v>733</v>
      </c>
      <c r="J154" s="44" t="s">
        <v>733</v>
      </c>
      <c r="K154" s="44" t="s">
        <v>733</v>
      </c>
      <c r="L154" s="6" t="s">
        <v>110</v>
      </c>
      <c r="M154" s="304">
        <v>46171</v>
      </c>
      <c r="N154" s="49"/>
      <c r="O154" s="136" t="s">
        <v>1119</v>
      </c>
      <c r="P154" s="6" t="s">
        <v>796</v>
      </c>
      <c r="Q154" s="306">
        <v>46175</v>
      </c>
      <c r="R154" s="125"/>
    </row>
    <row r="155" spans="1:18" ht="30" customHeight="1">
      <c r="A155" s="5">
        <v>153</v>
      </c>
      <c r="B155" s="303" t="s">
        <v>301</v>
      </c>
      <c r="C155" s="5" t="s">
        <v>1094</v>
      </c>
      <c r="D155" s="6" t="s">
        <v>1313</v>
      </c>
      <c r="E155" s="51"/>
      <c r="F155" s="304">
        <v>46147</v>
      </c>
      <c r="G155" s="132"/>
      <c r="H155" s="318" t="s">
        <v>733</v>
      </c>
      <c r="I155" s="318" t="s">
        <v>733</v>
      </c>
      <c r="J155" s="44" t="s">
        <v>733</v>
      </c>
      <c r="K155" s="44" t="s">
        <v>733</v>
      </c>
      <c r="L155" s="6" t="s">
        <v>110</v>
      </c>
      <c r="M155" s="304">
        <v>46172</v>
      </c>
      <c r="N155" s="49"/>
      <c r="O155" s="136" t="s">
        <v>1111</v>
      </c>
      <c r="P155" s="6"/>
      <c r="Q155" s="306"/>
      <c r="R155" s="125"/>
    </row>
    <row r="156" spans="1:18" ht="30" customHeight="1">
      <c r="A156" s="5">
        <v>154</v>
      </c>
      <c r="B156" s="303" t="s">
        <v>972</v>
      </c>
      <c r="C156" s="5" t="s">
        <v>1094</v>
      </c>
      <c r="D156" s="6" t="s">
        <v>1313</v>
      </c>
      <c r="E156" s="309"/>
      <c r="F156" s="304">
        <v>46163</v>
      </c>
      <c r="G156" s="44"/>
      <c r="H156" s="318" t="s">
        <v>733</v>
      </c>
      <c r="I156" s="318" t="s">
        <v>733</v>
      </c>
      <c r="J156" s="44" t="s">
        <v>733</v>
      </c>
      <c r="K156" s="44" t="s">
        <v>733</v>
      </c>
      <c r="L156" s="6" t="s">
        <v>110</v>
      </c>
      <c r="M156" s="304">
        <v>46173</v>
      </c>
      <c r="N156" s="49"/>
      <c r="O156" s="136" t="s">
        <v>1116</v>
      </c>
      <c r="P156" s="6" t="s">
        <v>796</v>
      </c>
      <c r="Q156" s="306">
        <v>46179</v>
      </c>
      <c r="R156" s="125"/>
    </row>
    <row r="157" spans="1:18" ht="30" customHeight="1">
      <c r="A157" s="5">
        <v>155</v>
      </c>
      <c r="B157" s="316" t="s">
        <v>956</v>
      </c>
      <c r="C157" s="5" t="s">
        <v>1091</v>
      </c>
      <c r="D157" s="6" t="s">
        <v>1319</v>
      </c>
      <c r="E157" s="311"/>
      <c r="F157" s="304">
        <v>46167</v>
      </c>
      <c r="G157" s="44"/>
      <c r="H157" s="318" t="s">
        <v>733</v>
      </c>
      <c r="I157" s="318" t="s">
        <v>733</v>
      </c>
      <c r="J157" s="44" t="s">
        <v>733</v>
      </c>
      <c r="K157" s="44" t="s">
        <v>733</v>
      </c>
      <c r="L157" s="6" t="s">
        <v>110</v>
      </c>
      <c r="M157" s="304">
        <v>46174</v>
      </c>
      <c r="N157" s="49"/>
      <c r="O157" s="136" t="s">
        <v>1119</v>
      </c>
      <c r="P157" s="6"/>
      <c r="Q157" s="306"/>
      <c r="R157" s="125"/>
    </row>
    <row r="158" spans="1:18" ht="30" customHeight="1">
      <c r="A158" s="5">
        <v>156</v>
      </c>
      <c r="B158" s="303" t="s">
        <v>1004</v>
      </c>
      <c r="C158" s="5" t="s">
        <v>1320</v>
      </c>
      <c r="D158" s="6" t="s">
        <v>1319</v>
      </c>
      <c r="E158" s="311"/>
      <c r="F158" s="304">
        <v>46130</v>
      </c>
      <c r="G158" s="44"/>
      <c r="H158" s="318" t="s">
        <v>733</v>
      </c>
      <c r="I158" s="318" t="s">
        <v>733</v>
      </c>
      <c r="J158" s="44" t="s">
        <v>733</v>
      </c>
      <c r="K158" s="44" t="s">
        <v>733</v>
      </c>
      <c r="L158" s="6" t="s">
        <v>110</v>
      </c>
      <c r="M158" s="304">
        <v>46174</v>
      </c>
      <c r="N158" s="49"/>
      <c r="O158" s="136" t="s">
        <v>1120</v>
      </c>
      <c r="P158" s="6" t="s">
        <v>796</v>
      </c>
      <c r="Q158" s="306">
        <v>46175</v>
      </c>
      <c r="R158" s="125"/>
    </row>
    <row r="159" spans="1:18" ht="27" customHeight="1">
      <c r="A159" s="5">
        <v>157</v>
      </c>
      <c r="B159" s="303" t="s">
        <v>1034</v>
      </c>
      <c r="C159" s="5" t="s">
        <v>1329</v>
      </c>
      <c r="D159" s="6" t="s">
        <v>1313</v>
      </c>
      <c r="E159" s="51"/>
      <c r="F159" s="304">
        <v>46166</v>
      </c>
      <c r="G159" s="130"/>
      <c r="H159" s="318" t="s">
        <v>733</v>
      </c>
      <c r="I159" s="318" t="s">
        <v>733</v>
      </c>
      <c r="J159" s="44" t="s">
        <v>733</v>
      </c>
      <c r="K159" s="44" t="s">
        <v>733</v>
      </c>
      <c r="L159" s="6" t="s">
        <v>110</v>
      </c>
      <c r="M159" s="304">
        <v>46176</v>
      </c>
      <c r="N159" s="49"/>
      <c r="O159" s="136" t="s">
        <v>1101</v>
      </c>
      <c r="P159" s="6" t="s">
        <v>796</v>
      </c>
      <c r="Q159" s="306">
        <v>46182</v>
      </c>
      <c r="R159" s="125"/>
    </row>
    <row r="160" spans="1:18" ht="27" customHeight="1">
      <c r="A160" s="5">
        <v>158</v>
      </c>
      <c r="B160" s="303" t="s">
        <v>1088</v>
      </c>
      <c r="C160" s="5" t="s">
        <v>1330</v>
      </c>
      <c r="D160" s="6" t="s">
        <v>1313</v>
      </c>
      <c r="E160" s="309"/>
      <c r="F160" s="304">
        <v>46159</v>
      </c>
      <c r="G160" s="44"/>
      <c r="H160" s="318" t="s">
        <v>733</v>
      </c>
      <c r="I160" s="318" t="s">
        <v>733</v>
      </c>
      <c r="J160" s="318" t="s">
        <v>733</v>
      </c>
      <c r="K160" s="318" t="s">
        <v>733</v>
      </c>
      <c r="L160" s="6" t="s">
        <v>110</v>
      </c>
      <c r="M160" s="304">
        <v>46177</v>
      </c>
      <c r="N160" s="49"/>
      <c r="O160" s="136" t="s">
        <v>1119</v>
      </c>
      <c r="P160" s="6" t="s">
        <v>796</v>
      </c>
      <c r="Q160" s="306">
        <v>46183</v>
      </c>
    </row>
    <row r="161" spans="1:17" ht="27" customHeight="1">
      <c r="A161" s="5">
        <v>159</v>
      </c>
      <c r="B161" s="303" t="s">
        <v>1090</v>
      </c>
      <c r="C161" s="5" t="s">
        <v>1099</v>
      </c>
      <c r="D161" s="6" t="s">
        <v>1313</v>
      </c>
      <c r="E161" s="51"/>
      <c r="F161" s="304">
        <v>46176</v>
      </c>
      <c r="G161" s="130"/>
      <c r="H161" s="318" t="s">
        <v>733</v>
      </c>
      <c r="I161" s="318" t="s">
        <v>733</v>
      </c>
      <c r="J161" s="318" t="s">
        <v>733</v>
      </c>
      <c r="K161" s="318" t="s">
        <v>733</v>
      </c>
      <c r="L161" s="6" t="s">
        <v>110</v>
      </c>
      <c r="M161" s="304">
        <v>46180</v>
      </c>
      <c r="N161" s="49"/>
      <c r="O161" s="136" t="s">
        <v>1115</v>
      </c>
      <c r="P161" s="6">
        <v>0</v>
      </c>
      <c r="Q161" s="306"/>
    </row>
    <row r="162" spans="1:17" ht="27.5" customHeight="1">
      <c r="A162" s="5">
        <v>160</v>
      </c>
      <c r="B162" s="303" t="s">
        <v>1089</v>
      </c>
      <c r="C162" s="5" t="s">
        <v>1099</v>
      </c>
      <c r="D162" s="6" t="s">
        <v>1103</v>
      </c>
      <c r="E162" s="309"/>
      <c r="F162" s="304">
        <v>46171</v>
      </c>
      <c r="G162" s="44"/>
      <c r="H162" s="305" t="s">
        <v>733</v>
      </c>
      <c r="I162" s="305" t="s">
        <v>733</v>
      </c>
      <c r="J162" s="305" t="s">
        <v>733</v>
      </c>
      <c r="K162" s="305" t="s">
        <v>733</v>
      </c>
      <c r="L162" s="6" t="s">
        <v>110</v>
      </c>
      <c r="M162" s="304">
        <v>46182</v>
      </c>
      <c r="N162" s="49"/>
      <c r="O162" s="136" t="s">
        <v>1123</v>
      </c>
      <c r="P162" s="6"/>
      <c r="Q162" s="306"/>
    </row>
    <row r="163" spans="1:17" ht="27.5" customHeight="1">
      <c r="A163" s="5">
        <v>161</v>
      </c>
      <c r="B163" s="316" t="s">
        <v>1084</v>
      </c>
      <c r="C163" s="5" t="s">
        <v>1094</v>
      </c>
      <c r="D163" s="6" t="s">
        <v>1313</v>
      </c>
      <c r="E163" s="317"/>
      <c r="F163" s="304">
        <v>46167</v>
      </c>
      <c r="G163" s="44"/>
      <c r="H163" s="305" t="s">
        <v>733</v>
      </c>
      <c r="I163" s="305" t="s">
        <v>733</v>
      </c>
      <c r="J163" s="305" t="s">
        <v>733</v>
      </c>
      <c r="K163" s="305" t="s">
        <v>733</v>
      </c>
      <c r="L163" s="6" t="s">
        <v>110</v>
      </c>
      <c r="M163" s="304">
        <v>46182</v>
      </c>
      <c r="N163" s="49"/>
      <c r="O163" s="136" t="s">
        <v>1119</v>
      </c>
      <c r="P163" s="6" t="s">
        <v>796</v>
      </c>
      <c r="Q163" s="306">
        <v>46184</v>
      </c>
    </row>
    <row r="164" spans="1:17" ht="27.5" customHeight="1">
      <c r="A164" s="5">
        <v>162</v>
      </c>
      <c r="B164" s="316" t="s">
        <v>1086</v>
      </c>
      <c r="C164" s="5" t="s">
        <v>1331</v>
      </c>
      <c r="D164" s="6" t="s">
        <v>1313</v>
      </c>
      <c r="E164" s="311"/>
      <c r="F164" s="304">
        <v>46145</v>
      </c>
      <c r="G164" s="44"/>
      <c r="H164" s="305" t="s">
        <v>733</v>
      </c>
      <c r="I164" s="305" t="s">
        <v>733</v>
      </c>
      <c r="J164" s="305" t="s">
        <v>733</v>
      </c>
      <c r="K164" s="305" t="s">
        <v>733</v>
      </c>
      <c r="L164" s="6" t="s">
        <v>110</v>
      </c>
      <c r="M164" s="304">
        <v>46186</v>
      </c>
      <c r="N164" s="49"/>
      <c r="O164" s="136" t="s">
        <v>1116</v>
      </c>
      <c r="P164" s="6" t="s">
        <v>796</v>
      </c>
      <c r="Q164" s="306">
        <v>46188</v>
      </c>
    </row>
    <row r="165" spans="1:17" ht="27.5" customHeight="1">
      <c r="A165" s="5">
        <v>163</v>
      </c>
      <c r="B165" s="316" t="s">
        <v>1085</v>
      </c>
      <c r="C165" s="5" t="s">
        <v>1094</v>
      </c>
      <c r="D165" s="6" t="s">
        <v>1313</v>
      </c>
      <c r="E165" s="51"/>
      <c r="F165" s="304">
        <v>46176</v>
      </c>
      <c r="G165" s="44" t="s">
        <v>1710</v>
      </c>
      <c r="H165" s="319" t="s">
        <v>1716</v>
      </c>
      <c r="I165" s="319" t="s">
        <v>1716</v>
      </c>
      <c r="J165" s="319" t="s">
        <v>1716</v>
      </c>
      <c r="K165" s="319" t="s">
        <v>1711</v>
      </c>
      <c r="L165" s="6" t="s">
        <v>70</v>
      </c>
      <c r="M165" s="304"/>
      <c r="N165" s="49"/>
      <c r="O165" s="136" t="s">
        <v>1119</v>
      </c>
      <c r="P165" s="6"/>
      <c r="Q165" s="306"/>
    </row>
    <row r="166" spans="1:17" ht="27.5" customHeight="1">
      <c r="A166" s="5">
        <v>164</v>
      </c>
      <c r="B166" s="303" t="s">
        <v>1087</v>
      </c>
      <c r="C166" s="5" t="s">
        <v>1318</v>
      </c>
      <c r="D166" s="6" t="s">
        <v>1313</v>
      </c>
      <c r="E166" s="309"/>
      <c r="F166" s="304">
        <v>46176</v>
      </c>
      <c r="G166" s="44" t="s">
        <v>1711</v>
      </c>
      <c r="H166" s="319" t="s">
        <v>1716</v>
      </c>
      <c r="I166" s="319" t="s">
        <v>1717</v>
      </c>
      <c r="J166" s="319" t="s">
        <v>1717</v>
      </c>
      <c r="K166" s="319" t="s">
        <v>1717</v>
      </c>
      <c r="L166" s="6" t="s">
        <v>70</v>
      </c>
      <c r="M166" s="304"/>
      <c r="N166" s="49"/>
      <c r="O166" s="136" t="s">
        <v>1116</v>
      </c>
      <c r="P166" s="6"/>
      <c r="Q166" s="306"/>
    </row>
    <row r="167" spans="1:17" ht="27.5" customHeight="1">
      <c r="A167" s="5">
        <v>165</v>
      </c>
      <c r="B167" s="6" t="s">
        <v>1310</v>
      </c>
      <c r="C167" s="5" t="s">
        <v>1093</v>
      </c>
      <c r="D167" s="6" t="s">
        <v>1313</v>
      </c>
      <c r="E167" s="312"/>
      <c r="F167" s="128">
        <v>46178</v>
      </c>
      <c r="G167" s="44" t="s">
        <v>233</v>
      </c>
      <c r="H167" s="319" t="s">
        <v>1122</v>
      </c>
      <c r="I167" s="319" t="s">
        <v>1122</v>
      </c>
      <c r="J167" s="319" t="s">
        <v>1122</v>
      </c>
      <c r="K167" s="319" t="s">
        <v>1122</v>
      </c>
      <c r="L167" s="5" t="s">
        <v>233</v>
      </c>
      <c r="M167" s="314"/>
      <c r="N167" s="314" t="s">
        <v>1652</v>
      </c>
      <c r="O167" s="136" t="s">
        <v>1119</v>
      </c>
      <c r="P167" s="314"/>
      <c r="Q167" s="314"/>
    </row>
    <row r="168" spans="1:17" ht="27.5" customHeight="1">
      <c r="A168" s="5">
        <v>166</v>
      </c>
      <c r="B168" s="6" t="s">
        <v>1311</v>
      </c>
      <c r="C168" s="5" t="s">
        <v>1332</v>
      </c>
      <c r="D168" s="6"/>
      <c r="E168" s="312"/>
      <c r="F168" s="128">
        <v>46181</v>
      </c>
      <c r="G168" s="44" t="s">
        <v>1122</v>
      </c>
      <c r="H168" s="319" t="s">
        <v>1122</v>
      </c>
      <c r="I168" s="319" t="s">
        <v>1122</v>
      </c>
      <c r="J168" s="319" t="s">
        <v>1122</v>
      </c>
      <c r="K168" s="319" t="s">
        <v>1122</v>
      </c>
      <c r="L168" s="5" t="s">
        <v>70</v>
      </c>
      <c r="M168" s="314"/>
      <c r="N168" s="314"/>
      <c r="O168" s="136" t="s">
        <v>1115</v>
      </c>
      <c r="P168" s="314"/>
      <c r="Q168" s="314"/>
    </row>
    <row r="169" spans="1:17" ht="27.5" customHeight="1">
      <c r="A169" s="5">
        <v>167</v>
      </c>
      <c r="B169" s="6" t="s">
        <v>1487</v>
      </c>
      <c r="C169" s="5" t="s">
        <v>1107</v>
      </c>
      <c r="D169" s="6"/>
      <c r="E169" s="312"/>
      <c r="F169" s="128">
        <v>46185</v>
      </c>
      <c r="G169" s="44" t="s">
        <v>1122</v>
      </c>
      <c r="H169" s="319" t="s">
        <v>1122</v>
      </c>
      <c r="I169" s="319" t="s">
        <v>1122</v>
      </c>
      <c r="J169" s="319" t="s">
        <v>1122</v>
      </c>
      <c r="K169" s="319" t="s">
        <v>1122</v>
      </c>
      <c r="L169" s="5" t="s">
        <v>70</v>
      </c>
      <c r="M169" s="314"/>
      <c r="N169" s="314"/>
      <c r="O169" s="136" t="s">
        <v>1119</v>
      </c>
      <c r="P169" s="314"/>
      <c r="Q169" s="314"/>
    </row>
    <row r="170" spans="1:17" ht="27.5" customHeight="1">
      <c r="A170" s="5">
        <v>168</v>
      </c>
      <c r="B170" s="6" t="s">
        <v>1488</v>
      </c>
      <c r="C170" s="5" t="s">
        <v>1094</v>
      </c>
      <c r="D170" s="6"/>
      <c r="E170" s="312"/>
      <c r="F170" s="128">
        <v>46185</v>
      </c>
      <c r="G170" s="44" t="s">
        <v>1122</v>
      </c>
      <c r="H170" s="319" t="s">
        <v>1122</v>
      </c>
      <c r="I170" s="319" t="s">
        <v>1122</v>
      </c>
      <c r="J170" s="319" t="s">
        <v>1122</v>
      </c>
      <c r="K170" s="319" t="s">
        <v>1122</v>
      </c>
      <c r="L170" s="5" t="s">
        <v>70</v>
      </c>
      <c r="M170" s="314"/>
      <c r="N170" s="314"/>
      <c r="O170" s="136" t="s">
        <v>1119</v>
      </c>
      <c r="P170" s="314"/>
      <c r="Q170" s="314"/>
    </row>
    <row r="171" spans="1:17" ht="27.5" customHeight="1">
      <c r="A171" s="5">
        <v>169</v>
      </c>
      <c r="B171" s="6" t="s">
        <v>1513</v>
      </c>
      <c r="C171" s="5" t="s">
        <v>1331</v>
      </c>
      <c r="D171" s="6"/>
      <c r="E171" s="312"/>
      <c r="F171" s="128">
        <v>46188</v>
      </c>
      <c r="G171" s="44" t="s">
        <v>1122</v>
      </c>
      <c r="H171" s="319" t="s">
        <v>1122</v>
      </c>
      <c r="I171" s="319" t="s">
        <v>1122</v>
      </c>
      <c r="J171" s="319" t="s">
        <v>1122</v>
      </c>
      <c r="K171" s="319" t="s">
        <v>1122</v>
      </c>
      <c r="L171" s="5" t="s">
        <v>70</v>
      </c>
      <c r="M171" s="314"/>
      <c r="N171" s="314"/>
      <c r="O171" s="136" t="s">
        <v>1116</v>
      </c>
      <c r="P171" s="314"/>
      <c r="Q171" s="314"/>
    </row>
    <row r="172" spans="1:17">
      <c r="K172" s="599" t="s">
        <v>110</v>
      </c>
      <c r="L172" s="597">
        <f>COUNTIF(L3:L167,"Completed")</f>
        <v>162</v>
      </c>
      <c r="P172" s="597">
        <f>COUNTIF(P3:P167,"C")</f>
        <v>106</v>
      </c>
    </row>
    <row r="173" spans="1:17">
      <c r="K173" s="599" t="s">
        <v>70</v>
      </c>
      <c r="L173" s="598">
        <f>COUNTIF(L165:L171,"WIP")</f>
        <v>6</v>
      </c>
    </row>
  </sheetData>
  <mergeCells count="1">
    <mergeCell ref="A1:Q1"/>
  </mergeCells>
  <phoneticPr fontId="101" type="noConversion"/>
  <conditionalFormatting sqref="B167:B1048576 B1:B2">
    <cfRule type="duplicateValues" dxfId="160" priority="1199"/>
    <cfRule type="duplicateValues" dxfId="159" priority="1200"/>
    <cfRule type="duplicateValues" dxfId="158" priority="1201"/>
    <cfRule type="duplicateValues" dxfId="157" priority="1202"/>
    <cfRule type="duplicateValues" dxfId="156" priority="1203"/>
    <cfRule type="duplicateValues" dxfId="155" priority="1204"/>
    <cfRule type="duplicateValues" dxfId="154" priority="1416"/>
  </conditionalFormatting>
  <conditionalFormatting sqref="H3:K164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5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732" t="s">
        <v>954</v>
      </c>
      <c r="B1" s="733"/>
      <c r="C1" s="733"/>
      <c r="D1" s="733"/>
      <c r="E1" s="733"/>
      <c r="F1" s="733"/>
      <c r="G1" s="733"/>
      <c r="H1" s="733"/>
      <c r="I1" s="730"/>
      <c r="J1" s="733"/>
      <c r="K1" s="734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6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3">
        <f>VLOOKUP(B3,FDN!B3:F166,5,0)</f>
        <v>45902</v>
      </c>
      <c r="F3" s="6" t="str">
        <f>VLOOKUP(B3,FDN!B3:L166,11,0)</f>
        <v>Completed</v>
      </c>
      <c r="G3" s="320">
        <f>VLOOKUP(B3,FDN!B3:M166,12,0)</f>
        <v>45915</v>
      </c>
      <c r="H3" s="49"/>
      <c r="I3" s="136" t="str">
        <f>VLOOKUP(B3,FDN!B3:O166,14,0)</f>
        <v>Balaji Enterprises</v>
      </c>
      <c r="J3" s="6"/>
      <c r="K3" s="193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3">
        <f>VLOOKUP(B4,FDN!B4:F166,5,0)</f>
        <v>45909</v>
      </c>
      <c r="F4" s="6" t="str">
        <f>VLOOKUP(B4,FDN!B4:L166,11,0)</f>
        <v>Completed</v>
      </c>
      <c r="G4" s="320">
        <f>VLOOKUP(B4,FDN!B4:M166,12,0)</f>
        <v>45933</v>
      </c>
      <c r="H4" s="49"/>
      <c r="I4" s="136" t="str">
        <f>VLOOKUP(B4,FDN!B4:O166,14,0)</f>
        <v>Balaji Enterprises</v>
      </c>
      <c r="J4" s="6"/>
      <c r="K4" s="193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VLOOKUP(B5,FDN!B5:D167,2,0)</f>
        <v>A+0</v>
      </c>
      <c r="D5" s="5" t="str">
        <f>VLOOKUP($B5,FDN!$B5:E167,3,0)</f>
        <v>WFR</v>
      </c>
      <c r="E5" s="193">
        <f>VLOOKUP(B5,FDN!B5:F167,5,0)</f>
        <v>45931</v>
      </c>
      <c r="F5" s="6" t="str">
        <f>VLOOKUP(B5,FDN!B5:L167,11,0)</f>
        <v>Completed</v>
      </c>
      <c r="G5" s="320">
        <f>VLOOKUP(B5,FDN!B5:M167,12,0)</f>
        <v>45937</v>
      </c>
      <c r="H5" s="49"/>
      <c r="I5" s="136" t="str">
        <f>VLOOKUP(B5,FDN!B5:O167,14,0)</f>
        <v>R.K . Enterprises</v>
      </c>
      <c r="J5" s="6" t="s">
        <v>796</v>
      </c>
      <c r="K5" s="193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VLOOKUP(B6,FDN!B6:D172,2,0)</f>
        <v>A+6</v>
      </c>
      <c r="D6" s="5" t="str">
        <f>VLOOKUP($B6,FDN!$B6:E172,3,0)</f>
        <v>WET Paddy</v>
      </c>
      <c r="E6" s="193">
        <f>VLOOKUP(B6,FDN!B6:F172,5,0)</f>
        <v>45921</v>
      </c>
      <c r="F6" s="6" t="str">
        <f>VLOOKUP(B6,FDN!B6:L172,11,0)</f>
        <v>Completed</v>
      </c>
      <c r="G6" s="320">
        <f>VLOOKUP(B6,FDN!B6:M172,12,0)</f>
        <v>45938</v>
      </c>
      <c r="H6" s="49"/>
      <c r="I6" s="136" t="str">
        <f>VLOOKUP(B6,FDN!B6:O172,14,0)</f>
        <v>Balaji Enterprises</v>
      </c>
      <c r="J6" s="6" t="s">
        <v>796</v>
      </c>
      <c r="K6" s="193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VLOOKUP(B7,FDN!B7:D173,2,0)</f>
        <v>A+6</v>
      </c>
      <c r="D7" s="5" t="str">
        <f>VLOOKUP($B7,FDN!$B7:E173,3,0)</f>
        <v>WFR</v>
      </c>
      <c r="E7" s="193">
        <f>VLOOKUP(B7,FDN!B7:F173,5,0)</f>
        <v>45907</v>
      </c>
      <c r="F7" s="6" t="str">
        <f>VLOOKUP(B7,FDN!B7:L173,11,0)</f>
        <v>Completed</v>
      </c>
      <c r="G7" s="320">
        <f>VLOOKUP(B7,FDN!B7:M173,12,0)</f>
        <v>45945</v>
      </c>
      <c r="H7" s="49"/>
      <c r="I7" s="136" t="str">
        <f>VLOOKUP(B7,FDN!B7:O173,14,0)</f>
        <v>Jai Shri Ram Enterprises</v>
      </c>
      <c r="J7" s="6" t="s">
        <v>796</v>
      </c>
      <c r="K7" s="193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VLOOKUP(B8,FDN!B8:D174,2,0)</f>
        <v>A+0</v>
      </c>
      <c r="D8" s="5" t="str">
        <f>VLOOKUP($B8,FDN!$B8:E174,3,0)</f>
        <v>WFR</v>
      </c>
      <c r="E8" s="193">
        <f>VLOOKUP(B8,FDN!B8:F174,5,0)</f>
        <v>45924</v>
      </c>
      <c r="F8" s="6" t="str">
        <f>VLOOKUP(B8,FDN!B8:L174,11,0)</f>
        <v>Completed</v>
      </c>
      <c r="G8" s="320">
        <f>VLOOKUP(B8,FDN!B8:M174,12,0)</f>
        <v>45946</v>
      </c>
      <c r="H8" s="49"/>
      <c r="I8" s="136" t="str">
        <f>VLOOKUP(B8,FDN!B8:O174,14,0)</f>
        <v>Pawan enterprises</v>
      </c>
      <c r="J8" s="6" t="s">
        <v>796</v>
      </c>
      <c r="K8" s="193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VLOOKUP(B9,FDN!B9:D175,2,0)</f>
        <v>A+6</v>
      </c>
      <c r="D9" s="5" t="str">
        <f>VLOOKUP($B9,FDN!$B9:E175,3,0)</f>
        <v>DFR</v>
      </c>
      <c r="E9" s="193">
        <f>VLOOKUP(B9,FDN!B9:F175,5,0)</f>
        <v>45938</v>
      </c>
      <c r="F9" s="6" t="str">
        <f>VLOOKUP(B9,FDN!B9:L175,11,0)</f>
        <v>Completed</v>
      </c>
      <c r="G9" s="320">
        <f>VLOOKUP(B9,FDN!B9:M175,12,0)</f>
        <v>45949</v>
      </c>
      <c r="H9" s="49"/>
      <c r="I9" s="136" t="str">
        <f>VLOOKUP(B9,FDN!B9:O175,14,0)</f>
        <v>Balaji Enterprises</v>
      </c>
      <c r="J9" s="6" t="s">
        <v>796</v>
      </c>
      <c r="K9" s="193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VLOOKUP(B10,FDN!B10:D176,2,0)</f>
        <v>A+9</v>
      </c>
      <c r="D10" s="5" t="str">
        <f>VLOOKUP($B10,FDN!$B10:E176,3,0)</f>
        <v>DFR</v>
      </c>
      <c r="E10" s="193">
        <f>VLOOKUP(B10,FDN!B10:F176,5,0)</f>
        <v>45938</v>
      </c>
      <c r="F10" s="6" t="str">
        <f>VLOOKUP(B10,FDN!B10:L176,11,0)</f>
        <v>Completed</v>
      </c>
      <c r="G10" s="320">
        <f>VLOOKUP(B10,FDN!B10:M176,12,0)</f>
        <v>45949</v>
      </c>
      <c r="H10" s="49"/>
      <c r="I10" s="136" t="str">
        <f>VLOOKUP(B10,FDN!B10:O176,14,0)</f>
        <v>R.K . Enterprises</v>
      </c>
      <c r="J10" s="6" t="s">
        <v>796</v>
      </c>
      <c r="K10" s="193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VLOOKUP(B11,FDN!B11:D177,2,0)</f>
        <v>A+0</v>
      </c>
      <c r="D11" s="5" t="str">
        <f>VLOOKUP($B11,FDN!$B11:E177,3,0)</f>
        <v>WFR</v>
      </c>
      <c r="E11" s="193">
        <f>VLOOKUP(B11,FDN!B11:F177,5,0)</f>
        <v>45940</v>
      </c>
      <c r="F11" s="6" t="str">
        <f>VLOOKUP(B11,FDN!B11:L177,11,0)</f>
        <v>Completed</v>
      </c>
      <c r="G11" s="320">
        <f>VLOOKUP(B11,FDN!B11:M177,12,0)</f>
        <v>45955</v>
      </c>
      <c r="H11" s="49"/>
      <c r="I11" s="136" t="str">
        <f>VLOOKUP(B11,FDN!B11:O177,14,0)</f>
        <v>Jai Shri Ram Enterprises</v>
      </c>
      <c r="J11" s="6" t="s">
        <v>796</v>
      </c>
      <c r="K11" s="193">
        <v>45963</v>
      </c>
      <c r="L11" s="125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VLOOKUP(B12,FDN!B12:D178,2,0)</f>
        <v>A+3</v>
      </c>
      <c r="D12" s="5" t="str">
        <f>VLOOKUP($B12,FDN!$B12:E178,3,0)</f>
        <v>DFR</v>
      </c>
      <c r="E12" s="193">
        <f>VLOOKUP(B12,FDN!B12:F178,5,0)</f>
        <v>45941</v>
      </c>
      <c r="F12" s="6" t="str">
        <f>VLOOKUP(B12,FDN!B12:L178,11,0)</f>
        <v>Completed</v>
      </c>
      <c r="G12" s="320">
        <f>VLOOKUP(B12,FDN!B12:M178,12,0)</f>
        <v>45958</v>
      </c>
      <c r="H12" s="49"/>
      <c r="I12" s="136" t="str">
        <f>VLOOKUP(B12,FDN!B12:O178,14,0)</f>
        <v>Rajiya Infra.</v>
      </c>
      <c r="J12" s="6" t="s">
        <v>796</v>
      </c>
      <c r="K12" s="193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VLOOKUP(B13,FDN!B13:D179,2,0)</f>
        <v>A+3</v>
      </c>
      <c r="D13" s="5" t="str">
        <f>VLOOKUP($B13,FDN!$B13:E179,3,0)</f>
        <v>DFR</v>
      </c>
      <c r="E13" s="193">
        <f>VLOOKUP(B13,FDN!B13:F179,5,0)</f>
        <v>45942</v>
      </c>
      <c r="F13" s="6" t="str">
        <f>VLOOKUP(B13,FDN!B13:L179,11,0)</f>
        <v>Completed</v>
      </c>
      <c r="G13" s="320">
        <f>VLOOKUP(B13,FDN!B13:M179,12,0)</f>
        <v>45962</v>
      </c>
      <c r="H13" s="49"/>
      <c r="I13" s="136" t="str">
        <f>VLOOKUP(B13,FDN!B13:O179,14,0)</f>
        <v>B.L Construction</v>
      </c>
      <c r="J13" s="6" t="s">
        <v>796</v>
      </c>
      <c r="K13" s="193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VLOOKUP(B14,FDN!B14:D180,2,0)</f>
        <v>A+0</v>
      </c>
      <c r="D14" s="5" t="str">
        <f>VLOOKUP($B14,FDN!$B14:E180,3,0)</f>
        <v>DFR</v>
      </c>
      <c r="E14" s="193">
        <f>VLOOKUP(B14,FDN!B14:F180,5,0)</f>
        <v>45942</v>
      </c>
      <c r="F14" s="6" t="str">
        <f>VLOOKUP(B14,FDN!B14:L180,11,0)</f>
        <v>Completed</v>
      </c>
      <c r="G14" s="320">
        <f>VLOOKUP(B14,FDN!B14:M180,12,0)</f>
        <v>45962</v>
      </c>
      <c r="H14" s="49"/>
      <c r="I14" s="136" t="str">
        <f>VLOOKUP(B14,FDN!B14:O180,14,0)</f>
        <v>Rajiya Infra.</v>
      </c>
      <c r="J14" s="6" t="s">
        <v>796</v>
      </c>
      <c r="K14" s="193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VLOOKUP(B15,FDN!B15:D181,2,0)</f>
        <v>A+3</v>
      </c>
      <c r="D15" s="5" t="str">
        <f>VLOOKUP($B15,FDN!$B15:E181,3,0)</f>
        <v>DFR</v>
      </c>
      <c r="E15" s="193">
        <f>VLOOKUP(B15,FDN!B15:F181,5,0)</f>
        <v>45942</v>
      </c>
      <c r="F15" s="6" t="str">
        <f>VLOOKUP(B15,FDN!B15:L181,11,0)</f>
        <v>Completed</v>
      </c>
      <c r="G15" s="320">
        <f>VLOOKUP(B15,FDN!B15:M181,12,0)</f>
        <v>45964</v>
      </c>
      <c r="H15" s="49"/>
      <c r="I15" s="136" t="str">
        <f>VLOOKUP(B15,FDN!B15:O181,14,0)</f>
        <v>B.L Construction</v>
      </c>
      <c r="J15" s="6" t="s">
        <v>796</v>
      </c>
      <c r="K15" s="193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VLOOKUP(B16,FDN!B16:D182,2,0)</f>
        <v>A+9</v>
      </c>
      <c r="D16" s="5" t="str">
        <f>VLOOKUP($B16,FDN!$B16:E182,3,0)</f>
        <v>WFR</v>
      </c>
      <c r="E16" s="193">
        <f>VLOOKUP(B16,FDN!B16:F182,5,0)</f>
        <v>45910</v>
      </c>
      <c r="F16" s="6" t="str">
        <f>VLOOKUP(B16,FDN!B16:L182,11,0)</f>
        <v>Completed</v>
      </c>
      <c r="G16" s="320">
        <f>VLOOKUP(B16,FDN!B16:M182,12,0)</f>
        <v>45965</v>
      </c>
      <c r="H16" s="49"/>
      <c r="I16" s="136" t="str">
        <f>VLOOKUP(B16,FDN!B16:O182,14,0)</f>
        <v>Jai Shri Ram Enterprises</v>
      </c>
      <c r="J16" s="6"/>
      <c r="K16" s="193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VLOOKUP(B17,FDN!B17:D183,2,0)</f>
        <v>A+0</v>
      </c>
      <c r="D17" s="5" t="str">
        <f>VLOOKUP($B17,FDN!$B17:E183,3,0)</f>
        <v>WET</v>
      </c>
      <c r="E17" s="193">
        <f>VLOOKUP(B17,FDN!B17:F183,5,0)</f>
        <v>45930</v>
      </c>
      <c r="F17" s="6" t="str">
        <f>VLOOKUP(B17,FDN!B17:L183,11,0)</f>
        <v>Completed</v>
      </c>
      <c r="G17" s="320">
        <f>VLOOKUP(B17,FDN!B17:M183,12,0)</f>
        <v>45967</v>
      </c>
      <c r="H17" s="49"/>
      <c r="I17" s="136" t="str">
        <f>VLOOKUP(B17,FDN!B17:O183,14,0)</f>
        <v>Shri Balaji Construction</v>
      </c>
      <c r="J17" s="6" t="s">
        <v>796</v>
      </c>
      <c r="K17" s="193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VLOOKUP(B18,FDN!B18:D184,2,0)</f>
        <v>A+3</v>
      </c>
      <c r="D18" s="5" t="str">
        <f>VLOOKUP($B18,FDN!$B18:E184,3,0)</f>
        <v>DFR</v>
      </c>
      <c r="E18" s="193">
        <f>VLOOKUP(B18,FDN!B18:F184,5,0)</f>
        <v>45960</v>
      </c>
      <c r="F18" s="6" t="str">
        <f>VLOOKUP(B18,FDN!B18:L184,11,0)</f>
        <v>Completed</v>
      </c>
      <c r="G18" s="320">
        <f>VLOOKUP(B18,FDN!B18:M184,12,0)</f>
        <v>45967</v>
      </c>
      <c r="H18" s="49"/>
      <c r="I18" s="136" t="str">
        <f>VLOOKUP(B18,FDN!B18:O184,14,0)</f>
        <v>Rajiya Infra.</v>
      </c>
      <c r="J18" s="6" t="s">
        <v>796</v>
      </c>
      <c r="K18" s="193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VLOOKUP(B19,FDN!B19:D185,2,0)</f>
        <v>A+0</v>
      </c>
      <c r="D19" s="5" t="str">
        <f>VLOOKUP($B19,FDN!$B19:E185,3,0)</f>
        <v>DFR</v>
      </c>
      <c r="E19" s="193">
        <f>VLOOKUP(B19,FDN!B19:F185,5,0)</f>
        <v>45957</v>
      </c>
      <c r="F19" s="6" t="str">
        <f>VLOOKUP(B19,FDN!B19:L185,11,0)</f>
        <v>Completed</v>
      </c>
      <c r="G19" s="320">
        <f>VLOOKUP(B19,FDN!B19:M185,12,0)</f>
        <v>45969</v>
      </c>
      <c r="H19" s="49"/>
      <c r="I19" s="136" t="str">
        <f>VLOOKUP(B19,FDN!B19:O185,14,0)</f>
        <v>R.K . Enterprises</v>
      </c>
      <c r="J19" s="6" t="s">
        <v>796</v>
      </c>
      <c r="K19" s="193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VLOOKUP(B20,FDN!B20:D186,2,0)</f>
        <v>A+0</v>
      </c>
      <c r="D20" s="5" t="str">
        <f>VLOOKUP($B20,FDN!$B20:E186,3,0)</f>
        <v>DFR</v>
      </c>
      <c r="E20" s="193">
        <f>VLOOKUP(B20,FDN!B20:F186,5,0)</f>
        <v>45961</v>
      </c>
      <c r="F20" s="6" t="str">
        <f>VLOOKUP(B20,FDN!B20:L186,11,0)</f>
        <v>Completed</v>
      </c>
      <c r="G20" s="320">
        <f>VLOOKUP(B20,FDN!B20:M186,12,0)</f>
        <v>45970</v>
      </c>
      <c r="H20" s="49"/>
      <c r="I20" s="136" t="str">
        <f>VLOOKUP(B20,FDN!B20:O186,14,0)</f>
        <v>B.L Construction</v>
      </c>
      <c r="J20" s="6"/>
      <c r="K20" s="193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VLOOKUP(B21,FDN!B21:D187,2,0)</f>
        <v>A+3</v>
      </c>
      <c r="D21" s="5" t="str">
        <f>VLOOKUP($B21,FDN!$B21:E187,3,0)</f>
        <v>DFR</v>
      </c>
      <c r="E21" s="193">
        <f>VLOOKUP(B21,FDN!B21:F187,5,0)</f>
        <v>45941</v>
      </c>
      <c r="F21" s="6" t="str">
        <f>VLOOKUP(B21,FDN!B21:L187,11,0)</f>
        <v>Completed</v>
      </c>
      <c r="G21" s="320">
        <f>VLOOKUP(B21,FDN!B21:M187,12,0)</f>
        <v>45972</v>
      </c>
      <c r="H21" s="49"/>
      <c r="I21" s="136" t="str">
        <f>VLOOKUP(B21,FDN!B21:O187,14,0)</f>
        <v>Rajiya Infra.</v>
      </c>
      <c r="J21" s="6" t="s">
        <v>796</v>
      </c>
      <c r="K21" s="193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VLOOKUP(B22,FDN!B22:D188,2,0)</f>
        <v>A+0</v>
      </c>
      <c r="D22" s="5" t="str">
        <f>VLOOKUP($B22,FDN!$B22:E188,3,0)</f>
        <v>WFR</v>
      </c>
      <c r="E22" s="193">
        <f>VLOOKUP(B22,FDN!B22:F188,5,0)</f>
        <v>45958</v>
      </c>
      <c r="F22" s="6" t="str">
        <f>VLOOKUP(B22,FDN!B22:L188,11,0)</f>
        <v>Completed</v>
      </c>
      <c r="G22" s="320">
        <f>VLOOKUP(B22,FDN!B22:M188,12,0)</f>
        <v>45974</v>
      </c>
      <c r="H22" s="49"/>
      <c r="I22" s="136" t="str">
        <f>VLOOKUP(B22,FDN!B22:O188,14,0)</f>
        <v>Jai Shri Ram Enterprises</v>
      </c>
      <c r="J22" s="6" t="s">
        <v>796</v>
      </c>
      <c r="K22" s="193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VLOOKUP(B23,FDN!B23:D189,2,0)</f>
        <v>A+3</v>
      </c>
      <c r="D23" s="5" t="str">
        <f>VLOOKUP($B23,FDN!$B23:E189,3,0)</f>
        <v>DFR</v>
      </c>
      <c r="E23" s="193">
        <f>VLOOKUP(B23,FDN!B23:F189,5,0)</f>
        <v>45969</v>
      </c>
      <c r="F23" s="6" t="str">
        <f>VLOOKUP(B23,FDN!B23:L189,11,0)</f>
        <v>Completed</v>
      </c>
      <c r="G23" s="320">
        <f>VLOOKUP(B23,FDN!B23:M189,12,0)</f>
        <v>45975</v>
      </c>
      <c r="H23" s="49"/>
      <c r="I23" s="136" t="str">
        <f>VLOOKUP(B23,FDN!B23:O189,14,0)</f>
        <v>B.L Construction</v>
      </c>
      <c r="J23" s="6" t="s">
        <v>796</v>
      </c>
      <c r="K23" s="193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VLOOKUP(B24,FDN!B24:D190,2,0)</f>
        <v>A+0</v>
      </c>
      <c r="D24" s="5" t="str">
        <f>VLOOKUP($B24,FDN!$B24:E190,3,0)</f>
        <v>DFR</v>
      </c>
      <c r="E24" s="193">
        <f>VLOOKUP(B24,FDN!B24:F190,5,0)</f>
        <v>45940</v>
      </c>
      <c r="F24" s="6" t="str">
        <f>VLOOKUP(B24,FDN!B24:L190,11,0)</f>
        <v>Completed</v>
      </c>
      <c r="G24" s="320">
        <f>VLOOKUP(B24,FDN!B24:M190,12,0)</f>
        <v>45975</v>
      </c>
      <c r="H24" s="49"/>
      <c r="I24" s="136" t="str">
        <f>VLOOKUP(B24,FDN!B24:O190,14,0)</f>
        <v>Rajiya Infra.</v>
      </c>
      <c r="J24" s="6" t="s">
        <v>796</v>
      </c>
      <c r="K24" s="193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VLOOKUP(B25,FDN!B25:D191,2,0)</f>
        <v>A+0</v>
      </c>
      <c r="D25" s="5" t="str">
        <f>VLOOKUP($B25,FDN!$B25:E191,3,0)</f>
        <v>DFR</v>
      </c>
      <c r="E25" s="193">
        <f>VLOOKUP(B25,FDN!B25:F191,5,0)</f>
        <v>45968</v>
      </c>
      <c r="F25" s="6" t="str">
        <f>VLOOKUP(B25,FDN!B25:L191,11,0)</f>
        <v>Completed</v>
      </c>
      <c r="G25" s="320">
        <f>VLOOKUP(B25,FDN!B25:M191,12,0)</f>
        <v>45976</v>
      </c>
      <c r="H25" s="49"/>
      <c r="I25" s="136" t="str">
        <f>VLOOKUP(B25,FDN!B25:O191,14,0)</f>
        <v>Pawan enterprises</v>
      </c>
      <c r="J25" s="6"/>
      <c r="K25" s="193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VLOOKUP(B26,FDN!B26:D192,2,0)</f>
        <v>A+0</v>
      </c>
      <c r="D26" s="5" t="str">
        <f>VLOOKUP($B26,FDN!$B26:E192,3,0)</f>
        <v>DFR</v>
      </c>
      <c r="E26" s="193">
        <f>VLOOKUP(B26,FDN!B26:F192,5,0)</f>
        <v>45968</v>
      </c>
      <c r="F26" s="6" t="str">
        <f>VLOOKUP(B26,FDN!B26:L192,11,0)</f>
        <v>Completed</v>
      </c>
      <c r="G26" s="320">
        <f>VLOOKUP(B26,FDN!B26:M192,12,0)</f>
        <v>45977</v>
      </c>
      <c r="H26" s="49"/>
      <c r="I26" s="136" t="str">
        <f>VLOOKUP(B26,FDN!B26:O192,14,0)</f>
        <v>Shri Balaji Construction</v>
      </c>
      <c r="J26" s="6" t="s">
        <v>796</v>
      </c>
      <c r="K26" s="193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VLOOKUP(B27,FDN!B27:D193,2,0)</f>
        <v>A+0</v>
      </c>
      <c r="D27" s="5" t="str">
        <f>VLOOKUP($B27,FDN!$B27:E193,3,0)</f>
        <v>WFR</v>
      </c>
      <c r="E27" s="193">
        <f>VLOOKUP(B27,FDN!B27:F193,5,0)</f>
        <v>45968</v>
      </c>
      <c r="F27" s="6" t="str">
        <f>VLOOKUP(B27,FDN!B27:L193,11,0)</f>
        <v>Completed</v>
      </c>
      <c r="G27" s="320">
        <f>VLOOKUP(B27,FDN!B27:M193,12,0)</f>
        <v>45980</v>
      </c>
      <c r="H27" s="49"/>
      <c r="I27" s="136" t="str">
        <f>VLOOKUP(B27,FDN!B27:O193,14,0)</f>
        <v>B.L Construction</v>
      </c>
      <c r="J27" s="6" t="s">
        <v>796</v>
      </c>
      <c r="K27" s="193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VLOOKUP(B28,FDN!B28:D194,2,0)</f>
        <v>A+3</v>
      </c>
      <c r="D28" s="5" t="str">
        <f>VLOOKUP($B28,FDN!$B28:E194,3,0)</f>
        <v>WFR</v>
      </c>
      <c r="E28" s="193">
        <f>VLOOKUP(B28,FDN!B28:F194,5,0)</f>
        <v>45970</v>
      </c>
      <c r="F28" s="6" t="str">
        <f>VLOOKUP(B28,FDN!B28:L194,11,0)</f>
        <v>Completed</v>
      </c>
      <c r="G28" s="320">
        <f>VLOOKUP(B28,FDN!B28:M194,12,0)</f>
        <v>45980</v>
      </c>
      <c r="H28" s="49"/>
      <c r="I28" s="136" t="str">
        <f>VLOOKUP(B28,FDN!B28:O194,14,0)</f>
        <v>R.K . Enterprises</v>
      </c>
      <c r="J28" s="6" t="s">
        <v>796</v>
      </c>
      <c r="K28" s="193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VLOOKUP(B29,FDN!B29:D195,2,0)</f>
        <v>A+0</v>
      </c>
      <c r="D29" s="5" t="str">
        <f>VLOOKUP($B29,FDN!$B29:E195,3,0)</f>
        <v>WET PADDY</v>
      </c>
      <c r="E29" s="193">
        <f>VLOOKUP(B29,FDN!B29:F195,5,0)</f>
        <v>45970</v>
      </c>
      <c r="F29" s="6" t="str">
        <f>VLOOKUP(B29,FDN!B29:L195,11,0)</f>
        <v>Completed</v>
      </c>
      <c r="G29" s="320">
        <f>VLOOKUP(B29,FDN!B29:M195,12,0)</f>
        <v>45981</v>
      </c>
      <c r="H29" s="49"/>
      <c r="I29" s="136" t="str">
        <f>VLOOKUP(B29,FDN!B29:O195,14,0)</f>
        <v>MUKESH MEHTA</v>
      </c>
      <c r="J29" s="6" t="s">
        <v>796</v>
      </c>
      <c r="K29" s="193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VLOOKUP(B30,FDN!B30:D196,2,0)</f>
        <v>A+3</v>
      </c>
      <c r="D30" s="5" t="str">
        <f>VLOOKUP($B30,FDN!$B30:E196,3,0)</f>
        <v>WFR</v>
      </c>
      <c r="E30" s="193">
        <f>VLOOKUP(B30,FDN!B30:F196,5,0)</f>
        <v>45969</v>
      </c>
      <c r="F30" s="6" t="str">
        <f>VLOOKUP(B30,FDN!B30:L196,11,0)</f>
        <v>Completed</v>
      </c>
      <c r="G30" s="320">
        <f>VLOOKUP(B30,FDN!B30:M196,12,0)</f>
        <v>45982</v>
      </c>
      <c r="H30" s="49"/>
      <c r="I30" s="136" t="str">
        <f>VLOOKUP(B30,FDN!B30:O196,14,0)</f>
        <v>Jai Shri Ram Enterprises</v>
      </c>
      <c r="J30" s="6" t="s">
        <v>796</v>
      </c>
      <c r="K30" s="193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VLOOKUP(B31,FDN!B31:D197,2,0)</f>
        <v>A+9</v>
      </c>
      <c r="D31" s="5" t="str">
        <f>VLOOKUP($B31,FDN!$B31:E197,3,0)</f>
        <v>WFR</v>
      </c>
      <c r="E31" s="193">
        <f>VLOOKUP(B31,FDN!B31:F197,5,0)</f>
        <v>45974</v>
      </c>
      <c r="F31" s="6" t="str">
        <f>VLOOKUP(B31,FDN!B31:L197,11,0)</f>
        <v>Completed</v>
      </c>
      <c r="G31" s="320">
        <f>VLOOKUP(B31,FDN!B31:M197,12,0)</f>
        <v>45982</v>
      </c>
      <c r="H31" s="49"/>
      <c r="I31" s="136" t="str">
        <f>VLOOKUP(B31,FDN!B31:O197,14,0)</f>
        <v>Rajiya Infra.</v>
      </c>
      <c r="J31" s="6" t="s">
        <v>796</v>
      </c>
      <c r="K31" s="193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VLOOKUP(B32,FDN!B32:D198,2,0)</f>
        <v>A+0</v>
      </c>
      <c r="D32" s="5" t="str">
        <f>VLOOKUP($B32,FDN!$B32:E198,3,0)</f>
        <v>DFR</v>
      </c>
      <c r="E32" s="193">
        <f>VLOOKUP(B32,FDN!B32:F198,5,0)</f>
        <v>45977</v>
      </c>
      <c r="F32" s="6" t="str">
        <f>VLOOKUP(B32,FDN!B32:L198,11,0)</f>
        <v>Completed</v>
      </c>
      <c r="G32" s="320">
        <f>VLOOKUP(B32,FDN!B32:M198,12,0)</f>
        <v>45983</v>
      </c>
      <c r="H32" s="49"/>
      <c r="I32" s="136" t="str">
        <f>VLOOKUP(B32,FDN!B32:O198,14,0)</f>
        <v>Pawan enterprises</v>
      </c>
      <c r="J32" s="6" t="s">
        <v>796</v>
      </c>
      <c r="K32" s="193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VLOOKUP(B33,FDN!B33:D199,2,0)</f>
        <v>A+0</v>
      </c>
      <c r="D33" s="5" t="str">
        <f>VLOOKUP($B33,FDN!$B33:E199,3,0)</f>
        <v>DFR</v>
      </c>
      <c r="E33" s="193">
        <f>VLOOKUP(B33,FDN!B33:F199,5,0)</f>
        <v>45975</v>
      </c>
      <c r="F33" s="6" t="str">
        <f>VLOOKUP(B33,FDN!B33:L199,11,0)</f>
        <v>Completed</v>
      </c>
      <c r="G33" s="320">
        <f>VLOOKUP(B33,FDN!B33:M199,12,0)</f>
        <v>45984</v>
      </c>
      <c r="H33" s="49"/>
      <c r="I33" s="136" t="str">
        <f>VLOOKUP(B33,FDN!B33:O199,14,0)</f>
        <v>B.L Construction</v>
      </c>
      <c r="J33" s="6" t="s">
        <v>796</v>
      </c>
      <c r="K33" s="193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VLOOKUP(B34,FDN!B34:D200,2,0)</f>
        <v>A+3</v>
      </c>
      <c r="D34" s="5" t="str">
        <f>VLOOKUP($B34,FDN!$B34:E200,3,0)</f>
        <v>WET PADDY</v>
      </c>
      <c r="E34" s="193">
        <f>VLOOKUP(B34,FDN!B34:F200,5,0)</f>
        <v>45968</v>
      </c>
      <c r="F34" s="6" t="str">
        <f>VLOOKUP(B34,FDN!B34:L200,11,0)</f>
        <v>Completed</v>
      </c>
      <c r="G34" s="320">
        <f>VLOOKUP(B34,FDN!B34:M200,12,0)</f>
        <v>45985</v>
      </c>
      <c r="H34" s="49"/>
      <c r="I34" s="136" t="str">
        <f>VLOOKUP(B34,FDN!B34:O200,14,0)</f>
        <v>MUKESH MEHTA</v>
      </c>
      <c r="J34" s="6" t="s">
        <v>796</v>
      </c>
      <c r="K34" s="193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VLOOKUP(B35,FDN!B35:D201,2,0)</f>
        <v>A+3</v>
      </c>
      <c r="D35" s="5" t="str">
        <f>VLOOKUP($B35,FDN!$B35:E201,3,0)</f>
        <v>WFR</v>
      </c>
      <c r="E35" s="193">
        <f>VLOOKUP(B35,FDN!B35:F201,5,0)</f>
        <v>45976</v>
      </c>
      <c r="F35" s="6" t="str">
        <f>VLOOKUP(B35,FDN!B35:L201,11,0)</f>
        <v>Completed</v>
      </c>
      <c r="G35" s="320">
        <f>VLOOKUP(B35,FDN!B35:M201,12,0)</f>
        <v>45985</v>
      </c>
      <c r="H35" s="49"/>
      <c r="I35" s="136" t="str">
        <f>VLOOKUP(B35,FDN!B35:O201,14,0)</f>
        <v>R.K . Enterprises</v>
      </c>
      <c r="J35" s="6"/>
      <c r="K35" s="193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VLOOKUP(B36,FDN!B36:D202,2,0)</f>
        <v>A+6</v>
      </c>
      <c r="D36" s="5" t="str">
        <f>VLOOKUP($B36,FDN!$B36:E202,3,0)</f>
        <v>WET PADDY</v>
      </c>
      <c r="E36" s="193">
        <f>VLOOKUP(B36,FDN!B36:F202,5,0)</f>
        <v>45984</v>
      </c>
      <c r="F36" s="6" t="str">
        <f>VLOOKUP(B36,FDN!B36:L202,11,0)</f>
        <v>Completed</v>
      </c>
      <c r="G36" s="320">
        <f>VLOOKUP(B36,FDN!B36:M202,12,0)</f>
        <v>45989</v>
      </c>
      <c r="H36" s="49"/>
      <c r="I36" s="136" t="str">
        <f>VLOOKUP(B36,FDN!B36:O202,14,0)</f>
        <v>MUKESH MEHTA</v>
      </c>
      <c r="J36" s="6" t="s">
        <v>796</v>
      </c>
      <c r="K36" s="193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VLOOKUP(B37,FDN!B37:D203,2,0)</f>
        <v>A+6</v>
      </c>
      <c r="D37" s="5" t="str">
        <f>VLOOKUP($B37,FDN!$B37:E203,3,0)</f>
        <v>DFR</v>
      </c>
      <c r="E37" s="193">
        <f>VLOOKUP(B37,FDN!B37:F203,5,0)</f>
        <v>45981</v>
      </c>
      <c r="F37" s="6" t="str">
        <f>VLOOKUP(B37,FDN!B37:L203,11,0)</f>
        <v>Completed</v>
      </c>
      <c r="G37" s="320">
        <f>VLOOKUP(B37,FDN!B37:M203,12,0)</f>
        <v>45989</v>
      </c>
      <c r="H37" s="49"/>
      <c r="I37" s="136" t="str">
        <f>VLOOKUP(B37,FDN!B37:O203,14,0)</f>
        <v>B.L Construction</v>
      </c>
      <c r="J37" s="6" t="s">
        <v>796</v>
      </c>
      <c r="K37" s="193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VLOOKUP(B38,FDN!B38:D204,2,0)</f>
        <v>A+6</v>
      </c>
      <c r="D38" s="5" t="str">
        <f>VLOOKUP($B38,FDN!$B38:E204,3,0)</f>
        <v>WFR</v>
      </c>
      <c r="E38" s="193">
        <f>VLOOKUP(B38,FDN!B38:F204,5,0)</f>
        <v>45985</v>
      </c>
      <c r="F38" s="6" t="str">
        <f>VLOOKUP(B38,FDN!B38:L204,11,0)</f>
        <v>Completed</v>
      </c>
      <c r="G38" s="320">
        <f>VLOOKUP(B38,FDN!B38:M204,12,0)</f>
        <v>45989</v>
      </c>
      <c r="H38" s="49"/>
      <c r="I38" s="136" t="str">
        <f>VLOOKUP(B38,FDN!B38:O204,14,0)</f>
        <v>R.K . Enterprises</v>
      </c>
      <c r="J38" s="6"/>
      <c r="K38" s="193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VLOOKUP(B39,FDN!B39:D205,2,0)</f>
        <v>A+0</v>
      </c>
      <c r="D39" s="5" t="str">
        <f>VLOOKUP($B39,FDN!$B39:E205,3,0)</f>
        <v>WET PADDY</v>
      </c>
      <c r="E39" s="193">
        <f>VLOOKUP(B39,FDN!B39:F205,5,0)</f>
        <v>45968</v>
      </c>
      <c r="F39" s="6" t="str">
        <f>VLOOKUP(B39,FDN!B39:L205,11,0)</f>
        <v>Completed</v>
      </c>
      <c r="G39" s="320">
        <f>VLOOKUP(B39,FDN!B39:M205,12,0)</f>
        <v>45991</v>
      </c>
      <c r="H39" s="49"/>
      <c r="I39" s="136" t="str">
        <f>VLOOKUP(B39,FDN!B39:O205,14,0)</f>
        <v>Rajiya Infra.</v>
      </c>
      <c r="J39" s="6" t="s">
        <v>796</v>
      </c>
      <c r="K39" s="193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VLOOKUP(B40,FDN!B40:D206,2,0)</f>
        <v>A+0</v>
      </c>
      <c r="D40" s="5" t="str">
        <f>VLOOKUP($B40,FDN!$B40:E206,3,0)</f>
        <v>DFR</v>
      </c>
      <c r="E40" s="193">
        <f>VLOOKUP(B40,FDN!B40:F206,5,0)</f>
        <v>45984</v>
      </c>
      <c r="F40" s="6" t="str">
        <f>VLOOKUP(B40,FDN!B40:L206,11,0)</f>
        <v>Completed</v>
      </c>
      <c r="G40" s="320">
        <f>VLOOKUP(B40,FDN!B40:M206,12,0)</f>
        <v>45991</v>
      </c>
      <c r="H40" s="49"/>
      <c r="I40" s="136" t="str">
        <f>VLOOKUP(B40,FDN!B40:O206,14,0)</f>
        <v>Shri Balaji Construction</v>
      </c>
      <c r="J40" s="6" t="s">
        <v>796</v>
      </c>
      <c r="K40" s="193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VLOOKUP(B41,FDN!B41:D207,2,0)</f>
        <v>A+0</v>
      </c>
      <c r="D41" s="5" t="str">
        <f>VLOOKUP($B41,FDN!$B41:E207,3,0)</f>
        <v>DFR</v>
      </c>
      <c r="E41" s="193">
        <f>VLOOKUP(B41,FDN!B41:F207,5,0)</f>
        <v>45984</v>
      </c>
      <c r="F41" s="6" t="str">
        <f>VLOOKUP(B41,FDN!B41:L207,11,0)</f>
        <v>Completed</v>
      </c>
      <c r="G41" s="320">
        <f>VLOOKUP(B41,FDN!B41:M207,12,0)</f>
        <v>45991</v>
      </c>
      <c r="H41" s="49"/>
      <c r="I41" s="136" t="str">
        <f>VLOOKUP(B41,FDN!B41:O207,14,0)</f>
        <v>Pawan enterprises</v>
      </c>
      <c r="J41" s="6"/>
      <c r="K41" s="193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VLOOKUP(B42,FDN!B42:D208,2,0)</f>
        <v>A+0</v>
      </c>
      <c r="D42" s="5" t="str">
        <f>VLOOKUP($B42,FDN!$B42:E208,3,0)</f>
        <v>DFR</v>
      </c>
      <c r="E42" s="193">
        <f>VLOOKUP(B42,FDN!B42:F208,5,0)</f>
        <v>45984</v>
      </c>
      <c r="F42" s="6" t="str">
        <f>VLOOKUP(B42,FDN!B42:L208,11,0)</f>
        <v>Completed</v>
      </c>
      <c r="G42" s="320">
        <f>VLOOKUP(B42,FDN!B42:M208,12,0)</f>
        <v>45991</v>
      </c>
      <c r="H42" s="49"/>
      <c r="I42" s="136" t="str">
        <f>VLOOKUP(B42,FDN!B42:O208,14,0)</f>
        <v>Jai Shri Ram Enterprises</v>
      </c>
      <c r="J42" s="6"/>
      <c r="K42" s="193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VLOOKUP(B43,FDN!B43:D209,2,0)</f>
        <v>A+7.5</v>
      </c>
      <c r="D43" s="5" t="str">
        <f>VLOOKUP($B43,FDN!$B43:E209,3,0)</f>
        <v>DFR</v>
      </c>
      <c r="E43" s="193">
        <f>VLOOKUP(B43,FDN!B43:F209,5,0)</f>
        <v>45989</v>
      </c>
      <c r="F43" s="6" t="str">
        <f>VLOOKUP(B43,FDN!B43:L209,11,0)</f>
        <v>Completed</v>
      </c>
      <c r="G43" s="320">
        <f>VLOOKUP(B43,FDN!B43:M209,12,0)</f>
        <v>45994</v>
      </c>
      <c r="H43" s="49"/>
      <c r="I43" s="136" t="str">
        <f>VLOOKUP(B43,FDN!B43:O209,14,0)</f>
        <v>B.L Construction</v>
      </c>
      <c r="J43" s="6" t="s">
        <v>796</v>
      </c>
      <c r="K43" s="193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VLOOKUP(B44,FDN!B44:D210,2,0)</f>
        <v>A+3</v>
      </c>
      <c r="D44" s="5" t="str">
        <f>VLOOKUP($B44,FDN!$B44:E210,3,0)</f>
        <v>DFR</v>
      </c>
      <c r="E44" s="193">
        <f>VLOOKUP(B44,FDN!B44:F210,5,0)</f>
        <v>45981</v>
      </c>
      <c r="F44" s="6" t="str">
        <f>VLOOKUP(B44,FDN!B44:L210,11,0)</f>
        <v>Completed</v>
      </c>
      <c r="G44" s="320">
        <f>VLOOKUP(B44,FDN!B44:M210,12,0)</f>
        <v>45994</v>
      </c>
      <c r="H44" s="49"/>
      <c r="I44" s="136" t="str">
        <f>VLOOKUP(B44,FDN!B44:O210,14,0)</f>
        <v>R.K . Enterprises</v>
      </c>
      <c r="J44" s="6"/>
      <c r="K44" s="193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VLOOKUP(B45,FDN!B45:D211,2,0)</f>
        <v>A+3</v>
      </c>
      <c r="D45" s="5" t="str">
        <f>VLOOKUP($B45,FDN!$B45:E211,3,0)</f>
        <v>WET PADDY</v>
      </c>
      <c r="E45" s="193">
        <f>VLOOKUP(B45,FDN!B45:F211,5,0)</f>
        <v>45985</v>
      </c>
      <c r="F45" s="6" t="str">
        <f>VLOOKUP(B45,FDN!B45:L211,11,0)</f>
        <v>Completed</v>
      </c>
      <c r="G45" s="320">
        <f>VLOOKUP(B45,FDN!B45:M211,12,0)</f>
        <v>45997</v>
      </c>
      <c r="H45" s="49"/>
      <c r="I45" s="136" t="str">
        <f>VLOOKUP(B45,FDN!B45:O211,14,0)</f>
        <v xml:space="preserve">Dhanraj construction </v>
      </c>
      <c r="J45" s="6" t="s">
        <v>796</v>
      </c>
      <c r="K45" s="193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VLOOKUP(B46,FDN!B46:D212,2,0)</f>
        <v>A+3</v>
      </c>
      <c r="D46" s="5" t="str">
        <f>VLOOKUP($B46,FDN!$B46:E212,3,0)</f>
        <v>WET PADDY</v>
      </c>
      <c r="E46" s="193">
        <f>VLOOKUP(B46,FDN!B46:F212,5,0)</f>
        <v>45991</v>
      </c>
      <c r="F46" s="6" t="str">
        <f>VLOOKUP(B46,FDN!B46:L212,11,0)</f>
        <v>Completed</v>
      </c>
      <c r="G46" s="320">
        <f>VLOOKUP(B46,FDN!B46:M212,12,0)</f>
        <v>45997</v>
      </c>
      <c r="H46" s="49"/>
      <c r="I46" s="136" t="str">
        <f>VLOOKUP(B46,FDN!B46:O212,14,0)</f>
        <v>MUKESH MEHTA</v>
      </c>
      <c r="J46" s="6" t="s">
        <v>796</v>
      </c>
      <c r="K46" s="193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VLOOKUP(B47,FDN!B47:D213,2,0)</f>
        <v>A+3</v>
      </c>
      <c r="D47" s="5" t="str">
        <f>VLOOKUP($B47,FDN!$B47:E213,3,0)</f>
        <v>DFR</v>
      </c>
      <c r="E47" s="193">
        <f>VLOOKUP(B47,FDN!B47:F213,5,0)</f>
        <v>45986</v>
      </c>
      <c r="F47" s="6" t="str">
        <f>VLOOKUP(B47,FDN!B47:L213,11,0)</f>
        <v>Completed</v>
      </c>
      <c r="G47" s="320">
        <f>VLOOKUP(B47,FDN!B47:M213,12,0)</f>
        <v>45997</v>
      </c>
      <c r="H47" s="49"/>
      <c r="I47" s="136" t="str">
        <f>VLOOKUP(B47,FDN!B47:O213,14,0)</f>
        <v>Jai Shri Ram Enterprises</v>
      </c>
      <c r="J47" s="6"/>
      <c r="K47" s="193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VLOOKUP(B48,FDN!B48:D214,2,0)</f>
        <v>A+3</v>
      </c>
      <c r="D48" s="5" t="str">
        <f>VLOOKUP($B48,FDN!$B48:E214,3,0)</f>
        <v>WET PADDY</v>
      </c>
      <c r="E48" s="193">
        <f>VLOOKUP(B48,FDN!B48:F214,5,0)</f>
        <v>45982</v>
      </c>
      <c r="F48" s="6" t="str">
        <f>VLOOKUP(B48,FDN!B48:L214,11,0)</f>
        <v>Completed</v>
      </c>
      <c r="G48" s="320">
        <f>VLOOKUP(B48,FDN!B48:M214,12,0)</f>
        <v>45998</v>
      </c>
      <c r="H48" s="49"/>
      <c r="I48" s="136" t="str">
        <f>VLOOKUP(B48,FDN!B48:O214,14,0)</f>
        <v>Rajiya Infra.</v>
      </c>
      <c r="J48" s="6" t="s">
        <v>796</v>
      </c>
      <c r="K48" s="193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VLOOKUP(B49,FDN!B49:D215,2,0)</f>
        <v>A-3</v>
      </c>
      <c r="D49" s="5" t="str">
        <f>VLOOKUP($B49,FDN!$B49:E215,3,0)</f>
        <v>DFR</v>
      </c>
      <c r="E49" s="193">
        <f>VLOOKUP(B49,FDN!B49:F215,5,0)</f>
        <v>45994</v>
      </c>
      <c r="F49" s="6" t="str">
        <f>VLOOKUP(B49,FDN!B49:L215,11,0)</f>
        <v>Completed</v>
      </c>
      <c r="G49" s="320">
        <f>VLOOKUP(B49,FDN!B49:M215,12,0)</f>
        <v>45998</v>
      </c>
      <c r="H49" s="49"/>
      <c r="I49" s="136" t="str">
        <f>VLOOKUP(B49,FDN!B49:O215,14,0)</f>
        <v>B.L Construction</v>
      </c>
      <c r="J49" s="6"/>
      <c r="K49" s="193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VLOOKUP(B50,FDN!B50:D216,2,0)</f>
        <v>A+0</v>
      </c>
      <c r="D50" s="5" t="str">
        <f>VLOOKUP($B50,FDN!$B50:E216,3,0)</f>
        <v>WET PADDY</v>
      </c>
      <c r="E50" s="193">
        <f>VLOOKUP(B50,FDN!B50:F216,5,0)</f>
        <v>45992</v>
      </c>
      <c r="F50" s="6" t="str">
        <f>VLOOKUP(B50,FDN!B50:L216,11,0)</f>
        <v>Completed</v>
      </c>
      <c r="G50" s="320">
        <f>VLOOKUP(B50,FDN!B50:M216,12,0)</f>
        <v>45998</v>
      </c>
      <c r="H50" s="49"/>
      <c r="I50" s="136" t="str">
        <f>VLOOKUP(B50,FDN!B50:O216,14,0)</f>
        <v>R.K . Enterprises</v>
      </c>
      <c r="J50" s="6" t="s">
        <v>796</v>
      </c>
      <c r="K50" s="193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VLOOKUP(B51,FDN!B51:D217,2,0)</f>
        <v>A+3</v>
      </c>
      <c r="D51" s="5" t="str">
        <f>VLOOKUP($B51,FDN!$B51:E217,3,0)</f>
        <v>DFR</v>
      </c>
      <c r="E51" s="193">
        <f>VLOOKUP(B51,FDN!B51:F217,5,0)</f>
        <v>45992</v>
      </c>
      <c r="F51" s="6" t="str">
        <f>VLOOKUP(B51,FDN!B51:L217,11,0)</f>
        <v>Completed</v>
      </c>
      <c r="G51" s="320">
        <f>VLOOKUP(B51,FDN!B51:M217,12,0)</f>
        <v>45999</v>
      </c>
      <c r="H51" s="49"/>
      <c r="I51" s="136" t="str">
        <f>VLOOKUP(B51,FDN!B51:O217,14,0)</f>
        <v>Jai Shri Ram Enterprises</v>
      </c>
      <c r="J51" s="6"/>
      <c r="K51" s="193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VLOOKUP(B52,FDN!B52:D218,2,0)</f>
        <v>A+3</v>
      </c>
      <c r="D52" s="5" t="str">
        <f>VLOOKUP($B52,FDN!$B52:E218,3,0)</f>
        <v>WET Paddy</v>
      </c>
      <c r="E52" s="193">
        <f>VLOOKUP(B52,FDN!B52:F218,5,0)</f>
        <v>45992</v>
      </c>
      <c r="F52" s="6" t="str">
        <f>VLOOKUP(B52,FDN!B52:L218,11,0)</f>
        <v>Completed</v>
      </c>
      <c r="G52" s="320">
        <f>VLOOKUP(B52,FDN!B52:M218,12,0)</f>
        <v>46001</v>
      </c>
      <c r="H52" s="49"/>
      <c r="I52" s="136" t="str">
        <f>VLOOKUP(B52,FDN!B52:O218,14,0)</f>
        <v>R.K . Enterprises</v>
      </c>
      <c r="J52" s="6" t="s">
        <v>796</v>
      </c>
      <c r="K52" s="193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VLOOKUP(B53,FDN!B53:D219,2,0)</f>
        <v>A+0</v>
      </c>
      <c r="D53" s="5" t="str">
        <f>VLOOKUP($B53,FDN!$B53:E219,3,0)</f>
        <v>DFR</v>
      </c>
      <c r="E53" s="193">
        <f>VLOOKUP(B53,FDN!B53:F219,5,0)</f>
        <v>45990</v>
      </c>
      <c r="F53" s="6" t="str">
        <f>VLOOKUP(B53,FDN!B53:L219,11,0)</f>
        <v>Completed</v>
      </c>
      <c r="G53" s="320">
        <f>VLOOKUP(B53,FDN!B53:M219,12,0)</f>
        <v>46002</v>
      </c>
      <c r="H53" s="49"/>
      <c r="I53" s="136" t="str">
        <f>VLOOKUP(B53,FDN!B53:O219,14,0)</f>
        <v>Shri Balaji Construction</v>
      </c>
      <c r="J53" s="6" t="s">
        <v>796</v>
      </c>
      <c r="K53" s="193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VLOOKUP(B54,FDN!B54:D220,2,0)</f>
        <v>A+0</v>
      </c>
      <c r="D54" s="5" t="str">
        <f>VLOOKUP($B54,FDN!$B54:E220,3,0)</f>
        <v>WET PADDY</v>
      </c>
      <c r="E54" s="193">
        <f>VLOOKUP(B54,FDN!B54:F220,5,0)</f>
        <v>45998</v>
      </c>
      <c r="F54" s="6" t="str">
        <f>VLOOKUP(B54,FDN!B54:L220,11,0)</f>
        <v>Completed</v>
      </c>
      <c r="G54" s="320">
        <f>VLOOKUP(B54,FDN!B54:M220,12,0)</f>
        <v>46003</v>
      </c>
      <c r="H54" s="49"/>
      <c r="I54" s="136" t="str">
        <f>VLOOKUP(B54,FDN!B54:O220,14,0)</f>
        <v>MUKESH MEHTA</v>
      </c>
      <c r="J54" s="6" t="s">
        <v>796</v>
      </c>
      <c r="K54" s="193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VLOOKUP(B55,FDN!B55:D221,2,0)</f>
        <v>A+3</v>
      </c>
      <c r="D55" s="5" t="str">
        <f>VLOOKUP($B55,FDN!$B55:E221,3,0)</f>
        <v>DFR</v>
      </c>
      <c r="E55" s="193">
        <f>VLOOKUP(B55,FDN!B55:F221,5,0)</f>
        <v>45995</v>
      </c>
      <c r="F55" s="6" t="str">
        <f>VLOOKUP(B55,FDN!B55:L221,11,0)</f>
        <v>Completed</v>
      </c>
      <c r="G55" s="320">
        <f>VLOOKUP(B55,FDN!B55:M221,12,0)</f>
        <v>46003</v>
      </c>
      <c r="H55" s="49"/>
      <c r="I55" s="136" t="str">
        <f>VLOOKUP(B55,FDN!B55:O221,14,0)</f>
        <v>B.L Construction</v>
      </c>
      <c r="J55" s="6"/>
      <c r="K55" s="193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VLOOKUP(B56,FDN!B56:D222,2,0)</f>
        <v>A+0</v>
      </c>
      <c r="D56" s="5" t="str">
        <f>VLOOKUP($B56,FDN!$B56:E222,3,0)</f>
        <v>WET PADDY</v>
      </c>
      <c r="E56" s="193">
        <f>VLOOKUP(B56,FDN!B56:F222,5,0)</f>
        <v>45997</v>
      </c>
      <c r="F56" s="6" t="str">
        <f>VLOOKUP(B56,FDN!B56:L222,11,0)</f>
        <v>Completed</v>
      </c>
      <c r="G56" s="320">
        <f>VLOOKUP(B56,FDN!B56:M222,12,0)</f>
        <v>46003</v>
      </c>
      <c r="H56" s="49"/>
      <c r="I56" s="136" t="str">
        <f>VLOOKUP(B56,FDN!B56:O222,14,0)</f>
        <v>R.K . Enterprises</v>
      </c>
      <c r="J56" s="6" t="s">
        <v>796</v>
      </c>
      <c r="K56" s="193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VLOOKUP(B57,FDN!B57:D223,2,0)</f>
        <v>A+3</v>
      </c>
      <c r="D57" s="5" t="str">
        <f>VLOOKUP($B57,FDN!$B57:E223,3,0)</f>
        <v>WET PADDY</v>
      </c>
      <c r="E57" s="193">
        <f>VLOOKUP(B57,FDN!B57:F223,5,0)</f>
        <v>45998</v>
      </c>
      <c r="F57" s="6" t="str">
        <f>VLOOKUP(B57,FDN!B57:L223,11,0)</f>
        <v>Completed</v>
      </c>
      <c r="G57" s="320">
        <f>VLOOKUP(B57,FDN!B57:M223,12,0)</f>
        <v>46004</v>
      </c>
      <c r="H57" s="49"/>
      <c r="I57" s="136" t="str">
        <f>VLOOKUP(B57,FDN!B57:O223,14,0)</f>
        <v xml:space="preserve">Dhanraj construction </v>
      </c>
      <c r="J57" s="6" t="s">
        <v>796</v>
      </c>
      <c r="K57" s="193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VLOOKUP(B58,FDN!B58:D224,2,0)</f>
        <v>A+0</v>
      </c>
      <c r="D58" s="5" t="str">
        <f>VLOOKUP($B58,FDN!$B58:E224,3,0)</f>
        <v>WET PADDY</v>
      </c>
      <c r="E58" s="193">
        <f>VLOOKUP(B58,FDN!B58:F224,5,0)</f>
        <v>45998</v>
      </c>
      <c r="F58" s="6" t="str">
        <f>VLOOKUP(B58,FDN!B58:L224,11,0)</f>
        <v>Completed</v>
      </c>
      <c r="G58" s="320">
        <f>VLOOKUP(B58,FDN!B58:M224,12,0)</f>
        <v>46006</v>
      </c>
      <c r="H58" s="49"/>
      <c r="I58" s="136" t="str">
        <f>VLOOKUP(B58,FDN!B58:O224,14,0)</f>
        <v>Rajiya Infra.</v>
      </c>
      <c r="J58" s="6" t="s">
        <v>796</v>
      </c>
      <c r="K58" s="193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VLOOKUP(B59,FDN!B59:D225,2,0)</f>
        <v>A-3</v>
      </c>
      <c r="D59" s="5" t="str">
        <f>VLOOKUP($B59,FDN!$B59:E225,3,0)</f>
        <v>WET PADDY</v>
      </c>
      <c r="E59" s="193">
        <f>VLOOKUP(B59,FDN!B59:F225,5,0)</f>
        <v>46001</v>
      </c>
      <c r="F59" s="6" t="str">
        <f>VLOOKUP(B59,FDN!B59:L225,11,0)</f>
        <v>Completed</v>
      </c>
      <c r="G59" s="320">
        <f>VLOOKUP(B59,FDN!B59:M225,12,0)</f>
        <v>46007</v>
      </c>
      <c r="H59" s="49"/>
      <c r="I59" s="136" t="str">
        <f>VLOOKUP(B59,FDN!B59:O225,14,0)</f>
        <v>MUKESH MEHTA</v>
      </c>
      <c r="J59" s="6" t="s">
        <v>796</v>
      </c>
      <c r="K59" s="193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VLOOKUP(B60,FDN!B60:D226,2,0)</f>
        <v>A+0</v>
      </c>
      <c r="D60" s="5" t="str">
        <f>VLOOKUP($B60,FDN!$B60:E226,3,0)</f>
        <v>WET PADDY</v>
      </c>
      <c r="E60" s="193">
        <f>VLOOKUP(B60,FDN!B60:F226,5,0)</f>
        <v>45998</v>
      </c>
      <c r="F60" s="6" t="str">
        <f>VLOOKUP(B60,FDN!B60:L226,11,0)</f>
        <v>Completed</v>
      </c>
      <c r="G60" s="320">
        <f>VLOOKUP(B60,FDN!B60:M226,12,0)</f>
        <v>46007</v>
      </c>
      <c r="H60" s="49"/>
      <c r="I60" s="136" t="str">
        <f>VLOOKUP(B60,FDN!B60:O226,14,0)</f>
        <v>R.K . Enterprises</v>
      </c>
      <c r="J60" s="6" t="s">
        <v>796</v>
      </c>
      <c r="K60" s="193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VLOOKUP(B61,FDN!B61:D227,2,0)</f>
        <v>A+3</v>
      </c>
      <c r="D61" s="5" t="str">
        <f>VLOOKUP($B61,FDN!$B61:E227,3,0)</f>
        <v>WFR</v>
      </c>
      <c r="E61" s="193">
        <f>VLOOKUP(B61,FDN!B61:F227,5,0)</f>
        <v>45987</v>
      </c>
      <c r="F61" s="6" t="str">
        <f>VLOOKUP(B61,FDN!B61:L227,11,0)</f>
        <v>Completed</v>
      </c>
      <c r="G61" s="320">
        <f>VLOOKUP(B61,FDN!B61:M227,12,0)</f>
        <v>46008</v>
      </c>
      <c r="H61" s="49"/>
      <c r="I61" s="136" t="str">
        <f>VLOOKUP(B61,FDN!B61:O227,14,0)</f>
        <v>Jai Shri Ram Enterprises</v>
      </c>
      <c r="J61" s="6"/>
      <c r="K61" s="193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VLOOKUP(B62,FDN!B62:D228,2,0)</f>
        <v>A+0</v>
      </c>
      <c r="D62" s="5" t="str">
        <f>VLOOKUP($B62,FDN!$B62:E228,3,0)</f>
        <v>WET PADDY</v>
      </c>
      <c r="E62" s="193">
        <f>VLOOKUP(B62,FDN!B62:F228,5,0)</f>
        <v>46004</v>
      </c>
      <c r="F62" s="6" t="str">
        <f>VLOOKUP(B62,FDN!B62:L228,11,0)</f>
        <v>Completed</v>
      </c>
      <c r="G62" s="320">
        <f>VLOOKUP(B62,FDN!B62:M228,12,0)</f>
        <v>46008</v>
      </c>
      <c r="H62" s="80"/>
      <c r="I62" s="136" t="str">
        <f>VLOOKUP(B62,FDN!B62:O228,14,0)</f>
        <v>R.K . Enterprises</v>
      </c>
      <c r="J62" s="6" t="s">
        <v>796</v>
      </c>
      <c r="K62" s="193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VLOOKUP(B63,FDN!B63:D229,2,0)</f>
        <v>A+0</v>
      </c>
      <c r="D63" s="5" t="str">
        <f>VLOOKUP($B63,FDN!$B63:E229,3,0)</f>
        <v>DFR</v>
      </c>
      <c r="E63" s="193">
        <f>VLOOKUP(B63,FDN!B63:F229,5,0)</f>
        <v>46001</v>
      </c>
      <c r="F63" s="6" t="str">
        <f>VLOOKUP(B63,FDN!B63:L229,11,0)</f>
        <v>Completed</v>
      </c>
      <c r="G63" s="320">
        <f>VLOOKUP(B63,FDN!B63:M229,12,0)</f>
        <v>46010</v>
      </c>
      <c r="H63" s="49"/>
      <c r="I63" s="136" t="str">
        <f>VLOOKUP(B63,FDN!B63:O229,14,0)</f>
        <v>Shri Balaji Construction</v>
      </c>
      <c r="J63" s="6"/>
      <c r="K63" s="193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VLOOKUP(B64,FDN!B64:D230,2,0)</f>
        <v>A+0</v>
      </c>
      <c r="D64" s="5" t="str">
        <f>VLOOKUP($B64,FDN!$B64:E230,3,0)</f>
        <v>WET PADDY</v>
      </c>
      <c r="E64" s="193">
        <f>VLOOKUP(B64,FDN!B64:F230,5,0)</f>
        <v>46005</v>
      </c>
      <c r="F64" s="6" t="str">
        <f>VLOOKUP(B64,FDN!B64:L230,11,0)</f>
        <v>Completed</v>
      </c>
      <c r="G64" s="320">
        <f>VLOOKUP(B64,FDN!B64:M230,12,0)</f>
        <v>46010</v>
      </c>
      <c r="H64" s="49"/>
      <c r="I64" s="136" t="str">
        <f>VLOOKUP(B64,FDN!B64:O230,14,0)</f>
        <v>R.K . Enterprises</v>
      </c>
      <c r="J64" s="6" t="s">
        <v>796</v>
      </c>
      <c r="K64" s="193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VLOOKUP(B65,FDN!B65:D231,2,0)</f>
        <v>A+3</v>
      </c>
      <c r="D65" s="5" t="str">
        <f>VLOOKUP($B65,FDN!$B65:E231,3,0)</f>
        <v>DFR</v>
      </c>
      <c r="E65" s="193">
        <f>VLOOKUP(B65,FDN!B65:F231,5,0)</f>
        <v>46002</v>
      </c>
      <c r="F65" s="6" t="str">
        <f>VLOOKUP(B65,FDN!B65:L231,11,0)</f>
        <v>Completed</v>
      </c>
      <c r="G65" s="320">
        <f>VLOOKUP(B65,FDN!B65:M231,12,0)</f>
        <v>46011</v>
      </c>
      <c r="H65" s="49"/>
      <c r="I65" s="136" t="str">
        <f>VLOOKUP(B65,FDN!B65:O231,14,0)</f>
        <v>B.L Construction</v>
      </c>
      <c r="J65" s="6"/>
      <c r="K65" s="193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VLOOKUP(B66,FDN!B66:D232,2,0)</f>
        <v>A-3</v>
      </c>
      <c r="D66" s="5" t="str">
        <f>VLOOKUP($B66,FDN!$B66:E232,3,0)</f>
        <v>WET PADDY</v>
      </c>
      <c r="E66" s="193">
        <f>VLOOKUP(B66,FDN!B66:F232,5,0)</f>
        <v>46003</v>
      </c>
      <c r="F66" s="6" t="str">
        <f>VLOOKUP(B66,FDN!B66:L232,11,0)</f>
        <v>Completed</v>
      </c>
      <c r="G66" s="320">
        <f>VLOOKUP(B66,FDN!B66:M232,12,0)</f>
        <v>46013</v>
      </c>
      <c r="H66" s="49"/>
      <c r="I66" s="136" t="str">
        <f>VLOOKUP(B66,FDN!B66:O232,14,0)</f>
        <v>MUKESH MEHTA</v>
      </c>
      <c r="J66" s="6" t="s">
        <v>796</v>
      </c>
      <c r="K66" s="193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VLOOKUP(B67,FDN!B67:D233,2,0)</f>
        <v>A+0</v>
      </c>
      <c r="D67" s="5" t="str">
        <f>VLOOKUP($B67,FDN!$B67:E233,3,0)</f>
        <v>WET Paddy</v>
      </c>
      <c r="E67" s="193">
        <f>VLOOKUP(B67,FDN!B67:F233,5,0)</f>
        <v>45998</v>
      </c>
      <c r="F67" s="6" t="str">
        <f>VLOOKUP(B67,FDN!B67:L233,11,0)</f>
        <v>Completed</v>
      </c>
      <c r="G67" s="320">
        <f>VLOOKUP(B67,FDN!B67:M233,12,0)</f>
        <v>46013</v>
      </c>
      <c r="H67" s="81"/>
      <c r="I67" s="136" t="str">
        <f>VLOOKUP(B67,FDN!B67:O233,14,0)</f>
        <v>R.K . Enterprises</v>
      </c>
      <c r="J67" s="6" t="s">
        <v>796</v>
      </c>
      <c r="K67" s="193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VLOOKUP(B68,FDN!B68:D234,2,0)</f>
        <v>A+0</v>
      </c>
      <c r="D68" s="5" t="str">
        <f>VLOOKUP($B68,FDN!$B68:E234,3,0)</f>
        <v>WFR</v>
      </c>
      <c r="E68" s="193">
        <f>VLOOKUP(B68,FDN!B68:F234,5,0)</f>
        <v>46013</v>
      </c>
      <c r="F68" s="6" t="str">
        <f>VLOOKUP(B68,FDN!B68:L234,11,0)</f>
        <v>Completed</v>
      </c>
      <c r="G68" s="320">
        <f>VLOOKUP(B68,FDN!B68:M234,12,0)</f>
        <v>46015</v>
      </c>
      <c r="H68" s="49"/>
      <c r="I68" s="136" t="str">
        <f>VLOOKUP(B68,FDN!B68:O234,14,0)</f>
        <v>Shree Khatushyam</v>
      </c>
      <c r="J68" s="6" t="s">
        <v>796</v>
      </c>
      <c r="K68" s="193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VLOOKUP(B69,FDN!B69:D235,2,0)</f>
        <v>A+3</v>
      </c>
      <c r="D69" s="5" t="str">
        <f>VLOOKUP($B69,FDN!$B69:E235,3,0)</f>
        <v>DFR</v>
      </c>
      <c r="E69" s="193">
        <f>VLOOKUP(B69,FDN!B69:F235,5,0)</f>
        <v>46013</v>
      </c>
      <c r="F69" s="6" t="str">
        <f>VLOOKUP(B69,FDN!B69:L235,11,0)</f>
        <v>Completed</v>
      </c>
      <c r="G69" s="320">
        <f>VLOOKUP(B69,FDN!B69:M235,12,0)</f>
        <v>46015</v>
      </c>
      <c r="H69" s="49"/>
      <c r="I69" s="136" t="str">
        <f>VLOOKUP(B69,FDN!B69:O235,14,0)</f>
        <v>B.L Construction</v>
      </c>
      <c r="J69" s="6"/>
      <c r="K69" s="193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VLOOKUP(B70,FDN!B70:D236,2,0)</f>
        <v>A+3</v>
      </c>
      <c r="D70" s="5" t="str">
        <f>VLOOKUP($B70,FDN!$B70:E236,3,0)</f>
        <v>DFR</v>
      </c>
      <c r="E70" s="193">
        <f>VLOOKUP(B70,FDN!B70:F236,5,0)</f>
        <v>46013</v>
      </c>
      <c r="F70" s="6" t="str">
        <f>VLOOKUP(B70,FDN!B70:L236,11,0)</f>
        <v>Completed</v>
      </c>
      <c r="G70" s="320">
        <f>VLOOKUP(B70,FDN!B70:M236,12,0)</f>
        <v>46015</v>
      </c>
      <c r="H70" s="49"/>
      <c r="I70" s="136" t="str">
        <f>VLOOKUP(B70,FDN!B70:O236,14,0)</f>
        <v>Jai Shri Ram Enterprises</v>
      </c>
      <c r="J70" s="6"/>
      <c r="K70" s="193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VLOOKUP(B71,FDN!B71:D237,2,0)</f>
        <v>A-3</v>
      </c>
      <c r="D71" s="5" t="str">
        <f>VLOOKUP($B71,FDN!$B71:E237,3,0)</f>
        <v>WFR</v>
      </c>
      <c r="E71" s="193">
        <f>VLOOKUP(B71,FDN!B71:F237,5,0)</f>
        <v>46013</v>
      </c>
      <c r="F71" s="6" t="str">
        <f>VLOOKUP(B71,FDN!B71:L237,11,0)</f>
        <v>Completed</v>
      </c>
      <c r="G71" s="320">
        <f>VLOOKUP(B71,FDN!B71:M237,12,0)</f>
        <v>46017</v>
      </c>
      <c r="H71" s="49"/>
      <c r="I71" s="136" t="str">
        <f>VLOOKUP(B71,FDN!B71:O237,14,0)</f>
        <v>Rajiya Infra.</v>
      </c>
      <c r="J71" s="6"/>
      <c r="K71" s="193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VLOOKUP(B72,FDN!B72:D238,2,0)</f>
        <v>A-3</v>
      </c>
      <c r="D72" s="5" t="str">
        <f>VLOOKUP($B72,FDN!$B72:E238,3,0)</f>
        <v>WET PADDY</v>
      </c>
      <c r="E72" s="193">
        <f>VLOOKUP(B72,FDN!B72:F238,5,0)</f>
        <v>46013</v>
      </c>
      <c r="F72" s="6" t="str">
        <f>VLOOKUP(B72,FDN!B72:L238,11,0)</f>
        <v>Completed</v>
      </c>
      <c r="G72" s="320">
        <f>VLOOKUP(B72,FDN!B72:M238,12,0)</f>
        <v>46017</v>
      </c>
      <c r="H72" s="49"/>
      <c r="I72" s="136" t="str">
        <f>VLOOKUP(B72,FDN!B72:O238,14,0)</f>
        <v>MUKESH MEHTA</v>
      </c>
      <c r="J72" s="6" t="s">
        <v>796</v>
      </c>
      <c r="K72" s="193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VLOOKUP(B73,FDN!B73:D239,2,0)</f>
        <v>A+3</v>
      </c>
      <c r="D73" s="5" t="str">
        <f>VLOOKUP($B73,FDN!$B73:E239,3,0)</f>
        <v>DFR</v>
      </c>
      <c r="E73" s="193">
        <f>VLOOKUP(B73,FDN!B73:F239,5,0)</f>
        <v>46013</v>
      </c>
      <c r="F73" s="6" t="str">
        <f>VLOOKUP(B73,FDN!B73:L239,11,0)</f>
        <v>Completed</v>
      </c>
      <c r="G73" s="320">
        <f>VLOOKUP(B73,FDN!B73:M239,12,0)</f>
        <v>46018</v>
      </c>
      <c r="H73" s="49"/>
      <c r="I73" s="136" t="str">
        <f>VLOOKUP(B73,FDN!B73:O239,14,0)</f>
        <v>B.L Construction</v>
      </c>
      <c r="J73" s="6"/>
      <c r="K73" s="193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VLOOKUP(B74,FDN!B74:D240,2,0)</f>
        <v>A+6</v>
      </c>
      <c r="D74" s="5" t="str">
        <f>VLOOKUP($B74,FDN!$B74:E240,3,0)</f>
        <v>DFR</v>
      </c>
      <c r="E74" s="193">
        <f>VLOOKUP(B74,FDN!B74:F240,5,0)</f>
        <v>45967</v>
      </c>
      <c r="F74" s="6" t="str">
        <f>VLOOKUP(B74,FDN!B74:L240,11,0)</f>
        <v>Completed</v>
      </c>
      <c r="G74" s="320">
        <f>VLOOKUP(B74,FDN!B74:M240,12,0)</f>
        <v>46018</v>
      </c>
      <c r="H74" s="49"/>
      <c r="I74" s="136" t="str">
        <f>VLOOKUP(B74,FDN!B74:O240,14,0)</f>
        <v>R.K . Enterprises</v>
      </c>
      <c r="J74" s="6" t="s">
        <v>796</v>
      </c>
      <c r="K74" s="193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VLOOKUP(B75,FDN!B75:D241,2,0)</f>
        <v>A+0</v>
      </c>
      <c r="D75" s="5" t="str">
        <f>VLOOKUP($B75,FDN!$B75:E241,3,0)</f>
        <v>DFR</v>
      </c>
      <c r="E75" s="193">
        <f>VLOOKUP(B75,FDN!B75:F241,5,0)</f>
        <v>46013</v>
      </c>
      <c r="F75" s="6" t="str">
        <f>VLOOKUP(B75,FDN!B75:L241,11,0)</f>
        <v>Completed</v>
      </c>
      <c r="G75" s="320">
        <f>VLOOKUP(B75,FDN!B75:M241,12,0)</f>
        <v>46019</v>
      </c>
      <c r="H75" s="49"/>
      <c r="I75" s="136" t="str">
        <f>VLOOKUP(B75,FDN!B75:O241,14,0)</f>
        <v>Afflux Construction</v>
      </c>
      <c r="J75" s="6" t="s">
        <v>796</v>
      </c>
      <c r="K75" s="193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VLOOKUP(B76,FDN!B76:D242,2,0)</f>
        <v>A+0</v>
      </c>
      <c r="D76" s="5" t="str">
        <f>VLOOKUP($B76,FDN!$B76:E242,3,0)</f>
        <v>WET PADDY</v>
      </c>
      <c r="E76" s="193">
        <f>VLOOKUP(B76,FDN!B76:F242,5,0)</f>
        <v>46016</v>
      </c>
      <c r="F76" s="6" t="str">
        <f>VLOOKUP(B76,FDN!B76:L242,11,0)</f>
        <v>Completed</v>
      </c>
      <c r="G76" s="320">
        <f>VLOOKUP(B76,FDN!B76:M242,12,0)</f>
        <v>46020</v>
      </c>
      <c r="H76" s="49"/>
      <c r="I76" s="136" t="str">
        <f>VLOOKUP(B76,FDN!B76:O242,14,0)</f>
        <v>R.K . Enterprises</v>
      </c>
      <c r="J76" s="6" t="s">
        <v>796</v>
      </c>
      <c r="K76" s="193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VLOOKUP(B77,FDN!B77:D243,2,0)</f>
        <v>A+0</v>
      </c>
      <c r="D77" s="5" t="str">
        <f>VLOOKUP($B77,FDN!$B77:E243,3,0)</f>
        <v>DFR</v>
      </c>
      <c r="E77" s="193">
        <f>VLOOKUP(B77,FDN!B77:F243,5,0)</f>
        <v>46015</v>
      </c>
      <c r="F77" s="6" t="str">
        <f>VLOOKUP(B77,FDN!B77:L243,11,0)</f>
        <v>Completed</v>
      </c>
      <c r="G77" s="320">
        <f>VLOOKUP(B77,FDN!B77:M243,12,0)</f>
        <v>46021</v>
      </c>
      <c r="H77" s="49"/>
      <c r="I77" s="136" t="str">
        <f>VLOOKUP(B77,FDN!B77:O243,14,0)</f>
        <v>Shree Khatushyam</v>
      </c>
      <c r="J77" s="6" t="s">
        <v>796</v>
      </c>
      <c r="K77" s="193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VLOOKUP(B78,FDN!B78:D244,2,0)</f>
        <v>A+3</v>
      </c>
      <c r="D78" s="5" t="str">
        <f>VLOOKUP($B78,FDN!$B78:E244,3,0)</f>
        <v>DFR</v>
      </c>
      <c r="E78" s="193">
        <f>VLOOKUP(B78,FDN!B78:F244,5,0)</f>
        <v>46013</v>
      </c>
      <c r="F78" s="6" t="str">
        <f>VLOOKUP(B78,FDN!B78:L244,11,0)</f>
        <v>Completed</v>
      </c>
      <c r="G78" s="320">
        <f>VLOOKUP(B78,FDN!B78:M244,12,0)</f>
        <v>46021</v>
      </c>
      <c r="H78" s="49"/>
      <c r="I78" s="136" t="str">
        <f>VLOOKUP(B78,FDN!B78:O244,14,0)</f>
        <v>B.L Construction</v>
      </c>
      <c r="J78" s="6"/>
      <c r="K78" s="193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VLOOKUP(B79,FDN!B79:D245,2,0)</f>
        <v>A+0</v>
      </c>
      <c r="D79" s="5" t="str">
        <f>VLOOKUP($B79,FDN!$B79:E245,3,0)</f>
        <v>DFR</v>
      </c>
      <c r="E79" s="193">
        <f>VLOOKUP(B79,FDN!B79:F245,5,0)</f>
        <v>46016</v>
      </c>
      <c r="F79" s="6" t="str">
        <f>VLOOKUP(B79,FDN!B79:L245,11,0)</f>
        <v>Completed</v>
      </c>
      <c r="G79" s="320">
        <f>VLOOKUP(B79,FDN!B79:M245,12,0)</f>
        <v>46021</v>
      </c>
      <c r="H79" s="49"/>
      <c r="I79" s="136" t="str">
        <f>VLOOKUP(B79,FDN!B79:O245,14,0)</f>
        <v>Jai Shri Ram Enterprises</v>
      </c>
      <c r="J79" s="6"/>
      <c r="K79" s="193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VLOOKUP(B80,FDN!B80:D246,2,0)</f>
        <v>A+0</v>
      </c>
      <c r="D80" s="5" t="str">
        <f>VLOOKUP($B80,FDN!$B80:E246,3,0)</f>
        <v>WFR</v>
      </c>
      <c r="E80" s="193">
        <f>VLOOKUP(B80,FDN!B80:F246,5,0)</f>
        <v>46014</v>
      </c>
      <c r="F80" s="6" t="str">
        <f>VLOOKUP(B80,FDN!B80:L246,11,0)</f>
        <v>Completed</v>
      </c>
      <c r="G80" s="320">
        <f>VLOOKUP(B80,FDN!B80:M246,12,0)</f>
        <v>46025</v>
      </c>
      <c r="H80" s="49"/>
      <c r="I80" s="136" t="str">
        <f>VLOOKUP(B80,FDN!B80:O246,14,0)</f>
        <v>Rajiya Infra.</v>
      </c>
      <c r="J80" s="6"/>
      <c r="K80" s="193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VLOOKUP(B81,FDN!B81:D247,2,0)</f>
        <v>A+0</v>
      </c>
      <c r="D81" s="5" t="str">
        <f>VLOOKUP($B81,FDN!$B81:E247,3,0)</f>
        <v>DFR</v>
      </c>
      <c r="E81" s="193">
        <f>VLOOKUP(B81,FDN!B81:F247,5,0)</f>
        <v>46019</v>
      </c>
      <c r="F81" s="6" t="str">
        <f>VLOOKUP(B81,FDN!B81:L247,11,0)</f>
        <v>Completed</v>
      </c>
      <c r="G81" s="320">
        <f>VLOOKUP(B81,FDN!B81:M247,12,0)</f>
        <v>46026</v>
      </c>
      <c r="H81" s="49"/>
      <c r="I81" s="136" t="str">
        <f>VLOOKUP(B81,FDN!B81:O247,14,0)</f>
        <v>Afflux Construction</v>
      </c>
      <c r="J81" s="6" t="s">
        <v>796</v>
      </c>
      <c r="K81" s="193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VLOOKUP(B82,FDN!B82:D248,2,0)</f>
        <v>A-3</v>
      </c>
      <c r="D82" s="5" t="str">
        <f>VLOOKUP($B82,FDN!$B82:E248,3,0)</f>
        <v>DFR</v>
      </c>
      <c r="E82" s="193">
        <f>VLOOKUP(B82,FDN!B82:F248,5,0)</f>
        <v>46026</v>
      </c>
      <c r="F82" s="6" t="str">
        <f>VLOOKUP(B82,FDN!B82:L248,11,0)</f>
        <v>Completed</v>
      </c>
      <c r="G82" s="320">
        <f>VLOOKUP(B82,FDN!B82:M248,12,0)</f>
        <v>46029</v>
      </c>
      <c r="H82" s="49"/>
      <c r="I82" s="136" t="str">
        <f>VLOOKUP(B82,FDN!B82:O248,14,0)</f>
        <v>R.K . Enterprises</v>
      </c>
      <c r="J82" s="6"/>
      <c r="K82" s="193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VLOOKUP(B83,FDN!B83:D249,2,0)</f>
        <v>A+0</v>
      </c>
      <c r="D83" s="5" t="str">
        <f>VLOOKUP($B83,FDN!$B83:E249,3,0)</f>
        <v>DFR</v>
      </c>
      <c r="E83" s="193">
        <f>VLOOKUP(B83,FDN!B83:F249,5,0)</f>
        <v>46022</v>
      </c>
      <c r="F83" s="6" t="str">
        <f>VLOOKUP(B83,FDN!B83:L249,11,0)</f>
        <v>Completed</v>
      </c>
      <c r="G83" s="320">
        <f>VLOOKUP(B83,FDN!B83:M249,12,0)</f>
        <v>46031</v>
      </c>
      <c r="H83" s="49"/>
      <c r="I83" s="136" t="str">
        <f>VLOOKUP(B83,FDN!B83:O249,14,0)</f>
        <v>Jai Shri Ram Enterprises</v>
      </c>
      <c r="J83" s="6"/>
      <c r="K83" s="193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VLOOKUP(B84,FDN!B84:D250,2,0)</f>
        <v>A+3</v>
      </c>
      <c r="D84" s="5" t="str">
        <f>VLOOKUP($B84,FDN!$B84:E250,3,0)</f>
        <v>DFR</v>
      </c>
      <c r="E84" s="193">
        <f>VLOOKUP(B84,FDN!B84:F250,5,0)</f>
        <v>46024</v>
      </c>
      <c r="F84" s="6" t="str">
        <f>VLOOKUP(B84,FDN!B84:L250,11,0)</f>
        <v>Completed</v>
      </c>
      <c r="G84" s="320">
        <f>VLOOKUP(B84,FDN!B84:M250,12,0)</f>
        <v>46032</v>
      </c>
      <c r="H84" s="49"/>
      <c r="I84" s="136" t="str">
        <f>VLOOKUP(B84,FDN!B84:O250,14,0)</f>
        <v>Shree Khatushyam</v>
      </c>
      <c r="J84" s="6" t="s">
        <v>796</v>
      </c>
      <c r="K84" s="193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VLOOKUP(B85,FDN!B85:D251,2,0)</f>
        <v>A+3</v>
      </c>
      <c r="D85" s="5" t="str">
        <f>VLOOKUP($B85,FDN!$B85:E251,3,0)</f>
        <v>WFR</v>
      </c>
      <c r="E85" s="193">
        <f>VLOOKUP(B85,FDN!B85:F251,5,0)</f>
        <v>46009</v>
      </c>
      <c r="F85" s="6" t="str">
        <f>VLOOKUP(B85,FDN!B85:L251,11,0)</f>
        <v>Completed</v>
      </c>
      <c r="G85" s="320">
        <f>VLOOKUP(B85,FDN!B85:M251,12,0)</f>
        <v>46033</v>
      </c>
      <c r="H85" s="80"/>
      <c r="I85" s="136" t="str">
        <f>VLOOKUP(B85,FDN!B85:O251,14,0)</f>
        <v>B.L Construction</v>
      </c>
      <c r="J85" s="6"/>
      <c r="K85" s="193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VLOOKUP(B86,FDN!B86:D252,2,0)</f>
        <v>A+9</v>
      </c>
      <c r="D86" s="5" t="str">
        <f>VLOOKUP($B86,FDN!$B86:E252,3,0)</f>
        <v>DFR</v>
      </c>
      <c r="E86" s="193">
        <f>VLOOKUP(B86,FDN!B86:F252,5,0)</f>
        <v>46026</v>
      </c>
      <c r="F86" s="6" t="str">
        <f>VLOOKUP(B86,FDN!B86:L252,11,0)</f>
        <v>Completed</v>
      </c>
      <c r="G86" s="320">
        <f>VLOOKUP(B86,FDN!B86:M252,12,0)</f>
        <v>46033</v>
      </c>
      <c r="H86" s="49"/>
      <c r="I86" s="136" t="str">
        <f>VLOOKUP(B86,FDN!B86:O252,14,0)</f>
        <v>R.K . Enterprises</v>
      </c>
      <c r="J86" s="6"/>
      <c r="K86" s="193"/>
      <c r="L86" s="124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VLOOKUP(B87,FDN!B87:D253,2,0)</f>
        <v>A+9</v>
      </c>
      <c r="D87" s="5" t="str">
        <f>VLOOKUP($B87,FDN!$B87:E253,3,0)</f>
        <v>DFR</v>
      </c>
      <c r="E87" s="193">
        <f>VLOOKUP(B87,FDN!B87:F253,5,0)</f>
        <v>46033</v>
      </c>
      <c r="F87" s="6" t="str">
        <f>VLOOKUP(B87,FDN!B87:L253,11,0)</f>
        <v>Completed</v>
      </c>
      <c r="G87" s="320">
        <f>VLOOKUP(B87,FDN!B87:M253,12,0)</f>
        <v>46039</v>
      </c>
      <c r="H87" s="49"/>
      <c r="I87" s="136" t="str">
        <f>VLOOKUP(B87,FDN!B87:O253,14,0)</f>
        <v>B.L Construction</v>
      </c>
      <c r="J87" s="6" t="s">
        <v>796</v>
      </c>
      <c r="K87" s="193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VLOOKUP(B88,FDN!B88:D254,2,0)</f>
        <v>A+6</v>
      </c>
      <c r="D88" s="5" t="str">
        <f>VLOOKUP($B88,FDN!$B88:E254,3,0)</f>
        <v>DFR</v>
      </c>
      <c r="E88" s="193">
        <f>VLOOKUP(B88,FDN!B88:F254,5,0)</f>
        <v>46036</v>
      </c>
      <c r="F88" s="6" t="str">
        <f>VLOOKUP(B88,FDN!B88:L254,11,0)</f>
        <v>Completed</v>
      </c>
      <c r="G88" s="320">
        <f>VLOOKUP(B88,FDN!B88:M254,12,0)</f>
        <v>46042</v>
      </c>
      <c r="H88" s="49"/>
      <c r="I88" s="136" t="str">
        <f>VLOOKUP(B88,FDN!B88:O254,14,0)</f>
        <v>Afflux Construction</v>
      </c>
      <c r="J88" s="6" t="s">
        <v>796</v>
      </c>
      <c r="K88" s="193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VLOOKUP(B89,FDN!B89:D255,2,0)</f>
        <v>A+0</v>
      </c>
      <c r="D89" s="5" t="str">
        <f>VLOOKUP($B89,FDN!$B89:E255,3,0)</f>
        <v>WET PADDY</v>
      </c>
      <c r="E89" s="193">
        <f>VLOOKUP(B89,FDN!B89:F255,5,0)</f>
        <v>46038</v>
      </c>
      <c r="F89" s="6" t="str">
        <f>VLOOKUP(B89,FDN!B89:L255,11,0)</f>
        <v>Completed</v>
      </c>
      <c r="G89" s="320">
        <f>VLOOKUP(B89,FDN!B89:M255,12,0)</f>
        <v>46042</v>
      </c>
      <c r="H89" s="49"/>
      <c r="I89" s="136" t="str">
        <f>VLOOKUP(B89,FDN!B89:O255,14,0)</f>
        <v>R.K . Enterprises</v>
      </c>
      <c r="J89" s="6" t="s">
        <v>796</v>
      </c>
      <c r="K89" s="193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VLOOKUP(B90,FDN!B90:D256,2,0)</f>
        <v>A-3</v>
      </c>
      <c r="D90" s="5" t="str">
        <f>VLOOKUP($B90,FDN!$B90:E256,3,0)</f>
        <v>DFR</v>
      </c>
      <c r="E90" s="193">
        <f>VLOOKUP(B90,FDN!B90:F256,5,0)</f>
        <v>46040</v>
      </c>
      <c r="F90" s="6" t="str">
        <f>VLOOKUP(B90,FDN!B90:L256,11,0)</f>
        <v>Completed</v>
      </c>
      <c r="G90" s="320">
        <f>VLOOKUP(B90,FDN!B90:M256,12,0)</f>
        <v>46046</v>
      </c>
      <c r="H90" s="49"/>
      <c r="I90" s="136" t="str">
        <f>VLOOKUP(B90,FDN!B90:O256,14,0)</f>
        <v>Shree Khatushyam</v>
      </c>
      <c r="J90" s="6" t="s">
        <v>796</v>
      </c>
      <c r="K90" s="193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VLOOKUP(B91,FDN!B91:D257,2,0)</f>
        <v>A+3</v>
      </c>
      <c r="D91" s="5" t="str">
        <f>VLOOKUP($B91,FDN!$B91:E257,3,0)</f>
        <v>DFR</v>
      </c>
      <c r="E91" s="193">
        <f>VLOOKUP(B91,FDN!B91:F257,5,0)</f>
        <v>46038</v>
      </c>
      <c r="F91" s="6" t="str">
        <f>VLOOKUP(B91,FDN!B91:L257,11,0)</f>
        <v>Completed</v>
      </c>
      <c r="G91" s="320">
        <f>VLOOKUP(B91,FDN!B91:M257,12,0)</f>
        <v>46047</v>
      </c>
      <c r="H91" s="49"/>
      <c r="I91" s="136" t="str">
        <f>VLOOKUP(B91,FDN!B91:O257,14,0)</f>
        <v>B.L Construction</v>
      </c>
      <c r="J91" s="6"/>
      <c r="K91" s="193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VLOOKUP(B92,FDN!B92:D258,2,0)</f>
        <v>A+6</v>
      </c>
      <c r="D92" s="5" t="str">
        <f>VLOOKUP($B92,FDN!$B92:E258,3,0)</f>
        <v>DFR</v>
      </c>
      <c r="E92" s="193">
        <f>VLOOKUP(B92,FDN!B92:F258,5,0)</f>
        <v>46036</v>
      </c>
      <c r="F92" s="6" t="str">
        <f>VLOOKUP(B92,FDN!B92:L258,11,0)</f>
        <v>Completed</v>
      </c>
      <c r="G92" s="320">
        <f>VLOOKUP(B92,FDN!B92:M258,12,0)</f>
        <v>46049</v>
      </c>
      <c r="H92" s="49"/>
      <c r="I92" s="136" t="str">
        <f>VLOOKUP(B92,FDN!B92:O258,14,0)</f>
        <v>Afflux Construction</v>
      </c>
      <c r="J92" s="6" t="s">
        <v>796</v>
      </c>
      <c r="K92" s="193">
        <v>46057</v>
      </c>
      <c r="L92" s="125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VLOOKUP(B93,FDN!B93:D259,2,0)</f>
        <v>A+1.5</v>
      </c>
      <c r="D93" s="5" t="str">
        <f>VLOOKUP($B93,FDN!$B93:E259,3,0)</f>
        <v>DFR</v>
      </c>
      <c r="E93" s="193">
        <f>VLOOKUP(B93,FDN!B93:F259,5,0)</f>
        <v>46036</v>
      </c>
      <c r="F93" s="6" t="str">
        <f>VLOOKUP(B93,FDN!B93:L259,11,0)</f>
        <v>Completed</v>
      </c>
      <c r="G93" s="320">
        <f>VLOOKUP(B93,FDN!B93:M259,12,0)</f>
        <v>46049</v>
      </c>
      <c r="H93" s="49"/>
      <c r="I93" s="136" t="str">
        <f>VLOOKUP(B93,FDN!B93:O259,14,0)</f>
        <v>R.K . Enterprises</v>
      </c>
      <c r="J93" s="6"/>
      <c r="K93" s="193"/>
      <c r="L93" s="125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VLOOKUP(B94,FDN!B94:D260,2,0)</f>
        <v>A+0</v>
      </c>
      <c r="D94" s="5" t="str">
        <f>VLOOKUP($B94,FDN!$B94:E260,3,0)</f>
        <v>DFR</v>
      </c>
      <c r="E94" s="193">
        <f>VLOOKUP(B94,FDN!B94:F260,5,0)</f>
        <v>46033</v>
      </c>
      <c r="F94" s="6" t="str">
        <f>VLOOKUP(B94,FDN!B94:L260,11,0)</f>
        <v>Completed</v>
      </c>
      <c r="G94" s="320">
        <f>VLOOKUP(B94,FDN!B94:M260,12,0)</f>
        <v>46050</v>
      </c>
      <c r="H94" s="49"/>
      <c r="I94" s="136" t="str">
        <f>VLOOKUP(B94,FDN!B94:O260,14,0)</f>
        <v>Jai Shri Ram Enterprises</v>
      </c>
      <c r="J94" s="6"/>
      <c r="K94" s="193"/>
      <c r="L94" s="125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VLOOKUP(B95,FDN!B95:D261,2,0)</f>
        <v>A-3</v>
      </c>
      <c r="D95" s="5" t="str">
        <f>VLOOKUP($B95,FDN!$B95:E261,3,0)</f>
        <v>DFR</v>
      </c>
      <c r="E95" s="193">
        <f>VLOOKUP(B95,FDN!B95:F261,5,0)</f>
        <v>46041</v>
      </c>
      <c r="F95" s="6" t="str">
        <f>VLOOKUP(B95,FDN!B95:L261,11,0)</f>
        <v>Completed</v>
      </c>
      <c r="G95" s="320">
        <f>VLOOKUP(B95,FDN!B95:M261,12,0)</f>
        <v>46052</v>
      </c>
      <c r="H95" s="49"/>
      <c r="I95" s="136" t="str">
        <f>VLOOKUP(B95,FDN!B95:O261,14,0)</f>
        <v>B.L Construction</v>
      </c>
      <c r="J95" s="6" t="s">
        <v>796</v>
      </c>
      <c r="K95" s="193">
        <v>46055</v>
      </c>
      <c r="L95" s="125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VLOOKUP(B96,FDN!B96:D262,2,0)</f>
        <v>A+7.5</v>
      </c>
      <c r="D96" s="5" t="str">
        <f>VLOOKUP($B96,FDN!$B96:E262,3,0)</f>
        <v>DFR</v>
      </c>
      <c r="E96" s="193">
        <f>VLOOKUP(B96,FDN!B96:F262,5,0)</f>
        <v>46045</v>
      </c>
      <c r="F96" s="6" t="str">
        <f>VLOOKUP(B96,FDN!B96:L262,11,0)</f>
        <v>Completed</v>
      </c>
      <c r="G96" s="320">
        <f>VLOOKUP(B96,FDN!B96:M262,12,0)</f>
        <v>46052</v>
      </c>
      <c r="H96" s="49"/>
      <c r="I96" s="136" t="str">
        <f>VLOOKUP(B96,FDN!B96:O262,14,0)</f>
        <v>R.K . Enterprises</v>
      </c>
      <c r="J96" s="6" t="s">
        <v>796</v>
      </c>
      <c r="K96" s="193">
        <v>46055</v>
      </c>
      <c r="L96" s="125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VLOOKUP(B97,FDN!B97:D263,2,0)</f>
        <v>A+1.5</v>
      </c>
      <c r="D97" s="5" t="str">
        <f>VLOOKUP($B97,FDN!$B97:E263,3,0)</f>
        <v>DFR</v>
      </c>
      <c r="E97" s="193">
        <f>VLOOKUP(B97,FDN!B97:F263,5,0)</f>
        <v>46042</v>
      </c>
      <c r="F97" s="6" t="str">
        <f>VLOOKUP(B97,FDN!B97:L263,11,0)</f>
        <v>Completed</v>
      </c>
      <c r="G97" s="320">
        <f>VLOOKUP(B97,FDN!B97:M263,12,0)</f>
        <v>46053</v>
      </c>
      <c r="H97" s="49"/>
      <c r="I97" s="136" t="str">
        <f>VLOOKUP(B97,FDN!B97:O263,14,0)</f>
        <v>Shree Khatushyam</v>
      </c>
      <c r="J97" s="6"/>
      <c r="K97" s="193"/>
      <c r="L97" s="125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VLOOKUP(B98,FDN!B98:D264,2,0)</f>
        <v>A+6</v>
      </c>
      <c r="D98" s="5" t="str">
        <f>VLOOKUP($B98,FDN!$B98:E264,3,0)</f>
        <v>DFR</v>
      </c>
      <c r="E98" s="193">
        <f>VLOOKUP(B98,FDN!B98:F264,5,0)</f>
        <v>46045</v>
      </c>
      <c r="F98" s="6" t="str">
        <f>VLOOKUP(B98,FDN!B98:L264,11,0)</f>
        <v>Completed</v>
      </c>
      <c r="G98" s="320">
        <f>VLOOKUP(B98,FDN!B98:M264,12,0)</f>
        <v>46053</v>
      </c>
      <c r="H98" s="49"/>
      <c r="I98" s="136" t="str">
        <f>VLOOKUP(B98,FDN!B98:O264,14,0)</f>
        <v>R.K . Enterprises</v>
      </c>
      <c r="J98" s="6" t="s">
        <v>796</v>
      </c>
      <c r="K98" s="193">
        <v>46056</v>
      </c>
      <c r="L98" s="125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VLOOKUP(B99,FDN!B99:D265,2,0)</f>
        <v>A+3</v>
      </c>
      <c r="D99" s="5" t="str">
        <f>VLOOKUP($B99,FDN!$B99:E265,3,0)</f>
        <v>DFR</v>
      </c>
      <c r="E99" s="193">
        <f>VLOOKUP(B99,FDN!B99:F265,5,0)</f>
        <v>46049</v>
      </c>
      <c r="F99" s="6" t="str">
        <f>VLOOKUP(B99,FDN!B99:L265,11,0)</f>
        <v>Completed</v>
      </c>
      <c r="G99" s="320">
        <f>VLOOKUP(B99,FDN!B99:M265,12,0)</f>
        <v>46053</v>
      </c>
      <c r="H99" s="49"/>
      <c r="I99" s="136" t="str">
        <f>VLOOKUP(B99,FDN!B99:O265,14,0)</f>
        <v>Jai Shri Ram Enterprises</v>
      </c>
      <c r="J99" s="6"/>
      <c r="K99" s="193"/>
      <c r="L99" s="125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VLOOKUP(B100,FDN!B100:D266,2,0)</f>
        <v>A+7.5</v>
      </c>
      <c r="D100" s="5" t="str">
        <f>VLOOKUP($B100,FDN!$B100:E266,3,0)</f>
        <v>WFR</v>
      </c>
      <c r="E100" s="193">
        <f>VLOOKUP(B100,FDN!B100:F266,5,0)</f>
        <v>46049</v>
      </c>
      <c r="F100" s="6" t="str">
        <f>VLOOKUP(B100,FDN!B100:L266,11,0)</f>
        <v>Completed</v>
      </c>
      <c r="G100" s="320">
        <f>VLOOKUP(B100,FDN!B100:M266,12,0)</f>
        <v>46055</v>
      </c>
      <c r="H100" s="49"/>
      <c r="I100" s="136" t="str">
        <f>VLOOKUP(B100,FDN!B100:O266,14,0)</f>
        <v>Afflux Construction</v>
      </c>
      <c r="J100" s="6" t="s">
        <v>796</v>
      </c>
      <c r="K100" s="193">
        <v>46057</v>
      </c>
      <c r="L100" s="125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VLOOKUP(B101,FDN!B101:D267,2,0)</f>
        <v>A+3</v>
      </c>
      <c r="D101" s="5" t="str">
        <f>VLOOKUP($B101,FDN!$B101:E267,3,0)</f>
        <v>WFR</v>
      </c>
      <c r="E101" s="193">
        <f>VLOOKUP(B101,FDN!B101:F267,5,0)</f>
        <v>46042</v>
      </c>
      <c r="F101" s="6" t="str">
        <f>VLOOKUP(B101,FDN!B101:L267,11,0)</f>
        <v>Completed</v>
      </c>
      <c r="G101" s="320">
        <f>VLOOKUP(B101,FDN!B101:M267,12,0)</f>
        <v>46056</v>
      </c>
      <c r="H101" s="49"/>
      <c r="I101" s="136" t="str">
        <f>VLOOKUP(B101,FDN!B101:O267,14,0)</f>
        <v>B.L Construction</v>
      </c>
      <c r="J101" s="6" t="s">
        <v>796</v>
      </c>
      <c r="K101" s="193">
        <v>46129</v>
      </c>
      <c r="L101" s="125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VLOOKUP(B102,FDN!B102:D268,2,0)</f>
        <v>A+1.5</v>
      </c>
      <c r="D102" s="5" t="str">
        <f>VLOOKUP($B102,FDN!$B102:E268,3,0)</f>
        <v>DFR</v>
      </c>
      <c r="E102" s="193">
        <f>VLOOKUP(B102,FDN!B102:F268,5,0)</f>
        <v>46052</v>
      </c>
      <c r="F102" s="6" t="str">
        <f>VLOOKUP(B102,FDN!B102:L268,11,0)</f>
        <v>Completed</v>
      </c>
      <c r="G102" s="320">
        <f>VLOOKUP(B102,FDN!B102:M268,12,0)</f>
        <v>46058</v>
      </c>
      <c r="H102" s="49"/>
      <c r="I102" s="136" t="str">
        <f>VLOOKUP(B102,FDN!B102:O268,14,0)</f>
        <v>R.K . Enterprises</v>
      </c>
      <c r="J102" s="6"/>
      <c r="K102" s="193"/>
      <c r="L102" s="125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VLOOKUP(B103,FDN!B103:D269,2,0)</f>
        <v>A+9</v>
      </c>
      <c r="D103" s="5" t="str">
        <f>VLOOKUP($B103,FDN!$B103:E269,3,0)</f>
        <v>WET</v>
      </c>
      <c r="E103" s="193">
        <f>VLOOKUP(B103,FDN!B103:F269,5,0)</f>
        <v>46053</v>
      </c>
      <c r="F103" s="6" t="str">
        <f>VLOOKUP(B103,FDN!B103:L269,11,0)</f>
        <v>Completed</v>
      </c>
      <c r="G103" s="320">
        <f>VLOOKUP(B103,FDN!B103:M269,12,0)</f>
        <v>46061</v>
      </c>
      <c r="H103" s="49"/>
      <c r="I103" s="136" t="str">
        <f>VLOOKUP(B103,FDN!B103:O269,14,0)</f>
        <v>Afflux Construction</v>
      </c>
      <c r="J103" s="6" t="s">
        <v>796</v>
      </c>
      <c r="K103" s="193">
        <v>46062</v>
      </c>
      <c r="L103" s="125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VLOOKUP(B104,FDN!B104:D270,2,0)</f>
        <v>A+3</v>
      </c>
      <c r="D104" s="5" t="str">
        <f>VLOOKUP($B104,FDN!$B104:E270,3,0)</f>
        <v>DFR</v>
      </c>
      <c r="E104" s="193">
        <f>VLOOKUP(B104,FDN!B104:F270,5,0)</f>
        <v>46052</v>
      </c>
      <c r="F104" s="6" t="str">
        <f>VLOOKUP(B104,FDN!B104:L270,11,0)</f>
        <v>Completed</v>
      </c>
      <c r="G104" s="320">
        <f>VLOOKUP(B104,FDN!B104:M270,12,0)</f>
        <v>46062</v>
      </c>
      <c r="H104" s="49"/>
      <c r="I104" s="136" t="str">
        <f>VLOOKUP(B104,FDN!B104:O270,14,0)</f>
        <v>B.L Construction</v>
      </c>
      <c r="J104" s="6" t="s">
        <v>796</v>
      </c>
      <c r="K104" s="193">
        <v>46063</v>
      </c>
      <c r="L104" s="125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VLOOKUP(B105,FDN!B105:D271,2,0)</f>
        <v>A+3</v>
      </c>
      <c r="D105" s="5" t="str">
        <f>VLOOKUP($B105,FDN!$B105:E271,3,0)</f>
        <v>DFR</v>
      </c>
      <c r="E105" s="193">
        <f>VLOOKUP(B105,FDN!B105:F271,5,0)</f>
        <v>46060</v>
      </c>
      <c r="F105" s="6" t="str">
        <f>VLOOKUP(B105,FDN!B105:L271,11,0)</f>
        <v>Completed</v>
      </c>
      <c r="G105" s="320">
        <f>VLOOKUP(B105,FDN!B105:M271,12,0)</f>
        <v>46064</v>
      </c>
      <c r="H105" s="49"/>
      <c r="I105" s="136" t="str">
        <f>VLOOKUP(B105,FDN!B105:O271,14,0)</f>
        <v>R.K . Enterprises</v>
      </c>
      <c r="J105" s="6" t="s">
        <v>796</v>
      </c>
      <c r="K105" s="193">
        <v>46066</v>
      </c>
      <c r="L105" s="125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VLOOKUP(B106,FDN!B106:D272,2,0)</f>
        <v>A-3</v>
      </c>
      <c r="D106" s="5" t="str">
        <f>VLOOKUP($B106,FDN!$B106:E272,3,0)</f>
        <v>DFR</v>
      </c>
      <c r="E106" s="193">
        <f>VLOOKUP(B106,FDN!B106:F272,5,0)</f>
        <v>46059</v>
      </c>
      <c r="F106" s="6" t="str">
        <f>VLOOKUP(B106,FDN!B106:L272,11,0)</f>
        <v>Completed</v>
      </c>
      <c r="G106" s="320">
        <f>VLOOKUP(B106,FDN!B106:M272,12,0)</f>
        <v>46066</v>
      </c>
      <c r="H106" s="49"/>
      <c r="I106" s="136" t="str">
        <f>VLOOKUP(B106,FDN!B106:O272,14,0)</f>
        <v>Afflux Construction</v>
      </c>
      <c r="J106" s="6" t="s">
        <v>796</v>
      </c>
      <c r="K106" s="193">
        <v>46072</v>
      </c>
      <c r="L106" s="125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VLOOKUP(B107,FDN!B107:D273,2,0)</f>
        <v>A+0</v>
      </c>
      <c r="D107" s="5" t="str">
        <f>VLOOKUP($B107,FDN!$B107:E273,3,0)</f>
        <v>DFR</v>
      </c>
      <c r="E107" s="193">
        <f>VLOOKUP(B107,FDN!B107:F273,5,0)</f>
        <v>46059</v>
      </c>
      <c r="F107" s="6" t="str">
        <f>VLOOKUP(B107,FDN!B107:L273,11,0)</f>
        <v>Completed</v>
      </c>
      <c r="G107" s="320">
        <f>VLOOKUP(B107,FDN!B107:M273,12,0)</f>
        <v>46066</v>
      </c>
      <c r="H107" s="49"/>
      <c r="I107" s="136" t="str">
        <f>VLOOKUP(B107,FDN!B107:O273,14,0)</f>
        <v>B.L Construction</v>
      </c>
      <c r="J107" s="6" t="s">
        <v>796</v>
      </c>
      <c r="K107" s="193">
        <v>46067</v>
      </c>
      <c r="L107" s="125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VLOOKUP(B108,FDN!B108:D274,2,0)</f>
        <v>A+9</v>
      </c>
      <c r="D108" s="5" t="str">
        <f>VLOOKUP($B108,FDN!$B108:E274,3,0)</f>
        <v>WFR</v>
      </c>
      <c r="E108" s="193">
        <f>VLOOKUP(B108,FDN!B108:F274,5,0)</f>
        <v>46033</v>
      </c>
      <c r="F108" s="6" t="str">
        <f>VLOOKUP(B108,FDN!B108:L274,11,0)</f>
        <v>Completed</v>
      </c>
      <c r="G108" s="320">
        <f>VLOOKUP(B108,FDN!B108:M274,12,0)</f>
        <v>46069</v>
      </c>
      <c r="H108" s="49"/>
      <c r="I108" s="136" t="str">
        <f>VLOOKUP(B108,FDN!B108:O274,14,0)</f>
        <v>R.K . Enterprises</v>
      </c>
      <c r="J108" s="6" t="s">
        <v>796</v>
      </c>
      <c r="K108" s="193">
        <v>46070</v>
      </c>
      <c r="L108" s="125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VLOOKUP(B109,FDN!B109:D275,2,0)</f>
        <v>A+9</v>
      </c>
      <c r="D109" s="5" t="str">
        <f>VLOOKUP($B109,FDN!$B109:E275,3,0)</f>
        <v>DFR</v>
      </c>
      <c r="E109" s="193">
        <f>VLOOKUP(B109,FDN!B109:F275,5,0)</f>
        <v>46064</v>
      </c>
      <c r="F109" s="6" t="str">
        <f>VLOOKUP(B109,FDN!B109:L275,11,0)</f>
        <v>Completed</v>
      </c>
      <c r="G109" s="320">
        <f>VLOOKUP(B109,FDN!B109:M275,12,0)</f>
        <v>46070</v>
      </c>
      <c r="H109" s="49"/>
      <c r="I109" s="136" t="str">
        <f>VLOOKUP(B109,FDN!B109:O275,14,0)</f>
        <v>B.L Construction</v>
      </c>
      <c r="J109" s="6" t="s">
        <v>796</v>
      </c>
      <c r="K109" s="193">
        <v>46080</v>
      </c>
      <c r="L109" s="125"/>
    </row>
    <row r="110" spans="1:12" s="135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VLOOKUP(B110,FDN!B110:D276,2,0)</f>
        <v>A+4.5</v>
      </c>
      <c r="D110" s="5" t="str">
        <f>VLOOKUP($B110,FDN!$B110:E276,3,0)</f>
        <v>DFR</v>
      </c>
      <c r="E110" s="193">
        <f>VLOOKUP(B110,FDN!B110:F276,5,0)</f>
        <v>46059</v>
      </c>
      <c r="F110" s="6" t="str">
        <f>VLOOKUP(B110,FDN!B110:L276,11,0)</f>
        <v>Completed</v>
      </c>
      <c r="G110" s="320">
        <f>VLOOKUP(B110,FDN!B110:M276,12,0)</f>
        <v>46076</v>
      </c>
      <c r="H110" s="50"/>
      <c r="I110" s="136" t="str">
        <f>VLOOKUP(B110,FDN!B110:O276,14,0)</f>
        <v>Afflux Construction</v>
      </c>
      <c r="J110" s="6" t="s">
        <v>796</v>
      </c>
      <c r="K110" s="193">
        <v>46077</v>
      </c>
      <c r="L110" s="134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VLOOKUP(B111,FDN!B111:D277,2,0)</f>
        <v>A+3</v>
      </c>
      <c r="D111" s="5" t="str">
        <f>VLOOKUP($B111,FDN!$B111:E277,3,0)</f>
        <v>WFR</v>
      </c>
      <c r="E111" s="193">
        <f>VLOOKUP(B111,FDN!B111:F277,5,0)</f>
        <v>46070</v>
      </c>
      <c r="F111" s="6" t="str">
        <f>VLOOKUP(B111,FDN!B111:L277,11,0)</f>
        <v>Completed</v>
      </c>
      <c r="G111" s="320">
        <f>VLOOKUP(B111,FDN!B111:M277,12,0)</f>
        <v>46081</v>
      </c>
      <c r="H111" s="50"/>
      <c r="I111" s="136" t="str">
        <f>VLOOKUP(B111,FDN!B111:O277,14,0)</f>
        <v>B.L Construction</v>
      </c>
      <c r="J111" s="6"/>
      <c r="K111" s="193"/>
      <c r="L111" s="134"/>
    </row>
    <row r="112" spans="1:12" s="135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VLOOKUP(B112,FDN!B112:D278,2,0)</f>
        <v>A+0</v>
      </c>
      <c r="D112" s="5" t="str">
        <f>VLOOKUP($B112,FDN!$B112:E278,3,0)</f>
        <v>DFR</v>
      </c>
      <c r="E112" s="193">
        <f>VLOOKUP(B112,FDN!B112:F278,5,0)</f>
        <v>46070</v>
      </c>
      <c r="F112" s="6" t="str">
        <f>VLOOKUP(B112,FDN!B112:L278,11,0)</f>
        <v>Completed</v>
      </c>
      <c r="G112" s="320">
        <f>VLOOKUP(B112,FDN!B112:M278,12,0)</f>
        <v>46084</v>
      </c>
      <c r="H112" s="133"/>
      <c r="I112" s="136" t="str">
        <f>VLOOKUP(B112,FDN!B112:O278,14,0)</f>
        <v>B.L Construction</v>
      </c>
      <c r="J112" s="6" t="s">
        <v>796</v>
      </c>
      <c r="K112" s="193">
        <v>46091</v>
      </c>
      <c r="L112" s="134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VLOOKUP(B113,FDN!B113:D279,2,0)</f>
        <v>A+9</v>
      </c>
      <c r="D113" s="5" t="str">
        <f>VLOOKUP($B113,FDN!$B113:E279,3,0)</f>
        <v>WFR</v>
      </c>
      <c r="E113" s="193">
        <f>VLOOKUP(B113,FDN!B113:F279,5,0)</f>
        <v>46066</v>
      </c>
      <c r="F113" s="6" t="str">
        <f>VLOOKUP(B113,FDN!B113:L279,11,0)</f>
        <v>Completed</v>
      </c>
      <c r="G113" s="320">
        <f>VLOOKUP(B113,FDN!B113:M279,12,0)</f>
        <v>46088</v>
      </c>
      <c r="H113" s="49"/>
      <c r="I113" s="136" t="str">
        <f>VLOOKUP(B113,FDN!B113:O279,14,0)</f>
        <v>Afflux Constrcutoin</v>
      </c>
      <c r="J113" s="6" t="s">
        <v>796</v>
      </c>
      <c r="K113" s="193">
        <v>46089</v>
      </c>
      <c r="L113" s="125"/>
    </row>
    <row r="114" spans="1:12" s="135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VLOOKUP(B114,FDN!B114:D280,2,0)</f>
        <v>A+6</v>
      </c>
      <c r="D114" s="5" t="str">
        <f>VLOOKUP($B114,FDN!$B114:E280,3,0)</f>
        <v>DFR</v>
      </c>
      <c r="E114" s="193">
        <f>VLOOKUP(B114,FDN!B114:F280,5,0)</f>
        <v>46061</v>
      </c>
      <c r="F114" s="6" t="str">
        <f>VLOOKUP(B114,FDN!B114:L280,11,0)</f>
        <v>Completed</v>
      </c>
      <c r="G114" s="320">
        <f>VLOOKUP(B114,FDN!B114:M280,12,0)</f>
        <v>46095</v>
      </c>
      <c r="H114" s="49"/>
      <c r="I114" s="136" t="str">
        <f>VLOOKUP(B114,FDN!B114:O280,14,0)</f>
        <v>B.L Construction</v>
      </c>
      <c r="J114" s="6"/>
      <c r="K114" s="193"/>
      <c r="L114" s="125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VLOOKUP(B115,FDN!B115:D281,2,0)</f>
        <v>A+9</v>
      </c>
      <c r="D115" s="5" t="str">
        <f>VLOOKUP($B115,FDN!$B115:E281,3,0)</f>
        <v>DFR</v>
      </c>
      <c r="E115" s="193">
        <f>VLOOKUP(B115,FDN!B115:F281,5,0)</f>
        <v>46093</v>
      </c>
      <c r="F115" s="6" t="str">
        <f>VLOOKUP(B115,FDN!B115:L281,11,0)</f>
        <v>Completed</v>
      </c>
      <c r="G115" s="320">
        <f>VLOOKUP(B115,FDN!B115:M281,12,0)</f>
        <v>46102</v>
      </c>
      <c r="H115" s="49"/>
      <c r="I115" s="136" t="str">
        <f>VLOOKUP(B115,FDN!B115:O281,14,0)</f>
        <v>Afflux Constrcutoin</v>
      </c>
      <c r="J115" s="6" t="s">
        <v>796</v>
      </c>
      <c r="K115" s="193">
        <v>46104</v>
      </c>
      <c r="L115" s="125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VLOOKUP(B116,FDN!B116:D282,2,0)</f>
        <v>A+0</v>
      </c>
      <c r="D116" s="5" t="str">
        <f>VLOOKUP($B116,FDN!$B116:E282,3,0)</f>
        <v>DFR</v>
      </c>
      <c r="E116" s="193">
        <f>VLOOKUP(B116,FDN!B116:F282,5,0)</f>
        <v>46076</v>
      </c>
      <c r="F116" s="6" t="str">
        <f>VLOOKUP(B116,FDN!B116:L282,11,0)</f>
        <v>Completed</v>
      </c>
      <c r="G116" s="320">
        <f>VLOOKUP(B116,FDN!B116:M282,12,0)</f>
        <v>46111</v>
      </c>
      <c r="H116" s="49"/>
      <c r="I116" s="136" t="str">
        <f>VLOOKUP(B116,FDN!B116:O282,14,0)</f>
        <v>Afflux Constrcutoin</v>
      </c>
      <c r="J116" s="6" t="s">
        <v>796</v>
      </c>
      <c r="K116" s="193">
        <v>46116</v>
      </c>
      <c r="L116" s="125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VLOOKUP(B117,FDN!B117:D283,2,0)</f>
        <v>A+3</v>
      </c>
      <c r="D117" s="5" t="str">
        <f>VLOOKUP($B117,FDN!$B117:E283,3,0)</f>
        <v>DFR</v>
      </c>
      <c r="E117" s="193">
        <f>VLOOKUP(B117,FDN!B117:F283,5,0)</f>
        <v>46103</v>
      </c>
      <c r="F117" s="6" t="str">
        <f>VLOOKUP(B117,FDN!B117:L283,11,0)</f>
        <v>Completed</v>
      </c>
      <c r="G117" s="320">
        <f>VLOOKUP(B117,FDN!B117:M283,12,0)</f>
        <v>46114</v>
      </c>
      <c r="H117" s="49"/>
      <c r="I117" s="136" t="str">
        <f>VLOOKUP(B117,FDN!B117:O283,14,0)</f>
        <v>Afflux Construction</v>
      </c>
      <c r="J117" s="6" t="s">
        <v>796</v>
      </c>
      <c r="K117" s="193">
        <v>46124</v>
      </c>
      <c r="L117" s="125"/>
    </row>
    <row r="118" spans="1:12" s="135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VLOOKUP(B118,FDN!B118:D284,2,0)</f>
        <v>A+0</v>
      </c>
      <c r="D118" s="5" t="str">
        <f>VLOOKUP($B118,FDN!$B118:E284,3,0)</f>
        <v>DFR</v>
      </c>
      <c r="E118" s="193">
        <f>VLOOKUP(B118,FDN!B118:F284,5,0)</f>
        <v>46087</v>
      </c>
      <c r="F118" s="6" t="str">
        <f>VLOOKUP(B118,FDN!B118:L284,11,0)</f>
        <v>Completed</v>
      </c>
      <c r="G118" s="320">
        <f>VLOOKUP(B118,FDN!B118:M284,12,0)</f>
        <v>46115</v>
      </c>
      <c r="H118" s="49"/>
      <c r="I118" s="136" t="str">
        <f>VLOOKUP(B118,FDN!B118:O284,14,0)</f>
        <v>Jai Shree Ram</v>
      </c>
      <c r="J118" s="6"/>
      <c r="K118" s="193"/>
      <c r="L118" s="134"/>
    </row>
    <row r="119" spans="1:12" s="135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VLOOKUP(B119,FDN!B119:D285,2,0)</f>
        <v>A+0</v>
      </c>
      <c r="D119" s="5" t="str">
        <f>VLOOKUP($B119,FDN!$B119:E285,3,0)</f>
        <v>DFR</v>
      </c>
      <c r="E119" s="193">
        <f>VLOOKUP(B119,FDN!B119:F285,5,0)</f>
        <v>46110</v>
      </c>
      <c r="F119" s="6" t="str">
        <f>VLOOKUP(B119,FDN!B119:L285,11,0)</f>
        <v>Completed</v>
      </c>
      <c r="G119" s="320">
        <f>VLOOKUP(B119,FDN!B119:M285,12,0)</f>
        <v>46120</v>
      </c>
      <c r="H119" s="50"/>
      <c r="I119" s="136" t="str">
        <f>VLOOKUP(B119,FDN!B119:O285,14,0)</f>
        <v>Afflux Construction</v>
      </c>
      <c r="J119" s="6" t="s">
        <v>796</v>
      </c>
      <c r="K119" s="193">
        <v>46134</v>
      </c>
      <c r="L119" s="125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VLOOKUP(B120,FDN!B120:D286,2,0)</f>
        <v>B2+0</v>
      </c>
      <c r="D120" s="5" t="str">
        <f>VLOOKUP($B120,FDN!$B120:E286,3,0)</f>
        <v>Wet Paddy</v>
      </c>
      <c r="E120" s="193">
        <f>VLOOKUP(B120,FDN!B120:F286,5,0)</f>
        <v>46097</v>
      </c>
      <c r="F120" s="6" t="str">
        <f>VLOOKUP(B120,FDN!B120:L286,11,0)</f>
        <v>Completed</v>
      </c>
      <c r="G120" s="320">
        <f>VLOOKUP(B120,FDN!B120:M286,12,0)</f>
        <v>46120</v>
      </c>
      <c r="H120" s="49"/>
      <c r="I120" s="136" t="str">
        <f>VLOOKUP(B120,FDN!B120:O286,14,0)</f>
        <v>B.L Construction</v>
      </c>
      <c r="J120" s="6" t="s">
        <v>796</v>
      </c>
      <c r="K120" s="193">
        <v>46121</v>
      </c>
      <c r="L120" s="125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VLOOKUP(B121,FDN!B121:D287,2,0)</f>
        <v>A+9</v>
      </c>
      <c r="D121" s="5" t="str">
        <f>VLOOKUP($B121,FDN!$B121:E287,3,0)</f>
        <v>Wet Paddy</v>
      </c>
      <c r="E121" s="193">
        <f>VLOOKUP(B121,FDN!B121:F287,5,0)</f>
        <v>46105</v>
      </c>
      <c r="F121" s="6" t="str">
        <f>VLOOKUP(B121,FDN!B121:L287,11,0)</f>
        <v>Completed</v>
      </c>
      <c r="G121" s="320">
        <f>VLOOKUP(B121,FDN!B121:M287,12,0)</f>
        <v>46123</v>
      </c>
      <c r="H121" s="49"/>
      <c r="I121" s="136" t="str">
        <f>VLOOKUP(B121,FDN!B121:O287,14,0)</f>
        <v>Dhanraj</v>
      </c>
      <c r="J121" s="6" t="s">
        <v>796</v>
      </c>
      <c r="K121" s="193">
        <v>46125</v>
      </c>
      <c r="L121" s="125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VLOOKUP(B122,FDN!B122:D288,2,0)</f>
        <v>A+0</v>
      </c>
      <c r="D122" s="5" t="str">
        <f>VLOOKUP($B122,FDN!$B122:E288,3,0)</f>
        <v>DFR</v>
      </c>
      <c r="E122" s="193">
        <f>VLOOKUP(B122,FDN!B122:F288,5,0)</f>
        <v>46099</v>
      </c>
      <c r="F122" s="6" t="str">
        <f>VLOOKUP(B122,FDN!B122:L288,11,0)</f>
        <v>Completed</v>
      </c>
      <c r="G122" s="320">
        <f>VLOOKUP(B122,FDN!B122:M288,12,0)</f>
        <v>46123</v>
      </c>
      <c r="H122" s="49"/>
      <c r="I122" s="136" t="str">
        <f>VLOOKUP(B122,FDN!B122:O288,14,0)</f>
        <v>Jai Shree Ram</v>
      </c>
      <c r="J122" s="6"/>
      <c r="K122" s="193"/>
      <c r="L122" s="125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VLOOKUP(B123,FDN!B123:D289,2,0)</f>
        <v>A+0</v>
      </c>
      <c r="D123" s="5" t="str">
        <f>VLOOKUP($B123,FDN!$B123:E289,3,0)</f>
        <v>DFR</v>
      </c>
      <c r="E123" s="193">
        <f>VLOOKUP(B123,FDN!B123:F289,5,0)</f>
        <v>46098</v>
      </c>
      <c r="F123" s="6" t="str">
        <f>VLOOKUP(B123,FDN!B123:L289,11,0)</f>
        <v>Completed</v>
      </c>
      <c r="G123" s="320">
        <f>VLOOKUP(B123,FDN!B123:M289,12,0)</f>
        <v>46125</v>
      </c>
      <c r="H123" s="49"/>
      <c r="I123" s="136" t="str">
        <f>VLOOKUP(B123,FDN!B123:O289,14,0)</f>
        <v>Kalyan Singh</v>
      </c>
      <c r="J123" s="6" t="s">
        <v>796</v>
      </c>
      <c r="K123" s="193">
        <v>46129</v>
      </c>
      <c r="L123" s="125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VLOOKUP(B124,FDN!B124:D290,2,0)</f>
        <v>A+3</v>
      </c>
      <c r="D124" s="5" t="str">
        <f>VLOOKUP($B124,FDN!$B124:E290,3,0)</f>
        <v>DFR</v>
      </c>
      <c r="E124" s="193">
        <f>VLOOKUP(B124,FDN!B124:F290,5,0)</f>
        <v>46118</v>
      </c>
      <c r="F124" s="6" t="str">
        <f>VLOOKUP(B124,FDN!B124:L290,11,0)</f>
        <v>Completed</v>
      </c>
      <c r="G124" s="320">
        <f>VLOOKUP(B124,FDN!B124:M290,12,0)</f>
        <v>46126</v>
      </c>
      <c r="H124" s="49"/>
      <c r="I124" s="136" t="str">
        <f>VLOOKUP(B124,FDN!B124:O290,14,0)</f>
        <v>Afflux Construction</v>
      </c>
      <c r="J124" s="6" t="s">
        <v>796</v>
      </c>
      <c r="K124" s="193">
        <v>46131</v>
      </c>
      <c r="L124" s="125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VLOOKUP(B125,FDN!B125:D291,2,0)</f>
        <v>A+0</v>
      </c>
      <c r="D125" s="5" t="str">
        <f>VLOOKUP($B125,FDN!$B125:E291,3,0)</f>
        <v>DFR</v>
      </c>
      <c r="E125" s="193">
        <f>VLOOKUP(B125,FDN!B125:F291,5,0)</f>
        <v>46115</v>
      </c>
      <c r="F125" s="6" t="str">
        <f>VLOOKUP(B125,FDN!B125:L291,11,0)</f>
        <v>Completed</v>
      </c>
      <c r="G125" s="320">
        <f>VLOOKUP(B125,FDN!B125:M291,12,0)</f>
        <v>46127</v>
      </c>
      <c r="H125" s="49"/>
      <c r="I125" s="136" t="str">
        <f>VLOOKUP(B125,FDN!B125:O291,14,0)</f>
        <v>B.L Construction</v>
      </c>
      <c r="J125" s="6"/>
      <c r="K125" s="193"/>
      <c r="L125" s="125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VLOOKUP(B126,FDN!B126:D292,2,0)</f>
        <v>A+3</v>
      </c>
      <c r="D126" s="5" t="str">
        <f>VLOOKUP($B126,FDN!$B126:E292,3,0)</f>
        <v>WFR</v>
      </c>
      <c r="E126" s="193">
        <f>VLOOKUP(B126,FDN!B126:F292,5,0)</f>
        <v>46095</v>
      </c>
      <c r="F126" s="6" t="str">
        <f>VLOOKUP(B126,FDN!B126:L292,11,0)</f>
        <v>Completed</v>
      </c>
      <c r="G126" s="320">
        <f>VLOOKUP(B126,FDN!B126:M292,12,0)</f>
        <v>46130</v>
      </c>
      <c r="H126" s="49"/>
      <c r="I126" s="136" t="str">
        <f>VLOOKUP(B126,FDN!B126:O292,14,0)</f>
        <v>Sohan Enterprises</v>
      </c>
      <c r="J126" s="6" t="s">
        <v>796</v>
      </c>
      <c r="K126" s="193">
        <v>46133</v>
      </c>
      <c r="L126" s="125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VLOOKUP(B127,FDN!B127:D293,2,0)</f>
        <v>A+0</v>
      </c>
      <c r="D127" s="5" t="str">
        <f>VLOOKUP($B127,FDN!$B127:E293,3,0)</f>
        <v>DFR</v>
      </c>
      <c r="E127" s="193">
        <f>VLOOKUP(B127,FDN!B127:F293,5,0)</f>
        <v>46118</v>
      </c>
      <c r="F127" s="6" t="str">
        <f>VLOOKUP(B127,FDN!B127:L293,11,0)</f>
        <v>Completed</v>
      </c>
      <c r="G127" s="320">
        <f>VLOOKUP(B127,FDN!B127:M293,12,0)</f>
        <v>46130</v>
      </c>
      <c r="H127" s="49"/>
      <c r="I127" s="136" t="str">
        <f>VLOOKUP(B127,FDN!B127:O293,14,0)</f>
        <v>Afflux Construction</v>
      </c>
      <c r="J127" s="6" t="s">
        <v>796</v>
      </c>
      <c r="K127" s="193">
        <v>46139</v>
      </c>
      <c r="L127" s="125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VLOOKUP(B128,FDN!B128:D294,2,0)</f>
        <v>A+0</v>
      </c>
      <c r="D128" s="5" t="str">
        <f>VLOOKUP($B128,FDN!$B128:E294,3,0)</f>
        <v>DFR</v>
      </c>
      <c r="E128" s="193">
        <f>VLOOKUP(B128,FDN!B128:F294,5,0)</f>
        <v>46106</v>
      </c>
      <c r="F128" s="6" t="str">
        <f>VLOOKUP(B128,FDN!B128:L294,11,0)</f>
        <v>Completed</v>
      </c>
      <c r="G128" s="320">
        <f>VLOOKUP(B128,FDN!B128:M294,12,0)</f>
        <v>46133</v>
      </c>
      <c r="H128" s="49"/>
      <c r="I128" s="136" t="str">
        <f>VLOOKUP(B128,FDN!B128:O294,14,0)</f>
        <v>Kalyan Singh</v>
      </c>
      <c r="J128" s="6" t="s">
        <v>796</v>
      </c>
      <c r="K128" s="193">
        <v>46135</v>
      </c>
      <c r="L128" s="134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VLOOKUP(B129,FDN!B129:D295,2,0)</f>
        <v>A+3</v>
      </c>
      <c r="D129" s="5" t="str">
        <f>VLOOKUP($B129,FDN!$B129:E295,3,0)</f>
        <v>DFR</v>
      </c>
      <c r="E129" s="193">
        <f>VLOOKUP(B129,FDN!B129:F295,5,0)</f>
        <v>46119</v>
      </c>
      <c r="F129" s="6" t="str">
        <f>VLOOKUP(B129,FDN!B129:L295,11,0)</f>
        <v>Completed</v>
      </c>
      <c r="G129" s="320">
        <f>VLOOKUP(B129,FDN!B129:M295,12,0)</f>
        <v>46134</v>
      </c>
      <c r="H129" s="50"/>
      <c r="I129" s="136" t="str">
        <f>VLOOKUP(B129,FDN!B129:O295,14,0)</f>
        <v>B.L Construction</v>
      </c>
      <c r="J129" s="6"/>
      <c r="K129" s="193"/>
      <c r="L129" s="125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VLOOKUP(B130,FDN!B130:D296,2,0)</f>
        <v>B2+3</v>
      </c>
      <c r="D130" s="5" t="str">
        <f>VLOOKUP($B130,FDN!$B130:E296,3,0)</f>
        <v>DFR</v>
      </c>
      <c r="E130" s="193">
        <f>VLOOKUP(B130,FDN!B130:F296,5,0)</f>
        <v>46099</v>
      </c>
      <c r="F130" s="6" t="str">
        <f>VLOOKUP(B130,FDN!B130:L296,11,0)</f>
        <v>Completed</v>
      </c>
      <c r="G130" s="320">
        <f>VLOOKUP(B130,FDN!B130:M296,12,0)</f>
        <v>46135</v>
      </c>
      <c r="H130" s="49"/>
      <c r="I130" s="136" t="str">
        <f>VLOOKUP(B130,FDN!B130:O296,14,0)</f>
        <v>BL. Construction</v>
      </c>
      <c r="J130" s="6"/>
      <c r="K130" s="193"/>
      <c r="L130" s="125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VLOOKUP(B131,FDN!B131:D297,2,0)</f>
        <v>A-3</v>
      </c>
      <c r="D131" s="5" t="str">
        <f>VLOOKUP($B131,FDN!$B131:E297,3,0)</f>
        <v>DFR</v>
      </c>
      <c r="E131" s="193">
        <f>VLOOKUP(B131,FDN!B131:F297,5,0)</f>
        <v>46099</v>
      </c>
      <c r="F131" s="6" t="str">
        <f>VLOOKUP(B131,FDN!B131:L297,11,0)</f>
        <v>Completed</v>
      </c>
      <c r="G131" s="320">
        <f>VLOOKUP(B131,FDN!B131:M297,12,0)</f>
        <v>46136</v>
      </c>
      <c r="H131" s="49"/>
      <c r="I131" s="136" t="str">
        <f>VLOOKUP(B131,FDN!B131:O297,14,0)</f>
        <v>Soham Entp</v>
      </c>
      <c r="J131" s="6" t="s">
        <v>796</v>
      </c>
      <c r="K131" s="193">
        <v>46139</v>
      </c>
      <c r="L131" s="125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VLOOKUP(B132,FDN!B132:D298,2,0)</f>
        <v>C2+9</v>
      </c>
      <c r="D132" s="5" t="str">
        <f>VLOOKUP($B132,FDN!$B132:E298,3,0)</f>
        <v>Wet Paddy</v>
      </c>
      <c r="E132" s="193">
        <f>VLOOKUP(B132,FDN!B132:F298,5,0)</f>
        <v>46109</v>
      </c>
      <c r="F132" s="6" t="str">
        <f>VLOOKUP(B132,FDN!B132:L298,11,0)</f>
        <v>Completed</v>
      </c>
      <c r="G132" s="320">
        <f>VLOOKUP(B132,FDN!B132:M298,12,0)</f>
        <v>46136</v>
      </c>
      <c r="H132" s="49"/>
      <c r="I132" s="136" t="str">
        <f>VLOOKUP(B132,FDN!B132:O298,14,0)</f>
        <v>Jai  Shree Ram</v>
      </c>
      <c r="J132" s="6"/>
      <c r="K132" s="193"/>
      <c r="L132" s="125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VLOOKUP(B133,FDN!B133:D299,2,0)</f>
        <v>A+3</v>
      </c>
      <c r="D133" s="5" t="str">
        <f>VLOOKUP($B133,FDN!$B133:E299,3,0)</f>
        <v>DFR</v>
      </c>
      <c r="E133" s="193">
        <f>VLOOKUP(B133,FDN!B133:F299,5,0)</f>
        <v>46130</v>
      </c>
      <c r="F133" s="6" t="str">
        <f>VLOOKUP(B133,FDN!B133:L299,11,0)</f>
        <v>Completed</v>
      </c>
      <c r="G133" s="320">
        <f>VLOOKUP(B133,FDN!B133:M299,12,0)</f>
        <v>46137</v>
      </c>
      <c r="H133" s="49"/>
      <c r="I133" s="136" t="str">
        <f>VLOOKUP(B133,FDN!B133:O299,14,0)</f>
        <v>Afflux Construction</v>
      </c>
      <c r="J133" s="6" t="s">
        <v>796</v>
      </c>
      <c r="K133" s="193">
        <v>46145</v>
      </c>
      <c r="L133" s="125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VLOOKUP(B134,FDN!B134:D300,2,0)</f>
        <v>A+0</v>
      </c>
      <c r="D134" s="5" t="str">
        <f>VLOOKUP($B134,FDN!$B134:E300,3,0)</f>
        <v>DFR</v>
      </c>
      <c r="E134" s="193">
        <f>VLOOKUP(B134,FDN!B134:F300,5,0)</f>
        <v>46119</v>
      </c>
      <c r="F134" s="6" t="str">
        <f>VLOOKUP(B134,FDN!B134:L300,11,0)</f>
        <v>Completed</v>
      </c>
      <c r="G134" s="320">
        <f>VLOOKUP(B134,FDN!B134:M300,12,0)</f>
        <v>46140</v>
      </c>
      <c r="H134" s="49"/>
      <c r="I134" s="136" t="str">
        <f>VLOOKUP(B134,FDN!B134:O300,14,0)</f>
        <v>Kalyan Singh</v>
      </c>
      <c r="J134" s="6" t="s">
        <v>796</v>
      </c>
      <c r="K134" s="193">
        <v>46140</v>
      </c>
      <c r="L134" s="125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VLOOKUP(B135,FDN!B135:D301,2,0)</f>
        <v>A+0</v>
      </c>
      <c r="D135" s="5" t="str">
        <f>VLOOKUP($B135,FDN!$B135:E301,3,0)</f>
        <v>DFR</v>
      </c>
      <c r="E135" s="193">
        <f>VLOOKUP(B135,FDN!B135:F301,5,0)</f>
        <v>46133</v>
      </c>
      <c r="F135" s="6" t="str">
        <f>VLOOKUP(B135,FDN!B135:L301,11,0)</f>
        <v>Completed</v>
      </c>
      <c r="G135" s="320">
        <f>VLOOKUP(B135,FDN!B135:M301,12,0)</f>
        <v>46142</v>
      </c>
      <c r="H135" s="49"/>
      <c r="I135" s="136" t="str">
        <f>VLOOKUP(B135,FDN!B135:O301,14,0)</f>
        <v>Soham Entp</v>
      </c>
      <c r="J135" s="6" t="s">
        <v>796</v>
      </c>
      <c r="K135" s="193">
        <v>46144</v>
      </c>
      <c r="L135" s="125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VLOOKUP(B136,FDN!B136:D302,2,0)</f>
        <v>A-3</v>
      </c>
      <c r="D136" s="5" t="str">
        <f>VLOOKUP($B136,FDN!$B136:E302,3,0)</f>
        <v>DFR</v>
      </c>
      <c r="E136" s="193">
        <f>VLOOKUP(B136,FDN!B136:F302,5,0)</f>
        <v>46130</v>
      </c>
      <c r="F136" s="6" t="str">
        <f>VLOOKUP(B136,FDN!B136:L302,11,0)</f>
        <v>Completed</v>
      </c>
      <c r="G136" s="320">
        <f>VLOOKUP(B136,FDN!B136:M302,12,0)</f>
        <v>46142</v>
      </c>
      <c r="H136" s="49"/>
      <c r="I136" s="136" t="str">
        <f>VLOOKUP(B136,FDN!B136:O302,14,0)</f>
        <v>Afflux Construction</v>
      </c>
      <c r="J136" s="6" t="s">
        <v>796</v>
      </c>
      <c r="K136" s="193">
        <v>46162</v>
      </c>
      <c r="L136" s="125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VLOOKUP(B137,FDN!B137:D303,2,0)</f>
        <v>B1+0</v>
      </c>
      <c r="D137" s="5" t="str">
        <f>VLOOKUP($B137,FDN!$B137:E303,3,0)</f>
        <v>DFR</v>
      </c>
      <c r="E137" s="193">
        <f>VLOOKUP(B137,FDN!B137:F303,5,0)</f>
        <v>46101</v>
      </c>
      <c r="F137" s="6" t="str">
        <f>VLOOKUP(B137,FDN!B137:L303,11,0)</f>
        <v>Completed</v>
      </c>
      <c r="G137" s="320">
        <f>VLOOKUP(B137,FDN!B137:M303,12,0)</f>
        <v>46142</v>
      </c>
      <c r="H137" s="49"/>
      <c r="I137" s="136" t="str">
        <f>VLOOKUP(B137,FDN!B137:O303,14,0)</f>
        <v>B.L Construction</v>
      </c>
      <c r="J137" s="6"/>
      <c r="K137" s="193"/>
      <c r="L137" s="125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VLOOKUP(B138,FDN!B138:D304,2,0)</f>
        <v>B2+0</v>
      </c>
      <c r="D138" s="5" t="str">
        <f>VLOOKUP($B138,FDN!$B138:E304,3,0)</f>
        <v>Wet Paddy</v>
      </c>
      <c r="E138" s="193">
        <f>VLOOKUP(B138,FDN!B138:F304,5,0)</f>
        <v>46111</v>
      </c>
      <c r="F138" s="6" t="str">
        <f>VLOOKUP(B138,FDN!B138:L304,11,0)</f>
        <v>Completed</v>
      </c>
      <c r="G138" s="320">
        <f>VLOOKUP(B138,FDN!B138:M304,12,0)</f>
        <v>46142</v>
      </c>
      <c r="H138" s="49"/>
      <c r="I138" s="136" t="str">
        <f>VLOOKUP(B138,FDN!B138:O304,14,0)</f>
        <v>Jai Shree Ram</v>
      </c>
      <c r="J138" s="6" t="s">
        <v>796</v>
      </c>
      <c r="K138" s="193">
        <v>46144</v>
      </c>
      <c r="L138" s="125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VLOOKUP(B139,FDN!B139:D305,2,0)</f>
        <v>A-3</v>
      </c>
      <c r="D139" s="5" t="str">
        <f>VLOOKUP($B139,FDN!$B139:E305,3,0)</f>
        <v>DFR</v>
      </c>
      <c r="E139" s="193">
        <f>VLOOKUP(B139,FDN!B139:F305,5,0)</f>
        <v>46135</v>
      </c>
      <c r="F139" s="6" t="str">
        <f>VLOOKUP(B139,FDN!B139:L305,11,0)</f>
        <v>Completed</v>
      </c>
      <c r="G139" s="320">
        <f>VLOOKUP(B139,FDN!B139:M305,12,0)</f>
        <v>46146</v>
      </c>
      <c r="H139" s="49"/>
      <c r="I139" s="136" t="str">
        <f>VLOOKUP(B139,FDN!B139:O305,14,0)</f>
        <v>Soham Entp</v>
      </c>
      <c r="J139" s="6" t="s">
        <v>796</v>
      </c>
      <c r="K139" s="193">
        <v>46146</v>
      </c>
      <c r="L139" s="125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VLOOKUP(B140,FDN!B140:D306,2,0)</f>
        <v>C1+9</v>
      </c>
      <c r="D140" s="5" t="str">
        <f>VLOOKUP($B140,FDN!$B140:E306,3,0)</f>
        <v>DFR</v>
      </c>
      <c r="E140" s="193">
        <f>VLOOKUP(B140,FDN!B140:F306,5,0)</f>
        <v>46136</v>
      </c>
      <c r="F140" s="6" t="str">
        <f>VLOOKUP(B140,FDN!B140:L306,11,0)</f>
        <v>Completed</v>
      </c>
      <c r="G140" s="320">
        <f>VLOOKUP(B140,FDN!B140:M306,12,0)</f>
        <v>46146</v>
      </c>
      <c r="H140" s="49"/>
      <c r="I140" s="136" t="str">
        <f>VLOOKUP(B140,FDN!B140:O306,14,0)</f>
        <v>BL. Construction</v>
      </c>
      <c r="J140" s="6"/>
      <c r="K140" s="193"/>
      <c r="L140" s="125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VLOOKUP(B141,FDN!B141:D307,2,0)</f>
        <v>A+3</v>
      </c>
      <c r="D141" s="5" t="str">
        <f>VLOOKUP($B141,FDN!$B141:E307,3,0)</f>
        <v>DFR</v>
      </c>
      <c r="E141" s="193">
        <f>VLOOKUP(B141,FDN!B141:F307,5,0)</f>
        <v>46135</v>
      </c>
      <c r="F141" s="6" t="str">
        <f>VLOOKUP(B141,FDN!B141:L307,11,0)</f>
        <v>Completed</v>
      </c>
      <c r="G141" s="320">
        <f>VLOOKUP(B141,FDN!B141:M307,12,0)</f>
        <v>46146</v>
      </c>
      <c r="H141" s="49"/>
      <c r="I141" s="136" t="str">
        <f>VLOOKUP(B141,FDN!B141:O307,14,0)</f>
        <v>Jai Shree Ram</v>
      </c>
      <c r="J141" s="6"/>
      <c r="K141" s="193"/>
      <c r="L141" s="125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VLOOKUP(B142,FDN!B142:D308,2,0)</f>
        <v>C2+3</v>
      </c>
      <c r="D142" s="5" t="str">
        <f>VLOOKUP($B142,FDN!$B142:E308,3,0)</f>
        <v>DFR</v>
      </c>
      <c r="E142" s="193">
        <f>VLOOKUP(B142,FDN!B142:F308,5,0)</f>
        <v>46108</v>
      </c>
      <c r="F142" s="6" t="str">
        <f>VLOOKUP(B142,FDN!B142:L308,11,0)</f>
        <v>Completed</v>
      </c>
      <c r="G142" s="320">
        <f>VLOOKUP(B142,FDN!B142:M308,12,0)</f>
        <v>46148</v>
      </c>
      <c r="H142" s="49"/>
      <c r="I142" s="136" t="str">
        <f>VLOOKUP(B142,FDN!B142:O308,14,0)</f>
        <v>Dhanraj Construction</v>
      </c>
      <c r="J142" s="6"/>
      <c r="K142" s="193"/>
      <c r="L142" s="125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VLOOKUP(B143,FDN!B143:D309,2,0)</f>
        <v>A+0</v>
      </c>
      <c r="D143" s="5" t="str">
        <f>VLOOKUP($B143,FDN!$B143:E309,3,0)</f>
        <v>DFR</v>
      </c>
      <c r="E143" s="193">
        <f>VLOOKUP(B143,FDN!B143:F309,5,0)</f>
        <v>46143</v>
      </c>
      <c r="F143" s="6" t="str">
        <f>VLOOKUP(B143,FDN!B143:L309,11,0)</f>
        <v>Completed</v>
      </c>
      <c r="G143" s="320">
        <f>VLOOKUP(B143,FDN!B143:M309,12,0)</f>
        <v>46150</v>
      </c>
      <c r="H143" s="49"/>
      <c r="I143" s="136" t="str">
        <f>VLOOKUP(B143,FDN!B143:O309,14,0)</f>
        <v>Soham Entp</v>
      </c>
      <c r="J143" s="6" t="s">
        <v>796</v>
      </c>
      <c r="K143" s="193">
        <v>46165</v>
      </c>
      <c r="L143" s="125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VLOOKUP(B144,FDN!B144:D310,2,0)</f>
        <v>C2+0</v>
      </c>
      <c r="D144" s="5" t="str">
        <f>VLOOKUP($B144,FDN!$B144:E310,3,0)</f>
        <v>DFR</v>
      </c>
      <c r="E144" s="193">
        <f>VLOOKUP(B144,FDN!B144:F310,5,0)</f>
        <v>46141</v>
      </c>
      <c r="F144" s="6" t="str">
        <f>VLOOKUP(B144,FDN!B144:L310,11,0)</f>
        <v>Completed</v>
      </c>
      <c r="G144" s="320">
        <f>VLOOKUP(B144,FDN!B144:M310,12,0)</f>
        <v>46154</v>
      </c>
      <c r="H144" s="49"/>
      <c r="I144" s="136" t="str">
        <f>VLOOKUP(B144,FDN!B144:O310,14,0)</f>
        <v>BL. Construction</v>
      </c>
      <c r="J144" s="6"/>
      <c r="K144" s="193"/>
      <c r="L144" s="125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VLOOKUP(B145,FDN!B145:D311,2,0)</f>
        <v>C2+3</v>
      </c>
      <c r="D145" s="5" t="str">
        <f>VLOOKUP($B145,FDN!$B145:E311,3,0)</f>
        <v>DFR</v>
      </c>
      <c r="E145" s="193">
        <f>VLOOKUP(B145,FDN!B145:F311,5,0)</f>
        <v>46137</v>
      </c>
      <c r="F145" s="6" t="str">
        <f>VLOOKUP(B145,FDN!B145:L311,11,0)</f>
        <v>Completed</v>
      </c>
      <c r="G145" s="320">
        <f>VLOOKUP(B145,FDN!B145:M311,12,0)</f>
        <v>46157</v>
      </c>
      <c r="H145" s="49"/>
      <c r="I145" s="136" t="str">
        <f>VLOOKUP(B145,FDN!B145:O311,14,0)</f>
        <v>Afflux</v>
      </c>
      <c r="J145" s="6"/>
      <c r="K145" s="193"/>
      <c r="L145" s="125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VLOOKUP(B146,FDN!B146:D312,2,0)</f>
        <v>B2+9</v>
      </c>
      <c r="D146" s="5" t="str">
        <f>VLOOKUP($B146,FDN!$B146:E312,3,0)</f>
        <v>Wet Paddy</v>
      </c>
      <c r="E146" s="193">
        <f>VLOOKUP(B146,FDN!B146:F312,5,0)</f>
        <v>46128</v>
      </c>
      <c r="F146" s="6" t="str">
        <f>VLOOKUP(B146,FDN!B146:L312,11,0)</f>
        <v>Completed</v>
      </c>
      <c r="G146" s="320">
        <f>VLOOKUP(B146,FDN!B146:M312,12,0)</f>
        <v>46161</v>
      </c>
      <c r="H146" s="49"/>
      <c r="I146" s="136" t="str">
        <f>VLOOKUP(B146,FDN!B146:O312,14,0)</f>
        <v>Jai  Shree Ram</v>
      </c>
      <c r="J146" s="6"/>
      <c r="K146" s="193"/>
      <c r="L146" s="125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VLOOKUP(B147,FDN!B147:D313,2,0)</f>
        <v>A+3</v>
      </c>
      <c r="D147" s="5" t="str">
        <f>VLOOKUP($B147,FDN!$B147:E313,3,0)</f>
        <v>WFR</v>
      </c>
      <c r="E147" s="193">
        <f>VLOOKUP(B147,FDN!B147:F313,5,0)</f>
        <v>46146</v>
      </c>
      <c r="F147" s="6" t="str">
        <f>VLOOKUP(B147,FDN!B147:L313,11,0)</f>
        <v>Completed</v>
      </c>
      <c r="G147" s="320">
        <f>VLOOKUP(B147,FDN!B147:M313,12,0)</f>
        <v>46163</v>
      </c>
      <c r="H147" s="49"/>
      <c r="I147" s="136" t="str">
        <f>VLOOKUP(B147,FDN!B147:O313,14,0)</f>
        <v>Soham Entp</v>
      </c>
      <c r="J147" s="6" t="s">
        <v>796</v>
      </c>
      <c r="K147" s="193">
        <v>46173</v>
      </c>
      <c r="L147" s="125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VLOOKUP(B148,FDN!B148:D314,2,0)</f>
        <v>A+0</v>
      </c>
      <c r="D148" s="5" t="str">
        <f>VLOOKUP($B148,FDN!$B148:E314,3,0)</f>
        <v>Wet Paddy</v>
      </c>
      <c r="E148" s="193">
        <f>VLOOKUP(B148,FDN!B148:F314,5,0)</f>
        <v>46133</v>
      </c>
      <c r="F148" s="6" t="str">
        <f>VLOOKUP(B148,FDN!B148:L314,11,0)</f>
        <v>Completed</v>
      </c>
      <c r="G148" s="320">
        <f>VLOOKUP(B148,FDN!B148:M314,12,0)</f>
        <v>46165</v>
      </c>
      <c r="H148" s="49"/>
      <c r="I148" s="136" t="str">
        <f>VLOOKUP(B148,FDN!B148:O314,14,0)</f>
        <v>Sawariya</v>
      </c>
      <c r="J148" s="6"/>
      <c r="K148" s="193"/>
      <c r="L148" s="125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VLOOKUP(B149,FDN!B149:D315,2,0)</f>
        <v>B2+0</v>
      </c>
      <c r="D149" s="5" t="str">
        <f>VLOOKUP($B149,FDN!$B149:E315,3,0)</f>
        <v>Wet</v>
      </c>
      <c r="E149" s="193">
        <f>VLOOKUP(B149,FDN!B149:F315,5,0)</f>
        <v>46131</v>
      </c>
      <c r="F149" s="6" t="str">
        <f>VLOOKUP(B149,FDN!B149:L315,11,0)</f>
        <v>Completed</v>
      </c>
      <c r="G149" s="320">
        <f>VLOOKUP(B149,FDN!B149:M315,12,0)</f>
        <v>46165</v>
      </c>
      <c r="H149" s="49"/>
      <c r="I149" s="136" t="str">
        <f>VLOOKUP(B149,FDN!B149:O315,14,0)</f>
        <v>BL. Construction</v>
      </c>
      <c r="J149" s="6"/>
      <c r="K149" s="193"/>
      <c r="L149" s="125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VLOOKUP(B150,FDN!B150:D316,2,0)</f>
        <v>B2+0</v>
      </c>
      <c r="D150" s="5" t="str">
        <f>VLOOKUP($B150,FDN!$B150:E316,3,0)</f>
        <v>DFR</v>
      </c>
      <c r="E150" s="193">
        <f>VLOOKUP(B150,FDN!B150:F316,5,0)</f>
        <v>46147</v>
      </c>
      <c r="F150" s="6" t="str">
        <f>VLOOKUP(B150,FDN!B150:L316,11,0)</f>
        <v>Completed</v>
      </c>
      <c r="G150" s="320">
        <f>VLOOKUP(B150,FDN!B150:M316,12,0)</f>
        <v>46165</v>
      </c>
      <c r="H150" s="49"/>
      <c r="I150" s="136" t="str">
        <f>VLOOKUP(B150,FDN!B150:O316,14,0)</f>
        <v>BL. Construction</v>
      </c>
      <c r="J150" s="6"/>
      <c r="K150" s="193"/>
      <c r="L150" s="125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VLOOKUP(B151,FDN!B151:D317,2,0)</f>
        <v>B1+0</v>
      </c>
      <c r="D151" s="5" t="str">
        <f>VLOOKUP($B151,FDN!$B151:E317,3,0)</f>
        <v>DFR</v>
      </c>
      <c r="E151" s="193">
        <f>VLOOKUP(B151,FDN!B151:F317,5,0)</f>
        <v>46142</v>
      </c>
      <c r="F151" s="6" t="str">
        <f>VLOOKUP(B151,FDN!B151:L317,11,0)</f>
        <v>Completed</v>
      </c>
      <c r="G151" s="320">
        <f>VLOOKUP(B151,FDN!B151:M317,12,0)</f>
        <v>46166</v>
      </c>
      <c r="H151" s="49"/>
      <c r="I151" s="136" t="str">
        <f>VLOOKUP(B151,FDN!B151:O317,14,0)</f>
        <v>Afflux</v>
      </c>
      <c r="J151" s="6" t="s">
        <v>796</v>
      </c>
      <c r="K151" s="193">
        <v>46175</v>
      </c>
      <c r="L151" s="125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VLOOKUP(B152,FDN!B152:D318,2,0)</f>
        <v>A+0</v>
      </c>
      <c r="D152" s="5" t="str">
        <f>VLOOKUP($B152,FDN!$B152:E318,3,0)</f>
        <v>WET PADDY</v>
      </c>
      <c r="E152" s="193">
        <f>VLOOKUP(B152,FDN!B152:F318,5,0)</f>
        <v>46128</v>
      </c>
      <c r="F152" s="6" t="str">
        <f>VLOOKUP(B152,FDN!B152:L318,11,0)</f>
        <v>Completed</v>
      </c>
      <c r="G152" s="320">
        <f>VLOOKUP(B152,FDN!B152:M318,12,0)</f>
        <v>46168</v>
      </c>
      <c r="H152" s="49"/>
      <c r="I152" s="136" t="str">
        <f>VLOOKUP(B152,FDN!B152:O318,14,0)</f>
        <v>M./S Sanjay kumar</v>
      </c>
      <c r="J152" s="6"/>
      <c r="K152" s="193"/>
      <c r="L152" s="125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VLOOKUP(B153,FDN!B153:D319,2,0)</f>
        <v>A+9</v>
      </c>
      <c r="D153" s="5" t="str">
        <f>VLOOKUP($B153,FDN!$B153:E319,3,0)</f>
        <v>DFR</v>
      </c>
      <c r="E153" s="193">
        <f>VLOOKUP(B153,FDN!B153:F319,5,0)</f>
        <v>46161</v>
      </c>
      <c r="F153" s="6" t="str">
        <f>VLOOKUP(B153,FDN!B153:L319,11,0)</f>
        <v>Completed</v>
      </c>
      <c r="G153" s="320">
        <f>VLOOKUP(B153,FDN!B153:M319,12,0)</f>
        <v>46169</v>
      </c>
      <c r="H153" s="49"/>
      <c r="I153" s="136" t="str">
        <f>VLOOKUP(B153,FDN!B153:O319,14,0)</f>
        <v>Soham Entp</v>
      </c>
      <c r="J153" s="6"/>
      <c r="K153" s="193"/>
      <c r="L153" s="125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VLOOKUP(B154,FDN!B154:D320,2,0)</f>
        <v>B1+3</v>
      </c>
      <c r="D154" s="5" t="str">
        <f>VLOOKUP($B154,FDN!$B154:E320,3,0)</f>
        <v>Wet Paddy</v>
      </c>
      <c r="E154" s="193">
        <f>VLOOKUP(B154,FDN!B154:F320,5,0)</f>
        <v>46144</v>
      </c>
      <c r="F154" s="6" t="str">
        <f>VLOOKUP(B154,FDN!B154:L320,11,0)</f>
        <v>Completed</v>
      </c>
      <c r="G154" s="320">
        <f>VLOOKUP(B154,FDN!B154:M320,12,0)</f>
        <v>46171</v>
      </c>
      <c r="H154" s="49"/>
      <c r="I154" s="136" t="str">
        <f>VLOOKUP(B154,FDN!B154:O320,14,0)</f>
        <v>Afflux</v>
      </c>
      <c r="J154" s="6" t="s">
        <v>796</v>
      </c>
      <c r="K154" s="193">
        <v>46175</v>
      </c>
      <c r="L154" s="125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VLOOKUP(B155,FDN!B155:D321,2,0)</f>
        <v>A+0</v>
      </c>
      <c r="D155" s="5" t="str">
        <f>VLOOKUP($B155,FDN!$B155:E321,3,0)</f>
        <v>DFR</v>
      </c>
      <c r="E155" s="193">
        <f>VLOOKUP(B155,FDN!B155:F321,5,0)</f>
        <v>46147</v>
      </c>
      <c r="F155" s="6" t="str">
        <f>VLOOKUP(B155,FDN!B155:L321,11,0)</f>
        <v>Completed</v>
      </c>
      <c r="G155" s="320">
        <f>VLOOKUP(B155,FDN!B155:M321,12,0)</f>
        <v>46172</v>
      </c>
      <c r="H155" s="49"/>
      <c r="I155" s="136" t="str">
        <f>VLOOKUP(B155,FDN!B155:O321,14,0)</f>
        <v>Jai Shree Ram</v>
      </c>
      <c r="J155" s="6"/>
      <c r="K155" s="193"/>
      <c r="L155" s="125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VLOOKUP(B156,FDN!B156:D322,2,0)</f>
        <v>A+0</v>
      </c>
      <c r="D156" s="5" t="str">
        <f>VLOOKUP($B156,FDN!$B156:E322,3,0)</f>
        <v>DFR</v>
      </c>
      <c r="E156" s="193">
        <f>VLOOKUP(B156,FDN!B156:F322,5,0)</f>
        <v>46163</v>
      </c>
      <c r="F156" s="6" t="str">
        <f>VLOOKUP(B156,FDN!B156:L322,11,0)</f>
        <v>Completed</v>
      </c>
      <c r="G156" s="320">
        <f>VLOOKUP(B156,FDN!B156:M322,12,0)</f>
        <v>46173</v>
      </c>
      <c r="H156" s="49"/>
      <c r="I156" s="136" t="str">
        <f>VLOOKUP(B156,FDN!B156:O322,14,0)</f>
        <v>Soham Entp</v>
      </c>
      <c r="J156" s="6"/>
      <c r="K156" s="193"/>
      <c r="L156" s="125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VLOOKUP(B157,FDN!B157:D323,2,0)</f>
        <v>A+3</v>
      </c>
      <c r="D157" s="5" t="str">
        <f>VLOOKUP($B157,FDN!$B157:E323,3,0)</f>
        <v>Wet Paddy</v>
      </c>
      <c r="E157" s="193">
        <f>VLOOKUP(B157,FDN!B157:F323,5,0)</f>
        <v>46167</v>
      </c>
      <c r="F157" s="6" t="str">
        <f>VLOOKUP(B157,FDN!B157:L323,11,0)</f>
        <v>Completed</v>
      </c>
      <c r="G157" s="320">
        <f>VLOOKUP(B157,FDN!B157:M323,12,0)</f>
        <v>46174</v>
      </c>
      <c r="H157" s="49"/>
      <c r="I157" s="136" t="str">
        <f>VLOOKUP(B157,FDN!B157:O323,14,0)</f>
        <v>Afflux</v>
      </c>
      <c r="J157" s="6"/>
      <c r="K157" s="193"/>
      <c r="L157" s="125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VLOOKUP(B158,FDN!B158:D324,2,0)</f>
        <v>B2+3</v>
      </c>
      <c r="D158" s="5" t="str">
        <f>VLOOKUP($B158,FDN!$B158:E324,3,0)</f>
        <v>Wet Paddy</v>
      </c>
      <c r="E158" s="193">
        <f>VLOOKUP(B158,FDN!B158:F324,5,0)</f>
        <v>46130</v>
      </c>
      <c r="F158" s="6" t="str">
        <f>VLOOKUP(B158,FDN!B158:L324,11,0)</f>
        <v>Completed</v>
      </c>
      <c r="G158" s="320">
        <f>VLOOKUP(B158,FDN!B158:M324,12,0)</f>
        <v>46174</v>
      </c>
      <c r="H158" s="49"/>
      <c r="I158" s="136" t="str">
        <f>VLOOKUP(B158,FDN!B158:O324,14,0)</f>
        <v>Sawariya</v>
      </c>
      <c r="J158" s="6" t="s">
        <v>796</v>
      </c>
      <c r="K158" s="193">
        <v>46175</v>
      </c>
      <c r="L158" s="125"/>
    </row>
    <row r="159" spans="1:12" s="135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VLOOKUP(B159,FDN!B159:D325,2,0)</f>
        <v>C1+3</v>
      </c>
      <c r="D159" s="5" t="str">
        <f>VLOOKUP($B159,FDN!$B159:E325,3,0)</f>
        <v>DFR</v>
      </c>
      <c r="E159" s="193">
        <f>VLOOKUP(B159,FDN!B159:F325,5,0)</f>
        <v>46166</v>
      </c>
      <c r="F159" s="6" t="str">
        <f>VLOOKUP(B159,FDN!B159:L325,11,0)</f>
        <v>Completed</v>
      </c>
      <c r="G159" s="320">
        <f>VLOOKUP(B159,FDN!B159:M325,12,0)</f>
        <v>46176</v>
      </c>
      <c r="H159" s="49"/>
      <c r="I159" s="136" t="str">
        <f>VLOOKUP(B159,FDN!B159:O325,14,0)</f>
        <v>B.L Construction</v>
      </c>
      <c r="J159" s="6"/>
      <c r="K159" s="193"/>
      <c r="L159" s="125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VLOOKUP(B160,FDN!B164:D326,2,0)</f>
        <v>C2-3</v>
      </c>
      <c r="D160" s="5" t="str">
        <f>VLOOKUP($B160,FDN!$B164:E326,3,0)</f>
        <v>DFR</v>
      </c>
      <c r="E160" s="193">
        <f>VLOOKUP(B160,FDN!B164:F326,5,0)</f>
        <v>46145</v>
      </c>
      <c r="F160" s="6" t="str">
        <f>VLOOKUP(B160,FDN!B164:L326,11,0)</f>
        <v>Completed</v>
      </c>
      <c r="G160" s="320"/>
      <c r="H160" s="49"/>
      <c r="I160" s="136" t="str">
        <f>VLOOKUP(B160,FDN!B164:O326,14,0)</f>
        <v>Soham Entp</v>
      </c>
      <c r="J160" s="6"/>
      <c r="K160" s="193"/>
      <c r="L160" s="125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VLOOKUP(B161,FDN!B160:D327,2,0)</f>
        <v>C1+0</v>
      </c>
      <c r="D161" s="5" t="str">
        <f>VLOOKUP($B161,FDN!$B160:E327,3,0)</f>
        <v>DFR</v>
      </c>
      <c r="E161" s="193">
        <f>VLOOKUP(B161,FDN!B160:F327,5,0)</f>
        <v>46159</v>
      </c>
      <c r="F161" s="6" t="str">
        <f>VLOOKUP(B161,FDN!B160:L327,11,0)</f>
        <v>Completed</v>
      </c>
      <c r="G161" s="320"/>
      <c r="H161" s="49"/>
      <c r="I161" s="136" t="str">
        <f>VLOOKUP(B161,FDN!B160:O327,14,0)</f>
        <v>Afflux</v>
      </c>
      <c r="J161" s="6"/>
      <c r="K161" s="193"/>
      <c r="L161" s="125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VLOOKUP(B162,FDN!B163:D328,2,0)</f>
        <v>A+0</v>
      </c>
      <c r="D162" s="5" t="str">
        <f>VLOOKUP($B162,FDN!$B163:E328,3,0)</f>
        <v>DFR</v>
      </c>
      <c r="E162" s="193">
        <f>VLOOKUP(B162,FDN!B163:F328,5,0)</f>
        <v>46167</v>
      </c>
      <c r="F162" s="6" t="str">
        <f>VLOOKUP(B162,FDN!B163:L328,11,0)</f>
        <v>Completed</v>
      </c>
      <c r="G162" s="320"/>
      <c r="H162" s="49"/>
      <c r="I162" s="136" t="str">
        <f>VLOOKUP(B162,FDN!B163:O328,14,0)</f>
        <v>Afflux</v>
      </c>
      <c r="J162" s="6"/>
      <c r="K162" s="193"/>
      <c r="L162" s="125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VLOOKUP(B163,FDN!B162:D329,2,0)</f>
        <v>A+9</v>
      </c>
      <c r="D163" s="5" t="str">
        <f>VLOOKUP($B163,FDN!$B162:E329,3,0)</f>
        <v>WET PADDY</v>
      </c>
      <c r="E163" s="193">
        <f>VLOOKUP(B163,FDN!B162:F329,5,0)</f>
        <v>46171</v>
      </c>
      <c r="F163" s="6" t="str">
        <f>VLOOKUP(B163,FDN!B162:L329,11,0)</f>
        <v>Completed</v>
      </c>
      <c r="G163" s="320"/>
      <c r="H163" s="49"/>
      <c r="I163" s="136" t="str">
        <f>VLOOKUP(B163,FDN!B162:O329,14,0)</f>
        <v>Sanjay Kumar</v>
      </c>
      <c r="J163" s="6"/>
      <c r="K163" s="193"/>
      <c r="L163" s="125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VLOOKUP(B164,FDN!B165:D332,2,0)</f>
        <v>A+0</v>
      </c>
      <c r="D164" s="5" t="str">
        <f>VLOOKUP($B164,FDN!$B165:E332,3,0)</f>
        <v>DFR</v>
      </c>
      <c r="E164" s="193">
        <f>VLOOKUP(B164,FDN!B165:F332,5,0)</f>
        <v>46176</v>
      </c>
      <c r="F164" s="6" t="str">
        <f>VLOOKUP(B164,FDN!B165:L332,11,0)</f>
        <v>WIP</v>
      </c>
      <c r="G164" s="320"/>
      <c r="H164" s="49"/>
      <c r="I164" s="136" t="str">
        <f>VLOOKUP(B164,FDN!B165:O332,14,0)</f>
        <v>Afflux</v>
      </c>
      <c r="J164" s="6"/>
      <c r="K164" s="193"/>
      <c r="L164" s="125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VLOOKUP(B165,FDN!B166:D333,2,0)</f>
        <v>B2+0</v>
      </c>
      <c r="D165" s="5" t="str">
        <f>VLOOKUP($B165,FDN!$B166:E333,3,0)</f>
        <v>DFR</v>
      </c>
      <c r="E165" s="193">
        <f>VLOOKUP(B165,FDN!B166:F333,5,0)</f>
        <v>46176</v>
      </c>
      <c r="F165" s="6" t="str">
        <f>VLOOKUP(B165,FDN!B166:L333,11,0)</f>
        <v>WIP</v>
      </c>
      <c r="G165" s="320"/>
      <c r="H165" s="49"/>
      <c r="I165" s="136" t="str">
        <f>VLOOKUP(B165,FDN!B166:O333,14,0)</f>
        <v>Soham Entp</v>
      </c>
      <c r="J165" s="6"/>
      <c r="K165" s="193"/>
      <c r="L165" s="125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1" t="s">
        <v>125</v>
      </c>
      <c r="E166" s="194">
        <v>46004</v>
      </c>
      <c r="F166" s="129" t="s">
        <v>110</v>
      </c>
      <c r="G166" s="193">
        <v>46015</v>
      </c>
      <c r="H166" s="49"/>
      <c r="I166" s="131"/>
      <c r="J166" s="6">
        <f>VLOOKUP(B166,FDN!B161:P334,15,0)</f>
        <v>0</v>
      </c>
      <c r="K166" s="193"/>
      <c r="L166" s="125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P76"/>
  <sheetViews>
    <sheetView zoomScale="46" zoomScaleNormal="63" zoomScaleSheetLayoutView="46" workbookViewId="0">
      <pane ySplit="3" topLeftCell="A61" activePane="bottomLeft" state="frozen"/>
      <selection pane="bottomLeft" activeCell="G76" sqref="G76"/>
    </sheetView>
  </sheetViews>
  <sheetFormatPr defaultRowHeight="14.5"/>
  <cols>
    <col min="2" max="2" width="9.54296875" customWidth="1"/>
    <col min="3" max="4" width="12.453125" customWidth="1"/>
    <col min="5" max="5" width="15.26953125" bestFit="1" customWidth="1"/>
    <col min="6" max="6" width="12.54296875" customWidth="1"/>
    <col min="7" max="7" width="48.54296875" customWidth="1"/>
    <col min="8" max="8" width="17.453125" style="146" customWidth="1"/>
    <col min="9" max="9" width="34.54296875" bestFit="1" customWidth="1"/>
    <col min="10" max="10" width="20.453125" customWidth="1"/>
    <col min="11" max="11" width="16.453125" customWidth="1"/>
    <col min="12" max="12" width="29.453125" customWidth="1"/>
    <col min="13" max="13" width="21.453125" customWidth="1"/>
    <col min="14" max="14" width="17.453125" customWidth="1"/>
    <col min="15" max="15" width="15.54296875" customWidth="1"/>
    <col min="16" max="16" width="14.54296875" customWidth="1"/>
  </cols>
  <sheetData>
    <row r="2" spans="1:16" ht="32" customHeight="1">
      <c r="A2" s="127" t="s">
        <v>1129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16" ht="65" customHeight="1">
      <c r="A3" s="82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3" t="s">
        <v>159</v>
      </c>
    </row>
    <row r="4" spans="1:16" ht="30" customHeight="1">
      <c r="A4" s="84">
        <v>1</v>
      </c>
      <c r="B4" s="5" t="s">
        <v>335</v>
      </c>
      <c r="C4" s="5" t="s">
        <v>1091</v>
      </c>
      <c r="D4" s="5" t="s">
        <v>1091</v>
      </c>
      <c r="E4" s="321">
        <v>46071</v>
      </c>
      <c r="F4" s="200">
        <f>VLOOKUP(D4,'[1]Tower Weight Individual'!$S$13:$Y$50,7,0)/1000</f>
        <v>24.041023000000003</v>
      </c>
      <c r="G4" s="127" t="s">
        <v>796</v>
      </c>
      <c r="H4" s="193">
        <v>46075</v>
      </c>
      <c r="I4" s="6" t="s">
        <v>1333</v>
      </c>
      <c r="J4" s="6">
        <v>18</v>
      </c>
      <c r="K4" s="143"/>
      <c r="L4" s="64"/>
      <c r="M4" s="64"/>
      <c r="N4" s="64"/>
      <c r="O4" s="64"/>
      <c r="P4" s="144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1">
        <v>46078</v>
      </c>
      <c r="F5" s="200">
        <f>VLOOKUP(D5,'[1]Tower Weight Individual'!$S$13:$Y$50,7,0)/1000</f>
        <v>22.923735000000001</v>
      </c>
      <c r="G5" s="127" t="s">
        <v>796</v>
      </c>
      <c r="H5" s="193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1">
        <v>46075</v>
      </c>
      <c r="F6" s="200">
        <f>VLOOKUP(D6,'[1]Tower Weight Individual'!$S$13:$Y$50,7,0)/1000</f>
        <v>22.923735000000001</v>
      </c>
      <c r="G6" s="127" t="s">
        <v>796</v>
      </c>
      <c r="H6" s="193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1">
        <v>46084</v>
      </c>
      <c r="F7" s="200">
        <f>VLOOKUP(D7,'[1]Tower Weight Individual'!$S$13:$Y$50,7,0)/1000</f>
        <v>22.923735000000001</v>
      </c>
      <c r="G7" s="127" t="s">
        <v>796</v>
      </c>
      <c r="H7" s="193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1">
        <v>46082</v>
      </c>
      <c r="F8" s="200">
        <f>VLOOKUP(D8,'[1]Tower Weight Individual'!$S$13:$Y$50,7,0)/1000</f>
        <v>24.041023000000003</v>
      </c>
      <c r="G8" s="127" t="s">
        <v>796</v>
      </c>
      <c r="H8" s="193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1">
        <v>46082</v>
      </c>
      <c r="F9" s="200">
        <f>VLOOKUP(D9,'[1]Tower Weight Individual'!$S$13:$Y$50,7,0)/1000</f>
        <v>24.041023000000003</v>
      </c>
      <c r="G9" s="127" t="s">
        <v>796</v>
      </c>
      <c r="H9" s="193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1">
        <v>46092</v>
      </c>
      <c r="F10" s="200">
        <f>VLOOKUP(D10,'[1]Tower Weight Individual'!$S$13:$Y$50,7,0)/1000</f>
        <v>26.764163</v>
      </c>
      <c r="G10" s="127" t="s">
        <v>796</v>
      </c>
      <c r="H10" s="193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1">
        <v>45717</v>
      </c>
      <c r="F11" s="200">
        <f>VLOOKUP(D11,'[1]Tower Weight Individual'!$S$13:$Y$50,7,0)/1000</f>
        <v>24.041023000000003</v>
      </c>
      <c r="G11" s="127" t="s">
        <v>796</v>
      </c>
      <c r="H11" s="193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1">
        <v>46096</v>
      </c>
      <c r="F12" s="200">
        <f>VLOOKUP(D12,'[1]Tower Weight Individual'!$S$13:$Y$50,7,0)/1000</f>
        <v>22.923735000000001</v>
      </c>
      <c r="G12" s="127" t="s">
        <v>796</v>
      </c>
      <c r="H12" s="193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1">
        <v>46096</v>
      </c>
      <c r="F13" s="200">
        <f>VLOOKUP(D13,'[1]Tower Weight Individual'!$S$13:$Y$50,7,0)/1000</f>
        <v>26.764163</v>
      </c>
      <c r="G13" s="127" t="s">
        <v>796</v>
      </c>
      <c r="H13" s="193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1">
        <v>46100</v>
      </c>
      <c r="F14" s="200">
        <f>VLOOKUP(D14,'[1]Tower Weight Individual'!$S$13:$Y$50,7,0)/1000</f>
        <v>24.041023000000003</v>
      </c>
      <c r="G14" s="127" t="s">
        <v>796</v>
      </c>
      <c r="H14" s="193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1">
        <v>46100</v>
      </c>
      <c r="F15" s="200">
        <f>VLOOKUP(D15,'[1]Tower Weight Individual'!$S$13:$Y$50,7,0)/1000</f>
        <v>24.041023000000003</v>
      </c>
      <c r="G15" s="127" t="s">
        <v>796</v>
      </c>
      <c r="H15" s="193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1">
        <v>46104</v>
      </c>
      <c r="F16" s="200">
        <f>VLOOKUP(D16,'[1]Tower Weight Individual'!$S$13:$Y$50,7,0)/1000</f>
        <v>24.041023000000003</v>
      </c>
      <c r="G16" s="127" t="s">
        <v>796</v>
      </c>
      <c r="H16" s="193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1">
        <v>46104</v>
      </c>
      <c r="F17" s="200">
        <f>VLOOKUP(D17,'[1]Tower Weight Individual'!$S$13:$Y$50,7,0)/1000</f>
        <v>26.764163</v>
      </c>
      <c r="G17" s="127" t="s">
        <v>796</v>
      </c>
      <c r="H17" s="193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1">
        <v>46108</v>
      </c>
      <c r="F18" s="200">
        <f>VLOOKUP(D18,'[1]Tower Weight Individual'!$S$13:$Y$50,7,0)/1000</f>
        <v>26.764163</v>
      </c>
      <c r="G18" s="127" t="s">
        <v>796</v>
      </c>
      <c r="H18" s="193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1">
        <v>46109</v>
      </c>
      <c r="F19" s="200">
        <f>VLOOKUP(D19,'[1]Tower Weight Individual'!$S$13:$Y$50,7,0)/1000</f>
        <v>24.041023000000003</v>
      </c>
      <c r="G19" s="127" t="s">
        <v>796</v>
      </c>
      <c r="H19" s="193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1">
        <v>46112</v>
      </c>
      <c r="F20" s="200">
        <f>VLOOKUP(D20,'[1]Tower Weight Individual'!$S$13:$Y$50,7,0)/1000</f>
        <v>24.041023000000003</v>
      </c>
      <c r="G20" s="127" t="s">
        <v>796</v>
      </c>
      <c r="H20" s="193">
        <v>46115</v>
      </c>
      <c r="I20" s="6" t="s">
        <v>1125</v>
      </c>
      <c r="J20" s="6">
        <v>35</v>
      </c>
      <c r="K20" s="64"/>
      <c r="L20" s="323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1">
        <v>46116</v>
      </c>
      <c r="F21" s="200">
        <f>VLOOKUP(D21,'[1]Tower Weight Individual'!$S$13:$Y$50,7,0)/1000</f>
        <v>24.041023000000003</v>
      </c>
      <c r="G21" s="127" t="s">
        <v>796</v>
      </c>
      <c r="H21" s="193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1">
        <v>46119</v>
      </c>
      <c r="F22" s="200">
        <f>VLOOKUP(D22,'[1]Tower Weight Individual'!$S$13:$Y$50,7,0)/1000</f>
        <v>22.923735000000001</v>
      </c>
      <c r="G22" s="127" t="s">
        <v>796</v>
      </c>
      <c r="H22" s="193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1">
        <v>46124</v>
      </c>
      <c r="F23" s="200">
        <f>VLOOKUP(D23,'[1]Tower Weight Individual'!$S$13:$Y$50,7,0)/1000</f>
        <v>24.041023000000003</v>
      </c>
      <c r="G23" s="127" t="s">
        <v>796</v>
      </c>
      <c r="H23" s="193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1">
        <v>46127</v>
      </c>
      <c r="F24" s="200">
        <f>VLOOKUP(D24,'[1]Tower Weight Individual'!$S$13:$Y$50,7,0)/1000</f>
        <v>22.923735000000001</v>
      </c>
      <c r="G24" s="127" t="s">
        <v>796</v>
      </c>
      <c r="H24" s="193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1">
        <v>46131</v>
      </c>
      <c r="F25" s="200">
        <f>VLOOKUP(D25,'[1]Tower Weight Individual'!$S$13:$Y$50,7,0)/1000</f>
        <v>24.041023000000003</v>
      </c>
      <c r="G25" s="127" t="s">
        <v>796</v>
      </c>
      <c r="H25" s="193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1">
        <v>46136</v>
      </c>
      <c r="F26" s="200">
        <f>VLOOKUP(D26,'[1]Tower Weight Individual'!$S$13:$Y$50,7,0)/1000</f>
        <v>22.923735000000001</v>
      </c>
      <c r="G26" s="127" t="s">
        <v>796</v>
      </c>
      <c r="H26" s="193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1">
        <v>46140</v>
      </c>
      <c r="F27" s="200">
        <f>VLOOKUP(D27,'[1]Tower Weight Individual'!$S$13:$Y$50,7,0)/1000</f>
        <v>24.041023000000003</v>
      </c>
      <c r="G27" s="127" t="s">
        <v>796</v>
      </c>
      <c r="H27" s="193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1">
        <v>46140</v>
      </c>
      <c r="F28" s="200">
        <f>VLOOKUP(D28,'[1]Tower Weight Individual'!$S$13:$Y$50,7,0)/1000</f>
        <v>22.923735000000001</v>
      </c>
      <c r="G28" s="127" t="s">
        <v>796</v>
      </c>
      <c r="H28" s="193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1">
        <v>46140</v>
      </c>
      <c r="F29" s="200">
        <f>VLOOKUP(D29,'[1]Tower Weight Individual'!$S$13:$Y$50,7,0)/1000</f>
        <v>24.041023000000003</v>
      </c>
      <c r="G29" s="127" t="s">
        <v>796</v>
      </c>
      <c r="H29" s="193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1">
        <v>46140</v>
      </c>
      <c r="F30" s="200">
        <f>VLOOKUP(D30,'[1]Tower Weight Individual'!$S$13:$Y$50,7,0)/1000</f>
        <v>26.764163</v>
      </c>
      <c r="G30" s="127" t="s">
        <v>796</v>
      </c>
      <c r="H30" s="193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1">
        <v>46144</v>
      </c>
      <c r="F31" s="200">
        <f>VLOOKUP(D31,'[1]Tower Weight Individual'!$S$13:$Y$50,7,0)/1000</f>
        <v>22.923735000000001</v>
      </c>
      <c r="G31" s="127" t="s">
        <v>796</v>
      </c>
      <c r="H31" s="193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1">
        <v>46146</v>
      </c>
      <c r="F32" s="200">
        <f>VLOOKUP(D32,'[1]Tower Weight Individual'!$S$13:$Y$50,7,0)/1000</f>
        <v>22.923735000000001</v>
      </c>
      <c r="G32" s="127" t="s">
        <v>796</v>
      </c>
      <c r="H32" s="193">
        <v>46150</v>
      </c>
      <c r="I32" s="6" t="s">
        <v>1124</v>
      </c>
      <c r="J32" s="136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1">
        <v>46146</v>
      </c>
      <c r="F33" s="200">
        <f>VLOOKUP(D33,'[1]Tower Weight Individual'!$S$13:$Y$50,7,0)/1000</f>
        <v>22.923735000000001</v>
      </c>
      <c r="G33" s="127" t="s">
        <v>796</v>
      </c>
      <c r="H33" s="193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1">
        <v>46146</v>
      </c>
      <c r="F34" s="200">
        <f>VLOOKUP(D34,'[1]Tower Weight Individual'!$S$13:$Y$50,7,0)/1000</f>
        <v>24.041023000000003</v>
      </c>
      <c r="G34" s="127" t="s">
        <v>796</v>
      </c>
      <c r="H34" s="193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1">
        <v>46145</v>
      </c>
      <c r="F35" s="200">
        <f>VLOOKUP(D35,'[1]Tower Weight Individual'!$S$13:$Y$50,7,0)/1000</f>
        <v>24.041023000000003</v>
      </c>
      <c r="G35" s="127" t="s">
        <v>796</v>
      </c>
      <c r="H35" s="193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1">
        <v>46150</v>
      </c>
      <c r="F36" s="200">
        <f>VLOOKUP(D36,'[1]Tower Weight Individual'!$S$13:$Y$50,7,0)/1000</f>
        <v>22.923735000000001</v>
      </c>
      <c r="G36" s="127" t="s">
        <v>796</v>
      </c>
      <c r="H36" s="193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1">
        <v>46150</v>
      </c>
      <c r="F37" s="200">
        <f>VLOOKUP(D37,'[1]Tower Weight Individual'!$S$13:$Y$50,7,0)/1000</f>
        <v>22.923735000000001</v>
      </c>
      <c r="G37" s="127" t="s">
        <v>796</v>
      </c>
      <c r="H37" s="193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1">
        <v>46151</v>
      </c>
      <c r="F38" s="200">
        <f>VLOOKUP(D38,'[1]Tower Weight Individual'!$S$13:$Y$50,7,0)/1000</f>
        <v>22.923735000000001</v>
      </c>
      <c r="G38" s="127" t="s">
        <v>796</v>
      </c>
      <c r="H38" s="193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1">
        <v>46151</v>
      </c>
      <c r="F39" s="200">
        <f>VLOOKUP(D39,'[1]Tower Weight Individual'!$S$13:$Y$50,7,0)/1000</f>
        <v>22.923735000000001</v>
      </c>
      <c r="G39" s="127" t="s">
        <v>796</v>
      </c>
      <c r="H39" s="193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1">
        <v>46152</v>
      </c>
      <c r="F40" s="200">
        <f>VLOOKUP(D40,'[1]Tower Weight Individual'!$S$13:$Y$50,7,0)/1000</f>
        <v>22.923735000000001</v>
      </c>
      <c r="G40" s="127" t="s">
        <v>796</v>
      </c>
      <c r="H40" s="193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1">
        <v>46154</v>
      </c>
      <c r="F41" s="200">
        <f>VLOOKUP(D41,'[1]Tower Weight Individual'!$S$13:$Y$50,7,0)/1000</f>
        <v>22.923735000000001</v>
      </c>
      <c r="G41" s="127" t="s">
        <v>796</v>
      </c>
      <c r="H41" s="193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1">
        <v>46157</v>
      </c>
      <c r="F42" s="200">
        <f>VLOOKUP(D42,'[1]Tower Weight Individual'!$S$13:$Y$50,7,0)/1000</f>
        <v>24.041023000000003</v>
      </c>
      <c r="G42" s="127" t="s">
        <v>796</v>
      </c>
      <c r="H42" s="193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1">
        <v>46038</v>
      </c>
      <c r="F43" s="200">
        <f>VLOOKUP(D43,'[1]Tower Weight Individual'!$S$13:$Y$50,7,0)/1000</f>
        <v>22.923735000000001</v>
      </c>
      <c r="G43" s="127" t="s">
        <v>796</v>
      </c>
      <c r="H43" s="193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1">
        <v>46158</v>
      </c>
      <c r="F44" s="200">
        <f>VLOOKUP(D44,'[1]Tower Weight Individual'!$S$13:$Y$50,7,0)/1000</f>
        <v>22.923735000000001</v>
      </c>
      <c r="G44" s="127" t="s">
        <v>796</v>
      </c>
      <c r="H44" s="193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1">
        <v>46160</v>
      </c>
      <c r="F45" s="200">
        <f>VLOOKUP(D45,'[1]Tower Weight Individual'!$S$13:$Y$50,7,0)/1000</f>
        <v>22.923735000000001</v>
      </c>
      <c r="G45" s="127" t="s">
        <v>796</v>
      </c>
      <c r="H45" s="193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1">
        <v>46159</v>
      </c>
      <c r="F46" s="200">
        <f>VLOOKUP(D46,'[1]Tower Weight Individual'!$S$13:$Y$50,7,0)/1000</f>
        <v>24.041023000000003</v>
      </c>
      <c r="G46" s="127" t="s">
        <v>796</v>
      </c>
      <c r="H46" s="193">
        <v>46163</v>
      </c>
      <c r="I46" s="6" t="s">
        <v>1127</v>
      </c>
      <c r="J46" s="322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1">
        <v>46160</v>
      </c>
      <c r="F47" s="200">
        <f>VLOOKUP(D47,'[1]Tower Weight Individual'!$S$13:$Y$50,7,0)/1000</f>
        <v>24.041023000000003</v>
      </c>
      <c r="G47" s="127" t="s">
        <v>796</v>
      </c>
      <c r="H47" s="193">
        <v>46163</v>
      </c>
      <c r="I47" s="6" t="s">
        <v>1336</v>
      </c>
      <c r="J47" s="145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1">
        <v>46160</v>
      </c>
      <c r="F48" s="200">
        <f>VLOOKUP(D48,'[1]Tower Weight Individual'!$S$13:$Y$50,7,0)/1000</f>
        <v>22.923735000000001</v>
      </c>
      <c r="G48" s="127" t="s">
        <v>796</v>
      </c>
      <c r="H48" s="193">
        <v>46164</v>
      </c>
      <c r="I48" s="6" t="s">
        <v>1128</v>
      </c>
      <c r="J48" s="322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1">
        <v>46163</v>
      </c>
      <c r="F49" s="200">
        <f>VLOOKUP(D49,'[1]Tower Weight Individual'!$S$13:$Y$50,7,0)/1000</f>
        <v>26.764163</v>
      </c>
      <c r="G49" s="127" t="s">
        <v>796</v>
      </c>
      <c r="H49" s="193">
        <v>46165</v>
      </c>
      <c r="I49" s="6" t="s">
        <v>1124</v>
      </c>
      <c r="J49" s="145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1">
        <v>46165</v>
      </c>
      <c r="F50" s="200">
        <f>VLOOKUP(D50,'[1]Tower Weight Individual'!$S$13:$Y$50,7,0)/1000</f>
        <v>24.041023000000003</v>
      </c>
      <c r="G50" s="127" t="s">
        <v>796</v>
      </c>
      <c r="H50" s="193">
        <v>46167</v>
      </c>
      <c r="I50" s="6" t="s">
        <v>1124</v>
      </c>
      <c r="J50" s="6">
        <v>24</v>
      </c>
      <c r="K50" s="643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1">
        <v>46165</v>
      </c>
      <c r="F51" s="200">
        <f>VLOOKUP(D51,'[1]Tower Weight Individual'!$S$13:$Y$50,7,0)/1000</f>
        <v>22.923735000000001</v>
      </c>
      <c r="G51" s="127" t="s">
        <v>796</v>
      </c>
      <c r="H51" s="193">
        <v>46168</v>
      </c>
      <c r="I51" s="6" t="s">
        <v>1128</v>
      </c>
      <c r="J51" s="145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1">
        <v>46163</v>
      </c>
      <c r="F52" s="200">
        <f>VLOOKUP(D52,'[1]Tower Weight Individual'!$S$13:$Y$50,7,0)/1000</f>
        <v>24.041023000000003</v>
      </c>
      <c r="G52" s="127" t="s">
        <v>796</v>
      </c>
      <c r="H52" s="193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1715</v>
      </c>
      <c r="E53" s="321">
        <v>46168</v>
      </c>
      <c r="F53" s="200">
        <f>VLOOKUP(D53,'[1]Tower Weight Individual'!$S$13:$Y$50,7,0)/1000</f>
        <v>31.667057</v>
      </c>
      <c r="G53" s="127" t="s">
        <v>796</v>
      </c>
      <c r="H53" s="193">
        <v>46171</v>
      </c>
      <c r="I53" s="6" t="s">
        <v>1124</v>
      </c>
      <c r="J53" s="6">
        <v>23</v>
      </c>
      <c r="K53" s="141"/>
      <c r="L53" s="140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1714</v>
      </c>
      <c r="E54" s="321">
        <v>111907</v>
      </c>
      <c r="F54" s="200">
        <f>VLOOKUP(D54,'[1]Tower Weight Individual'!$S$13:$Y$50,7,0)/1000</f>
        <v>42.197071999999999</v>
      </c>
      <c r="G54" s="127" t="s">
        <v>796</v>
      </c>
      <c r="H54" s="193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1">
        <v>46163</v>
      </c>
      <c r="F55" s="200">
        <f>VLOOKUP(D55,'[1]Tower Weight Individual'!$S$13:$Y$50,7,0)/1000</f>
        <v>24.041023000000003</v>
      </c>
      <c r="G55" s="127" t="s">
        <v>796</v>
      </c>
      <c r="H55" s="193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1">
        <v>46169</v>
      </c>
      <c r="F56" s="200">
        <f>VLOOKUP(D56,'[1]Tower Weight Individual'!$S$13:$Y$50,7,0)/1000</f>
        <v>26.764163</v>
      </c>
      <c r="G56" s="127" t="s">
        <v>796</v>
      </c>
      <c r="H56" s="193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1">
        <v>46172</v>
      </c>
      <c r="F57" s="200">
        <f>VLOOKUP(D57,'[1]Tower Weight Individual'!$S$13:$Y$50,7,0)/1000</f>
        <v>27.965095000000002</v>
      </c>
      <c r="G57" s="127" t="s">
        <v>796</v>
      </c>
      <c r="H57" s="193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1">
        <v>46175</v>
      </c>
      <c r="F58" s="200">
        <f>VLOOKUP(D58,'[1]Tower Weight Individual'!$S$13:$Y$50,7,0)/1000</f>
        <v>22.923735000000001</v>
      </c>
      <c r="G58" s="127" t="s">
        <v>796</v>
      </c>
      <c r="H58" s="193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1">
        <v>46172</v>
      </c>
      <c r="F59" s="200">
        <f>VLOOKUP(D59,'[1]Tower Weight Individual'!$S$13:$Y$50,7,0)/1000</f>
        <v>22.923735000000001</v>
      </c>
      <c r="G59" s="127" t="s">
        <v>796</v>
      </c>
      <c r="H59" s="193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1">
        <v>46176</v>
      </c>
      <c r="F60" s="200">
        <f>VLOOKUP(D60,'[1]Tower Weight Individual'!$S$13:$Y$50,7,0)/1000</f>
        <v>26.764163</v>
      </c>
      <c r="G60" s="127" t="s">
        <v>796</v>
      </c>
      <c r="H60" s="193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1">
        <v>46174</v>
      </c>
      <c r="F61" s="200">
        <f>VLOOKUP(D61,'[1]Tower Weight Individual'!$S$13:$Y$50,7,0)/1000</f>
        <v>22.923735000000001</v>
      </c>
      <c r="G61" s="127" t="s">
        <v>796</v>
      </c>
      <c r="H61" s="193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1">
        <v>46176</v>
      </c>
      <c r="F62" s="200">
        <f>VLOOKUP(D62,'[1]Tower Weight Individual'!$S$13:$Y$50,7,0)/1000</f>
        <v>24.041023000000003</v>
      </c>
      <c r="G62" s="127" t="s">
        <v>796</v>
      </c>
      <c r="H62" s="193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1">
        <v>46179</v>
      </c>
      <c r="F63" s="200">
        <f>VLOOKUP(D63,'[1]Tower Weight Individual'!$S$13:$Y$50,7,0)/1000</f>
        <v>24.041023000000003</v>
      </c>
      <c r="G63" s="127"/>
      <c r="H63" s="193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1">
        <v>46173</v>
      </c>
      <c r="F64" s="200">
        <f>VLOOKUP(D64,'[1]Tower Weight Individual'!$S$13:$Y$50,7,0)/1000</f>
        <v>27.965095000000002</v>
      </c>
      <c r="G64" s="127" t="s">
        <v>796</v>
      </c>
      <c r="H64" s="193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6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1">
        <v>46180</v>
      </c>
      <c r="F65" s="200">
        <f>VLOOKUP(D65,'[1]Tower Weight Individual'!$S$13:$Y$50,7,0)/1000</f>
        <v>26.764163</v>
      </c>
      <c r="G65" s="127" t="s">
        <v>796</v>
      </c>
      <c r="H65" s="193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6" ht="33.5" customHeight="1">
      <c r="A66" s="53">
        <f t="shared" ref="A66:A67" si="0">A65+1</f>
        <v>63</v>
      </c>
      <c r="B66" s="5" t="s">
        <v>299</v>
      </c>
      <c r="C66" s="5" t="s">
        <v>1094</v>
      </c>
      <c r="D66" s="5" t="s">
        <v>1094</v>
      </c>
      <c r="E66" s="321">
        <v>46180</v>
      </c>
      <c r="F66" s="200">
        <f>VLOOKUP(D66,'[1]Tower Weight Individual'!$S$13:$Y$50,7,0)/1000</f>
        <v>22.923735000000001</v>
      </c>
      <c r="G66" s="127" t="s">
        <v>796</v>
      </c>
      <c r="H66" s="193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6" ht="33.5" customHeight="1">
      <c r="A67" s="53">
        <f t="shared" si="0"/>
        <v>64</v>
      </c>
      <c r="B67" s="5" t="s">
        <v>1006</v>
      </c>
      <c r="C67" s="5" t="s">
        <v>1094</v>
      </c>
      <c r="D67" s="5" t="s">
        <v>1094</v>
      </c>
      <c r="E67" s="321">
        <v>46181</v>
      </c>
      <c r="F67" s="200">
        <f>VLOOKUP(D67,'[1]Tower Weight Individual'!$S$13:$Y$50,7,0)/1000</f>
        <v>22.923735000000001</v>
      </c>
      <c r="G67" s="127" t="s">
        <v>796</v>
      </c>
      <c r="H67" s="193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6" s="297" customFormat="1" ht="27.5" customHeight="1">
      <c r="A68" s="53">
        <v>65</v>
      </c>
      <c r="B68" s="5" t="s">
        <v>1038</v>
      </c>
      <c r="C68" s="5" t="s">
        <v>1318</v>
      </c>
      <c r="D68" s="5" t="s">
        <v>1712</v>
      </c>
      <c r="E68" s="128">
        <v>46183</v>
      </c>
      <c r="F68" s="200">
        <f>VLOOKUP(D68,'[1]Tower Weight Individual'!$S$13:$Y$50,7,0)/1000</f>
        <v>30.257179000000001</v>
      </c>
      <c r="G68" s="127" t="s">
        <v>796</v>
      </c>
      <c r="H68" s="193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6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1">
        <v>46180</v>
      </c>
      <c r="F69" s="200">
        <f>VLOOKUP(D69,'[1]Tower Weight Individual'!$S$13:$Y$50,7,0)/1000</f>
        <v>27.965095000000002</v>
      </c>
      <c r="G69" s="127" t="s">
        <v>796</v>
      </c>
      <c r="H69" s="193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6" s="297" customFormat="1" ht="27.5" customHeight="1">
      <c r="A70" s="53">
        <f>A68+1</f>
        <v>66</v>
      </c>
      <c r="B70" s="5" t="s">
        <v>1048</v>
      </c>
      <c r="C70" s="5" t="s">
        <v>1094</v>
      </c>
      <c r="D70" s="5" t="s">
        <v>1094</v>
      </c>
      <c r="E70" s="128">
        <v>46185</v>
      </c>
      <c r="F70" s="200">
        <f>VLOOKUP(D70,'[1]Tower Weight Individual'!$S$13:$Y$50,7,0)/1000</f>
        <v>22.923735000000001</v>
      </c>
      <c r="G70" s="127" t="s">
        <v>796</v>
      </c>
      <c r="H70" s="193">
        <v>46187</v>
      </c>
      <c r="I70" s="6" t="s">
        <v>1692</v>
      </c>
      <c r="J70" s="6">
        <v>22</v>
      </c>
      <c r="K70" s="6"/>
      <c r="L70" s="6"/>
      <c r="M70" s="6"/>
      <c r="N70" s="6"/>
      <c r="O70" s="6"/>
      <c r="P70" s="6"/>
    </row>
    <row r="71" spans="1:16" ht="29" customHeight="1">
      <c r="A71" s="53">
        <f>A69+1</f>
        <v>67</v>
      </c>
      <c r="B71" s="5" t="s">
        <v>992</v>
      </c>
      <c r="C71" s="5" t="s">
        <v>1094</v>
      </c>
      <c r="D71" s="5" t="s">
        <v>1094</v>
      </c>
      <c r="E71" s="321">
        <v>46181</v>
      </c>
      <c r="F71" s="200">
        <f>VLOOKUP(D71,'[1]Tower Weight Individual'!$S$13:$Y$50,7,0)/1000</f>
        <v>22.923735000000001</v>
      </c>
      <c r="G71" s="127" t="s">
        <v>796</v>
      </c>
      <c r="H71" s="128">
        <v>46188</v>
      </c>
      <c r="I71" s="6" t="s">
        <v>1128</v>
      </c>
      <c r="J71" s="6">
        <v>26</v>
      </c>
      <c r="K71" s="314"/>
      <c r="L71" s="64"/>
      <c r="M71" s="64"/>
      <c r="N71" s="64"/>
      <c r="O71" s="64"/>
      <c r="P71" s="64"/>
    </row>
    <row r="72" spans="1:16" ht="32" customHeight="1">
      <c r="A72" s="6">
        <v>69</v>
      </c>
      <c r="B72" s="645" t="s">
        <v>203</v>
      </c>
      <c r="C72" s="5" t="s">
        <v>1094</v>
      </c>
      <c r="D72" s="5" t="s">
        <v>1094</v>
      </c>
      <c r="E72" s="128">
        <v>46186</v>
      </c>
      <c r="F72" s="200">
        <f>VLOOKUP(D72,'[1]Tower Weight Individual'!$S$13:$Y$50,7,0)/1000</f>
        <v>22.923735000000001</v>
      </c>
      <c r="G72" s="127" t="s">
        <v>796</v>
      </c>
      <c r="H72" s="128">
        <v>46188</v>
      </c>
      <c r="I72" s="6" t="s">
        <v>1708</v>
      </c>
      <c r="J72" s="6">
        <v>26</v>
      </c>
      <c r="K72" s="6"/>
      <c r="L72" s="66"/>
      <c r="M72" s="66"/>
      <c r="N72" s="66"/>
      <c r="O72" s="66"/>
      <c r="P72" s="66"/>
    </row>
    <row r="73" spans="1:16" s="297" customFormat="1" ht="32" customHeight="1">
      <c r="A73" s="6">
        <v>70</v>
      </c>
      <c r="B73" s="5" t="s">
        <v>1008</v>
      </c>
      <c r="C73" s="5" t="s">
        <v>1091</v>
      </c>
      <c r="D73" s="5" t="s">
        <v>1091</v>
      </c>
      <c r="E73" s="128">
        <v>46185</v>
      </c>
      <c r="F73" s="200">
        <f>VLOOKUP(D73,'[1]Tower Weight Individual'!$S$13:$Y$50,7,0)/1000</f>
        <v>24.041023000000003</v>
      </c>
      <c r="G73" s="6" t="s">
        <v>70</v>
      </c>
      <c r="H73" s="6"/>
      <c r="I73" s="6" t="s">
        <v>1127</v>
      </c>
      <c r="J73" s="6">
        <v>24</v>
      </c>
      <c r="K73" s="6"/>
      <c r="L73" s="6"/>
      <c r="M73" s="6"/>
      <c r="N73" s="6"/>
      <c r="O73" s="6"/>
      <c r="P73" s="6"/>
    </row>
    <row r="74" spans="1:16" ht="33" customHeight="1">
      <c r="A74" s="6">
        <v>71</v>
      </c>
      <c r="B74" s="5" t="s">
        <v>297</v>
      </c>
      <c r="C74" s="5" t="s">
        <v>1322</v>
      </c>
      <c r="D74" s="5" t="s">
        <v>1712</v>
      </c>
      <c r="E74" s="128">
        <v>46156</v>
      </c>
      <c r="F74" s="200">
        <f>VLOOKUP(D74,'[1]Tower Weight Individual'!$S$13:$Y$50,7,0)/1000</f>
        <v>30.257179000000001</v>
      </c>
      <c r="G74" s="6" t="s">
        <v>70</v>
      </c>
      <c r="H74" s="6"/>
      <c r="I74" s="6" t="s">
        <v>1312</v>
      </c>
      <c r="J74" s="6">
        <v>22</v>
      </c>
      <c r="K74" s="6"/>
      <c r="L74" s="66"/>
      <c r="M74" s="66"/>
      <c r="N74" s="66"/>
      <c r="O74" s="66"/>
      <c r="P74" s="66"/>
    </row>
    <row r="75" spans="1:16" ht="33" customHeight="1">
      <c r="A75" s="6">
        <v>72</v>
      </c>
      <c r="B75" s="5" t="s">
        <v>989</v>
      </c>
      <c r="C75" s="5" t="s">
        <v>1094</v>
      </c>
      <c r="D75" s="5" t="s">
        <v>1094</v>
      </c>
      <c r="E75" s="128">
        <v>46188</v>
      </c>
      <c r="F75" s="200">
        <f>VLOOKUP(D75,'[1]Tower Weight Individual'!$S$13:$Y$50,7,0)/1000</f>
        <v>22.923735000000001</v>
      </c>
      <c r="G75" s="6" t="s">
        <v>70</v>
      </c>
      <c r="H75" s="6"/>
      <c r="I75" s="6" t="s">
        <v>1128</v>
      </c>
      <c r="J75" s="6">
        <v>26</v>
      </c>
      <c r="K75" s="6"/>
      <c r="L75" s="6"/>
      <c r="M75" s="6"/>
      <c r="N75" s="6"/>
      <c r="O75" s="6"/>
      <c r="P75" s="6"/>
    </row>
    <row r="76" spans="1:16" ht="33" customHeight="1">
      <c r="A76" s="6">
        <v>73</v>
      </c>
      <c r="B76" s="5" t="s">
        <v>1034</v>
      </c>
      <c r="C76" s="5" t="s">
        <v>1329</v>
      </c>
      <c r="D76" s="5" t="s">
        <v>1713</v>
      </c>
      <c r="E76" s="128">
        <v>46189</v>
      </c>
      <c r="F76" s="200">
        <f>VLOOKUP(D76,'[1]Tower Weight Individual'!$S$13:$Y$50,7,0)/1000</f>
        <v>36.178663999999998</v>
      </c>
      <c r="G76" s="6" t="s">
        <v>70</v>
      </c>
      <c r="H76" s="6"/>
      <c r="I76" s="6" t="s">
        <v>1708</v>
      </c>
      <c r="J76" s="6">
        <v>26</v>
      </c>
      <c r="K76" s="6"/>
      <c r="L76" s="6"/>
      <c r="M76" s="6"/>
      <c r="N76" s="6"/>
      <c r="O76" s="6"/>
      <c r="P76" s="6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73:G1048576">
    <cfRule type="containsText" dxfId="137" priority="3" operator="containsText" text="C">
      <formula>NOT(ISERROR(SEARCH("C",G73)))</formula>
    </cfRule>
  </conditionalFormatting>
  <pageMargins left="0.70866141732283472" right="0.70866141732283472" top="0.74803149606299213" bottom="0.74803149606299213" header="0.31496062992125984" footer="0.31496062992125984"/>
  <pageSetup paperSize="9" scale="29" fitToHeight="0" orientation="portrait" r:id="rId1"/>
  <colBreaks count="1" manualBreakCount="1">
    <brk id="7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324" t="str">
        <f>'Erection '!B4</f>
        <v>125/2</v>
      </c>
      <c r="C2" s="5" t="str">
        <f>VLOOKUP(B2,'Erection '!B4:C71,2,0)</f>
        <v>A+3</v>
      </c>
      <c r="D2" s="304" t="str">
        <f>VLOOKUP(B2,'Erection '!B4:E62,3,0)</f>
        <v>A+3</v>
      </c>
      <c r="E2" s="187">
        <f>VLOOKUP(B3,'Erection '!B4:F62,4,0)</f>
        <v>46078</v>
      </c>
      <c r="F2" s="325">
        <f>VLOOKUP(B2,'Erection '!B4:G62,5,0)</f>
        <v>24.041023000000003</v>
      </c>
      <c r="G2" s="304" t="str">
        <f>VLOOKUP(B2,'Erection '!B4:H62,6,0)</f>
        <v>C</v>
      </c>
      <c r="H2" s="199">
        <f>VLOOKUP(B2,'Erection '!B4:I62,7,0)</f>
        <v>46075</v>
      </c>
      <c r="I2" s="6">
        <v>32</v>
      </c>
      <c r="J2" s="6"/>
      <c r="K2" s="6" t="s">
        <v>838</v>
      </c>
      <c r="L2" s="326"/>
    </row>
    <row r="3" spans="1:12" ht="15.5" customHeight="1" thickBot="1">
      <c r="A3" s="6">
        <v>2</v>
      </c>
      <c r="B3" s="324" t="str">
        <f>'Erection '!B5</f>
        <v>122/2</v>
      </c>
      <c r="C3" s="5" t="str">
        <f>VLOOKUP(B3,'Erection '!B5:C71,2,0)</f>
        <v>A+0</v>
      </c>
      <c r="D3" s="304" t="str">
        <f>VLOOKUP(B3,'Erection '!B5:E65,3,0)</f>
        <v>A+0</v>
      </c>
      <c r="E3" s="187">
        <f>VLOOKUP(B4,'Erection '!B5:F65,4,0)</f>
        <v>46075</v>
      </c>
      <c r="F3" s="325">
        <f>VLOOKUP(B3,'Erection '!B5:G65,5,0)</f>
        <v>22.923735000000001</v>
      </c>
      <c r="G3" s="304" t="str">
        <f>VLOOKUP(B3,'Erection '!B5:H65,6,0)</f>
        <v>C</v>
      </c>
      <c r="H3" s="199">
        <f>VLOOKUP(B3,'Erection '!B5:I65,7,0)</f>
        <v>46081</v>
      </c>
      <c r="I3" s="6">
        <v>24</v>
      </c>
      <c r="J3" s="6"/>
      <c r="K3" s="6" t="s">
        <v>838</v>
      </c>
      <c r="L3" s="326"/>
    </row>
    <row r="4" spans="1:12" ht="15.5" customHeight="1" thickBot="1">
      <c r="A4" s="6">
        <v>3</v>
      </c>
      <c r="B4" s="324" t="str">
        <f>'Erection '!B6</f>
        <v>130/1</v>
      </c>
      <c r="C4" s="5" t="str">
        <f>VLOOKUP(B4,'Erection '!B6:C71,2,0)</f>
        <v>A+0</v>
      </c>
      <c r="D4" s="304" t="str">
        <f>VLOOKUP(B4,'Erection '!B6:E66,3,0)</f>
        <v>A+0</v>
      </c>
      <c r="E4" s="187">
        <f>VLOOKUP(B5,'Erection '!B6:F66,4,0)</f>
        <v>46084</v>
      </c>
      <c r="F4" s="325">
        <f>VLOOKUP(B4,'Erection '!B6:G66,5,0)</f>
        <v>22.923735000000001</v>
      </c>
      <c r="G4" s="304" t="str">
        <f>VLOOKUP(B4,'Erection '!B6:H66,6,0)</f>
        <v>C</v>
      </c>
      <c r="H4" s="199">
        <f>VLOOKUP(B4,'Erection '!B6:I66,7,0)</f>
        <v>46081</v>
      </c>
      <c r="I4" s="6">
        <v>42</v>
      </c>
      <c r="J4" s="6"/>
      <c r="K4" s="6" t="s">
        <v>838</v>
      </c>
      <c r="L4" s="326"/>
    </row>
    <row r="5" spans="1:12" ht="15.5" customHeight="1" thickBot="1">
      <c r="A5" s="6">
        <v>4</v>
      </c>
      <c r="B5" s="324" t="str">
        <f>'Erection '!B7</f>
        <v>126/10</v>
      </c>
      <c r="C5" s="5" t="str">
        <f>VLOOKUP(B5,'Erection '!B7:C73,2,0)</f>
        <v>A+0</v>
      </c>
      <c r="D5" s="304" t="str">
        <f>VLOOKUP(B5,'Erection '!B7:E69,3,0)</f>
        <v>A+0</v>
      </c>
      <c r="E5" s="187">
        <f>VLOOKUP(B6,'Erection '!B7:F69,4,0)</f>
        <v>46082</v>
      </c>
      <c r="F5" s="325">
        <f>VLOOKUP(B5,'Erection '!B7:G69,5,0)</f>
        <v>22.923735000000001</v>
      </c>
      <c r="G5" s="304" t="str">
        <f>VLOOKUP(B5,'Erection '!B7:H69,6,0)</f>
        <v>C</v>
      </c>
      <c r="H5" s="199">
        <f>VLOOKUP(B5,'Erection '!B7:I69,7,0)</f>
        <v>46088</v>
      </c>
      <c r="I5" s="6">
        <v>32</v>
      </c>
      <c r="J5" s="6"/>
      <c r="K5" s="6" t="s">
        <v>838</v>
      </c>
      <c r="L5" s="326"/>
    </row>
    <row r="6" spans="1:12" ht="15.5" customHeight="1" thickBot="1">
      <c r="A6" s="6">
        <v>5</v>
      </c>
      <c r="B6" s="324" t="str">
        <f>'Erection '!B8</f>
        <v>129A/3</v>
      </c>
      <c r="C6" s="5" t="str">
        <f>VLOOKUP(B6,'Erection '!B8:C73,2,0)</f>
        <v>A+3</v>
      </c>
      <c r="D6" s="304" t="str">
        <f>VLOOKUP(B6,'Erection '!B8:E71,3,0)</f>
        <v>A+3</v>
      </c>
      <c r="E6" s="187">
        <f>VLOOKUP(B7,'Erection '!B8:F71,4,0)</f>
        <v>46082</v>
      </c>
      <c r="F6" s="325">
        <f>VLOOKUP(B6,'Erection '!B8:G71,5,0)</f>
        <v>24.041023000000003</v>
      </c>
      <c r="G6" s="304" t="str">
        <f>VLOOKUP(B6,'Erection '!B8:H71,6,0)</f>
        <v>C</v>
      </c>
      <c r="H6" s="199">
        <f>VLOOKUP(B6,'Erection '!B8:I71,7,0)</f>
        <v>46091</v>
      </c>
      <c r="I6" s="6">
        <v>32</v>
      </c>
      <c r="J6" s="6"/>
      <c r="K6" s="6" t="s">
        <v>838</v>
      </c>
      <c r="L6" s="326"/>
    </row>
    <row r="7" spans="1:12" ht="15.5" customHeight="1" thickBot="1">
      <c r="A7" s="6">
        <v>6</v>
      </c>
      <c r="B7" s="324" t="str">
        <f>'Erection '!B9</f>
        <v>126/9</v>
      </c>
      <c r="C7" s="5" t="str">
        <f>VLOOKUP(B7,'Erection '!B9:C74,2,0)</f>
        <v>A+3</v>
      </c>
      <c r="D7" s="304" t="str">
        <f>VLOOKUP(B7,'Erection '!B9:E71,3,0)</f>
        <v>A+3</v>
      </c>
      <c r="E7" s="187">
        <f>VLOOKUP(B8,'Erection '!B9:F71,4,0)</f>
        <v>46092</v>
      </c>
      <c r="F7" s="325">
        <f>VLOOKUP(B7,'Erection '!B9:G71,5,0)</f>
        <v>24.041023000000003</v>
      </c>
      <c r="G7" s="304" t="str">
        <f>VLOOKUP(B7,'Erection '!B9:H71,6,0)</f>
        <v>C</v>
      </c>
      <c r="H7" s="199">
        <f>VLOOKUP(B7,'Erection '!B9:I71,7,0)</f>
        <v>46092</v>
      </c>
      <c r="I7" s="6">
        <v>26</v>
      </c>
      <c r="J7" s="6"/>
      <c r="K7" s="6" t="s">
        <v>838</v>
      </c>
      <c r="L7" s="326"/>
    </row>
    <row r="8" spans="1:12" ht="15.5" customHeight="1" thickBot="1">
      <c r="A8" s="6">
        <v>7</v>
      </c>
      <c r="B8" s="324" t="str">
        <f>'Erection '!B10</f>
        <v>129A/4</v>
      </c>
      <c r="C8" s="5" t="str">
        <f>VLOOKUP(B8,'Erection '!B10:C75,2,0)</f>
        <v>A+6</v>
      </c>
      <c r="D8" s="304" t="str">
        <f>VLOOKUP(B8,'Erection '!B10:E71,3,0)</f>
        <v>A+6</v>
      </c>
      <c r="E8" s="187">
        <f>VLOOKUP(B9,'Erection '!B10:F71,4,0)</f>
        <v>45717</v>
      </c>
      <c r="F8" s="325">
        <f>VLOOKUP(B8,'Erection '!B10:G71,5,0)</f>
        <v>26.764163</v>
      </c>
      <c r="G8" s="304" t="str">
        <f>VLOOKUP(B8,'Erection '!B10:H71,6,0)</f>
        <v>C</v>
      </c>
      <c r="H8" s="199">
        <f>VLOOKUP(B8,'Erection '!B10:I71,7,0)</f>
        <v>46095</v>
      </c>
      <c r="I8" s="6">
        <v>26</v>
      </c>
      <c r="J8" s="6"/>
      <c r="K8" s="6" t="s">
        <v>838</v>
      </c>
      <c r="L8" s="326"/>
    </row>
    <row r="9" spans="1:12" ht="15.5" customHeight="1" thickBot="1">
      <c r="A9" s="6">
        <v>8</v>
      </c>
      <c r="B9" s="324" t="str">
        <f>'Erection '!B11</f>
        <v>126/5</v>
      </c>
      <c r="C9" s="5" t="str">
        <f>VLOOKUP(B9,'Erection '!B11:C76,2,0)</f>
        <v>A+3</v>
      </c>
      <c r="D9" s="304" t="str">
        <f>VLOOKUP(B9,'Erection '!B11:E73,3,0)</f>
        <v>A+3</v>
      </c>
      <c r="E9" s="187">
        <f>VLOOKUP(B10,'Erection '!B11:F73,4,0)</f>
        <v>46096</v>
      </c>
      <c r="F9" s="325">
        <f>VLOOKUP(B9,'Erection '!B11:G73,5,0)</f>
        <v>24.041023000000003</v>
      </c>
      <c r="G9" s="304" t="str">
        <f>VLOOKUP(B9,'Erection '!B11:H73,6,0)</f>
        <v>C</v>
      </c>
      <c r="H9" s="199">
        <f>VLOOKUP(B9,'Erection '!B11:I73,7,0)</f>
        <v>46096</v>
      </c>
      <c r="I9" s="6">
        <v>26</v>
      </c>
      <c r="J9" s="6"/>
      <c r="K9" s="6" t="s">
        <v>838</v>
      </c>
      <c r="L9" s="326"/>
    </row>
    <row r="10" spans="1:12" ht="15.5" customHeight="1" thickBot="1">
      <c r="A10" s="6">
        <v>9</v>
      </c>
      <c r="B10" s="324" t="str">
        <f>'Erection '!B12</f>
        <v>126/4</v>
      </c>
      <c r="C10" s="5" t="str">
        <f>VLOOKUP(B10,'Erection '!B12:C77,2,0)</f>
        <v>A+0</v>
      </c>
      <c r="D10" s="304" t="str">
        <f>VLOOKUP(B10,'Erection '!B12:E73,3,0)</f>
        <v>A+0</v>
      </c>
      <c r="E10" s="187">
        <f>VLOOKUP(B11,'Erection '!B12:F73,4,0)</f>
        <v>46096</v>
      </c>
      <c r="F10" s="325">
        <f>VLOOKUP(B10,'Erection '!B12:G73,5,0)</f>
        <v>22.923735000000001</v>
      </c>
      <c r="G10" s="304" t="str">
        <f>VLOOKUP(B10,'Erection '!B12:H73,6,0)</f>
        <v>C</v>
      </c>
      <c r="H10" s="199">
        <f>VLOOKUP(B10,'Erection '!B12:I73,7,0)</f>
        <v>46100</v>
      </c>
      <c r="I10" s="6">
        <v>26</v>
      </c>
      <c r="J10" s="6"/>
      <c r="K10" s="6" t="s">
        <v>838</v>
      </c>
      <c r="L10" s="326"/>
    </row>
    <row r="11" spans="1:12" ht="15.5" customHeight="1" thickBot="1">
      <c r="A11" s="6">
        <v>10</v>
      </c>
      <c r="B11" s="324" t="str">
        <f>'Erection '!B13</f>
        <v>130/2</v>
      </c>
      <c r="C11" s="5" t="str">
        <f>VLOOKUP(B11,'Erection '!B13:C78,2,0)</f>
        <v>A+6</v>
      </c>
      <c r="D11" s="304" t="str">
        <f>VLOOKUP(B11,'Erection '!B13:E74,3,0)</f>
        <v>A+6</v>
      </c>
      <c r="E11" s="187">
        <f>VLOOKUP(B12,'Erection '!B13:F74,4,0)</f>
        <v>46100</v>
      </c>
      <c r="F11" s="325">
        <f>VLOOKUP(B11,'Erection '!B13:G74,5,0)</f>
        <v>26.764163</v>
      </c>
      <c r="G11" s="304" t="str">
        <f>VLOOKUP(B11,'Erection '!B13:H74,6,0)</f>
        <v>C</v>
      </c>
      <c r="H11" s="199">
        <f>VLOOKUP(B11,'Erection '!B13:I74,7,0)</f>
        <v>46100</v>
      </c>
      <c r="I11" s="6">
        <v>26</v>
      </c>
      <c r="J11" s="6"/>
      <c r="K11" s="6" t="s">
        <v>838</v>
      </c>
      <c r="L11" s="326"/>
    </row>
    <row r="12" spans="1:12" ht="15.5" customHeight="1" thickBot="1">
      <c r="A12" s="6">
        <v>11</v>
      </c>
      <c r="B12" s="324" t="str">
        <f>'Erection '!B14</f>
        <v>130/3</v>
      </c>
      <c r="C12" s="5" t="str">
        <f>VLOOKUP(B12,'Erection '!B14:C79,2,0)</f>
        <v>A+3</v>
      </c>
      <c r="D12" s="304" t="str">
        <f>VLOOKUP(B12,'Erection '!B14:E75,3,0)</f>
        <v>A+3</v>
      </c>
      <c r="E12" s="187">
        <f>VLOOKUP(B13,'Erection '!B14:F75,4,0)</f>
        <v>46100</v>
      </c>
      <c r="F12" s="325">
        <f>VLOOKUP(B12,'Erection '!B14:G75,5,0)</f>
        <v>24.041023000000003</v>
      </c>
      <c r="G12" s="304" t="str">
        <f>VLOOKUP(B12,'Erection '!B14:H75,6,0)</f>
        <v>C</v>
      </c>
      <c r="H12" s="199">
        <f>VLOOKUP(B12,'Erection '!B14:I75,7,0)</f>
        <v>46103</v>
      </c>
      <c r="I12" s="6">
        <v>26</v>
      </c>
      <c r="J12" s="6"/>
      <c r="K12" s="6" t="s">
        <v>838</v>
      </c>
      <c r="L12" s="326"/>
    </row>
    <row r="13" spans="1:12" ht="15.5" customHeight="1" thickBot="1">
      <c r="A13" s="6">
        <v>12</v>
      </c>
      <c r="B13" s="324" t="str">
        <f>'Erection '!B15</f>
        <v>126/3</v>
      </c>
      <c r="C13" s="5" t="str">
        <f>VLOOKUP(B13,'Erection '!B15:C80,2,0)</f>
        <v>A+3</v>
      </c>
      <c r="D13" s="304" t="str">
        <f>VLOOKUP(B13,'Erection '!B15:E76,3,0)</f>
        <v>A+3</v>
      </c>
      <c r="E13" s="187">
        <f>VLOOKUP(B14,'Erection '!B15:F76,4,0)</f>
        <v>46104</v>
      </c>
      <c r="F13" s="325">
        <f>VLOOKUP(B13,'Erection '!B15:G76,5,0)</f>
        <v>24.041023000000003</v>
      </c>
      <c r="G13" s="304" t="str">
        <f>VLOOKUP(B13,'Erection '!B15:H76,6,0)</f>
        <v>C</v>
      </c>
      <c r="H13" s="199">
        <f>VLOOKUP(B13,'Erection '!B15:I76,7,0)</f>
        <v>46104</v>
      </c>
      <c r="I13" s="6">
        <v>32</v>
      </c>
      <c r="J13" s="6"/>
      <c r="K13" s="6" t="s">
        <v>838</v>
      </c>
      <c r="L13" s="326"/>
    </row>
    <row r="14" spans="1:12" ht="15.5" customHeight="1" thickBot="1">
      <c r="A14" s="6">
        <v>13</v>
      </c>
      <c r="B14" s="324" t="str">
        <f>'Erection '!B16</f>
        <v>134/2</v>
      </c>
      <c r="C14" s="5" t="str">
        <f>VLOOKUP(B14,'Erection '!B16:C81,2,0)</f>
        <v>A+3</v>
      </c>
      <c r="D14" s="304" t="str">
        <f>VLOOKUP(B14,'Erection '!B16:E77,3,0)</f>
        <v>A+3</v>
      </c>
      <c r="E14" s="187">
        <f>VLOOKUP(B15,'Erection '!B16:F77,4,0)</f>
        <v>46104</v>
      </c>
      <c r="F14" s="325">
        <f>VLOOKUP(B14,'Erection '!B16:G77,5,0)</f>
        <v>24.041023000000003</v>
      </c>
      <c r="G14" s="304" t="str">
        <f>VLOOKUP(B14,'Erection '!B16:H77,6,0)</f>
        <v>C</v>
      </c>
      <c r="H14" s="199">
        <f>VLOOKUP(B14,'Erection '!B16:I77,7,0)</f>
        <v>46108</v>
      </c>
      <c r="I14" s="6">
        <v>26</v>
      </c>
      <c r="J14" s="6"/>
      <c r="K14" s="6" t="s">
        <v>838</v>
      </c>
      <c r="L14" s="326"/>
    </row>
    <row r="15" spans="1:12" ht="15.5" customHeight="1" thickBot="1">
      <c r="A15" s="6">
        <v>14</v>
      </c>
      <c r="B15" s="324" t="str">
        <f>'Erection '!B17</f>
        <v>125/3</v>
      </c>
      <c r="C15" s="5" t="str">
        <f>VLOOKUP(B15,'Erection '!B17:C82,2,0)</f>
        <v>A+6</v>
      </c>
      <c r="D15" s="304" t="str">
        <f>VLOOKUP(B15,'Erection '!B17:E78,3,0)</f>
        <v>A+6</v>
      </c>
      <c r="E15" s="187">
        <f>VLOOKUP(B16,'Erection '!B17:F78,4,0)</f>
        <v>46108</v>
      </c>
      <c r="F15" s="325">
        <f>VLOOKUP(B15,'Erection '!B17:G78,5,0)</f>
        <v>26.764163</v>
      </c>
      <c r="G15" s="304" t="str">
        <f>VLOOKUP(B15,'Erection '!B17:H78,6,0)</f>
        <v>C</v>
      </c>
      <c r="H15" s="199">
        <f>VLOOKUP(B15,'Erection '!B17:I78,7,0)</f>
        <v>46109</v>
      </c>
      <c r="I15" s="6">
        <v>28</v>
      </c>
      <c r="J15" s="6"/>
      <c r="K15" s="6" t="s">
        <v>838</v>
      </c>
      <c r="L15" s="326"/>
    </row>
    <row r="16" spans="1:12" ht="15.5" customHeight="1" thickBot="1">
      <c r="A16" s="6">
        <v>15</v>
      </c>
      <c r="B16" s="324" t="str">
        <f>'Erection '!B18</f>
        <v>134/3</v>
      </c>
      <c r="C16" s="5" t="str">
        <f>VLOOKUP(B16,'Erection '!B18:C83,2,0)</f>
        <v>A+6</v>
      </c>
      <c r="D16" s="304" t="str">
        <f>VLOOKUP(B16,'Erection '!B18:E79,3,0)</f>
        <v>A+6</v>
      </c>
      <c r="E16" s="187">
        <f>VLOOKUP(B17,'Erection '!B18:F79,4,0)</f>
        <v>46109</v>
      </c>
      <c r="F16" s="325">
        <f>VLOOKUP(B16,'Erection '!B18:G79,5,0)</f>
        <v>26.764163</v>
      </c>
      <c r="G16" s="304" t="str">
        <f>VLOOKUP(B16,'Erection '!B18:H79,6,0)</f>
        <v>C</v>
      </c>
      <c r="H16" s="199">
        <f>VLOOKUP(B16,'Erection '!B18:I79,7,0)</f>
        <v>46111</v>
      </c>
      <c r="I16" s="6">
        <v>42</v>
      </c>
      <c r="J16" s="6"/>
      <c r="K16" s="6" t="s">
        <v>838</v>
      </c>
      <c r="L16" s="326"/>
    </row>
    <row r="17" spans="1:12" ht="15.5" customHeight="1" thickBot="1">
      <c r="A17" s="6">
        <v>16</v>
      </c>
      <c r="B17" s="324" t="str">
        <f>'Erection '!B19</f>
        <v>124/4</v>
      </c>
      <c r="C17" s="5" t="str">
        <f>VLOOKUP(B17,'Erection '!B19:C84,2,0)</f>
        <v>A+3</v>
      </c>
      <c r="D17" s="304" t="str">
        <f>VLOOKUP(B17,'Erection '!B19:E80,3,0)</f>
        <v>A+3</v>
      </c>
      <c r="E17" s="187">
        <f>VLOOKUP(B18,'Erection '!B19:F80,4,0)</f>
        <v>46112</v>
      </c>
      <c r="F17" s="325">
        <f>VLOOKUP(B17,'Erection '!B19:G80,5,0)</f>
        <v>24.041023000000003</v>
      </c>
      <c r="G17" s="304" t="str">
        <f>VLOOKUP(B17,'Erection '!B19:H80,6,0)</f>
        <v>C</v>
      </c>
      <c r="H17" s="199">
        <f>VLOOKUP(B17,'Erection '!B19:I80,7,0)</f>
        <v>46114</v>
      </c>
      <c r="I17" s="6">
        <v>33</v>
      </c>
      <c r="J17" s="6"/>
      <c r="K17" s="6" t="s">
        <v>838</v>
      </c>
      <c r="L17" s="326"/>
    </row>
    <row r="18" spans="1:12" ht="15.5" customHeight="1" thickBot="1">
      <c r="A18" s="6">
        <v>17</v>
      </c>
      <c r="B18" s="324" t="str">
        <f>'Erection '!B20</f>
        <v>134/4</v>
      </c>
      <c r="C18" s="5" t="str">
        <f>VLOOKUP(B18,'Erection '!B20:C85,2,0)</f>
        <v>A+3</v>
      </c>
      <c r="D18" s="304" t="str">
        <f>VLOOKUP(B18,'Erection '!B20:E81,3,0)</f>
        <v>A+3</v>
      </c>
      <c r="E18" s="187">
        <f>VLOOKUP(B19,'Erection '!B20:F81,4,0)</f>
        <v>46116</v>
      </c>
      <c r="F18" s="325">
        <f>VLOOKUP(B18,'Erection '!B20:G81,5,0)</f>
        <v>24.041023000000003</v>
      </c>
      <c r="G18" s="304" t="str">
        <f>VLOOKUP(B18,'Erection '!B20:H81,6,0)</f>
        <v>C</v>
      </c>
      <c r="H18" s="199">
        <f>VLOOKUP(B18,'Erection '!B20:I81,7,0)</f>
        <v>46115</v>
      </c>
      <c r="I18" s="6">
        <v>22</v>
      </c>
      <c r="J18" s="6"/>
      <c r="K18" s="6" t="s">
        <v>838</v>
      </c>
      <c r="L18" s="326"/>
    </row>
    <row r="19" spans="1:12" ht="15.5" customHeight="1" thickBot="1">
      <c r="A19" s="6">
        <v>18</v>
      </c>
      <c r="B19" s="324" t="str">
        <f>'Erection '!B21</f>
        <v>134/8</v>
      </c>
      <c r="C19" s="5" t="str">
        <f>VLOOKUP(B19,'Erection '!B21:C86,2,0)</f>
        <v>A+3</v>
      </c>
      <c r="D19" s="304" t="str">
        <f>VLOOKUP(B19,'Erection '!B21:E82,3,0)</f>
        <v>A+3</v>
      </c>
      <c r="E19" s="187">
        <f>VLOOKUP(B20,'Erection '!B21:F82,4,0)</f>
        <v>46119</v>
      </c>
      <c r="F19" s="325">
        <f>VLOOKUP(B19,'Erection '!B21:G82,5,0)</f>
        <v>24.041023000000003</v>
      </c>
      <c r="G19" s="304" t="str">
        <f>VLOOKUP(B19,'Erection '!B21:H82,6,0)</f>
        <v>C</v>
      </c>
      <c r="H19" s="199">
        <f>VLOOKUP(B19,'Erection '!B21:I82,7,0)</f>
        <v>46119</v>
      </c>
      <c r="I19" s="6">
        <v>24</v>
      </c>
      <c r="J19" s="6"/>
      <c r="K19" s="6" t="s">
        <v>838</v>
      </c>
      <c r="L19" s="326"/>
    </row>
    <row r="20" spans="1:12" ht="15.5" customHeight="1" thickBot="1">
      <c r="A20" s="6">
        <v>19</v>
      </c>
      <c r="B20" s="324" t="str">
        <f>'Erection '!B22</f>
        <v>134/9</v>
      </c>
      <c r="C20" s="5" t="str">
        <f>VLOOKUP(B20,'Erection '!B22:C87,2,0)</f>
        <v>A+0</v>
      </c>
      <c r="D20" s="304" t="str">
        <f>VLOOKUP(B20,'Erection '!B22:E83,3,0)</f>
        <v>A+0</v>
      </c>
      <c r="E20" s="187">
        <f>VLOOKUP(B21,'Erection '!B22:F83,4,0)</f>
        <v>46124</v>
      </c>
      <c r="F20" s="325">
        <f>VLOOKUP(B20,'Erection '!B22:G83,5,0)</f>
        <v>22.923735000000001</v>
      </c>
      <c r="G20" s="304" t="str">
        <f>VLOOKUP(B20,'Erection '!B22:H83,6,0)</f>
        <v>C</v>
      </c>
      <c r="H20" s="199">
        <f>VLOOKUP(B20,'Erection '!B22:I83,7,0)</f>
        <v>46123</v>
      </c>
      <c r="I20" s="6"/>
      <c r="J20" s="6"/>
      <c r="K20" s="6" t="s">
        <v>838</v>
      </c>
      <c r="L20" s="326"/>
    </row>
    <row r="21" spans="1:12" ht="15.5" customHeight="1" thickBot="1">
      <c r="A21" s="6">
        <v>20</v>
      </c>
      <c r="B21" s="324" t="str">
        <f>'Erection '!B23</f>
        <v>134/7</v>
      </c>
      <c r="C21" s="5" t="str">
        <f>VLOOKUP(B21,'Erection '!B23:C88,2,0)</f>
        <v>A+3</v>
      </c>
      <c r="D21" s="304" t="str">
        <f>VLOOKUP(B21,'Erection '!B23:E84,3,0)</f>
        <v>A+3</v>
      </c>
      <c r="E21" s="187">
        <f>VLOOKUP(B22,'Erection '!B23:F84,4,0)</f>
        <v>46127</v>
      </c>
      <c r="F21" s="325">
        <f>VLOOKUP(B21,'Erection '!B23:G84,5,0)</f>
        <v>24.041023000000003</v>
      </c>
      <c r="G21" s="304" t="str">
        <f>VLOOKUP(B21,'Erection '!B23:H84,6,0)</f>
        <v>C</v>
      </c>
      <c r="H21" s="199">
        <f>VLOOKUP(B21,'Erection '!B23:I84,7,0)</f>
        <v>46127</v>
      </c>
      <c r="I21" s="6">
        <v>18</v>
      </c>
      <c r="J21" s="6"/>
      <c r="K21" s="6" t="s">
        <v>838</v>
      </c>
      <c r="L21" s="326"/>
    </row>
    <row r="22" spans="1:12" ht="15.5" customHeight="1" thickBot="1">
      <c r="A22" s="6">
        <v>21</v>
      </c>
      <c r="B22" s="324" t="str">
        <f>'Erection '!B24</f>
        <v>134/5</v>
      </c>
      <c r="C22" s="5" t="str">
        <f>VLOOKUP(B22,'Erection '!B24:C89,2,0)</f>
        <v>A+0</v>
      </c>
      <c r="D22" s="304" t="str">
        <f>VLOOKUP(B22,'Erection '!B24:E85,3,0)</f>
        <v>A+0</v>
      </c>
      <c r="E22" s="187">
        <f>VLOOKUP(B23,'Erection '!B24:F85,4,0)</f>
        <v>46131</v>
      </c>
      <c r="F22" s="325">
        <f>VLOOKUP(B22,'Erection '!B24:G85,5,0)</f>
        <v>22.923735000000001</v>
      </c>
      <c r="G22" s="304" t="str">
        <f>VLOOKUP(B22,'Erection '!B24:H85,6,0)</f>
        <v>C</v>
      </c>
      <c r="H22" s="199">
        <f>VLOOKUP(B22,'Erection '!B24:I85,7,0)</f>
        <v>46131</v>
      </c>
      <c r="I22" s="6">
        <v>18</v>
      </c>
      <c r="J22" s="6"/>
      <c r="K22" s="6" t="s">
        <v>838</v>
      </c>
      <c r="L22" s="326"/>
    </row>
    <row r="23" spans="1:12" ht="15.5" customHeight="1" thickBot="1">
      <c r="A23" s="6">
        <v>22</v>
      </c>
      <c r="B23" s="324" t="str">
        <f>'Erection '!B25</f>
        <v>136/2</v>
      </c>
      <c r="C23" s="5" t="str">
        <f>VLOOKUP(B23,'Erection '!B25:C90,2,0)</f>
        <v>A+3</v>
      </c>
      <c r="D23" s="304" t="str">
        <f>VLOOKUP(B23,'Erection '!B25:E86,3,0)</f>
        <v>A+3</v>
      </c>
      <c r="E23" s="187">
        <f>VLOOKUP(B24,'Erection '!B25:F86,4,0)</f>
        <v>46136</v>
      </c>
      <c r="F23" s="325">
        <f>VLOOKUP(B23,'Erection '!B25:G86,5,0)</f>
        <v>24.041023000000003</v>
      </c>
      <c r="G23" s="304" t="str">
        <f>VLOOKUP(B23,'Erection '!B25:H86,6,0)</f>
        <v>C</v>
      </c>
      <c r="H23" s="199">
        <f>VLOOKUP(B23,'Erection '!B25:I86,7,0)</f>
        <v>46135</v>
      </c>
      <c r="I23" s="6">
        <v>23</v>
      </c>
      <c r="J23" s="6"/>
      <c r="K23" s="6" t="s">
        <v>838</v>
      </c>
      <c r="L23" s="326"/>
    </row>
    <row r="24" spans="1:12" ht="15.5" customHeight="1" thickBot="1">
      <c r="A24" s="6">
        <v>23</v>
      </c>
      <c r="B24" s="324" t="str">
        <f>'Erection '!B26</f>
        <v>136/1</v>
      </c>
      <c r="C24" s="5" t="str">
        <f>VLOOKUP(B24,'Erection '!B26:C91,2,0)</f>
        <v>A+0</v>
      </c>
      <c r="D24" s="304" t="str">
        <f>VLOOKUP(B24,'Erection '!B26:E87,3,0)</f>
        <v>A+0</v>
      </c>
      <c r="E24" s="187">
        <f>VLOOKUP(B25,'Erection '!B26:F87,4,0)</f>
        <v>46140</v>
      </c>
      <c r="F24" s="325">
        <f>VLOOKUP(B24,'Erection '!B26:G87,5,0)</f>
        <v>22.923735000000001</v>
      </c>
      <c r="G24" s="304" t="str">
        <f>VLOOKUP(B24,'Erection '!B26:H87,6,0)</f>
        <v>C</v>
      </c>
      <c r="H24" s="199">
        <f>VLOOKUP(B24,'Erection '!B26:I87,7,0)</f>
        <v>46140</v>
      </c>
      <c r="I24" s="6">
        <v>35</v>
      </c>
      <c r="J24" s="6"/>
      <c r="K24" s="6" t="s">
        <v>838</v>
      </c>
      <c r="L24" s="326"/>
    </row>
    <row r="25" spans="1:12" ht="15.5" customHeight="1" thickBot="1">
      <c r="A25" s="6">
        <v>24</v>
      </c>
      <c r="B25" s="324" t="str">
        <f>'Erection '!B27</f>
        <v>136/3</v>
      </c>
      <c r="C25" s="5" t="str">
        <f>VLOOKUP(B25,'Erection '!B27:C92,2,0)</f>
        <v>A+3</v>
      </c>
      <c r="D25" s="304" t="str">
        <f>VLOOKUP(B25,'Erection '!B27:E88,3,0)</f>
        <v>A+3</v>
      </c>
      <c r="E25" s="187">
        <f>VLOOKUP(B26,'Erection '!B27:F88,4,0)</f>
        <v>46140</v>
      </c>
      <c r="F25" s="325">
        <f>VLOOKUP(B25,'Erection '!B27:G88,5,0)</f>
        <v>24.041023000000003</v>
      </c>
      <c r="G25" s="304" t="str">
        <f>VLOOKUP(B25,'Erection '!B27:H88,6,0)</f>
        <v>C</v>
      </c>
      <c r="H25" s="199">
        <f>VLOOKUP(B25,'Erection '!B27:I88,7,0)</f>
        <v>46144</v>
      </c>
      <c r="I25" s="6">
        <v>25</v>
      </c>
      <c r="J25" s="6"/>
      <c r="K25" s="6" t="s">
        <v>838</v>
      </c>
      <c r="L25" s="326"/>
    </row>
    <row r="26" spans="1:12" ht="15.5" customHeight="1" thickBot="1">
      <c r="A26" s="6">
        <v>25</v>
      </c>
      <c r="B26" s="324" t="str">
        <f>'Erection '!B28</f>
        <v>102/7</v>
      </c>
      <c r="C26" s="5" t="str">
        <f>VLOOKUP(B26,'Erection '!B28:C93,2,0)</f>
        <v>A+0</v>
      </c>
      <c r="D26" s="304" t="str">
        <f>VLOOKUP(B26,'Erection '!B28:E89,3,0)</f>
        <v>A+0</v>
      </c>
      <c r="E26" s="187">
        <f>VLOOKUP(B27,'Erection '!B28:F89,4,0)</f>
        <v>46140</v>
      </c>
      <c r="F26" s="325">
        <f>VLOOKUP(B26,'Erection '!B28:G89,5,0)</f>
        <v>22.923735000000001</v>
      </c>
      <c r="G26" s="304" t="str">
        <f>VLOOKUP(B26,'Erection '!B28:H89,6,0)</f>
        <v>C</v>
      </c>
      <c r="H26" s="199">
        <f>VLOOKUP(B26,'Erection '!B28:I89,7,0)</f>
        <v>46146</v>
      </c>
      <c r="I26" s="6">
        <v>21</v>
      </c>
      <c r="J26" s="6"/>
      <c r="K26" s="6" t="s">
        <v>838</v>
      </c>
      <c r="L26" s="326"/>
    </row>
    <row r="27" spans="1:12" ht="15.5" customHeight="1" thickBot="1">
      <c r="A27" s="6">
        <v>26</v>
      </c>
      <c r="B27" s="324" t="str">
        <f>'Erection '!B29</f>
        <v>116/2</v>
      </c>
      <c r="C27" s="5" t="str">
        <f>VLOOKUP(B27,'Erection '!B29:C94,2,0)</f>
        <v>A+3</v>
      </c>
      <c r="D27" s="304" t="str">
        <f>VLOOKUP(B27,'Erection '!B29:E90,3,0)</f>
        <v>A+3</v>
      </c>
      <c r="E27" s="187">
        <f>VLOOKUP(B28,'Erection '!B29:F90,4,0)</f>
        <v>46140</v>
      </c>
      <c r="F27" s="325">
        <f>VLOOKUP(B27,'Erection '!B29:G90,5,0)</f>
        <v>24.041023000000003</v>
      </c>
      <c r="G27" s="304" t="str">
        <f>VLOOKUP(B27,'Erection '!B29:H90,6,0)</f>
        <v>C</v>
      </c>
      <c r="H27" s="199">
        <f>VLOOKUP(B27,'Erection '!B29:I90,7,0)</f>
        <v>46146</v>
      </c>
      <c r="I27" s="6">
        <v>35</v>
      </c>
      <c r="J27" s="6"/>
      <c r="K27" s="6" t="s">
        <v>838</v>
      </c>
      <c r="L27" s="326"/>
    </row>
    <row r="28" spans="1:12" ht="15.5" customHeight="1" thickBot="1">
      <c r="A28" s="6">
        <v>27</v>
      </c>
      <c r="B28" s="324" t="str">
        <f>'Erection '!B30</f>
        <v>121/2</v>
      </c>
      <c r="C28" s="5" t="str">
        <f>VLOOKUP(B28,'Erection '!B30:C95,2,0)</f>
        <v>A+6</v>
      </c>
      <c r="D28" s="304" t="str">
        <f>VLOOKUP(B28,'Erection '!B30:E91,3,0)</f>
        <v>A+6</v>
      </c>
      <c r="E28" s="187">
        <f>VLOOKUP(B29,'Erection '!B30:F91,4,0)</f>
        <v>46144</v>
      </c>
      <c r="F28" s="325">
        <f>VLOOKUP(B28,'Erection '!B30:G91,5,0)</f>
        <v>26.764163</v>
      </c>
      <c r="G28" s="304" t="str">
        <f>VLOOKUP(B28,'Erection '!B30:H91,6,0)</f>
        <v>C</v>
      </c>
      <c r="H28" s="199">
        <f>VLOOKUP(B28,'Erection '!B30:I91,7,0)</f>
        <v>46146</v>
      </c>
      <c r="I28" s="6">
        <v>23</v>
      </c>
      <c r="J28" s="6"/>
      <c r="K28" s="6" t="s">
        <v>838</v>
      </c>
      <c r="L28" s="326"/>
    </row>
    <row r="29" spans="1:12" ht="15.5" customHeight="1" thickBot="1">
      <c r="A29" s="6">
        <v>28</v>
      </c>
      <c r="B29" s="324" t="str">
        <f>'Erection '!B31</f>
        <v>136/4</v>
      </c>
      <c r="C29" s="5" t="str">
        <f>VLOOKUP(B29,'Erection '!B31:C96,2,0)</f>
        <v>A+0</v>
      </c>
      <c r="D29" s="304" t="str">
        <f>VLOOKUP(B29,'Erection '!B31:E92,3,0)</f>
        <v>A+0</v>
      </c>
      <c r="E29" s="187">
        <f>VLOOKUP(B30,'Erection '!B31:F92,4,0)</f>
        <v>46146</v>
      </c>
      <c r="F29" s="325">
        <f>VLOOKUP(B29,'Erection '!B31:G92,5,0)</f>
        <v>22.923735000000001</v>
      </c>
      <c r="G29" s="304" t="str">
        <f>VLOOKUP(B29,'Erection '!B31:H92,6,0)</f>
        <v>C</v>
      </c>
      <c r="H29" s="199">
        <f>VLOOKUP(B29,'Erection '!B31:I92,7,0)</f>
        <v>46146</v>
      </c>
      <c r="I29" s="6">
        <v>24</v>
      </c>
      <c r="J29" s="6"/>
      <c r="K29" s="6" t="s">
        <v>838</v>
      </c>
      <c r="L29" s="326"/>
    </row>
    <row r="30" spans="1:12" ht="15.5" customHeight="1" thickBot="1">
      <c r="A30" s="6">
        <v>29</v>
      </c>
      <c r="B30" s="324" t="str">
        <f>'Erection '!B32</f>
        <v>121/1</v>
      </c>
      <c r="C30" s="5" t="str">
        <f>VLOOKUP(B30,'Erection '!B32:C97,2,0)</f>
        <v>A+0</v>
      </c>
      <c r="D30" s="304" t="str">
        <f>VLOOKUP(B30,'Erection '!B32:E93,3,0)</f>
        <v>A+0</v>
      </c>
      <c r="E30" s="187">
        <f>VLOOKUP(B31,'Erection '!B32:F93,4,0)</f>
        <v>46146</v>
      </c>
      <c r="F30" s="325">
        <f>VLOOKUP(B30,'Erection '!B32:G93,5,0)</f>
        <v>22.923735000000001</v>
      </c>
      <c r="G30" s="304" t="str">
        <f>VLOOKUP(B30,'Erection '!B32:H93,6,0)</f>
        <v>C</v>
      </c>
      <c r="H30" s="199">
        <f>VLOOKUP(B30,'Erection '!B32:I93,7,0)</f>
        <v>46150</v>
      </c>
      <c r="I30" s="6">
        <v>18</v>
      </c>
      <c r="J30" s="6"/>
      <c r="K30" s="6" t="s">
        <v>838</v>
      </c>
      <c r="L30" s="326"/>
    </row>
    <row r="31" spans="1:12" ht="15.5" customHeight="1" thickBot="1">
      <c r="A31" s="6">
        <v>30</v>
      </c>
      <c r="B31" s="324" t="str">
        <f>'Erection '!B33</f>
        <v>136/5</v>
      </c>
      <c r="C31" s="5" t="str">
        <f>VLOOKUP(B31,'Erection '!B33:C98,2,0)</f>
        <v>A+0</v>
      </c>
      <c r="D31" s="304" t="str">
        <f>VLOOKUP(B31,'Erection '!B33:E94,3,0)</f>
        <v>A+0</v>
      </c>
      <c r="E31" s="187">
        <f>VLOOKUP(B32,'Erection '!B33:F94,4,0)</f>
        <v>46146</v>
      </c>
      <c r="F31" s="325">
        <f>VLOOKUP(B31,'Erection '!B33:G94,5,0)</f>
        <v>22.923735000000001</v>
      </c>
      <c r="G31" s="304" t="str">
        <f>VLOOKUP(B31,'Erection '!B33:H94,6,0)</f>
        <v>C</v>
      </c>
      <c r="H31" s="199">
        <f>VLOOKUP(B31,'Erection '!B33:I94,7,0)</f>
        <v>46150</v>
      </c>
      <c r="I31" s="6">
        <v>24</v>
      </c>
      <c r="J31" s="6"/>
      <c r="K31" s="6" t="s">
        <v>838</v>
      </c>
      <c r="L31" s="326"/>
    </row>
    <row r="32" spans="1:12" ht="15.5" customHeight="1" thickBot="1">
      <c r="A32" s="6">
        <v>31</v>
      </c>
      <c r="B32" s="324" t="str">
        <f>'Erection '!B34</f>
        <v>116/1</v>
      </c>
      <c r="C32" s="5" t="str">
        <f>VLOOKUP(B32,'Erection '!B34:C99,2,0)</f>
        <v>A+3</v>
      </c>
      <c r="D32" s="304" t="str">
        <f>VLOOKUP(B32,'Erection '!B34:E95,3,0)</f>
        <v>A+3</v>
      </c>
      <c r="E32" s="187">
        <f>VLOOKUP(B33,'Erection '!B34:F95,4,0)</f>
        <v>46145</v>
      </c>
      <c r="F32" s="325">
        <f>VLOOKUP(B32,'Erection '!B34:G95,5,0)</f>
        <v>24.041023000000003</v>
      </c>
      <c r="G32" s="304" t="str">
        <f>VLOOKUP(B32,'Erection '!B34:H95,6,0)</f>
        <v>C</v>
      </c>
      <c r="H32" s="199">
        <f>VLOOKUP(B32,'Erection '!B34:I95,7,0)</f>
        <v>46151</v>
      </c>
      <c r="I32" s="6">
        <v>19</v>
      </c>
      <c r="J32" s="6"/>
      <c r="K32" s="6" t="s">
        <v>838</v>
      </c>
      <c r="L32" s="326"/>
    </row>
    <row r="33" spans="1:12" ht="15.5" customHeight="1" thickBot="1">
      <c r="A33" s="6">
        <v>32</v>
      </c>
      <c r="B33" s="324" t="str">
        <f>'Erection '!B35</f>
        <v>109/1</v>
      </c>
      <c r="C33" s="5" t="str">
        <f>VLOOKUP(B33,'Erection '!B35:C100,2,0)</f>
        <v>A+3</v>
      </c>
      <c r="D33" s="304" t="str">
        <f>VLOOKUP(B33,'Erection '!B35:E96,3,0)</f>
        <v>A+3</v>
      </c>
      <c r="E33" s="187">
        <f>VLOOKUP(B34,'Erection '!B35:F96,4,0)</f>
        <v>46150</v>
      </c>
      <c r="F33" s="325">
        <f>VLOOKUP(B33,'Erection '!B35:G96,5,0)</f>
        <v>24.041023000000003</v>
      </c>
      <c r="G33" s="304" t="str">
        <f>VLOOKUP(B33,'Erection '!B35:H96,6,0)</f>
        <v>C</v>
      </c>
      <c r="H33" s="199">
        <f>VLOOKUP(B33,'Erection '!B35:I96,7,0)</f>
        <v>46152</v>
      </c>
      <c r="I33" s="6">
        <v>35</v>
      </c>
      <c r="J33" s="6"/>
      <c r="K33" s="6" t="s">
        <v>838</v>
      </c>
      <c r="L33" s="326"/>
    </row>
    <row r="34" spans="1:12" ht="15.5" customHeight="1" thickBot="1">
      <c r="A34" s="6">
        <v>33</v>
      </c>
      <c r="B34" s="324" t="str">
        <f>'Erection '!B36</f>
        <v>121/4</v>
      </c>
      <c r="C34" s="5" t="str">
        <f>VLOOKUP(B34,'Erection '!B36:C101,2,0)</f>
        <v>A+0</v>
      </c>
      <c r="D34" s="304" t="str">
        <f>VLOOKUP(B34,'Erection '!B36:E97,3,0)</f>
        <v>A+0</v>
      </c>
      <c r="E34" s="187">
        <f>VLOOKUP(B35,'Erection '!B36:F97,4,0)</f>
        <v>46150</v>
      </c>
      <c r="F34" s="325">
        <f>VLOOKUP(B34,'Erection '!B36:G97,5,0)</f>
        <v>22.923735000000001</v>
      </c>
      <c r="G34" s="304" t="str">
        <f>VLOOKUP(B34,'Erection '!B36:H97,6,0)</f>
        <v>C</v>
      </c>
      <c r="H34" s="199">
        <f>VLOOKUP(B34,'Erection '!B36:I97,7,0)</f>
        <v>46154</v>
      </c>
      <c r="I34" s="6">
        <v>35</v>
      </c>
      <c r="J34" s="6"/>
      <c r="K34" s="6" t="s">
        <v>838</v>
      </c>
      <c r="L34" s="326"/>
    </row>
    <row r="35" spans="1:12" ht="15.5" customHeight="1" thickBot="1">
      <c r="A35" s="6">
        <v>34</v>
      </c>
      <c r="B35" s="324" t="str">
        <f>'Erection '!B37</f>
        <v>139/2</v>
      </c>
      <c r="C35" s="5" t="str">
        <f>VLOOKUP(B35,'Erection '!B37:C102,2,0)</f>
        <v>A+0</v>
      </c>
      <c r="D35" s="304" t="str">
        <f>VLOOKUP(B35,'Erection '!B37:E98,3,0)</f>
        <v>A+0</v>
      </c>
      <c r="E35" s="187">
        <f>VLOOKUP(B36,'Erection '!B37:F98,4,0)</f>
        <v>46151</v>
      </c>
      <c r="F35" s="325">
        <f>VLOOKUP(B35,'Erection '!B37:G98,5,0)</f>
        <v>22.923735000000001</v>
      </c>
      <c r="G35" s="304" t="str">
        <f>VLOOKUP(B35,'Erection '!B37:H98,6,0)</f>
        <v>C</v>
      </c>
      <c r="H35" s="199">
        <f>VLOOKUP(B35,'Erection '!B37:I98,7,0)</f>
        <v>46154</v>
      </c>
      <c r="I35" s="6">
        <v>38</v>
      </c>
      <c r="J35" s="6"/>
      <c r="K35" s="6" t="s">
        <v>838</v>
      </c>
      <c r="L35" s="326"/>
    </row>
    <row r="36" spans="1:12" ht="15.5" customHeight="1" thickBot="1">
      <c r="A36" s="6">
        <v>35</v>
      </c>
      <c r="B36" s="324" t="str">
        <f>'Erection '!B38</f>
        <v>111/1</v>
      </c>
      <c r="C36" s="5" t="str">
        <f>VLOOKUP(B36,'Erection '!B38:C103,2,0)</f>
        <v>A+0</v>
      </c>
      <c r="D36" s="304" t="str">
        <f>VLOOKUP(B36,'Erection '!B38:E99,3,0)</f>
        <v>A+0</v>
      </c>
      <c r="E36" s="187">
        <f>VLOOKUP(B37,'Erection '!B38:F99,4,0)</f>
        <v>46151</v>
      </c>
      <c r="F36" s="325">
        <f>VLOOKUP(B36,'Erection '!B38:G99,5,0)</f>
        <v>22.923735000000001</v>
      </c>
      <c r="G36" s="304" t="str">
        <f>VLOOKUP(B36,'Erection '!B38:H99,6,0)</f>
        <v>C</v>
      </c>
      <c r="H36" s="199">
        <f>VLOOKUP(B36,'Erection '!B38:I99,7,0)</f>
        <v>46156</v>
      </c>
      <c r="I36" s="6">
        <v>23</v>
      </c>
      <c r="J36" s="6"/>
      <c r="K36" s="6" t="s">
        <v>838</v>
      </c>
      <c r="L36" s="326"/>
    </row>
    <row r="37" spans="1:12" ht="15.5" customHeight="1" thickBot="1">
      <c r="A37" s="6">
        <v>36</v>
      </c>
      <c r="B37" s="324" t="str">
        <f>'Erection '!B39</f>
        <v>139/5</v>
      </c>
      <c r="C37" s="5" t="str">
        <f>VLOOKUP(B37,'Erection '!B39:C104,2,0)</f>
        <v>A+0</v>
      </c>
      <c r="D37" s="304" t="str">
        <f>VLOOKUP(B37,'Erection '!B39:E100,3,0)</f>
        <v>A+0</v>
      </c>
      <c r="E37" s="187">
        <f>VLOOKUP(B38,'Erection '!B39:F100,4,0)</f>
        <v>46152</v>
      </c>
      <c r="F37" s="325">
        <f>VLOOKUP(B37,'Erection '!B39:G100,5,0)</f>
        <v>22.923735000000001</v>
      </c>
      <c r="G37" s="304" t="str">
        <f>VLOOKUP(B37,'Erection '!B39:H100,6,0)</f>
        <v>C</v>
      </c>
      <c r="H37" s="199">
        <f>VLOOKUP(B37,'Erection '!B39:I100,7,0)</f>
        <v>46157</v>
      </c>
      <c r="I37" s="6">
        <v>22</v>
      </c>
      <c r="J37" s="6"/>
      <c r="K37" s="6" t="s">
        <v>838</v>
      </c>
      <c r="L37" s="326"/>
    </row>
    <row r="38" spans="1:12" ht="15.5" customHeight="1" thickBot="1">
      <c r="A38" s="6">
        <v>37</v>
      </c>
      <c r="B38" s="324" t="str">
        <f>'Erection '!B40</f>
        <v>109/2</v>
      </c>
      <c r="C38" s="5" t="str">
        <f>VLOOKUP(B38,'Erection '!B40:C105,2,0)</f>
        <v>A+0</v>
      </c>
      <c r="D38" s="304" t="str">
        <f>VLOOKUP(B38,'Erection '!B40:E101,3,0)</f>
        <v>A+0</v>
      </c>
      <c r="E38" s="187">
        <f>VLOOKUP(B39,'Erection '!B40:F101,4,0)</f>
        <v>46154</v>
      </c>
      <c r="F38" s="325">
        <f>VLOOKUP(B38,'Erection '!B40:G101,5,0)</f>
        <v>22.923735000000001</v>
      </c>
      <c r="G38" s="304" t="str">
        <f>VLOOKUP(B38,'Erection '!B40:H101,6,0)</f>
        <v>C</v>
      </c>
      <c r="H38" s="199">
        <f>VLOOKUP(B38,'Erection '!B40:I101,7,0)</f>
        <v>46158</v>
      </c>
      <c r="I38" s="6">
        <v>23</v>
      </c>
      <c r="J38" s="6"/>
      <c r="K38" s="6" t="s">
        <v>838</v>
      </c>
      <c r="L38" s="326"/>
    </row>
    <row r="39" spans="1:12" ht="15.5" customHeight="1" thickBot="1">
      <c r="A39" s="6">
        <v>38</v>
      </c>
      <c r="B39" s="324" t="str">
        <f>'Erection '!B41</f>
        <v>121/7</v>
      </c>
      <c r="C39" s="5" t="str">
        <f>VLOOKUP(B39,'Erection '!B41:C106,2,0)</f>
        <v>A+0</v>
      </c>
      <c r="D39" s="304" t="str">
        <f>VLOOKUP(B39,'Erection '!B41:E102,3,0)</f>
        <v>A+0</v>
      </c>
      <c r="E39" s="187">
        <f>VLOOKUP(B40,'Erection '!B41:F102,4,0)</f>
        <v>46157</v>
      </c>
      <c r="F39" s="325">
        <f>VLOOKUP(B39,'Erection '!B41:G102,5,0)</f>
        <v>22.923735000000001</v>
      </c>
      <c r="G39" s="304" t="str">
        <f>VLOOKUP(B39,'Erection '!B41:H102,6,0)</f>
        <v>C</v>
      </c>
      <c r="H39" s="199">
        <f>VLOOKUP(B39,'Erection '!B41:I102,7,0)</f>
        <v>46158</v>
      </c>
      <c r="I39" s="6">
        <v>35</v>
      </c>
      <c r="J39" s="6"/>
      <c r="K39" s="6" t="s">
        <v>838</v>
      </c>
      <c r="L39" s="326"/>
    </row>
    <row r="40" spans="1:12" ht="15.5" customHeight="1" thickBot="1">
      <c r="A40" s="6">
        <v>39</v>
      </c>
      <c r="B40" s="324" t="str">
        <f>'Erection '!B42</f>
        <v>111/2</v>
      </c>
      <c r="C40" s="5" t="str">
        <f>VLOOKUP(B40,'Erection '!B42:C107,2,0)</f>
        <v>A+3</v>
      </c>
      <c r="D40" s="304" t="str">
        <f>VLOOKUP(B40,'Erection '!B42:E103,3,0)</f>
        <v>A+3</v>
      </c>
      <c r="E40" s="187">
        <f>VLOOKUP(B41,'Erection '!B42:F103,4,0)</f>
        <v>46038</v>
      </c>
      <c r="F40" s="325">
        <f>VLOOKUP(B40,'Erection '!B42:G103,5,0)</f>
        <v>24.041023000000003</v>
      </c>
      <c r="G40" s="304" t="str">
        <f>VLOOKUP(B40,'Erection '!B42:H103,6,0)</f>
        <v>C</v>
      </c>
      <c r="H40" s="199">
        <f>VLOOKUP(B40,'Erection '!B42:I103,7,0)</f>
        <v>46160</v>
      </c>
      <c r="I40" s="6">
        <v>35</v>
      </c>
      <c r="J40" s="6"/>
      <c r="K40" s="6" t="s">
        <v>838</v>
      </c>
      <c r="L40" s="326"/>
    </row>
    <row r="41" spans="1:12" ht="15.5" customHeight="1" thickBot="1">
      <c r="A41" s="6">
        <v>40</v>
      </c>
      <c r="B41" s="324" t="str">
        <f>'Erection '!B43</f>
        <v>121/6</v>
      </c>
      <c r="C41" s="5" t="str">
        <f>VLOOKUP(B41,'Erection '!B43:C108,2,0)</f>
        <v>A+0</v>
      </c>
      <c r="D41" s="304" t="str">
        <f>VLOOKUP(B41,'Erection '!B43:E104,3,0)</f>
        <v>A+0</v>
      </c>
      <c r="E41" s="187">
        <f>VLOOKUP(B42,'Erection '!B43:F104,4,0)</f>
        <v>46158</v>
      </c>
      <c r="F41" s="325">
        <f>VLOOKUP(B41,'Erection '!B43:G104,5,0)</f>
        <v>22.923735000000001</v>
      </c>
      <c r="G41" s="304" t="str">
        <f>VLOOKUP(B41,'Erection '!B43:H104,6,0)</f>
        <v>C</v>
      </c>
      <c r="H41" s="199">
        <f>VLOOKUP(B41,'Erection '!B43:I104,7,0)</f>
        <v>46160</v>
      </c>
      <c r="I41" s="6">
        <v>18</v>
      </c>
      <c r="J41" s="6"/>
      <c r="K41" s="6" t="s">
        <v>838</v>
      </c>
      <c r="L41" s="326"/>
    </row>
    <row r="42" spans="1:12" ht="15.5" customHeight="1" thickBot="1">
      <c r="A42" s="6">
        <v>41</v>
      </c>
      <c r="B42" s="324" t="str">
        <f>'Erection '!B44</f>
        <v>136/8</v>
      </c>
      <c r="C42" s="5" t="str">
        <f>VLOOKUP(B42,'Erection '!B44:C109,2,0)</f>
        <v>A+0</v>
      </c>
      <c r="D42" s="304" t="str">
        <f>VLOOKUP(B42,'Erection '!B44:E105,3,0)</f>
        <v>A+0</v>
      </c>
      <c r="E42" s="187">
        <f>VLOOKUP(B43,'Erection '!B44:F105,4,0)</f>
        <v>46160</v>
      </c>
      <c r="F42" s="325">
        <f>VLOOKUP(B42,'Erection '!B44:G105,5,0)</f>
        <v>22.923735000000001</v>
      </c>
      <c r="G42" s="304" t="str">
        <f>VLOOKUP(B42,'Erection '!B44:H105,6,0)</f>
        <v>C</v>
      </c>
      <c r="H42" s="199">
        <f>VLOOKUP(B42,'Erection '!B44:I105,7,0)</f>
        <v>46160</v>
      </c>
      <c r="I42" s="6">
        <v>20</v>
      </c>
      <c r="J42" s="6"/>
      <c r="K42" s="6" t="s">
        <v>838</v>
      </c>
      <c r="L42" s="326"/>
    </row>
    <row r="43" spans="1:12" ht="15.5" customHeight="1" thickBot="1">
      <c r="A43" s="6">
        <v>42</v>
      </c>
      <c r="B43" s="324" t="str">
        <f>'Erection '!B45</f>
        <v>121/5</v>
      </c>
      <c r="C43" s="5" t="str">
        <f>VLOOKUP(B43,'Erection '!B45:C110,2,0)</f>
        <v>A+0</v>
      </c>
      <c r="D43" s="304" t="str">
        <f>VLOOKUP(B43,'Erection '!B45:E106,3,0)</f>
        <v>A+0</v>
      </c>
      <c r="E43" s="187">
        <f>VLOOKUP(B44,'Erection '!B45:F106,4,0)</f>
        <v>46159</v>
      </c>
      <c r="F43" s="325">
        <f>VLOOKUP(B43,'Erection '!B45:G106,5,0)</f>
        <v>22.923735000000001</v>
      </c>
      <c r="G43" s="304" t="str">
        <f>VLOOKUP(B43,'Erection '!B45:H106,6,0)</f>
        <v>C</v>
      </c>
      <c r="H43" s="199">
        <f>VLOOKUP(B43,'Erection '!B45:I106,7,0)</f>
        <v>46162</v>
      </c>
      <c r="I43" s="6">
        <v>35</v>
      </c>
      <c r="J43" s="6"/>
      <c r="K43" s="6" t="s">
        <v>838</v>
      </c>
      <c r="L43" s="326"/>
    </row>
    <row r="44" spans="1:12" ht="15.5" customHeight="1" thickBot="1">
      <c r="A44" s="6">
        <v>43</v>
      </c>
      <c r="B44" s="324" t="str">
        <f>'Erection '!B46</f>
        <v>109/5</v>
      </c>
      <c r="C44" s="5" t="str">
        <f>VLOOKUP(B44,'Erection '!B46:C111,2,0)</f>
        <v>A+3</v>
      </c>
      <c r="D44" s="304" t="str">
        <f>VLOOKUP(B44,'Erection '!B46:E107,3,0)</f>
        <v>A+3</v>
      </c>
      <c r="E44" s="187">
        <f>VLOOKUP(B45,'Erection '!B46:F107,4,0)</f>
        <v>46160</v>
      </c>
      <c r="F44" s="325">
        <f>VLOOKUP(B44,'Erection '!B46:G107,5,0)</f>
        <v>24.041023000000003</v>
      </c>
      <c r="G44" s="304" t="str">
        <f>VLOOKUP(B44,'Erection '!B46:H107,6,0)</f>
        <v>C</v>
      </c>
      <c r="H44" s="199">
        <f>VLOOKUP(B44,'Erection '!B46:I107,7,0)</f>
        <v>46163</v>
      </c>
      <c r="I44" s="6">
        <v>35</v>
      </c>
      <c r="J44" s="6"/>
      <c r="K44" s="6" t="s">
        <v>838</v>
      </c>
      <c r="L44" s="326"/>
    </row>
    <row r="45" spans="1:12" ht="15.5" customHeight="1" thickBot="1">
      <c r="A45" s="6">
        <v>44</v>
      </c>
      <c r="B45" s="324" t="str">
        <f>'Erection '!B47</f>
        <v>139/1</v>
      </c>
      <c r="C45" s="5" t="str">
        <f>VLOOKUP(B45,'Erection '!B47:C112,2,0)</f>
        <v>A+3</v>
      </c>
      <c r="D45" s="304" t="str">
        <f>VLOOKUP(B45,'Erection '!B47:E108,3,0)</f>
        <v>A+3</v>
      </c>
      <c r="E45" s="187">
        <f>VLOOKUP(B46,'Erection '!B47:F108,4,0)</f>
        <v>46160</v>
      </c>
      <c r="F45" s="325">
        <f>VLOOKUP(B45,'Erection '!B47:G108,5,0)</f>
        <v>24.041023000000003</v>
      </c>
      <c r="G45" s="304" t="str">
        <f>VLOOKUP(B45,'Erection '!B47:H108,6,0)</f>
        <v>C</v>
      </c>
      <c r="H45" s="199">
        <f>VLOOKUP(B45,'Erection '!B47:I108,7,0)</f>
        <v>46163</v>
      </c>
      <c r="I45" s="6">
        <v>35</v>
      </c>
      <c r="J45" s="6"/>
      <c r="K45" s="6" t="s">
        <v>838</v>
      </c>
      <c r="L45" s="326"/>
    </row>
    <row r="46" spans="1:12" ht="15.5" customHeight="1" thickBot="1">
      <c r="A46" s="6">
        <v>45</v>
      </c>
      <c r="B46" s="324" t="str">
        <f>'Erection '!B48</f>
        <v>111/3</v>
      </c>
      <c r="C46" s="5" t="str">
        <f>VLOOKUP(B46,'Erection '!B48:C113,2,0)</f>
        <v>A+0</v>
      </c>
      <c r="D46" s="304" t="str">
        <f>VLOOKUP(B46,'Erection '!B48:E109,3,0)</f>
        <v>A+0</v>
      </c>
      <c r="E46" s="187">
        <f>VLOOKUP(B47,'Erection '!B48:F109,4,0)</f>
        <v>46163</v>
      </c>
      <c r="F46" s="325">
        <f>VLOOKUP(B46,'Erection '!B48:G109,5,0)</f>
        <v>22.923735000000001</v>
      </c>
      <c r="G46" s="304" t="str">
        <f>VLOOKUP(B46,'Erection '!B48:H109,6,0)</f>
        <v>C</v>
      </c>
      <c r="H46" s="199">
        <f>VLOOKUP(B46,'Erection '!B48:I109,7,0)</f>
        <v>46164</v>
      </c>
      <c r="I46" s="6">
        <v>22</v>
      </c>
      <c r="J46" s="6"/>
      <c r="K46" s="6" t="s">
        <v>838</v>
      </c>
      <c r="L46" s="326"/>
    </row>
    <row r="47" spans="1:12" ht="15.5" customHeight="1" thickBot="1">
      <c r="A47" s="6">
        <v>46</v>
      </c>
      <c r="B47" s="324" t="str">
        <f>'Erection '!B49</f>
        <v>124/5</v>
      </c>
      <c r="C47" s="5" t="str">
        <f>VLOOKUP(B47,'Erection '!B49:C114,2,0)</f>
        <v>A+6</v>
      </c>
      <c r="D47" s="304" t="str">
        <f>VLOOKUP(B47,'Erection '!B49:E110,3,0)</f>
        <v>A+6</v>
      </c>
      <c r="E47" s="187">
        <f>VLOOKUP(B48,'Erection '!B49:F110,4,0)</f>
        <v>46165</v>
      </c>
      <c r="F47" s="325">
        <f>VLOOKUP(B47,'Erection '!B49:G110,5,0)</f>
        <v>26.764163</v>
      </c>
      <c r="G47" s="304" t="str">
        <f>VLOOKUP(B47,'Erection '!B49:H110,6,0)</f>
        <v>C</v>
      </c>
      <c r="H47" s="199">
        <f>VLOOKUP(B47,'Erection '!B49:I110,7,0)</f>
        <v>46165</v>
      </c>
      <c r="I47" s="6">
        <v>20</v>
      </c>
      <c r="J47" s="6"/>
      <c r="K47" s="6" t="s">
        <v>838</v>
      </c>
      <c r="L47" s="326"/>
    </row>
    <row r="48" spans="1:12" ht="15.5" customHeight="1" thickBot="1">
      <c r="A48" s="6">
        <v>47</v>
      </c>
      <c r="B48" s="324" t="str">
        <f>'Erection '!B50</f>
        <v>125/1</v>
      </c>
      <c r="C48" s="5" t="str">
        <f>VLOOKUP(B48,'Erection '!B50:C115,2,0)</f>
        <v>A+3</v>
      </c>
      <c r="D48" s="304" t="str">
        <f>VLOOKUP(B48,'Erection '!B50:E111,3,0)</f>
        <v>A+3</v>
      </c>
      <c r="E48" s="187">
        <f>VLOOKUP(B49,'Erection '!B50:F111,4,0)</f>
        <v>46165</v>
      </c>
      <c r="F48" s="325">
        <f>VLOOKUP(B48,'Erection '!B50:G111,5,0)</f>
        <v>24.041023000000003</v>
      </c>
      <c r="G48" s="304" t="str">
        <f>VLOOKUP(B48,'Erection '!B50:H111,6,0)</f>
        <v>C</v>
      </c>
      <c r="H48" s="199">
        <f>VLOOKUP(B48,'Erection '!B50:I111,7,0)</f>
        <v>46167</v>
      </c>
      <c r="I48" s="6">
        <v>23</v>
      </c>
      <c r="J48" s="6"/>
      <c r="K48" s="6" t="s">
        <v>838</v>
      </c>
      <c r="L48" s="326"/>
    </row>
    <row r="49" spans="1:12" ht="15.5" customHeight="1" thickBot="1">
      <c r="A49" s="6">
        <v>48</v>
      </c>
      <c r="B49" s="324" t="str">
        <f>'Erection '!B51</f>
        <v>111/4</v>
      </c>
      <c r="C49" s="5" t="str">
        <f>VLOOKUP(B49,'Erection '!B51:C116,2,0)</f>
        <v>A+0</v>
      </c>
      <c r="D49" s="304" t="str">
        <f>VLOOKUP(B49,'Erection '!B51:E112,3,0)</f>
        <v>A+0</v>
      </c>
      <c r="E49" s="187">
        <f>VLOOKUP(B50,'Erection '!B51:F112,4,0)</f>
        <v>46163</v>
      </c>
      <c r="F49" s="325">
        <f>VLOOKUP(B49,'Erection '!B51:G112,5,0)</f>
        <v>22.923735000000001</v>
      </c>
      <c r="G49" s="304" t="str">
        <f>VLOOKUP(B49,'Erection '!B51:H112,6,0)</f>
        <v>C</v>
      </c>
      <c r="H49" s="199">
        <f>VLOOKUP(B49,'Erection '!B51:I112,7,0)</f>
        <v>46168</v>
      </c>
      <c r="I49" s="6">
        <v>23</v>
      </c>
      <c r="J49" s="6"/>
      <c r="K49" s="6" t="s">
        <v>838</v>
      </c>
      <c r="L49" s="326"/>
    </row>
    <row r="50" spans="1:12" ht="15.5" customHeight="1" thickBot="1">
      <c r="A50" s="6">
        <v>49</v>
      </c>
      <c r="B50" s="324" t="str">
        <f>'Erection '!B52</f>
        <v>109/6</v>
      </c>
      <c r="C50" s="5" t="str">
        <f>VLOOKUP(B50,'Erection '!B52:C117,2,0)</f>
        <v>A+3</v>
      </c>
      <c r="D50" s="304" t="str">
        <f>VLOOKUP(B50,'Erection '!B52:E113,3,0)</f>
        <v>A+3</v>
      </c>
      <c r="E50" s="187">
        <f>VLOOKUP(B51,'Erection '!B52:F113,4,0)</f>
        <v>46168</v>
      </c>
      <c r="F50" s="325">
        <f>VLOOKUP(B50,'Erection '!B52:G113,5,0)</f>
        <v>24.041023000000003</v>
      </c>
      <c r="G50" s="304" t="str">
        <f>VLOOKUP(B50,'Erection '!B52:H113,6,0)</f>
        <v>C</v>
      </c>
      <c r="H50" s="199">
        <f>VLOOKUP(B50,'Erection '!B52:I113,7,0)</f>
        <v>46170</v>
      </c>
      <c r="I50" s="66">
        <v>20</v>
      </c>
      <c r="J50" s="6"/>
      <c r="K50" s="6" t="s">
        <v>838</v>
      </c>
      <c r="L50" s="326"/>
    </row>
    <row r="51" spans="1:12" ht="15.5" customHeight="1" thickBot="1">
      <c r="A51" s="6">
        <v>50</v>
      </c>
      <c r="B51" s="324" t="str">
        <f>'Erection '!B53</f>
        <v>125/0</v>
      </c>
      <c r="C51" s="5" t="str">
        <f>VLOOKUP(B51,'Erection '!B53:C118,2,0)</f>
        <v>B2+3</v>
      </c>
      <c r="D51" s="304" t="str">
        <f>VLOOKUP(B51,'Erection '!B53:E114,3,0)</f>
        <v>B+3</v>
      </c>
      <c r="E51" s="187">
        <f>VLOOKUP(B52,'Erection '!B53:F114,4,0)</f>
        <v>111907</v>
      </c>
      <c r="F51" s="325">
        <f>VLOOKUP(B51,'Erection '!B53:G114,5,0)</f>
        <v>31.667057</v>
      </c>
      <c r="G51" s="304" t="str">
        <f>VLOOKUP(B51,'Erection '!B53:H114,6,0)</f>
        <v>C</v>
      </c>
      <c r="H51" s="199">
        <f>VLOOKUP(B51,'Erection '!B53:I114,7,0)</f>
        <v>46171</v>
      </c>
      <c r="I51" s="145">
        <v>35</v>
      </c>
      <c r="J51" s="6"/>
      <c r="K51" s="6" t="s">
        <v>838</v>
      </c>
      <c r="L51" s="326"/>
    </row>
    <row r="52" spans="1:12" ht="15.5" customHeight="1" thickBot="1">
      <c r="A52" s="6">
        <v>51</v>
      </c>
      <c r="B52" s="324" t="str">
        <f>'Erection '!B54</f>
        <v>136/0</v>
      </c>
      <c r="C52" s="5" t="str">
        <f>VLOOKUP(B52,'Erection '!B54:C119,2,0)</f>
        <v>C2+9</v>
      </c>
      <c r="D52" s="304" t="str">
        <f>VLOOKUP(B52,'Erection '!B54:E115,3,0)</f>
        <v>C+9</v>
      </c>
      <c r="E52" s="187">
        <f>VLOOKUP(B53,'Erection '!B54:F115,4,0)</f>
        <v>46163</v>
      </c>
      <c r="F52" s="325">
        <f>VLOOKUP(B52,'Erection '!B54:G115,5,0)</f>
        <v>42.197071999999999</v>
      </c>
      <c r="G52" s="304" t="str">
        <f>VLOOKUP(B52,'Erection '!B54:H115,6,0)</f>
        <v>C</v>
      </c>
      <c r="H52" s="199">
        <f>VLOOKUP(B52,'Erection '!B54:I115,7,0)</f>
        <v>46171</v>
      </c>
      <c r="I52" s="136">
        <v>20</v>
      </c>
      <c r="J52" s="6"/>
      <c r="K52" s="6" t="s">
        <v>838</v>
      </c>
      <c r="L52" s="326"/>
    </row>
    <row r="53" spans="1:12" ht="15.5" customHeight="1" thickBot="1">
      <c r="A53" s="6">
        <v>52</v>
      </c>
      <c r="B53" s="324" t="str">
        <f>'Erection '!B55</f>
        <v>109/7</v>
      </c>
      <c r="C53" s="5" t="str">
        <f>VLOOKUP(B53,'Erection '!B55:C120,2,0)</f>
        <v>A+3</v>
      </c>
      <c r="D53" s="304" t="str">
        <f>VLOOKUP(B53,'Erection '!B55:E116,3,0)</f>
        <v>A+3</v>
      </c>
      <c r="E53" s="187">
        <f>VLOOKUP(B54,'Erection '!B55:F116,4,0)</f>
        <v>46169</v>
      </c>
      <c r="F53" s="325">
        <f>VLOOKUP(B53,'Erection '!B55:G116,5,0)</f>
        <v>24.041023000000003</v>
      </c>
      <c r="G53" s="304" t="str">
        <f>VLOOKUP(B53,'Erection '!B55:H116,6,0)</f>
        <v>C</v>
      </c>
      <c r="H53" s="199">
        <f>VLOOKUP(B53,'Erection '!B55:I116,7,0)</f>
        <v>46173</v>
      </c>
      <c r="I53" s="66">
        <v>35</v>
      </c>
      <c r="J53" s="6"/>
      <c r="K53" s="6" t="s">
        <v>838</v>
      </c>
      <c r="L53" s="326"/>
    </row>
    <row r="54" spans="1:12" ht="15.5" customHeight="1" thickBot="1">
      <c r="A54" s="6">
        <v>53</v>
      </c>
      <c r="B54" s="324" t="str">
        <f>'Erection '!B56</f>
        <v>111/5</v>
      </c>
      <c r="C54" s="5" t="str">
        <f>VLOOKUP(B54,'Erection '!B56:C121,2,0)</f>
        <v>A+6</v>
      </c>
      <c r="D54" s="304" t="str">
        <f>VLOOKUP(B54,'Erection '!B56:E117,3,0)</f>
        <v>A+6</v>
      </c>
      <c r="E54" s="187">
        <f>VLOOKUP(B55,'Erection '!B56:F117,4,0)</f>
        <v>46172</v>
      </c>
      <c r="F54" s="325">
        <f>VLOOKUP(B54,'Erection '!B56:G117,5,0)</f>
        <v>26.764163</v>
      </c>
      <c r="G54" s="304" t="str">
        <f>VLOOKUP(B54,'Erection '!B56:H117,6,0)</f>
        <v>C</v>
      </c>
      <c r="H54" s="199">
        <f>VLOOKUP(B54,'Erection '!B56:I117,7,0)</f>
        <v>46174</v>
      </c>
      <c r="I54" s="6">
        <v>22</v>
      </c>
      <c r="J54" s="6"/>
      <c r="K54" s="6" t="s">
        <v>838</v>
      </c>
      <c r="L54" s="326"/>
    </row>
    <row r="55" spans="1:12" ht="15.5" customHeight="1" thickBot="1">
      <c r="A55" s="6">
        <v>54</v>
      </c>
      <c r="B55" s="324" t="str">
        <f>'Erection '!B57</f>
        <v>124/3</v>
      </c>
      <c r="C55" s="5" t="str">
        <f>VLOOKUP(B55,'Erection '!B57:C122,2,0)</f>
        <v>A+9</v>
      </c>
      <c r="D55" s="304" t="str">
        <f>VLOOKUP(B55,'Erection '!B57:E118,3,0)</f>
        <v>A+9</v>
      </c>
      <c r="E55" s="187">
        <f>VLOOKUP(B56,'Erection '!B57:F118,4,0)</f>
        <v>46175</v>
      </c>
      <c r="F55" s="325">
        <f>VLOOKUP(B55,'Erection '!B57:G118,5,0)</f>
        <v>27.965095000000002</v>
      </c>
      <c r="G55" s="304" t="str">
        <f>VLOOKUP(B55,'Erection '!B57:H118,6,0)</f>
        <v>C</v>
      </c>
      <c r="H55" s="199">
        <f>VLOOKUP(B55,'Erection '!B57:I118,7,0)</f>
        <v>46175</v>
      </c>
      <c r="I55" s="66">
        <v>35</v>
      </c>
      <c r="J55" s="6"/>
      <c r="K55" s="6" t="s">
        <v>838</v>
      </c>
      <c r="L55" s="326"/>
    </row>
    <row r="56" spans="1:12" ht="15.5" customHeight="1" thickBot="1">
      <c r="A56" s="6">
        <v>55</v>
      </c>
      <c r="B56" s="324" t="str">
        <f>'Erection '!B58</f>
        <v>123/1</v>
      </c>
      <c r="C56" s="5" t="str">
        <f>VLOOKUP(B56,'Erection '!B58:C123,2,0)</f>
        <v>A+0</v>
      </c>
      <c r="D56" s="304" t="str">
        <f>VLOOKUP(B56,'Erection '!B58:E119,3,0)</f>
        <v>A+0</v>
      </c>
      <c r="E56" s="187">
        <f>VLOOKUP(B57,'Erection '!B58:F119,4,0)</f>
        <v>46172</v>
      </c>
      <c r="F56" s="325">
        <f>VLOOKUP(B56,'Erection '!B58:G119,5,0)</f>
        <v>22.923735000000001</v>
      </c>
      <c r="G56" s="304" t="str">
        <f>VLOOKUP(B56,'Erection '!B58:H119,6,0)</f>
        <v>C</v>
      </c>
      <c r="H56" s="199">
        <f>VLOOKUP(B56,'Erection '!B58:I119,7,0)</f>
        <v>46176</v>
      </c>
      <c r="I56" s="6">
        <v>26</v>
      </c>
      <c r="J56" s="6"/>
      <c r="K56" s="6" t="s">
        <v>838</v>
      </c>
      <c r="L56" s="326"/>
    </row>
    <row r="57" spans="1:12" ht="15.5" customHeight="1" thickBot="1">
      <c r="A57" s="6">
        <v>56</v>
      </c>
      <c r="B57" s="324" t="str">
        <f>'Erection '!B59</f>
        <v>127/3</v>
      </c>
      <c r="C57" s="5" t="str">
        <f>VLOOKUP(B57,'Erection '!B59:C124,2,0)</f>
        <v>A+0</v>
      </c>
      <c r="D57" s="304" t="str">
        <f>VLOOKUP(B57,'Erection '!B59:E120,3,0)</f>
        <v>A+0</v>
      </c>
      <c r="E57" s="187">
        <f>VLOOKUP(B58,'Erection '!B59:F120,4,0)</f>
        <v>46173</v>
      </c>
      <c r="F57" s="325">
        <f>VLOOKUP(B57,'Erection '!B59:G120,5,0)</f>
        <v>22.923735000000001</v>
      </c>
      <c r="G57" s="304" t="str">
        <f>VLOOKUP(B57,'Erection '!B59:H120,6,0)</f>
        <v>C</v>
      </c>
      <c r="H57" s="199">
        <f>VLOOKUP(B57,'Erection '!B59:I120,7,0)</f>
        <v>46176</v>
      </c>
      <c r="I57" s="6">
        <v>21</v>
      </c>
      <c r="J57" s="6"/>
      <c r="K57" s="6" t="s">
        <v>838</v>
      </c>
      <c r="L57" s="326"/>
    </row>
    <row r="58" spans="1:12" ht="15.5" customHeight="1" thickBot="1">
      <c r="A58" s="6">
        <v>57</v>
      </c>
      <c r="B58" s="324" t="str">
        <f>'Erection '!B64</f>
        <v>108/1</v>
      </c>
      <c r="C58" s="5" t="str">
        <f>VLOOKUP(B58,'Erection '!B61:C125,2,0)</f>
        <v>A+9</v>
      </c>
      <c r="D58" s="304" t="str">
        <f>VLOOKUP(B58,'Erection '!B61:E121,3,0)</f>
        <v>A+9</v>
      </c>
      <c r="E58" s="187">
        <f>VLOOKUP(B59,'Erection '!B61:F121,4,0)</f>
        <v>46174</v>
      </c>
      <c r="F58" s="325">
        <f>VLOOKUP(B58,'Erection '!B61:G121,5,0)</f>
        <v>27.965095000000002</v>
      </c>
      <c r="G58" s="304" t="str">
        <f>VLOOKUP(B58,'Erection '!B61:H121,6,0)</f>
        <v>C</v>
      </c>
      <c r="H58" s="199">
        <f>VLOOKUP(B58,'Erection '!B61:I121,7,0)</f>
        <v>46181</v>
      </c>
      <c r="I58" s="6">
        <v>24</v>
      </c>
      <c r="J58" s="6"/>
      <c r="K58" s="6" t="s">
        <v>838</v>
      </c>
      <c r="L58" s="326"/>
    </row>
    <row r="59" spans="1:12" ht="15.5" customHeight="1" thickBot="1">
      <c r="A59" s="6">
        <v>58</v>
      </c>
      <c r="B59" s="324" t="str">
        <f>'Erection '!B61</f>
        <v>110/3</v>
      </c>
      <c r="C59" s="5" t="str">
        <f>VLOOKUP(B59,'Erection '!B61:C126,2,0)</f>
        <v>A+0</v>
      </c>
      <c r="D59" s="304" t="str">
        <f>VLOOKUP(B59,'Erection '!B61:E122,3,0)</f>
        <v>A+0</v>
      </c>
      <c r="E59" s="187">
        <f>VLOOKUP(B60,'Erection '!B61:F122,4,0)</f>
        <v>46180</v>
      </c>
      <c r="F59" s="325">
        <f>VLOOKUP(B59,'Erection '!B61:G122,5,0)</f>
        <v>22.923735000000001</v>
      </c>
      <c r="G59" s="304" t="str">
        <f>VLOOKUP(B59,'Erection '!B61:H122,6,0)</f>
        <v>C</v>
      </c>
      <c r="H59" s="199">
        <f>VLOOKUP(B59,'Erection '!B61:I122,7,0)</f>
        <v>46180</v>
      </c>
      <c r="I59" s="6">
        <v>22</v>
      </c>
      <c r="J59" s="6"/>
      <c r="K59" s="6" t="s">
        <v>838</v>
      </c>
      <c r="L59" s="326"/>
    </row>
    <row r="60" spans="1:12" ht="15.5" customHeight="1" thickBot="1">
      <c r="A60" s="6">
        <v>59</v>
      </c>
      <c r="B60" s="324" t="str">
        <f>'Erection '!B69</f>
        <v>123/3</v>
      </c>
      <c r="C60" s="5" t="str">
        <f>VLOOKUP(B60,'Erection '!B60:C127,2,0)</f>
        <v>A+9</v>
      </c>
      <c r="D60" s="304" t="str">
        <f>VLOOKUP(B60,'Erection '!B60:E123,3,0)</f>
        <v>A+9</v>
      </c>
      <c r="E60" s="187">
        <f>VLOOKUP(B61,'Erection '!B60:F123,4,0)</f>
        <v>46176</v>
      </c>
      <c r="F60" s="325">
        <f>VLOOKUP(B60,'Erection '!B60:G123,5,0)</f>
        <v>27.965095000000002</v>
      </c>
      <c r="G60" s="304" t="str">
        <f>VLOOKUP(B60,'Erection '!B60:H123,6,0)</f>
        <v>C</v>
      </c>
      <c r="H60" s="199">
        <f>VLOOKUP(B60,'Erection '!B60:I123,7,0)</f>
        <v>46187</v>
      </c>
      <c r="I60" s="6">
        <v>20</v>
      </c>
      <c r="J60" s="6"/>
      <c r="K60" s="6" t="s">
        <v>838</v>
      </c>
      <c r="L60" s="326"/>
    </row>
    <row r="61" spans="1:12" ht="15.5" customHeight="1" thickBot="1">
      <c r="A61" s="6">
        <v>60</v>
      </c>
      <c r="B61" s="324" t="str">
        <f>'Erection '!B60</f>
        <v>124/2</v>
      </c>
      <c r="C61" s="5" t="e">
        <f>VLOOKUP(B61,'Erection '!B62:C151,2,0)</f>
        <v>#N/A</v>
      </c>
      <c r="D61" s="304" t="str">
        <f>VLOOKUP(B61,'Erection '!B60:E124,3,0)</f>
        <v>A+6</v>
      </c>
      <c r="E61" s="187">
        <f>VLOOKUP(B62,'Erection '!B60:F124,4,0)</f>
        <v>46176</v>
      </c>
      <c r="F61" s="325">
        <f>VLOOKUP(B61,'Erection '!B60:G124,5,0)</f>
        <v>26.764163</v>
      </c>
      <c r="G61" s="304"/>
      <c r="H61" s="199">
        <f>VLOOKUP(B61,'Erection '!B60:I124,7,0)</f>
        <v>46179</v>
      </c>
      <c r="I61" s="6">
        <v>19</v>
      </c>
      <c r="J61" s="6"/>
      <c r="K61" s="6" t="s">
        <v>838</v>
      </c>
      <c r="L61" s="326"/>
    </row>
    <row r="62" spans="1:12" ht="15.5" customHeight="1">
      <c r="A62" s="6">
        <v>61</v>
      </c>
      <c r="B62" s="324" t="str">
        <f>'Erection '!B62</f>
        <v>127/1</v>
      </c>
      <c r="C62" s="5" t="e">
        <f>VLOOKUP(B62,'Erection '!B65:C129,2,0)</f>
        <v>#N/A</v>
      </c>
      <c r="D62" s="304" t="str">
        <f>VLOOKUP(B62,'Erection '!B62:E125,3,0)</f>
        <v>A+3</v>
      </c>
      <c r="E62" s="187">
        <v>22.925000000000001</v>
      </c>
      <c r="F62" s="325">
        <f>VLOOKUP(B62,'Erection '!B62:G125,5,0)</f>
        <v>24.041023000000003</v>
      </c>
      <c r="G62" s="304"/>
      <c r="H62" s="199">
        <f>VLOOKUP(B62,'Erection '!B62:I125,7,0)</f>
        <v>46180</v>
      </c>
      <c r="I62" s="66">
        <v>35</v>
      </c>
      <c r="J62" s="6"/>
      <c r="K62" s="6" t="s">
        <v>838</v>
      </c>
      <c r="L62" s="326"/>
    </row>
    <row r="63" spans="1:12">
      <c r="G63" s="304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254" t="s">
        <v>215</v>
      </c>
      <c r="C2" s="254" t="s">
        <v>646</v>
      </c>
      <c r="D2" s="193" t="e">
        <f>VLOOKUP(B2,'Erection Completed '!$B$2:$J$62,3,FALSE)</f>
        <v>#N/A</v>
      </c>
      <c r="E2" s="187">
        <v>36.044833999999994</v>
      </c>
      <c r="F2" s="211" t="e">
        <f>IF(G2&gt;=1-1-2024,"Completed","Not Completed")</f>
        <v>#N/A</v>
      </c>
      <c r="G2" s="193" t="e">
        <f>VLOOKUP(B2,'Erection Completed '!$B$2:$J$62,6,FALSE)</f>
        <v>#N/A</v>
      </c>
      <c r="H2" s="193" t="e">
        <f>VLOOKUP(B2,'Erection Completed '!$B$2:$J$62,7,FALSE)</f>
        <v>#N/A</v>
      </c>
      <c r="I2" s="276" t="e">
        <f>VLOOKUP(B2,'Erection Completed '!$B$2:$J$62,8,FALSE)</f>
        <v>#N/A</v>
      </c>
      <c r="J2" s="6"/>
      <c r="K2" s="277" t="e">
        <f>VLOOKUP(B2,'Erection Completed '!$B$2:$K$62,10,FALSE)</f>
        <v>#N/A</v>
      </c>
      <c r="L2" s="196"/>
    </row>
    <row r="3" spans="1:12" ht="15.5" customHeight="1" thickBot="1">
      <c r="A3" s="6">
        <v>2</v>
      </c>
      <c r="B3" s="254" t="s">
        <v>214</v>
      </c>
      <c r="C3" s="254" t="s">
        <v>643</v>
      </c>
      <c r="D3" s="193" t="e">
        <f>VLOOKUP(B3,'Erection Completed '!$B$2:$J$62,3,FALSE)</f>
        <v>#N/A</v>
      </c>
      <c r="E3" s="187">
        <v>44.794097999999998</v>
      </c>
      <c r="F3" s="211" t="e">
        <f t="shared" ref="F3:F66" si="0">IF(G3&gt;=1-1-2024,"Completed","Not Completed")</f>
        <v>#N/A</v>
      </c>
      <c r="G3" s="193" t="e">
        <f>VLOOKUP(B3,'Erection Completed '!$B$2:$J$62,6,FALSE)</f>
        <v>#N/A</v>
      </c>
      <c r="H3" s="193" t="e">
        <f>VLOOKUP(B3,'Erection Completed '!$B$2:$J$62,7,FALSE)</f>
        <v>#N/A</v>
      </c>
      <c r="I3" s="276" t="e">
        <f>VLOOKUP(B3,'Erection Completed '!$B$2:$J$62,8,FALSE)</f>
        <v>#N/A</v>
      </c>
      <c r="J3" s="6"/>
      <c r="K3" s="277" t="e">
        <f>VLOOKUP(B3,'Erection Completed '!$B$2:$K$62,10,FALSE)</f>
        <v>#N/A</v>
      </c>
      <c r="L3" s="196"/>
    </row>
    <row r="4" spans="1:12" ht="15.5" customHeight="1" thickBot="1">
      <c r="A4" s="6">
        <v>3</v>
      </c>
      <c r="B4" s="254" t="s">
        <v>3</v>
      </c>
      <c r="C4" s="254" t="s">
        <v>653</v>
      </c>
      <c r="D4" s="193" t="e">
        <f>VLOOKUP(B4,'Erection Completed '!$B$2:$J$62,3,FALSE)</f>
        <v>#N/A</v>
      </c>
      <c r="E4" s="187">
        <v>54.417843999999995</v>
      </c>
      <c r="F4" s="211" t="e">
        <f t="shared" si="0"/>
        <v>#N/A</v>
      </c>
      <c r="G4" s="193" t="e">
        <f>VLOOKUP(B4,'Erection Completed '!$B$2:$J$62,6,FALSE)</f>
        <v>#N/A</v>
      </c>
      <c r="H4" s="193" t="e">
        <f>VLOOKUP(B4,'Erection Completed '!$B$2:$J$62,7,FALSE)</f>
        <v>#N/A</v>
      </c>
      <c r="I4" s="276" t="e">
        <f>VLOOKUP(B4,'Erection Completed '!$B$2:$J$62,8,FALSE)</f>
        <v>#N/A</v>
      </c>
      <c r="J4" s="6"/>
      <c r="K4" s="277" t="e">
        <f>VLOOKUP(B4,'Erection Completed '!$B$2:$K$62,10,FALSE)</f>
        <v>#N/A</v>
      </c>
      <c r="L4" s="196"/>
    </row>
    <row r="5" spans="1:12" ht="15.5" customHeight="1" thickBot="1">
      <c r="A5" s="6">
        <v>4</v>
      </c>
      <c r="B5" s="254" t="s">
        <v>4</v>
      </c>
      <c r="C5" s="254" t="s">
        <v>5</v>
      </c>
      <c r="D5" s="193" t="e">
        <f>VLOOKUP(B5,'Erection Completed '!$B$2:$J$62,3,FALSE)</f>
        <v>#N/A</v>
      </c>
      <c r="E5" s="187">
        <v>80.408017000000001</v>
      </c>
      <c r="F5" s="211" t="e">
        <f t="shared" si="0"/>
        <v>#N/A</v>
      </c>
      <c r="G5" s="193" t="e">
        <f>VLOOKUP(B5,'Erection Completed '!$B$2:$J$62,6,FALSE)</f>
        <v>#N/A</v>
      </c>
      <c r="H5" s="193" t="e">
        <f>VLOOKUP(B5,'Erection Completed '!$B$2:$J$62,7,FALSE)</f>
        <v>#N/A</v>
      </c>
      <c r="I5" s="276" t="e">
        <f>VLOOKUP(B5,'Erection Completed '!$B$2:$J$62,8,FALSE)</f>
        <v>#N/A</v>
      </c>
      <c r="J5" s="6"/>
      <c r="K5" s="277" t="e">
        <f>VLOOKUP(B5,'Erection Completed '!$B$2:$K$62,10,FALSE)</f>
        <v>#N/A</v>
      </c>
      <c r="L5" s="196"/>
    </row>
    <row r="6" spans="1:12" ht="15.5" customHeight="1" thickBot="1">
      <c r="A6" s="6">
        <v>5</v>
      </c>
      <c r="B6" s="254" t="s">
        <v>295</v>
      </c>
      <c r="C6" s="254" t="s">
        <v>646</v>
      </c>
      <c r="D6" s="193" t="e">
        <f>VLOOKUP(B6,'Erection Completed '!$B$2:$J$62,3,FALSE)</f>
        <v>#N/A</v>
      </c>
      <c r="E6" s="187">
        <v>36.044833999999994</v>
      </c>
      <c r="F6" s="211" t="e">
        <f t="shared" si="0"/>
        <v>#N/A</v>
      </c>
      <c r="G6" s="193" t="e">
        <f>VLOOKUP(B6,'Erection Completed '!$B$2:$J$62,6,FALSE)</f>
        <v>#N/A</v>
      </c>
      <c r="H6" s="193" t="e">
        <f>VLOOKUP(B6,'Erection Completed '!$B$2:$J$62,7,FALSE)</f>
        <v>#N/A</v>
      </c>
      <c r="I6" s="276" t="e">
        <f>VLOOKUP(B6,'Erection Completed '!$B$2:$J$62,8,FALSE)</f>
        <v>#N/A</v>
      </c>
      <c r="J6" s="6"/>
      <c r="K6" s="277" t="e">
        <f>VLOOKUP(B6,'Erection Completed '!$B$2:$K$62,10,FALSE)</f>
        <v>#N/A</v>
      </c>
      <c r="L6" s="196"/>
    </row>
    <row r="7" spans="1:12" ht="15.5" customHeight="1" thickBot="1">
      <c r="A7" s="6">
        <v>6</v>
      </c>
      <c r="B7" s="254" t="s">
        <v>6</v>
      </c>
      <c r="C7" s="254" t="s">
        <v>646</v>
      </c>
      <c r="D7" s="193" t="e">
        <f>VLOOKUP(B7,'Erection Completed '!$B$2:$J$62,3,FALSE)</f>
        <v>#N/A</v>
      </c>
      <c r="E7" s="187">
        <v>36.044833999999994</v>
      </c>
      <c r="F7" s="211" t="e">
        <f t="shared" si="0"/>
        <v>#N/A</v>
      </c>
      <c r="G7" s="193" t="e">
        <f>VLOOKUP(B7,'Erection Completed '!$B$2:$J$62,6,FALSE)</f>
        <v>#N/A</v>
      </c>
      <c r="H7" s="193" t="e">
        <f>VLOOKUP(B7,'Erection Completed '!$B$2:$J$62,7,FALSE)</f>
        <v>#N/A</v>
      </c>
      <c r="I7" s="276" t="e">
        <f>VLOOKUP(B7,'Erection Completed '!$B$2:$J$62,8,FALSE)</f>
        <v>#N/A</v>
      </c>
      <c r="J7" s="6"/>
      <c r="K7" s="277" t="e">
        <f>VLOOKUP(B7,'Erection Completed '!$B$2:$K$62,10,FALSE)</f>
        <v>#N/A</v>
      </c>
      <c r="L7" s="196"/>
    </row>
    <row r="8" spans="1:12" ht="15.5" customHeight="1" thickBot="1">
      <c r="A8" s="6">
        <v>7</v>
      </c>
      <c r="B8" s="254" t="s">
        <v>7</v>
      </c>
      <c r="C8" s="254" t="s">
        <v>627</v>
      </c>
      <c r="D8" s="193" t="e">
        <f>VLOOKUP(B8,'Erection Completed '!$B$2:$J$62,3,FALSE)</f>
        <v>#N/A</v>
      </c>
      <c r="E8" s="187">
        <v>46.689357999999991</v>
      </c>
      <c r="F8" s="211" t="e">
        <f t="shared" si="0"/>
        <v>#N/A</v>
      </c>
      <c r="G8" s="193" t="e">
        <f>VLOOKUP(B8,'Erection Completed '!$B$2:$J$62,6,FALSE)</f>
        <v>#N/A</v>
      </c>
      <c r="H8" s="193" t="e">
        <f>VLOOKUP(B8,'Erection Completed '!$B$2:$J$62,7,FALSE)</f>
        <v>#N/A</v>
      </c>
      <c r="I8" s="276" t="e">
        <f>VLOOKUP(B8,'Erection Completed '!$B$2:$J$62,8,FALSE)</f>
        <v>#N/A</v>
      </c>
      <c r="J8" s="6"/>
      <c r="K8" s="277" t="e">
        <f>VLOOKUP(B8,'Erection Completed '!$B$2:$K$62,10,FALSE)</f>
        <v>#N/A</v>
      </c>
      <c r="L8" s="196"/>
    </row>
    <row r="9" spans="1:12" ht="15.5" customHeight="1" thickBot="1">
      <c r="A9" s="6">
        <v>8</v>
      </c>
      <c r="B9" s="254" t="s">
        <v>8</v>
      </c>
      <c r="C9" s="254" t="s">
        <v>29</v>
      </c>
      <c r="D9" s="193" t="e">
        <f>VLOOKUP(B9,'Erection Completed '!$B$2:$J$62,3,FALSE)</f>
        <v>#N/A</v>
      </c>
      <c r="E9" s="187">
        <v>84.299299000000005</v>
      </c>
      <c r="F9" s="211" t="e">
        <f t="shared" si="0"/>
        <v>#N/A</v>
      </c>
      <c r="G9" s="193" t="e">
        <f>VLOOKUP(B9,'Erection Completed '!$B$2:$J$62,6,FALSE)</f>
        <v>#N/A</v>
      </c>
      <c r="H9" s="193" t="e">
        <f>VLOOKUP(B9,'Erection Completed '!$B$2:$J$62,7,FALSE)</f>
        <v>#N/A</v>
      </c>
      <c r="I9" s="276" t="e">
        <f>VLOOKUP(B9,'Erection Completed '!$B$2:$J$62,8,FALSE)</f>
        <v>#N/A</v>
      </c>
      <c r="J9" s="6"/>
      <c r="K9" s="277" t="e">
        <f>VLOOKUP(B9,'Erection Completed '!$B$2:$K$62,10,FALSE)</f>
        <v>#N/A</v>
      </c>
      <c r="L9" s="196"/>
    </row>
    <row r="10" spans="1:12" ht="15.5" customHeight="1" thickBot="1">
      <c r="A10" s="6">
        <v>9</v>
      </c>
      <c r="B10" s="254" t="s">
        <v>329</v>
      </c>
      <c r="C10" s="254" t="s">
        <v>646</v>
      </c>
      <c r="D10" s="193" t="e">
        <f>VLOOKUP(B10,'Erection Completed '!$B$2:$J$62,3,FALSE)</f>
        <v>#N/A</v>
      </c>
      <c r="E10" s="187">
        <v>36.044833999999994</v>
      </c>
      <c r="F10" s="211" t="e">
        <f t="shared" si="0"/>
        <v>#N/A</v>
      </c>
      <c r="G10" s="193" t="e">
        <f>VLOOKUP(B10,'Erection Completed '!$B$2:$J$62,6,FALSE)</f>
        <v>#N/A</v>
      </c>
      <c r="H10" s="193" t="e">
        <f>VLOOKUP(B10,'Erection Completed '!$B$2:$J$62,7,FALSE)</f>
        <v>#N/A</v>
      </c>
      <c r="I10" s="276" t="e">
        <f>VLOOKUP(B10,'Erection Completed '!$B$2:$J$62,8,FALSE)</f>
        <v>#N/A</v>
      </c>
      <c r="J10" s="6"/>
      <c r="K10" s="277" t="e">
        <f>VLOOKUP(B10,'Erection Completed '!$B$2:$K$62,10,FALSE)</f>
        <v>#N/A</v>
      </c>
      <c r="L10" s="196"/>
    </row>
    <row r="11" spans="1:12" ht="15.5" customHeight="1" thickBot="1">
      <c r="A11" s="6">
        <v>10</v>
      </c>
      <c r="B11" s="254" t="s">
        <v>184</v>
      </c>
      <c r="C11" s="254" t="s">
        <v>623</v>
      </c>
      <c r="D11" s="193" t="e">
        <f>VLOOKUP(B11,'Erection Completed '!$B$2:$J$62,3,FALSE)</f>
        <v>#N/A</v>
      </c>
      <c r="E11" s="187">
        <v>37.796346</v>
      </c>
      <c r="F11" s="211" t="e">
        <f t="shared" si="0"/>
        <v>#N/A</v>
      </c>
      <c r="G11" s="193" t="e">
        <f>VLOOKUP(B11,'Erection Completed '!$B$2:$J$62,6,FALSE)</f>
        <v>#N/A</v>
      </c>
      <c r="H11" s="193" t="e">
        <f>VLOOKUP(B11,'Erection Completed '!$B$2:$J$62,7,FALSE)</f>
        <v>#N/A</v>
      </c>
      <c r="I11" s="276" t="e">
        <f>VLOOKUP(B11,'Erection Completed '!$B$2:$J$62,8,FALSE)</f>
        <v>#N/A</v>
      </c>
      <c r="J11" s="6"/>
      <c r="K11" s="277" t="e">
        <f>VLOOKUP(B11,'Erection Completed '!$B$2:$K$62,10,FALSE)</f>
        <v>#N/A</v>
      </c>
      <c r="L11" s="196"/>
    </row>
    <row r="12" spans="1:12" ht="15.5" customHeight="1" thickBot="1">
      <c r="A12" s="6">
        <v>11</v>
      </c>
      <c r="B12" s="254" t="s">
        <v>182</v>
      </c>
      <c r="C12" s="254" t="s">
        <v>643</v>
      </c>
      <c r="D12" s="193" t="e">
        <f>VLOOKUP(B12,'Erection Completed '!$B$2:$J$62,3,FALSE)</f>
        <v>#N/A</v>
      </c>
      <c r="E12" s="187">
        <v>44.794097999999998</v>
      </c>
      <c r="F12" s="211" t="e">
        <f t="shared" si="0"/>
        <v>#N/A</v>
      </c>
      <c r="G12" s="193" t="e">
        <f>VLOOKUP(B12,'Erection Completed '!$B$2:$J$62,6,FALSE)</f>
        <v>#N/A</v>
      </c>
      <c r="H12" s="193" t="e">
        <f>VLOOKUP(B12,'Erection Completed '!$B$2:$J$62,7,FALSE)</f>
        <v>#N/A</v>
      </c>
      <c r="I12" s="276" t="e">
        <f>VLOOKUP(B12,'Erection Completed '!$B$2:$J$62,8,FALSE)</f>
        <v>#N/A</v>
      </c>
      <c r="J12" s="6"/>
      <c r="K12" s="277" t="e">
        <f>VLOOKUP(B12,'Erection Completed '!$B$2:$K$62,10,FALSE)</f>
        <v>#N/A</v>
      </c>
      <c r="L12" s="196"/>
    </row>
    <row r="13" spans="1:12" ht="15.5" customHeight="1" thickBot="1">
      <c r="A13" s="6">
        <v>12</v>
      </c>
      <c r="B13" s="254" t="s">
        <v>330</v>
      </c>
      <c r="C13" s="254" t="s">
        <v>623</v>
      </c>
      <c r="D13" s="193" t="e">
        <f>VLOOKUP(B13,'Erection Completed '!$B$2:$J$62,3,FALSE)</f>
        <v>#N/A</v>
      </c>
      <c r="E13" s="187">
        <v>37.796346</v>
      </c>
      <c r="F13" s="211" t="e">
        <f t="shared" si="0"/>
        <v>#N/A</v>
      </c>
      <c r="G13" s="193" t="e">
        <f>VLOOKUP(B13,'Erection Completed '!$B$2:$J$62,6,FALSE)</f>
        <v>#N/A</v>
      </c>
      <c r="H13" s="193" t="e">
        <f>VLOOKUP(B13,'Erection Completed '!$B$2:$J$62,7,FALSE)</f>
        <v>#N/A</v>
      </c>
      <c r="I13" s="276" t="e">
        <f>VLOOKUP(B13,'Erection Completed '!$B$2:$J$62,8,FALSE)</f>
        <v>#N/A</v>
      </c>
      <c r="J13" s="6"/>
      <c r="K13" s="277" t="e">
        <f>VLOOKUP(B13,'Erection Completed '!$B$2:$K$62,10,FALSE)</f>
        <v>#N/A</v>
      </c>
      <c r="L13" s="196"/>
    </row>
    <row r="14" spans="1:12" ht="15.5" customHeight="1" thickBot="1">
      <c r="A14" s="6">
        <v>13</v>
      </c>
      <c r="B14" s="254" t="s">
        <v>188</v>
      </c>
      <c r="C14" s="254" t="s">
        <v>646</v>
      </c>
      <c r="D14" s="193" t="e">
        <f>VLOOKUP(B14,'Erection Completed '!$B$2:$J$62,3,FALSE)</f>
        <v>#N/A</v>
      </c>
      <c r="E14" s="187">
        <v>36.044833999999994</v>
      </c>
      <c r="F14" s="211" t="e">
        <f t="shared" si="0"/>
        <v>#N/A</v>
      </c>
      <c r="G14" s="193" t="e">
        <f>VLOOKUP(B14,'Erection Completed '!$B$2:$J$62,6,FALSE)</f>
        <v>#N/A</v>
      </c>
      <c r="H14" s="193" t="e">
        <f>VLOOKUP(B14,'Erection Completed '!$B$2:$J$62,7,FALSE)</f>
        <v>#N/A</v>
      </c>
      <c r="I14" s="276" t="e">
        <f>VLOOKUP(B14,'Erection Completed '!$B$2:$J$62,8,FALSE)</f>
        <v>#N/A</v>
      </c>
      <c r="J14" s="6"/>
      <c r="K14" s="277" t="e">
        <f>VLOOKUP(B14,'Erection Completed '!$B$2:$K$62,10,FALSE)</f>
        <v>#N/A</v>
      </c>
      <c r="L14" s="196"/>
    </row>
    <row r="15" spans="1:12" ht="15.5" customHeight="1" thickBot="1">
      <c r="A15" s="6">
        <v>14</v>
      </c>
      <c r="B15" s="254" t="s">
        <v>190</v>
      </c>
      <c r="C15" s="254" t="s">
        <v>623</v>
      </c>
      <c r="D15" s="193" t="e">
        <f>VLOOKUP(B15,'Erection Completed '!$B$2:$J$62,3,FALSE)</f>
        <v>#N/A</v>
      </c>
      <c r="E15" s="187">
        <v>37.796346</v>
      </c>
      <c r="F15" s="211" t="e">
        <f t="shared" si="0"/>
        <v>#N/A</v>
      </c>
      <c r="G15" s="193" t="e">
        <f>VLOOKUP(B15,'Erection Completed '!$B$2:$J$62,6,FALSE)</f>
        <v>#N/A</v>
      </c>
      <c r="H15" s="193" t="e">
        <f>VLOOKUP(B15,'Erection Completed '!$B$2:$J$62,7,FALSE)</f>
        <v>#N/A</v>
      </c>
      <c r="I15" s="276" t="e">
        <f>VLOOKUP(B15,'Erection Completed '!$B$2:$J$62,8,FALSE)</f>
        <v>#N/A</v>
      </c>
      <c r="J15" s="6"/>
      <c r="K15" s="277" t="e">
        <f>VLOOKUP(B15,'Erection Completed '!$B$2:$K$62,10,FALSE)</f>
        <v>#N/A</v>
      </c>
      <c r="L15" s="196"/>
    </row>
    <row r="16" spans="1:12" ht="15.5" customHeight="1" thickBot="1">
      <c r="A16" s="6">
        <v>15</v>
      </c>
      <c r="B16" s="254" t="s">
        <v>197</v>
      </c>
      <c r="C16" s="254" t="s">
        <v>642</v>
      </c>
      <c r="D16" s="193" t="e">
        <f>VLOOKUP(B16,'Erection Completed '!$B$2:$J$62,3,FALSE)</f>
        <v>#N/A</v>
      </c>
      <c r="E16" s="187">
        <v>39.458914000000007</v>
      </c>
      <c r="F16" s="211" t="e">
        <f t="shared" si="0"/>
        <v>#N/A</v>
      </c>
      <c r="G16" s="193" t="e">
        <f>VLOOKUP(B16,'Erection Completed '!$B$2:$J$62,6,FALSE)</f>
        <v>#N/A</v>
      </c>
      <c r="H16" s="193" t="e">
        <f>VLOOKUP(B16,'Erection Completed '!$B$2:$J$62,7,FALSE)</f>
        <v>#N/A</v>
      </c>
      <c r="I16" s="276" t="e">
        <f>VLOOKUP(B16,'Erection Completed '!$B$2:$J$62,8,FALSE)</f>
        <v>#N/A</v>
      </c>
      <c r="J16" s="6"/>
      <c r="K16" s="277" t="e">
        <f>VLOOKUP(B16,'Erection Completed '!$B$2:$K$62,10,FALSE)</f>
        <v>#N/A</v>
      </c>
      <c r="L16" s="196"/>
    </row>
    <row r="17" spans="1:12" ht="15.5" customHeight="1" thickBot="1">
      <c r="A17" s="6">
        <v>16</v>
      </c>
      <c r="B17" s="254" t="s">
        <v>9</v>
      </c>
      <c r="C17" s="254" t="s">
        <v>31</v>
      </c>
      <c r="D17" s="193" t="e">
        <f>VLOOKUP(B17,'Erection Completed '!$B$2:$J$62,3,FALSE)</f>
        <v>#N/A</v>
      </c>
      <c r="E17" s="187">
        <v>65.756547999999995</v>
      </c>
      <c r="F17" s="211" t="e">
        <f t="shared" si="0"/>
        <v>#N/A</v>
      </c>
      <c r="G17" s="193" t="e">
        <f>VLOOKUP(B17,'Erection Completed '!$B$2:$J$62,6,FALSE)</f>
        <v>#N/A</v>
      </c>
      <c r="H17" s="193" t="e">
        <f>VLOOKUP(B17,'Erection Completed '!$B$2:$J$62,7,FALSE)</f>
        <v>#N/A</v>
      </c>
      <c r="I17" s="276" t="e">
        <f>VLOOKUP(B17,'Erection Completed '!$B$2:$J$62,8,FALSE)</f>
        <v>#N/A</v>
      </c>
      <c r="J17" s="6"/>
      <c r="K17" s="277" t="e">
        <f>VLOOKUP(B17,'Erection Completed '!$B$2:$K$62,10,FALSE)</f>
        <v>#N/A</v>
      </c>
      <c r="L17" s="196"/>
    </row>
    <row r="18" spans="1:12" ht="15.5" customHeight="1" thickBot="1">
      <c r="A18" s="6">
        <v>17</v>
      </c>
      <c r="B18" s="254" t="s">
        <v>195</v>
      </c>
      <c r="C18" s="254" t="s">
        <v>654</v>
      </c>
      <c r="D18" s="193" t="str">
        <f>VLOOKUP(B18,'Erection Completed '!$B$2:$J$62,3,FALSE)</f>
        <v>A+0</v>
      </c>
      <c r="E18" s="187">
        <v>91.055462000000006</v>
      </c>
      <c r="F18" s="211" t="str">
        <f t="shared" si="0"/>
        <v>Completed</v>
      </c>
      <c r="G18" s="193" t="str">
        <f>VLOOKUP(B18,'Erection Completed '!$B$2:$J$62,6,FALSE)</f>
        <v>C</v>
      </c>
      <c r="H18" s="193">
        <f>VLOOKUP(B18,'Erection Completed '!$B$2:$J$62,7,FALSE)</f>
        <v>46150</v>
      </c>
      <c r="I18" s="276">
        <f>VLOOKUP(B18,'Erection Completed '!$B$2:$J$62,8,FALSE)</f>
        <v>18</v>
      </c>
      <c r="J18" s="6"/>
      <c r="K18" s="277" t="str">
        <f>VLOOKUP(B18,'Erection Completed '!$B$2:$K$62,10,FALSE)</f>
        <v>Yes</v>
      </c>
      <c r="L18" s="196"/>
    </row>
    <row r="19" spans="1:12" ht="15.5" customHeight="1" thickBot="1">
      <c r="A19" s="6">
        <v>18</v>
      </c>
      <c r="B19" s="254" t="s">
        <v>186</v>
      </c>
      <c r="C19" s="254" t="s">
        <v>627</v>
      </c>
      <c r="D19" s="193" t="str">
        <f>VLOOKUP(B19,'Erection Completed '!$B$2:$J$62,3,FALSE)</f>
        <v>A+6</v>
      </c>
      <c r="E19" s="187">
        <v>46.689357999999991</v>
      </c>
      <c r="F19" s="211" t="str">
        <f t="shared" si="0"/>
        <v>Completed</v>
      </c>
      <c r="G19" s="193" t="str">
        <f>VLOOKUP(B19,'Erection Completed '!$B$2:$J$62,6,FALSE)</f>
        <v>C</v>
      </c>
      <c r="H19" s="193">
        <f>VLOOKUP(B19,'Erection Completed '!$B$2:$J$62,7,FALSE)</f>
        <v>46146</v>
      </c>
      <c r="I19" s="276">
        <f>VLOOKUP(B19,'Erection Completed '!$B$2:$J$62,8,FALSE)</f>
        <v>23</v>
      </c>
      <c r="J19" s="6"/>
      <c r="K19" s="277" t="str">
        <f>VLOOKUP(B19,'Erection Completed '!$B$2:$K$62,10,FALSE)</f>
        <v>Yes</v>
      </c>
      <c r="L19" s="196"/>
    </row>
    <row r="20" spans="1:12" ht="15.5" customHeight="1" thickBot="1">
      <c r="A20" s="6">
        <v>19</v>
      </c>
      <c r="B20" s="254" t="s">
        <v>187</v>
      </c>
      <c r="C20" s="254" t="s">
        <v>623</v>
      </c>
      <c r="D20" s="193" t="e">
        <f>VLOOKUP(B20,'Erection Completed '!$B$2:$J$62,3,FALSE)</f>
        <v>#N/A</v>
      </c>
      <c r="E20" s="187">
        <v>37.796346</v>
      </c>
      <c r="F20" s="211" t="e">
        <f t="shared" si="0"/>
        <v>#N/A</v>
      </c>
      <c r="G20" s="193" t="e">
        <f>VLOOKUP(B20,'Erection Completed '!$B$2:$J$62,6,FALSE)</f>
        <v>#N/A</v>
      </c>
      <c r="H20" s="193" t="e">
        <f>VLOOKUP(B20,'Erection Completed '!$B$2:$J$62,7,FALSE)</f>
        <v>#N/A</v>
      </c>
      <c r="I20" s="276" t="e">
        <f>VLOOKUP(B20,'Erection Completed '!$B$2:$J$62,8,FALSE)</f>
        <v>#N/A</v>
      </c>
      <c r="J20" s="6"/>
      <c r="K20" s="277" t="e">
        <f>VLOOKUP(B20,'Erection Completed '!$B$2:$K$62,10,FALSE)</f>
        <v>#N/A</v>
      </c>
      <c r="L20" s="196"/>
    </row>
    <row r="21" spans="1:12" ht="15.5" customHeight="1" thickBot="1">
      <c r="A21" s="6">
        <v>20</v>
      </c>
      <c r="B21" s="254" t="s">
        <v>185</v>
      </c>
      <c r="C21" s="254" t="s">
        <v>623</v>
      </c>
      <c r="D21" s="193" t="str">
        <f>VLOOKUP(B21,'Erection Completed '!$B$2:$J$62,3,FALSE)</f>
        <v>A+0</v>
      </c>
      <c r="E21" s="187">
        <v>37.796346</v>
      </c>
      <c r="F21" s="211" t="str">
        <f t="shared" si="0"/>
        <v>Completed</v>
      </c>
      <c r="G21" s="193" t="str">
        <f>VLOOKUP(B21,'Erection Completed '!$B$2:$J$62,6,FALSE)</f>
        <v>C</v>
      </c>
      <c r="H21" s="193">
        <f>VLOOKUP(B21,'Erection Completed '!$B$2:$J$62,7,FALSE)</f>
        <v>46154</v>
      </c>
      <c r="I21" s="276">
        <f>VLOOKUP(B21,'Erection Completed '!$B$2:$J$62,8,FALSE)</f>
        <v>35</v>
      </c>
      <c r="J21" s="6"/>
      <c r="K21" s="277" t="str">
        <f>VLOOKUP(B21,'Erection Completed '!$B$2:$K$62,10,FALSE)</f>
        <v>Yes</v>
      </c>
      <c r="L21" s="196"/>
    </row>
    <row r="22" spans="1:12" ht="15.5" customHeight="1" thickBot="1">
      <c r="A22" s="6">
        <v>21</v>
      </c>
      <c r="B22" s="254" t="s">
        <v>183</v>
      </c>
      <c r="C22" s="254" t="s">
        <v>646</v>
      </c>
      <c r="D22" s="193" t="str">
        <f>VLOOKUP(B22,'Erection Completed '!$B$2:$J$62,3,FALSE)</f>
        <v>A+0</v>
      </c>
      <c r="E22" s="187">
        <v>36.044833999999994</v>
      </c>
      <c r="F22" s="211" t="str">
        <f t="shared" si="0"/>
        <v>Completed</v>
      </c>
      <c r="G22" s="193" t="str">
        <f>VLOOKUP(B22,'Erection Completed '!$B$2:$J$62,6,FALSE)</f>
        <v>C</v>
      </c>
      <c r="H22" s="193">
        <f>VLOOKUP(B22,'Erection Completed '!$B$2:$J$62,7,FALSE)</f>
        <v>46162</v>
      </c>
      <c r="I22" s="276">
        <f>VLOOKUP(B22,'Erection Completed '!$B$2:$J$62,8,FALSE)</f>
        <v>35</v>
      </c>
      <c r="J22" s="6"/>
      <c r="K22" s="277" t="str">
        <f>VLOOKUP(B22,'Erection Completed '!$B$2:$K$62,10,FALSE)</f>
        <v>Yes</v>
      </c>
      <c r="L22" s="196"/>
    </row>
    <row r="23" spans="1:12" ht="15.5" customHeight="1" thickBot="1">
      <c r="A23" s="6">
        <v>22</v>
      </c>
      <c r="B23" s="254" t="s">
        <v>191</v>
      </c>
      <c r="C23" s="254" t="s">
        <v>623</v>
      </c>
      <c r="D23" s="193" t="str">
        <f>VLOOKUP(B23,'Erection Completed '!$B$2:$J$62,3,FALSE)</f>
        <v>A+0</v>
      </c>
      <c r="E23" s="187">
        <v>37.796346</v>
      </c>
      <c r="F23" s="211" t="str">
        <f t="shared" si="0"/>
        <v>Completed</v>
      </c>
      <c r="G23" s="193" t="str">
        <f>VLOOKUP(B23,'Erection Completed '!$B$2:$J$62,6,FALSE)</f>
        <v>C</v>
      </c>
      <c r="H23" s="193">
        <f>VLOOKUP(B23,'Erection Completed '!$B$2:$J$62,7,FALSE)</f>
        <v>46160</v>
      </c>
      <c r="I23" s="276">
        <f>VLOOKUP(B23,'Erection Completed '!$B$2:$J$62,8,FALSE)</f>
        <v>18</v>
      </c>
      <c r="J23" s="6"/>
      <c r="K23" s="277" t="str">
        <f>VLOOKUP(B23,'Erection Completed '!$B$2:$K$62,10,FALSE)</f>
        <v>Yes</v>
      </c>
      <c r="L23" s="196"/>
    </row>
    <row r="24" spans="1:12" ht="15.5" customHeight="1" thickBot="1">
      <c r="A24" s="6">
        <v>23</v>
      </c>
      <c r="B24" s="254" t="s">
        <v>192</v>
      </c>
      <c r="C24" s="254" t="s">
        <v>20</v>
      </c>
      <c r="D24" s="193" t="str">
        <f>VLOOKUP(B24,'Erection Completed '!$B$2:$J$62,3,FALSE)</f>
        <v>A+0</v>
      </c>
      <c r="E24" s="187">
        <v>54.417843999999995</v>
      </c>
      <c r="F24" s="211" t="str">
        <f t="shared" si="0"/>
        <v>Completed</v>
      </c>
      <c r="G24" s="193" t="str">
        <f>VLOOKUP(B24,'Erection Completed '!$B$2:$J$62,6,FALSE)</f>
        <v>C</v>
      </c>
      <c r="H24" s="193">
        <f>VLOOKUP(B24,'Erection Completed '!$B$2:$J$62,7,FALSE)</f>
        <v>46158</v>
      </c>
      <c r="I24" s="276">
        <f>VLOOKUP(B24,'Erection Completed '!$B$2:$J$62,8,FALSE)</f>
        <v>35</v>
      </c>
      <c r="J24" s="6"/>
      <c r="K24" s="277" t="str">
        <f>VLOOKUP(B24,'Erection Completed '!$B$2:$K$62,10,FALSE)</f>
        <v>Yes</v>
      </c>
      <c r="L24" s="196"/>
    </row>
    <row r="25" spans="1:12" ht="15.5" customHeight="1" thickBot="1">
      <c r="A25" s="6">
        <v>24</v>
      </c>
      <c r="B25" s="254" t="s">
        <v>198</v>
      </c>
      <c r="C25" s="254" t="s">
        <v>623</v>
      </c>
      <c r="D25" s="193" t="e">
        <f>VLOOKUP(B25,'Erection Completed '!$B$2:$J$62,3,FALSE)</f>
        <v>#N/A</v>
      </c>
      <c r="E25" s="187">
        <v>37.796346</v>
      </c>
      <c r="F25" s="211" t="e">
        <f t="shared" si="0"/>
        <v>#N/A</v>
      </c>
      <c r="G25" s="193" t="e">
        <f>VLOOKUP(B25,'Erection Completed '!$B$2:$J$62,6,FALSE)</f>
        <v>#N/A</v>
      </c>
      <c r="H25" s="193" t="e">
        <f>VLOOKUP(B25,'Erection Completed '!$B$2:$J$62,7,FALSE)</f>
        <v>#N/A</v>
      </c>
      <c r="I25" s="276" t="e">
        <f>VLOOKUP(B25,'Erection Completed '!$B$2:$J$62,8,FALSE)</f>
        <v>#N/A</v>
      </c>
      <c r="J25" s="6"/>
      <c r="K25" s="277" t="e">
        <f>VLOOKUP(B25,'Erection Completed '!$B$2:$K$62,10,FALSE)</f>
        <v>#N/A</v>
      </c>
      <c r="L25" s="196"/>
    </row>
    <row r="26" spans="1:12" ht="15.5" customHeight="1" thickBot="1">
      <c r="A26" s="6">
        <v>25</v>
      </c>
      <c r="B26" s="254" t="s">
        <v>203</v>
      </c>
      <c r="C26" s="254" t="s">
        <v>623</v>
      </c>
      <c r="D26" s="193" t="e">
        <f>VLOOKUP(B26,'Erection Completed '!$B$2:$J$62,3,FALSE)</f>
        <v>#N/A</v>
      </c>
      <c r="E26" s="187">
        <v>37.796346</v>
      </c>
      <c r="F26" s="211" t="e">
        <f t="shared" si="0"/>
        <v>#N/A</v>
      </c>
      <c r="G26" s="193" t="e">
        <f>VLOOKUP(B26,'Erection Completed '!$B$2:$J$62,6,FALSE)</f>
        <v>#N/A</v>
      </c>
      <c r="H26" s="193" t="e">
        <f>VLOOKUP(B26,'Erection Completed '!$B$2:$J$62,7,FALSE)</f>
        <v>#N/A</v>
      </c>
      <c r="I26" s="276" t="e">
        <f>VLOOKUP(B26,'Erection Completed '!$B$2:$J$62,8,FALSE)</f>
        <v>#N/A</v>
      </c>
      <c r="J26" s="6"/>
      <c r="K26" s="277" t="e">
        <f>VLOOKUP(B26,'Erection Completed '!$B$2:$K$62,10,FALSE)</f>
        <v>#N/A</v>
      </c>
      <c r="L26" s="196"/>
    </row>
    <row r="27" spans="1:12" ht="15.5" customHeight="1" thickBot="1">
      <c r="A27" s="6">
        <v>26</v>
      </c>
      <c r="B27" s="254" t="s">
        <v>207</v>
      </c>
      <c r="C27" s="254" t="s">
        <v>623</v>
      </c>
      <c r="D27" s="193" t="e">
        <f>VLOOKUP(B27,'Erection Completed '!$B$2:$J$62,3,FALSE)</f>
        <v>#N/A</v>
      </c>
      <c r="E27" s="187">
        <v>37.796346</v>
      </c>
      <c r="F27" s="211" t="e">
        <f t="shared" si="0"/>
        <v>#N/A</v>
      </c>
      <c r="G27" s="193" t="e">
        <f>VLOOKUP(B27,'Erection Completed '!$B$2:$J$62,6,FALSE)</f>
        <v>#N/A</v>
      </c>
      <c r="H27" s="193" t="e">
        <f>VLOOKUP(B27,'Erection Completed '!$B$2:$J$62,7,FALSE)</f>
        <v>#N/A</v>
      </c>
      <c r="I27" s="276" t="e">
        <f>VLOOKUP(B27,'Erection Completed '!$B$2:$J$62,8,FALSE)</f>
        <v>#N/A</v>
      </c>
      <c r="J27" s="6"/>
      <c r="K27" s="277" t="e">
        <f>VLOOKUP(B27,'Erection Completed '!$B$2:$K$62,10,FALSE)</f>
        <v>#N/A</v>
      </c>
      <c r="L27" s="196"/>
    </row>
    <row r="28" spans="1:12" ht="15.5" customHeight="1" thickBot="1">
      <c r="A28" s="6">
        <v>27</v>
      </c>
      <c r="B28" s="254" t="s">
        <v>331</v>
      </c>
      <c r="C28" s="254" t="s">
        <v>627</v>
      </c>
      <c r="D28" s="193" t="e">
        <f>VLOOKUP(B28,'Erection Completed '!$B$2:$J$62,3,FALSE)</f>
        <v>#N/A</v>
      </c>
      <c r="E28" s="187">
        <v>46.689357999999991</v>
      </c>
      <c r="F28" s="211" t="e">
        <f t="shared" si="0"/>
        <v>#N/A</v>
      </c>
      <c r="G28" s="193" t="e">
        <f>VLOOKUP(B28,'Erection Completed '!$B$2:$J$62,6,FALSE)</f>
        <v>#N/A</v>
      </c>
      <c r="H28" s="193" t="e">
        <f>VLOOKUP(B28,'Erection Completed '!$B$2:$J$62,7,FALSE)</f>
        <v>#N/A</v>
      </c>
      <c r="I28" s="276" t="e">
        <f>VLOOKUP(B28,'Erection Completed '!$B$2:$J$62,8,FALSE)</f>
        <v>#N/A</v>
      </c>
      <c r="J28" s="6"/>
      <c r="K28" s="277" t="e">
        <f>VLOOKUP(B28,'Erection Completed '!$B$2:$K$62,10,FALSE)</f>
        <v>#N/A</v>
      </c>
      <c r="L28" s="196"/>
    </row>
    <row r="29" spans="1:12" ht="15.5" customHeight="1" thickBot="1">
      <c r="A29" s="6">
        <v>28</v>
      </c>
      <c r="B29" s="254" t="s">
        <v>10</v>
      </c>
      <c r="C29" s="254" t="s">
        <v>21</v>
      </c>
      <c r="D29" s="193" t="e">
        <f>VLOOKUP(B29,'Erection Completed '!$B$2:$J$62,3,FALSE)</f>
        <v>#N/A</v>
      </c>
      <c r="E29" s="187">
        <v>75.452399</v>
      </c>
      <c r="F29" s="211" t="e">
        <f t="shared" si="0"/>
        <v>#N/A</v>
      </c>
      <c r="G29" s="193" t="e">
        <f>VLOOKUP(B29,'Erection Completed '!$B$2:$J$62,6,FALSE)</f>
        <v>#N/A</v>
      </c>
      <c r="H29" s="193" t="e">
        <f>VLOOKUP(B29,'Erection Completed '!$B$2:$J$62,7,FALSE)</f>
        <v>#N/A</v>
      </c>
      <c r="I29" s="276" t="e">
        <f>VLOOKUP(B29,'Erection Completed '!$B$2:$J$62,8,FALSE)</f>
        <v>#N/A</v>
      </c>
      <c r="J29" s="6"/>
      <c r="K29" s="277" t="e">
        <f>VLOOKUP(B29,'Erection Completed '!$B$2:$K$62,10,FALSE)</f>
        <v>#N/A</v>
      </c>
      <c r="L29" s="196"/>
    </row>
    <row r="30" spans="1:12" ht="15.5" customHeight="1" thickBot="1">
      <c r="A30" s="6">
        <v>29</v>
      </c>
      <c r="B30" s="254" t="s">
        <v>206</v>
      </c>
      <c r="C30" s="254" t="s">
        <v>646</v>
      </c>
      <c r="D30" s="193" t="e">
        <f>VLOOKUP(B30,'Erection Completed '!$B$2:$J$62,3,FALSE)</f>
        <v>#N/A</v>
      </c>
      <c r="E30" s="187">
        <v>36.044833999999994</v>
      </c>
      <c r="F30" s="211" t="e">
        <f t="shared" si="0"/>
        <v>#N/A</v>
      </c>
      <c r="G30" s="193" t="e">
        <f>VLOOKUP(B30,'Erection Completed '!$B$2:$J$62,6,FALSE)</f>
        <v>#N/A</v>
      </c>
      <c r="H30" s="193" t="e">
        <f>VLOOKUP(B30,'Erection Completed '!$B$2:$J$62,7,FALSE)</f>
        <v>#N/A</v>
      </c>
      <c r="I30" s="276" t="e">
        <f>VLOOKUP(B30,'Erection Completed '!$B$2:$J$62,8,FALSE)</f>
        <v>#N/A</v>
      </c>
      <c r="J30" s="6"/>
      <c r="K30" s="277" t="e">
        <f>VLOOKUP(B30,'Erection Completed '!$B$2:$K$62,10,FALSE)</f>
        <v>#N/A</v>
      </c>
      <c r="L30" s="196"/>
    </row>
    <row r="31" spans="1:12" ht="15.5" customHeight="1" thickBot="1">
      <c r="A31" s="6">
        <v>30</v>
      </c>
      <c r="B31" s="254" t="s">
        <v>332</v>
      </c>
      <c r="C31" s="254" t="s">
        <v>623</v>
      </c>
      <c r="D31" s="193" t="str">
        <f>VLOOKUP(B31,'Erection Completed '!$B$2:$J$62,3,FALSE)</f>
        <v>A+6</v>
      </c>
      <c r="E31" s="187">
        <v>37.796346</v>
      </c>
      <c r="F31" s="211" t="str">
        <f t="shared" si="0"/>
        <v>Completed</v>
      </c>
      <c r="G31" s="193">
        <f>VLOOKUP(B31,'Erection Completed '!$B$2:$J$62,6,FALSE)</f>
        <v>0</v>
      </c>
      <c r="H31" s="193">
        <f>VLOOKUP(B31,'Erection Completed '!$B$2:$J$62,7,FALSE)</f>
        <v>46179</v>
      </c>
      <c r="I31" s="276">
        <f>VLOOKUP(B31,'Erection Completed '!$B$2:$J$62,8,FALSE)</f>
        <v>19</v>
      </c>
      <c r="J31" s="6"/>
      <c r="K31" s="277" t="str">
        <f>VLOOKUP(B31,'Erection Completed '!$B$2:$K$62,10,FALSE)</f>
        <v>Yes</v>
      </c>
      <c r="L31" s="196"/>
    </row>
    <row r="32" spans="1:12" ht="15.5" customHeight="1" thickBot="1">
      <c r="A32" s="6">
        <v>31</v>
      </c>
      <c r="B32" s="254" t="s">
        <v>333</v>
      </c>
      <c r="C32" s="254" t="s">
        <v>623</v>
      </c>
      <c r="D32" s="193" t="str">
        <f>VLOOKUP(B32,'Erection Completed '!$B$2:$J$62,3,FALSE)</f>
        <v>A+9</v>
      </c>
      <c r="E32" s="187">
        <v>37.796346</v>
      </c>
      <c r="F32" s="211" t="str">
        <f t="shared" si="0"/>
        <v>Completed</v>
      </c>
      <c r="G32" s="193" t="str">
        <f>VLOOKUP(B32,'Erection Completed '!$B$2:$J$62,6,FALSE)</f>
        <v>C</v>
      </c>
      <c r="H32" s="193">
        <f>VLOOKUP(B32,'Erection Completed '!$B$2:$J$62,7,FALSE)</f>
        <v>46175</v>
      </c>
      <c r="I32" s="276">
        <f>VLOOKUP(B32,'Erection Completed '!$B$2:$J$62,8,FALSE)</f>
        <v>35</v>
      </c>
      <c r="J32" s="6"/>
      <c r="K32" s="277" t="str">
        <f>VLOOKUP(B32,'Erection Completed '!$B$2:$K$62,10,FALSE)</f>
        <v>Yes</v>
      </c>
      <c r="L32" s="196"/>
    </row>
    <row r="33" spans="1:12" ht="15.5" customHeight="1" thickBot="1">
      <c r="A33" s="6">
        <v>32</v>
      </c>
      <c r="B33" s="254" t="s">
        <v>296</v>
      </c>
      <c r="C33" s="254" t="s">
        <v>655</v>
      </c>
      <c r="D33" s="193" t="str">
        <f>VLOOKUP(B33,'Erection Completed '!$B$2:$J$62,3,FALSE)</f>
        <v>B+3</v>
      </c>
      <c r="E33" s="187">
        <v>66.267880999999988</v>
      </c>
      <c r="F33" s="211" t="str">
        <f t="shared" si="0"/>
        <v>Completed</v>
      </c>
      <c r="G33" s="193" t="str">
        <f>VLOOKUP(B33,'Erection Completed '!$B$2:$J$62,6,FALSE)</f>
        <v>C</v>
      </c>
      <c r="H33" s="193">
        <f>VLOOKUP(B33,'Erection Completed '!$B$2:$J$62,7,FALSE)</f>
        <v>46171</v>
      </c>
      <c r="I33" s="276">
        <f>VLOOKUP(B33,'Erection Completed '!$B$2:$J$62,8,FALSE)</f>
        <v>35</v>
      </c>
      <c r="J33" s="6"/>
      <c r="K33" s="277" t="str">
        <f>VLOOKUP(B33,'Erection Completed '!$B$2:$K$62,10,FALSE)</f>
        <v>Yes</v>
      </c>
      <c r="L33" s="196"/>
    </row>
    <row r="34" spans="1:12" ht="15.5" customHeight="1" thickBot="1">
      <c r="A34" s="6">
        <v>33</v>
      </c>
      <c r="B34" s="254" t="s">
        <v>334</v>
      </c>
      <c r="C34" s="254" t="s">
        <v>627</v>
      </c>
      <c r="D34" s="193" t="str">
        <f>VLOOKUP(B34,'Erection Completed '!$B$2:$J$62,3,FALSE)</f>
        <v>A+3</v>
      </c>
      <c r="E34" s="187">
        <v>46.689357999999991</v>
      </c>
      <c r="F34" s="211" t="str">
        <f t="shared" si="0"/>
        <v>Completed</v>
      </c>
      <c r="G34" s="193" t="str">
        <f>VLOOKUP(B34,'Erection Completed '!$B$2:$J$62,6,FALSE)</f>
        <v>C</v>
      </c>
      <c r="H34" s="193">
        <f>VLOOKUP(B34,'Erection Completed '!$B$2:$J$62,7,FALSE)</f>
        <v>46167</v>
      </c>
      <c r="I34" s="276">
        <f>VLOOKUP(B34,'Erection Completed '!$B$2:$J$62,8,FALSE)</f>
        <v>23</v>
      </c>
      <c r="J34" s="6"/>
      <c r="K34" s="277" t="str">
        <f>VLOOKUP(B34,'Erection Completed '!$B$2:$K$62,10,FALSE)</f>
        <v>Yes</v>
      </c>
      <c r="L34" s="196"/>
    </row>
    <row r="35" spans="1:12" ht="15.5" customHeight="1" thickBot="1">
      <c r="A35" s="6">
        <v>34</v>
      </c>
      <c r="B35" s="254" t="s">
        <v>335</v>
      </c>
      <c r="C35" s="254" t="s">
        <v>627</v>
      </c>
      <c r="D35" s="193" t="str">
        <f>VLOOKUP(B35,'Erection Completed '!$B$2:$J$62,3,FALSE)</f>
        <v>A+3</v>
      </c>
      <c r="E35" s="187">
        <v>46.689357999999991</v>
      </c>
      <c r="F35" s="211" t="str">
        <f t="shared" si="0"/>
        <v>Completed</v>
      </c>
      <c r="G35" s="193" t="str">
        <f>VLOOKUP(B35,'Erection Completed '!$B$2:$J$62,6,FALSE)</f>
        <v>C</v>
      </c>
      <c r="H35" s="193">
        <f>VLOOKUP(B35,'Erection Completed '!$B$2:$J$62,7,FALSE)</f>
        <v>46075</v>
      </c>
      <c r="I35" s="276">
        <f>VLOOKUP(B35,'Erection Completed '!$B$2:$J$62,8,FALSE)</f>
        <v>32</v>
      </c>
      <c r="J35" s="6"/>
      <c r="K35" s="277" t="str">
        <f>VLOOKUP(B35,'Erection Completed '!$B$2:$K$62,10,FALSE)</f>
        <v>Yes</v>
      </c>
      <c r="L35" s="196"/>
    </row>
    <row r="36" spans="1:12" ht="15.5" customHeight="1" thickBot="1">
      <c r="A36" s="6">
        <v>35</v>
      </c>
      <c r="B36" s="254" t="s">
        <v>13</v>
      </c>
      <c r="C36" s="254" t="s">
        <v>21</v>
      </c>
      <c r="D36" s="193" t="e">
        <f>VLOOKUP(B36,'Erection Completed '!$B$2:$J$62,3,FALSE)</f>
        <v>#N/A</v>
      </c>
      <c r="E36" s="187">
        <v>75.452399</v>
      </c>
      <c r="F36" s="211" t="e">
        <f t="shared" si="0"/>
        <v>#N/A</v>
      </c>
      <c r="G36" s="193" t="e">
        <f>VLOOKUP(B36,'Erection Completed '!$B$2:$J$62,6,FALSE)</f>
        <v>#N/A</v>
      </c>
      <c r="H36" s="193" t="e">
        <f>VLOOKUP(B36,'Erection Completed '!$B$2:$J$62,7,FALSE)</f>
        <v>#N/A</v>
      </c>
      <c r="I36" s="276" t="e">
        <f>VLOOKUP(B36,'Erection Completed '!$B$2:$J$62,8,FALSE)</f>
        <v>#N/A</v>
      </c>
      <c r="J36" s="6"/>
      <c r="K36" s="277" t="e">
        <f>VLOOKUP(B36,'Erection Completed '!$B$2:$K$62,10,FALSE)</f>
        <v>#N/A</v>
      </c>
      <c r="L36" s="196"/>
    </row>
    <row r="37" spans="1:12" ht="15.5" customHeight="1" thickBot="1">
      <c r="A37" s="6">
        <v>36</v>
      </c>
      <c r="B37" s="254" t="s">
        <v>14</v>
      </c>
      <c r="C37" s="254" t="s">
        <v>642</v>
      </c>
      <c r="D37" s="193" t="e">
        <f>VLOOKUP(B37,'Erection Completed '!$B$2:$J$62,3,FALSE)</f>
        <v>#N/A</v>
      </c>
      <c r="E37" s="187">
        <v>39.458914000000007</v>
      </c>
      <c r="F37" s="211" t="e">
        <f t="shared" si="0"/>
        <v>#N/A</v>
      </c>
      <c r="G37" s="193" t="e">
        <f>VLOOKUP(B37,'Erection Completed '!$B$2:$J$62,6,FALSE)</f>
        <v>#N/A</v>
      </c>
      <c r="H37" s="193" t="e">
        <f>VLOOKUP(B37,'Erection Completed '!$B$2:$J$62,7,FALSE)</f>
        <v>#N/A</v>
      </c>
      <c r="I37" s="276" t="e">
        <f>VLOOKUP(B37,'Erection Completed '!$B$2:$J$62,8,FALSE)</f>
        <v>#N/A</v>
      </c>
      <c r="J37" s="6"/>
      <c r="K37" s="277" t="e">
        <f>VLOOKUP(B37,'Erection Completed '!$B$2:$K$62,10,FALSE)</f>
        <v>#N/A</v>
      </c>
      <c r="L37" s="196"/>
    </row>
    <row r="38" spans="1:12" ht="15.5" customHeight="1" thickBot="1">
      <c r="A38" s="6">
        <v>37</v>
      </c>
      <c r="B38" s="254" t="s">
        <v>213</v>
      </c>
      <c r="C38" s="254" t="s">
        <v>623</v>
      </c>
      <c r="D38" s="193" t="e">
        <f>VLOOKUP(B38,'Erection Completed '!$B$2:$J$62,3,FALSE)</f>
        <v>#N/A</v>
      </c>
      <c r="E38" s="187">
        <v>37.796346</v>
      </c>
      <c r="F38" s="211" t="e">
        <f t="shared" si="0"/>
        <v>#N/A</v>
      </c>
      <c r="G38" s="193" t="e">
        <f>VLOOKUP(B38,'Erection Completed '!$B$2:$J$62,6,FALSE)</f>
        <v>#N/A</v>
      </c>
      <c r="H38" s="193" t="e">
        <f>VLOOKUP(B38,'Erection Completed '!$B$2:$J$62,7,FALSE)</f>
        <v>#N/A</v>
      </c>
      <c r="I38" s="276" t="e">
        <f>VLOOKUP(B38,'Erection Completed '!$B$2:$J$62,8,FALSE)</f>
        <v>#N/A</v>
      </c>
      <c r="J38" s="6"/>
      <c r="K38" s="277" t="e">
        <f>VLOOKUP(B38,'Erection Completed '!$B$2:$K$62,10,FALSE)</f>
        <v>#N/A</v>
      </c>
      <c r="L38" s="196"/>
    </row>
    <row r="39" spans="1:12" ht="15.5" customHeight="1" thickBot="1">
      <c r="A39" s="6">
        <v>38</v>
      </c>
      <c r="B39" s="254" t="s">
        <v>336</v>
      </c>
      <c r="C39" s="254" t="s">
        <v>623</v>
      </c>
      <c r="D39" s="193" t="str">
        <f>VLOOKUP(B39,'Erection Completed '!$B$2:$J$62,3,FALSE)</f>
        <v>A+3</v>
      </c>
      <c r="E39" s="187">
        <v>37.796346</v>
      </c>
      <c r="F39" s="211" t="str">
        <f t="shared" si="0"/>
        <v>Completed</v>
      </c>
      <c r="G39" s="193" t="str">
        <f>VLOOKUP(B39,'Erection Completed '!$B$2:$J$62,6,FALSE)</f>
        <v>C</v>
      </c>
      <c r="H39" s="193">
        <f>VLOOKUP(B39,'Erection Completed '!$B$2:$J$62,7,FALSE)</f>
        <v>46104</v>
      </c>
      <c r="I39" s="276">
        <f>VLOOKUP(B39,'Erection Completed '!$B$2:$J$62,8,FALSE)</f>
        <v>32</v>
      </c>
      <c r="J39" s="6"/>
      <c r="K39" s="277" t="str">
        <f>VLOOKUP(B39,'Erection Completed '!$B$2:$K$62,10,FALSE)</f>
        <v>Yes</v>
      </c>
      <c r="L39" s="196"/>
    </row>
    <row r="40" spans="1:12" ht="15.5" customHeight="1" thickBot="1">
      <c r="A40" s="6">
        <v>39</v>
      </c>
      <c r="B40" s="254" t="s">
        <v>297</v>
      </c>
      <c r="C40" s="254" t="s">
        <v>653</v>
      </c>
      <c r="D40" s="193" t="e">
        <f>VLOOKUP(B40,'Erection Completed '!$B$2:$J$62,3,FALSE)</f>
        <v>#N/A</v>
      </c>
      <c r="E40" s="187">
        <v>54.417843999999995</v>
      </c>
      <c r="F40" s="211" t="e">
        <f t="shared" si="0"/>
        <v>#N/A</v>
      </c>
      <c r="G40" s="193" t="e">
        <f>VLOOKUP(B40,'Erection Completed '!$B$2:$J$62,6,FALSE)</f>
        <v>#N/A</v>
      </c>
      <c r="H40" s="193" t="e">
        <f>VLOOKUP(B40,'Erection Completed '!$B$2:$J$62,7,FALSE)</f>
        <v>#N/A</v>
      </c>
      <c r="I40" s="276" t="e">
        <f>VLOOKUP(B40,'Erection Completed '!$B$2:$J$62,8,FALSE)</f>
        <v>#N/A</v>
      </c>
      <c r="J40" s="6"/>
      <c r="K40" s="277" t="e">
        <f>VLOOKUP(B40,'Erection Completed '!$B$2:$K$62,10,FALSE)</f>
        <v>#N/A</v>
      </c>
      <c r="L40" s="196"/>
    </row>
    <row r="41" spans="1:12" ht="15.5" customHeight="1" thickBot="1">
      <c r="A41" s="6">
        <v>40</v>
      </c>
      <c r="B41" s="254" t="s">
        <v>298</v>
      </c>
      <c r="C41" s="254" t="s">
        <v>646</v>
      </c>
      <c r="D41" s="193" t="str">
        <f>VLOOKUP(B41,'Erection Completed '!$B$2:$J$62,3,FALSE)</f>
        <v>A+3</v>
      </c>
      <c r="E41" s="187">
        <v>36.044833999999994</v>
      </c>
      <c r="F41" s="211" t="str">
        <f t="shared" si="0"/>
        <v>Completed</v>
      </c>
      <c r="G41" s="193">
        <f>VLOOKUP(B41,'Erection Completed '!$B$2:$J$62,6,FALSE)</f>
        <v>0</v>
      </c>
      <c r="H41" s="193">
        <f>VLOOKUP(B41,'Erection Completed '!$B$2:$J$62,7,FALSE)</f>
        <v>46180</v>
      </c>
      <c r="I41" s="276">
        <f>VLOOKUP(B41,'Erection Completed '!$B$2:$J$62,8,FALSE)</f>
        <v>35</v>
      </c>
      <c r="J41" s="6"/>
      <c r="K41" s="277" t="str">
        <f>VLOOKUP(B41,'Erection Completed '!$B$2:$K$62,10,FALSE)</f>
        <v>Yes</v>
      </c>
      <c r="L41" s="196"/>
    </row>
    <row r="42" spans="1:12" ht="15.5" customHeight="1" thickBot="1">
      <c r="A42" s="6">
        <v>41</v>
      </c>
      <c r="B42" s="254" t="s">
        <v>299</v>
      </c>
      <c r="C42" s="254" t="s">
        <v>625</v>
      </c>
      <c r="D42" s="193" t="e">
        <f>VLOOKUP(B42,'Erection Completed '!$B$2:$J$62,3,FALSE)</f>
        <v>#N/A</v>
      </c>
      <c r="E42" s="187">
        <v>65.756547999999995</v>
      </c>
      <c r="F42" s="211" t="e">
        <f t="shared" si="0"/>
        <v>#N/A</v>
      </c>
      <c r="G42" s="193" t="e">
        <f>VLOOKUP(B42,'Erection Completed '!$B$2:$J$62,6,FALSE)</f>
        <v>#N/A</v>
      </c>
      <c r="H42" s="193" t="e">
        <f>VLOOKUP(B42,'Erection Completed '!$B$2:$J$62,7,FALSE)</f>
        <v>#N/A</v>
      </c>
      <c r="I42" s="276" t="e">
        <f>VLOOKUP(B42,'Erection Completed '!$B$2:$J$62,8,FALSE)</f>
        <v>#N/A</v>
      </c>
      <c r="J42" s="6"/>
      <c r="K42" s="277" t="e">
        <f>VLOOKUP(B42,'Erection Completed '!$B$2:$K$62,10,FALSE)</f>
        <v>#N/A</v>
      </c>
      <c r="L42" s="196"/>
    </row>
    <row r="43" spans="1:12" ht="15.5" customHeight="1" thickBot="1">
      <c r="A43" s="6">
        <v>42</v>
      </c>
      <c r="B43" s="254" t="s">
        <v>300</v>
      </c>
      <c r="C43" s="254" t="s">
        <v>839</v>
      </c>
      <c r="D43" s="193" t="e">
        <f>VLOOKUP(B43,'Erection Completed '!$B$2:$J$62,3,FALSE)</f>
        <v>#N/A</v>
      </c>
      <c r="E43" s="187" t="e">
        <v>#N/A</v>
      </c>
      <c r="F43" s="211" t="e">
        <f t="shared" si="0"/>
        <v>#N/A</v>
      </c>
      <c r="G43" s="193" t="e">
        <f>VLOOKUP(B43,'Erection Completed '!$B$2:$J$62,6,FALSE)</f>
        <v>#N/A</v>
      </c>
      <c r="H43" s="193" t="e">
        <f>VLOOKUP(B43,'Erection Completed '!$B$2:$J$62,7,FALSE)</f>
        <v>#N/A</v>
      </c>
      <c r="I43" s="276" t="e">
        <f>VLOOKUP(B43,'Erection Completed '!$B$2:$J$62,8,FALSE)</f>
        <v>#N/A</v>
      </c>
      <c r="J43" s="6"/>
      <c r="K43" s="277" t="e">
        <f>VLOOKUP(B43,'Erection Completed '!$B$2:$K$62,10,FALSE)</f>
        <v>#N/A</v>
      </c>
      <c r="L43" s="196"/>
    </row>
    <row r="44" spans="1:12" ht="15.5" customHeight="1" thickBot="1">
      <c r="A44" s="6">
        <v>43</v>
      </c>
      <c r="B44" s="254" t="s">
        <v>15</v>
      </c>
      <c r="C44" s="254" t="s">
        <v>37</v>
      </c>
      <c r="D44" s="193" t="e">
        <f>VLOOKUP(B44,'Erection Completed '!$B$2:$J$62,3,FALSE)</f>
        <v>#N/A</v>
      </c>
      <c r="E44" s="187">
        <v>122.804821</v>
      </c>
      <c r="F44" s="211" t="e">
        <f t="shared" si="0"/>
        <v>#N/A</v>
      </c>
      <c r="G44" s="193" t="e">
        <f>VLOOKUP(B44,'Erection Completed '!$B$2:$J$62,6,FALSE)</f>
        <v>#N/A</v>
      </c>
      <c r="H44" s="193" t="e">
        <f>VLOOKUP(B44,'Erection Completed '!$B$2:$J$62,7,FALSE)</f>
        <v>#N/A</v>
      </c>
      <c r="I44" s="276" t="e">
        <f>VLOOKUP(B44,'Erection Completed '!$B$2:$J$62,8,FALSE)</f>
        <v>#N/A</v>
      </c>
      <c r="J44" s="6"/>
      <c r="K44" s="277" t="e">
        <f>VLOOKUP(B44,'Erection Completed '!$B$2:$K$62,10,FALSE)</f>
        <v>#N/A</v>
      </c>
      <c r="L44" s="196"/>
    </row>
    <row r="45" spans="1:12" ht="15.5" customHeight="1" thickBot="1">
      <c r="A45" s="6">
        <v>44</v>
      </c>
      <c r="B45" s="254" t="s">
        <v>16</v>
      </c>
      <c r="C45" s="254" t="s">
        <v>37</v>
      </c>
      <c r="D45" s="193" t="e">
        <f>VLOOKUP(B45,'Erection Completed '!$B$2:$J$62,3,FALSE)</f>
        <v>#N/A</v>
      </c>
      <c r="E45" s="187">
        <v>122.804821</v>
      </c>
      <c r="F45" s="211" t="e">
        <f t="shared" si="0"/>
        <v>#N/A</v>
      </c>
      <c r="G45" s="193" t="e">
        <f>VLOOKUP(B45,'Erection Completed '!$B$2:$J$62,6,FALSE)</f>
        <v>#N/A</v>
      </c>
      <c r="H45" s="193" t="e">
        <f>VLOOKUP(B45,'Erection Completed '!$B$2:$J$62,7,FALSE)</f>
        <v>#N/A</v>
      </c>
      <c r="I45" s="276" t="e">
        <f>VLOOKUP(B45,'Erection Completed '!$B$2:$J$62,8,FALSE)</f>
        <v>#N/A</v>
      </c>
      <c r="J45" s="6"/>
      <c r="K45" s="277" t="e">
        <f>VLOOKUP(B45,'Erection Completed '!$B$2:$K$62,10,FALSE)</f>
        <v>#N/A</v>
      </c>
      <c r="L45" s="196"/>
    </row>
    <row r="46" spans="1:12" ht="15.5" customHeight="1" thickBot="1">
      <c r="A46" s="6">
        <v>45</v>
      </c>
      <c r="B46" s="254" t="s">
        <v>17</v>
      </c>
      <c r="C46" s="254" t="s">
        <v>840</v>
      </c>
      <c r="D46" s="193" t="e">
        <f>VLOOKUP(B46,'Erection Completed '!$B$2:$J$62,3,FALSE)</f>
        <v>#N/A</v>
      </c>
      <c r="E46" s="187" t="e">
        <v>#N/A</v>
      </c>
      <c r="F46" s="211" t="e">
        <f t="shared" si="0"/>
        <v>#N/A</v>
      </c>
      <c r="G46" s="193" t="e">
        <f>VLOOKUP(B46,'Erection Completed '!$B$2:$J$62,6,FALSE)</f>
        <v>#N/A</v>
      </c>
      <c r="H46" s="193" t="e">
        <f>VLOOKUP(B46,'Erection Completed '!$B$2:$J$62,7,FALSE)</f>
        <v>#N/A</v>
      </c>
      <c r="I46" s="276" t="e">
        <f>VLOOKUP(B46,'Erection Completed '!$B$2:$J$62,8,FALSE)</f>
        <v>#N/A</v>
      </c>
      <c r="J46" s="6"/>
      <c r="K46" s="277" t="e">
        <f>VLOOKUP(B46,'Erection Completed '!$B$2:$K$62,10,FALSE)</f>
        <v>#N/A</v>
      </c>
      <c r="L46" s="196"/>
    </row>
    <row r="47" spans="1:12" ht="15.5" customHeight="1" thickBot="1">
      <c r="A47" s="6">
        <v>46</v>
      </c>
      <c r="B47" s="254" t="s">
        <v>337</v>
      </c>
      <c r="C47" s="254" t="s">
        <v>642</v>
      </c>
      <c r="D47" s="193" t="e">
        <f>VLOOKUP(B47,'Erection Completed '!$B$2:$J$62,3,FALSE)</f>
        <v>#N/A</v>
      </c>
      <c r="E47" s="187">
        <v>39.458914000000007</v>
      </c>
      <c r="F47" s="211" t="e">
        <f t="shared" si="0"/>
        <v>#N/A</v>
      </c>
      <c r="G47" s="193" t="e">
        <f>VLOOKUP(B47,'Erection Completed '!$B$2:$J$62,6,FALSE)</f>
        <v>#N/A</v>
      </c>
      <c r="H47" s="193" t="e">
        <f>VLOOKUP(B47,'Erection Completed '!$B$2:$J$62,7,FALSE)</f>
        <v>#N/A</v>
      </c>
      <c r="I47" s="276" t="e">
        <f>VLOOKUP(B47,'Erection Completed '!$B$2:$J$62,8,FALSE)</f>
        <v>#N/A</v>
      </c>
      <c r="J47" s="6"/>
      <c r="K47" s="277" t="e">
        <f>VLOOKUP(B47,'Erection Completed '!$B$2:$K$62,10,FALSE)</f>
        <v>#N/A</v>
      </c>
      <c r="L47" s="196"/>
    </row>
    <row r="48" spans="1:12" ht="15.5" customHeight="1" thickBot="1">
      <c r="A48" s="6">
        <v>47</v>
      </c>
      <c r="B48" s="254" t="s">
        <v>338</v>
      </c>
      <c r="C48" s="254" t="s">
        <v>623</v>
      </c>
      <c r="D48" s="193" t="e">
        <f>VLOOKUP(B48,'Erection Completed '!$B$2:$J$62,3,FALSE)</f>
        <v>#N/A</v>
      </c>
      <c r="E48" s="187">
        <v>37.796346</v>
      </c>
      <c r="F48" s="211" t="e">
        <f t="shared" si="0"/>
        <v>#N/A</v>
      </c>
      <c r="G48" s="193" t="e">
        <f>VLOOKUP(B48,'Erection Completed '!$B$2:$J$62,6,FALSE)</f>
        <v>#N/A</v>
      </c>
      <c r="H48" s="193" t="e">
        <f>VLOOKUP(B48,'Erection Completed '!$B$2:$J$62,7,FALSE)</f>
        <v>#N/A</v>
      </c>
      <c r="I48" s="276" t="e">
        <f>VLOOKUP(B48,'Erection Completed '!$B$2:$J$62,8,FALSE)</f>
        <v>#N/A</v>
      </c>
      <c r="J48" s="6"/>
      <c r="K48" s="277" t="e">
        <f>VLOOKUP(B48,'Erection Completed '!$B$2:$K$62,10,FALSE)</f>
        <v>#N/A</v>
      </c>
      <c r="L48" s="196"/>
    </row>
    <row r="49" spans="1:12" ht="15.5" customHeight="1" thickBot="1">
      <c r="A49" s="6">
        <v>48</v>
      </c>
      <c r="B49" s="254" t="s">
        <v>339</v>
      </c>
      <c r="C49" s="254" t="s">
        <v>642</v>
      </c>
      <c r="D49" s="193" t="e">
        <f>VLOOKUP(B49,'Erection Completed '!$B$2:$J$62,3,FALSE)</f>
        <v>#N/A</v>
      </c>
      <c r="E49" s="187">
        <v>39.458914000000007</v>
      </c>
      <c r="F49" s="211" t="e">
        <f t="shared" si="0"/>
        <v>#N/A</v>
      </c>
      <c r="G49" s="193" t="e">
        <f>VLOOKUP(B49,'Erection Completed '!$B$2:$J$62,6,FALSE)</f>
        <v>#N/A</v>
      </c>
      <c r="H49" s="193" t="e">
        <f>VLOOKUP(B49,'Erection Completed '!$B$2:$J$62,7,FALSE)</f>
        <v>#N/A</v>
      </c>
      <c r="I49" s="276" t="e">
        <f>VLOOKUP(B49,'Erection Completed '!$B$2:$J$62,8,FALSE)</f>
        <v>#N/A</v>
      </c>
      <c r="J49" s="6"/>
      <c r="K49" s="277" t="e">
        <f>VLOOKUP(B49,'Erection Completed '!$B$2:$K$62,10,FALSE)</f>
        <v>#N/A</v>
      </c>
      <c r="L49" s="196"/>
    </row>
    <row r="50" spans="1:12" ht="15.5" customHeight="1" thickBot="1">
      <c r="A50" s="6">
        <v>49</v>
      </c>
      <c r="B50" s="254" t="s">
        <v>340</v>
      </c>
      <c r="C50" s="254" t="s">
        <v>646</v>
      </c>
      <c r="D50" s="193" t="e">
        <f>VLOOKUP(B50,'Erection Completed '!$B$2:$J$62,3,FALSE)</f>
        <v>#N/A</v>
      </c>
      <c r="E50" s="187">
        <v>36.044833999999994</v>
      </c>
      <c r="F50" s="211" t="e">
        <f t="shared" si="0"/>
        <v>#N/A</v>
      </c>
      <c r="G50" s="193" t="e">
        <f>VLOOKUP(B50,'Erection Completed '!$B$2:$J$62,6,FALSE)</f>
        <v>#N/A</v>
      </c>
      <c r="H50" s="193" t="e">
        <f>VLOOKUP(B50,'Erection Completed '!$B$2:$J$62,7,FALSE)</f>
        <v>#N/A</v>
      </c>
      <c r="I50" s="276" t="e">
        <f>VLOOKUP(B50,'Erection Completed '!$B$2:$J$62,8,FALSE)</f>
        <v>#N/A</v>
      </c>
      <c r="J50" s="6"/>
      <c r="K50" s="277" t="e">
        <f>VLOOKUP(B50,'Erection Completed '!$B$2:$K$62,10,FALSE)</f>
        <v>#N/A</v>
      </c>
      <c r="L50" s="196"/>
    </row>
    <row r="51" spans="1:12" ht="15.5" customHeight="1" thickBot="1">
      <c r="A51" s="6">
        <v>50</v>
      </c>
      <c r="B51" s="254" t="s">
        <v>341</v>
      </c>
      <c r="C51" s="254" t="s">
        <v>646</v>
      </c>
      <c r="D51" s="193" t="e">
        <f>VLOOKUP(B51,'Erection Completed '!$B$2:$J$62,3,FALSE)</f>
        <v>#N/A</v>
      </c>
      <c r="E51" s="187">
        <v>36.044833999999994</v>
      </c>
      <c r="F51" s="211" t="e">
        <f t="shared" si="0"/>
        <v>#N/A</v>
      </c>
      <c r="G51" s="193" t="e">
        <f>VLOOKUP(B51,'Erection Completed '!$B$2:$J$62,6,FALSE)</f>
        <v>#N/A</v>
      </c>
      <c r="H51" s="193" t="e">
        <f>VLOOKUP(B51,'Erection Completed '!$B$2:$J$62,7,FALSE)</f>
        <v>#N/A</v>
      </c>
      <c r="I51" s="276" t="e">
        <f>VLOOKUP(B51,'Erection Completed '!$B$2:$J$62,8,FALSE)</f>
        <v>#N/A</v>
      </c>
      <c r="J51" s="6"/>
      <c r="K51" s="277" t="e">
        <f>VLOOKUP(B51,'Erection Completed '!$B$2:$K$62,10,FALSE)</f>
        <v>#N/A</v>
      </c>
      <c r="L51" s="196"/>
    </row>
    <row r="52" spans="1:12" ht="15.5" customHeight="1" thickBot="1">
      <c r="A52" s="6">
        <v>51</v>
      </c>
      <c r="B52" s="254" t="s">
        <v>18</v>
      </c>
      <c r="C52" s="254" t="s">
        <v>653</v>
      </c>
      <c r="D52" s="193" t="e">
        <f>VLOOKUP(B52,'Erection Completed '!$B$2:$J$62,3,FALSE)</f>
        <v>#N/A</v>
      </c>
      <c r="E52" s="187">
        <v>54.417843999999995</v>
      </c>
      <c r="F52" s="211" t="e">
        <f t="shared" si="0"/>
        <v>#N/A</v>
      </c>
      <c r="G52" s="193" t="e">
        <f>VLOOKUP(B52,'Erection Completed '!$B$2:$J$62,6,FALSE)</f>
        <v>#N/A</v>
      </c>
      <c r="H52" s="193" t="e">
        <f>VLOOKUP(B52,'Erection Completed '!$B$2:$J$62,7,FALSE)</f>
        <v>#N/A</v>
      </c>
      <c r="I52" s="276" t="e">
        <f>VLOOKUP(B52,'Erection Completed '!$B$2:$J$62,8,FALSE)</f>
        <v>#N/A</v>
      </c>
      <c r="J52" s="6"/>
      <c r="K52" s="277" t="e">
        <f>VLOOKUP(B52,'Erection Completed '!$B$2:$K$62,10,FALSE)</f>
        <v>#N/A</v>
      </c>
      <c r="L52" s="196"/>
    </row>
    <row r="53" spans="1:12" ht="15.5" customHeight="1" thickBot="1">
      <c r="A53" s="6">
        <v>52</v>
      </c>
      <c r="B53" s="254" t="s">
        <v>19</v>
      </c>
      <c r="C53" s="254" t="s">
        <v>646</v>
      </c>
      <c r="D53" s="193" t="e">
        <f>VLOOKUP(B53,'Erection Completed '!$B$2:$J$62,3,FALSE)</f>
        <v>#N/A</v>
      </c>
      <c r="E53" s="187">
        <v>36.044833999999994</v>
      </c>
      <c r="F53" s="211" t="e">
        <f t="shared" si="0"/>
        <v>#N/A</v>
      </c>
      <c r="G53" s="193" t="e">
        <f>VLOOKUP(B53,'Erection Completed '!$B$2:$J$62,6,FALSE)</f>
        <v>#N/A</v>
      </c>
      <c r="H53" s="193" t="e">
        <f>VLOOKUP(B53,'Erection Completed '!$B$2:$J$62,7,FALSE)</f>
        <v>#N/A</v>
      </c>
      <c r="I53" s="276" t="e">
        <f>VLOOKUP(B53,'Erection Completed '!$B$2:$J$62,8,FALSE)</f>
        <v>#N/A</v>
      </c>
      <c r="J53" s="6"/>
      <c r="K53" s="277" t="e">
        <f>VLOOKUP(B53,'Erection Completed '!$B$2:$K$62,10,FALSE)</f>
        <v>#N/A</v>
      </c>
      <c r="L53" s="196"/>
    </row>
    <row r="54" spans="1:12" ht="15.5" customHeight="1" thickBot="1">
      <c r="A54" s="6">
        <v>53</v>
      </c>
      <c r="B54" s="254" t="s">
        <v>301</v>
      </c>
      <c r="C54" s="254" t="s">
        <v>646</v>
      </c>
      <c r="D54" s="193" t="e">
        <f>VLOOKUP(B54,'Erection Completed '!$B$2:$J$62,3,FALSE)</f>
        <v>#N/A</v>
      </c>
      <c r="E54" s="187">
        <v>36.044833999999994</v>
      </c>
      <c r="F54" s="211" t="e">
        <f t="shared" si="0"/>
        <v>#N/A</v>
      </c>
      <c r="G54" s="193" t="e">
        <f>VLOOKUP(B54,'Erection Completed '!$B$2:$J$62,6,FALSE)</f>
        <v>#N/A</v>
      </c>
      <c r="H54" s="193" t="e">
        <f>VLOOKUP(B54,'Erection Completed '!$B$2:$J$62,7,FALSE)</f>
        <v>#N/A</v>
      </c>
      <c r="I54" s="276" t="e">
        <f>VLOOKUP(B54,'Erection Completed '!$B$2:$J$62,8,FALSE)</f>
        <v>#N/A</v>
      </c>
      <c r="J54" s="6"/>
      <c r="K54" s="277" t="e">
        <f>VLOOKUP(B54,'Erection Completed '!$B$2:$K$62,10,FALSE)</f>
        <v>#N/A</v>
      </c>
      <c r="L54" s="196"/>
    </row>
    <row r="55" spans="1:12" ht="15.5" customHeight="1" thickBot="1">
      <c r="A55" s="6">
        <v>54</v>
      </c>
      <c r="B55" s="254" t="s">
        <v>302</v>
      </c>
      <c r="C55" s="254" t="s">
        <v>646</v>
      </c>
      <c r="D55" s="193" t="e">
        <f>VLOOKUP(B55,'Erection Completed '!$B$2:$J$62,3,FALSE)</f>
        <v>#N/A</v>
      </c>
      <c r="E55" s="187">
        <v>36.044833999999994</v>
      </c>
      <c r="F55" s="211" t="e">
        <f t="shared" si="0"/>
        <v>#N/A</v>
      </c>
      <c r="G55" s="193" t="e">
        <f>VLOOKUP(B55,'Erection Completed '!$B$2:$J$62,6,FALSE)</f>
        <v>#N/A</v>
      </c>
      <c r="H55" s="193" t="e">
        <f>VLOOKUP(B55,'Erection Completed '!$B$2:$J$62,7,FALSE)</f>
        <v>#N/A</v>
      </c>
      <c r="I55" s="276" t="e">
        <f>VLOOKUP(B55,'Erection Completed '!$B$2:$J$62,8,FALSE)</f>
        <v>#N/A</v>
      </c>
      <c r="J55" s="6"/>
      <c r="K55" s="277" t="e">
        <f>VLOOKUP(B55,'Erection Completed '!$B$2:$K$62,10,FALSE)</f>
        <v>#N/A</v>
      </c>
      <c r="L55" s="196"/>
    </row>
    <row r="56" spans="1:12" ht="15.5" customHeight="1" thickBot="1">
      <c r="A56" s="6">
        <v>55</v>
      </c>
      <c r="B56" s="254" t="s">
        <v>303</v>
      </c>
      <c r="C56" s="254" t="s">
        <v>645</v>
      </c>
      <c r="D56" s="193" t="e">
        <f>VLOOKUP(B56,'Erection Completed '!$B$2:$J$62,3,FALSE)</f>
        <v>#N/A</v>
      </c>
      <c r="E56" s="187">
        <v>64.25380899999999</v>
      </c>
      <c r="F56" s="211" t="e">
        <f t="shared" si="0"/>
        <v>#N/A</v>
      </c>
      <c r="G56" s="193" t="e">
        <f>VLOOKUP(B56,'Erection Completed '!$B$2:$J$62,6,FALSE)</f>
        <v>#N/A</v>
      </c>
      <c r="H56" s="193" t="e">
        <f>VLOOKUP(B56,'Erection Completed '!$B$2:$J$62,7,FALSE)</f>
        <v>#N/A</v>
      </c>
      <c r="I56" s="276" t="e">
        <f>VLOOKUP(B56,'Erection Completed '!$B$2:$J$62,8,FALSE)</f>
        <v>#N/A</v>
      </c>
      <c r="J56" s="6"/>
      <c r="K56" s="277" t="e">
        <f>VLOOKUP(B56,'Erection Completed '!$B$2:$K$62,10,FALSE)</f>
        <v>#N/A</v>
      </c>
      <c r="L56" s="196"/>
    </row>
    <row r="57" spans="1:12" ht="15.5" customHeight="1" thickBot="1">
      <c r="A57" s="6">
        <v>56</v>
      </c>
      <c r="B57" s="254" t="s">
        <v>304</v>
      </c>
      <c r="C57" s="254" t="s">
        <v>623</v>
      </c>
      <c r="D57" s="193" t="e">
        <f>VLOOKUP(B57,'Erection Completed '!$B$2:$J$62,3,FALSE)</f>
        <v>#N/A</v>
      </c>
      <c r="E57" s="187">
        <v>37.796346</v>
      </c>
      <c r="F57" s="211" t="e">
        <f t="shared" si="0"/>
        <v>#N/A</v>
      </c>
      <c r="G57" s="193" t="e">
        <f>VLOOKUP(B57,'Erection Completed '!$B$2:$J$62,6,FALSE)</f>
        <v>#N/A</v>
      </c>
      <c r="H57" s="193" t="e">
        <f>VLOOKUP(B57,'Erection Completed '!$B$2:$J$62,7,FALSE)</f>
        <v>#N/A</v>
      </c>
      <c r="I57" s="276" t="e">
        <f>VLOOKUP(B57,'Erection Completed '!$B$2:$J$62,8,FALSE)</f>
        <v>#N/A</v>
      </c>
      <c r="J57" s="6"/>
      <c r="K57" s="277" t="e">
        <f>VLOOKUP(B57,'Erection Completed '!$B$2:$K$62,10,FALSE)</f>
        <v>#N/A</v>
      </c>
      <c r="L57" s="196"/>
    </row>
    <row r="58" spans="1:12" ht="15.5" customHeight="1" thickBot="1">
      <c r="A58" s="6">
        <v>57</v>
      </c>
      <c r="B58" s="254" t="s">
        <v>305</v>
      </c>
      <c r="C58" s="254" t="s">
        <v>20</v>
      </c>
      <c r="D58" s="193" t="e">
        <f>VLOOKUP(B58,'Erection Completed '!$B$2:$J$62,3,FALSE)</f>
        <v>#N/A</v>
      </c>
      <c r="E58" s="187">
        <v>54.417843999999995</v>
      </c>
      <c r="F58" s="211" t="e">
        <f t="shared" si="0"/>
        <v>#N/A</v>
      </c>
      <c r="G58" s="193" t="e">
        <f>VLOOKUP(B58,'Erection Completed '!$B$2:$J$62,6,FALSE)</f>
        <v>#N/A</v>
      </c>
      <c r="H58" s="193" t="e">
        <f>VLOOKUP(B58,'Erection Completed '!$B$2:$J$62,7,FALSE)</f>
        <v>#N/A</v>
      </c>
      <c r="I58" s="276" t="e">
        <f>VLOOKUP(B58,'Erection Completed '!$B$2:$J$62,8,FALSE)</f>
        <v>#N/A</v>
      </c>
      <c r="J58" s="6"/>
      <c r="K58" s="277" t="e">
        <f>VLOOKUP(B58,'Erection Completed '!$B$2:$K$62,10,FALSE)</f>
        <v>#N/A</v>
      </c>
      <c r="L58" s="196"/>
    </row>
    <row r="59" spans="1:12" ht="15.5" customHeight="1" thickBot="1">
      <c r="A59" s="6">
        <v>58</v>
      </c>
      <c r="B59" s="254" t="s">
        <v>306</v>
      </c>
      <c r="C59" s="254" t="s">
        <v>20</v>
      </c>
      <c r="D59" s="193" t="e">
        <f>VLOOKUP(B59,'Erection Completed '!$B$2:$J$62,3,FALSE)</f>
        <v>#N/A</v>
      </c>
      <c r="E59" s="187">
        <v>54.417843999999995</v>
      </c>
      <c r="F59" s="211" t="e">
        <f t="shared" si="0"/>
        <v>#N/A</v>
      </c>
      <c r="G59" s="193" t="e">
        <f>VLOOKUP(B59,'Erection Completed '!$B$2:$J$62,6,FALSE)</f>
        <v>#N/A</v>
      </c>
      <c r="H59" s="193" t="e">
        <f>VLOOKUP(B59,'Erection Completed '!$B$2:$J$62,7,FALSE)</f>
        <v>#N/A</v>
      </c>
      <c r="I59" s="276" t="e">
        <f>VLOOKUP(B59,'Erection Completed '!$B$2:$J$62,8,FALSE)</f>
        <v>#N/A</v>
      </c>
      <c r="J59" s="6"/>
      <c r="K59" s="277" t="e">
        <f>VLOOKUP(B59,'Erection Completed '!$B$2:$K$62,10,FALSE)</f>
        <v>#N/A</v>
      </c>
      <c r="L59" s="196"/>
    </row>
    <row r="60" spans="1:12" ht="15.5" customHeight="1" thickBot="1">
      <c r="A60" s="6">
        <v>59</v>
      </c>
      <c r="B60" s="254" t="s">
        <v>307</v>
      </c>
      <c r="C60" s="254" t="s">
        <v>642</v>
      </c>
      <c r="D60" s="193" t="e">
        <f>VLOOKUP(B60,'Erection Completed '!$B$2:$J$62,3,FALSE)</f>
        <v>#N/A</v>
      </c>
      <c r="E60" s="187">
        <v>39.458914000000007</v>
      </c>
      <c r="F60" s="211" t="e">
        <f t="shared" si="0"/>
        <v>#N/A</v>
      </c>
      <c r="G60" s="193" t="e">
        <f>VLOOKUP(B60,'Erection Completed '!$B$2:$J$62,6,FALSE)</f>
        <v>#N/A</v>
      </c>
      <c r="H60" s="193" t="e">
        <f>VLOOKUP(B60,'Erection Completed '!$B$2:$J$62,7,FALSE)</f>
        <v>#N/A</v>
      </c>
      <c r="I60" s="276" t="e">
        <f>VLOOKUP(B60,'Erection Completed '!$B$2:$J$62,8,FALSE)</f>
        <v>#N/A</v>
      </c>
      <c r="J60" s="6"/>
      <c r="K60" s="277" t="e">
        <f>VLOOKUP(B60,'Erection Completed '!$B$2:$K$62,10,FALSE)</f>
        <v>#N/A</v>
      </c>
      <c r="L60" s="196"/>
    </row>
    <row r="61" spans="1:12" ht="15.5" customHeight="1" thickBot="1">
      <c r="A61" s="6">
        <v>60</v>
      </c>
      <c r="B61" s="254" t="s">
        <v>308</v>
      </c>
      <c r="C61" s="254" t="s">
        <v>2</v>
      </c>
      <c r="D61" s="193" t="e">
        <f>VLOOKUP(B61,'Erection Completed '!$B$2:$J$62,3,FALSE)</f>
        <v>#N/A</v>
      </c>
      <c r="E61" s="187">
        <v>72.237603000000007</v>
      </c>
      <c r="F61" s="211" t="e">
        <f t="shared" si="0"/>
        <v>#N/A</v>
      </c>
      <c r="G61" s="193" t="e">
        <f>VLOOKUP(B61,'Erection Completed '!$B$2:$J$62,6,FALSE)</f>
        <v>#N/A</v>
      </c>
      <c r="H61" s="193" t="e">
        <f>VLOOKUP(B61,'Erection Completed '!$B$2:$J$62,7,FALSE)</f>
        <v>#N/A</v>
      </c>
      <c r="I61" s="276" t="e">
        <f>VLOOKUP(B61,'Erection Completed '!$B$2:$J$62,8,FALSE)</f>
        <v>#N/A</v>
      </c>
      <c r="J61" s="6"/>
      <c r="K61" s="277" t="e">
        <f>VLOOKUP(B61,'Erection Completed '!$B$2:$K$62,10,FALSE)</f>
        <v>#N/A</v>
      </c>
      <c r="L61" s="196"/>
    </row>
    <row r="62" spans="1:12" ht="15.5" customHeight="1" thickBot="1">
      <c r="A62" s="6">
        <v>61</v>
      </c>
      <c r="B62" s="254" t="s">
        <v>22</v>
      </c>
      <c r="C62" s="254" t="s">
        <v>29</v>
      </c>
      <c r="D62" s="193" t="e">
        <f>VLOOKUP(B62,'Erection Completed '!$B$2:$J$62,3,FALSE)</f>
        <v>#N/A</v>
      </c>
      <c r="E62" s="187">
        <v>84.299299000000005</v>
      </c>
      <c r="F62" s="211" t="e">
        <f t="shared" si="0"/>
        <v>#N/A</v>
      </c>
      <c r="G62" s="193" t="e">
        <f>VLOOKUP(B62,'Erection Completed '!$B$2:$J$62,6,FALSE)</f>
        <v>#N/A</v>
      </c>
      <c r="H62" s="193" t="e">
        <f>VLOOKUP(B62,'Erection Completed '!$B$2:$J$62,7,FALSE)</f>
        <v>#N/A</v>
      </c>
      <c r="I62" s="276" t="e">
        <f>VLOOKUP(B62,'Erection Completed '!$B$2:$J$62,8,FALSE)</f>
        <v>#N/A</v>
      </c>
      <c r="J62" s="6"/>
      <c r="K62" s="277" t="e">
        <f>VLOOKUP(B62,'Erection Completed '!$B$2:$K$62,10,FALSE)</f>
        <v>#N/A</v>
      </c>
      <c r="L62" s="196"/>
    </row>
    <row r="63" spans="1:12" ht="15.5" customHeight="1" thickBot="1">
      <c r="A63" s="6">
        <v>62</v>
      </c>
      <c r="B63" s="254" t="s">
        <v>309</v>
      </c>
      <c r="C63" s="254" t="s">
        <v>12</v>
      </c>
      <c r="D63" s="193" t="str">
        <f>VLOOKUP(B63,'Erection Completed '!$B$2:$J$62,3,FALSE)</f>
        <v>C+9</v>
      </c>
      <c r="E63" s="187">
        <v>94.407668999999999</v>
      </c>
      <c r="F63" s="211" t="str">
        <f t="shared" si="0"/>
        <v>Completed</v>
      </c>
      <c r="G63" s="193" t="str">
        <f>VLOOKUP(B63,'Erection Completed '!$B$2:$J$62,6,FALSE)</f>
        <v>C</v>
      </c>
      <c r="H63" s="193">
        <f>VLOOKUP(B63,'Erection Completed '!$B$2:$J$62,7,FALSE)</f>
        <v>46171</v>
      </c>
      <c r="I63" s="276">
        <f>VLOOKUP(B63,'Erection Completed '!$B$2:$J$62,8,FALSE)</f>
        <v>20</v>
      </c>
      <c r="J63" s="6"/>
      <c r="K63" s="277" t="str">
        <f>VLOOKUP(B63,'Erection Completed '!$B$2:$K$62,10,FALSE)</f>
        <v>Yes</v>
      </c>
      <c r="L63" s="196"/>
    </row>
    <row r="64" spans="1:12" ht="15.5" customHeight="1" thickBot="1">
      <c r="A64" s="6">
        <v>63</v>
      </c>
      <c r="B64" s="254" t="s">
        <v>202</v>
      </c>
      <c r="C64" s="254" t="s">
        <v>625</v>
      </c>
      <c r="D64" s="193" t="str">
        <f>VLOOKUP(B64,'Erection Completed '!$B$2:$J$62,3,FALSE)</f>
        <v>A+0</v>
      </c>
      <c r="E64" s="187">
        <v>65.756547999999995</v>
      </c>
      <c r="F64" s="211" t="str">
        <f t="shared" si="0"/>
        <v>Completed</v>
      </c>
      <c r="G64" s="193" t="str">
        <f>VLOOKUP(B64,'Erection Completed '!$B$2:$J$62,6,FALSE)</f>
        <v>C</v>
      </c>
      <c r="H64" s="193">
        <f>VLOOKUP(B64,'Erection Completed '!$B$2:$J$62,7,FALSE)</f>
        <v>46140</v>
      </c>
      <c r="I64" s="276">
        <f>VLOOKUP(B64,'Erection Completed '!$B$2:$J$62,8,FALSE)</f>
        <v>35</v>
      </c>
      <c r="J64" s="6"/>
      <c r="K64" s="277" t="str">
        <f>VLOOKUP(B64,'Erection Completed '!$B$2:$K$62,10,FALSE)</f>
        <v>Yes</v>
      </c>
      <c r="L64" s="196"/>
    </row>
    <row r="65" spans="1:12" ht="15.5" customHeight="1" thickBot="1">
      <c r="A65" s="6">
        <v>64</v>
      </c>
      <c r="B65" s="254" t="s">
        <v>23</v>
      </c>
      <c r="C65" s="254" t="s">
        <v>656</v>
      </c>
      <c r="D65" s="193" t="e">
        <f>VLOOKUP(B65,'Erection Completed '!$B$2:$J$62,3,FALSE)</f>
        <v>#N/A</v>
      </c>
      <c r="E65" s="187">
        <v>56.863203999999989</v>
      </c>
      <c r="F65" s="211" t="e">
        <f t="shared" si="0"/>
        <v>#N/A</v>
      </c>
      <c r="G65" s="193" t="e">
        <f>VLOOKUP(B65,'Erection Completed '!$B$2:$J$62,6,FALSE)</f>
        <v>#N/A</v>
      </c>
      <c r="H65" s="193" t="e">
        <f>VLOOKUP(B65,'Erection Completed '!$B$2:$J$62,7,FALSE)</f>
        <v>#N/A</v>
      </c>
      <c r="I65" s="276" t="e">
        <f>VLOOKUP(B65,'Erection Completed '!$B$2:$J$62,8,FALSE)</f>
        <v>#N/A</v>
      </c>
      <c r="J65" s="6"/>
      <c r="K65" s="277" t="e">
        <f>VLOOKUP(B65,'Erection Completed '!$B$2:$K$62,10,FALSE)</f>
        <v>#N/A</v>
      </c>
      <c r="L65" s="196"/>
    </row>
    <row r="66" spans="1:12" ht="15.5" customHeight="1" thickBot="1">
      <c r="A66" s="6">
        <v>65</v>
      </c>
      <c r="B66" s="254" t="s">
        <v>24</v>
      </c>
      <c r="C66" s="254" t="s">
        <v>643</v>
      </c>
      <c r="D66" s="193" t="e">
        <f>VLOOKUP(B66,'Erection Completed '!$B$2:$J$62,3,FALSE)</f>
        <v>#N/A</v>
      </c>
      <c r="E66" s="187">
        <v>44.794097999999998</v>
      </c>
      <c r="F66" s="211" t="e">
        <f t="shared" si="0"/>
        <v>#N/A</v>
      </c>
      <c r="G66" s="193" t="e">
        <f>VLOOKUP(B66,'Erection Completed '!$B$2:$J$62,6,FALSE)</f>
        <v>#N/A</v>
      </c>
      <c r="H66" s="193" t="e">
        <f>VLOOKUP(B66,'Erection Completed '!$B$2:$J$62,7,FALSE)</f>
        <v>#N/A</v>
      </c>
      <c r="I66" s="276" t="e">
        <f>VLOOKUP(B66,'Erection Completed '!$B$2:$J$62,8,FALSE)</f>
        <v>#N/A</v>
      </c>
      <c r="J66" s="6"/>
      <c r="K66" s="277" t="e">
        <f>VLOOKUP(B66,'Erection Completed '!$B$2:$K$62,10,FALSE)</f>
        <v>#N/A</v>
      </c>
      <c r="L66" s="196"/>
    </row>
    <row r="67" spans="1:12" ht="15.5" customHeight="1" thickBot="1">
      <c r="A67" s="6">
        <v>66</v>
      </c>
      <c r="B67" s="254" t="s">
        <v>25</v>
      </c>
      <c r="C67" s="254" t="s">
        <v>646</v>
      </c>
      <c r="D67" s="193" t="e">
        <f>VLOOKUP(B67,'Erection Completed '!$B$2:$J$62,3,FALSE)</f>
        <v>#N/A</v>
      </c>
      <c r="E67" s="187">
        <v>36.044833999999994</v>
      </c>
      <c r="F67" s="211" t="e">
        <f t="shared" ref="F67:F130" si="1">IF(G67&gt;=1-1-2024,"Completed","Not Completed")</f>
        <v>#N/A</v>
      </c>
      <c r="G67" s="193" t="e">
        <f>VLOOKUP(B67,'Erection Completed '!$B$2:$J$62,6,FALSE)</f>
        <v>#N/A</v>
      </c>
      <c r="H67" s="193" t="e">
        <f>VLOOKUP(B67,'Erection Completed '!$B$2:$J$62,7,FALSE)</f>
        <v>#N/A</v>
      </c>
      <c r="I67" s="276" t="e">
        <f>VLOOKUP(B67,'Erection Completed '!$B$2:$J$62,8,FALSE)</f>
        <v>#N/A</v>
      </c>
      <c r="J67" s="6"/>
      <c r="K67" s="277" t="e">
        <f>VLOOKUP(B67,'Erection Completed '!$B$2:$K$62,10,FALSE)</f>
        <v>#N/A</v>
      </c>
      <c r="L67" s="196"/>
    </row>
    <row r="68" spans="1:12" ht="15.5" customHeight="1" thickBot="1">
      <c r="A68" s="6">
        <v>67</v>
      </c>
      <c r="B68" s="254" t="s">
        <v>310</v>
      </c>
      <c r="C68" s="254" t="s">
        <v>36</v>
      </c>
      <c r="D68" s="193" t="e">
        <f>VLOOKUP(B68,'Erection Completed '!$B$2:$J$62,3,FALSE)</f>
        <v>#N/A</v>
      </c>
      <c r="E68" s="187">
        <v>74.632070999999996</v>
      </c>
      <c r="F68" s="211" t="e">
        <f t="shared" si="1"/>
        <v>#N/A</v>
      </c>
      <c r="G68" s="193" t="e">
        <f>VLOOKUP(B68,'Erection Completed '!$B$2:$J$62,6,FALSE)</f>
        <v>#N/A</v>
      </c>
      <c r="H68" s="193" t="e">
        <f>VLOOKUP(B68,'Erection Completed '!$B$2:$J$62,7,FALSE)</f>
        <v>#N/A</v>
      </c>
      <c r="I68" s="276" t="e">
        <f>VLOOKUP(B68,'Erection Completed '!$B$2:$J$62,8,FALSE)</f>
        <v>#N/A</v>
      </c>
      <c r="J68" s="6"/>
      <c r="K68" s="277" t="e">
        <f>VLOOKUP(B68,'Erection Completed '!$B$2:$K$62,10,FALSE)</f>
        <v>#N/A</v>
      </c>
      <c r="L68" s="196"/>
    </row>
    <row r="69" spans="1:12" ht="15.5" customHeight="1" thickBot="1">
      <c r="A69" s="6">
        <v>68</v>
      </c>
      <c r="B69" s="254" t="s">
        <v>311</v>
      </c>
      <c r="C69" s="254" t="s">
        <v>657</v>
      </c>
      <c r="D69" s="193" t="e">
        <f>VLOOKUP(B69,'Erection Completed '!$B$2:$J$62,3,FALSE)</f>
        <v>#N/A</v>
      </c>
      <c r="E69" s="187">
        <v>85.230485000000002</v>
      </c>
      <c r="F69" s="211" t="e">
        <f t="shared" si="1"/>
        <v>#N/A</v>
      </c>
      <c r="G69" s="193" t="e">
        <f>VLOOKUP(B69,'Erection Completed '!$B$2:$J$62,6,FALSE)</f>
        <v>#N/A</v>
      </c>
      <c r="H69" s="193" t="e">
        <f>VLOOKUP(B69,'Erection Completed '!$B$2:$J$62,7,FALSE)</f>
        <v>#N/A</v>
      </c>
      <c r="I69" s="276" t="e">
        <f>VLOOKUP(B69,'Erection Completed '!$B$2:$J$62,8,FALSE)</f>
        <v>#N/A</v>
      </c>
      <c r="J69" s="6"/>
      <c r="K69" s="277" t="e">
        <f>VLOOKUP(B69,'Erection Completed '!$B$2:$K$62,10,FALSE)</f>
        <v>#N/A</v>
      </c>
      <c r="L69" s="196"/>
    </row>
    <row r="70" spans="1:12" ht="15.5" customHeight="1" thickBot="1">
      <c r="A70" s="6">
        <v>69</v>
      </c>
      <c r="B70" s="254" t="s">
        <v>312</v>
      </c>
      <c r="C70" s="254" t="s">
        <v>643</v>
      </c>
      <c r="D70" s="193" t="str">
        <f>VLOOKUP(B70,'Erection Completed '!$B$2:$J$62,3,FALSE)</f>
        <v>A+3</v>
      </c>
      <c r="E70" s="187">
        <v>44.794097999999998</v>
      </c>
      <c r="F70" s="211" t="str">
        <f t="shared" si="1"/>
        <v>Completed</v>
      </c>
      <c r="G70" s="193" t="str">
        <f>VLOOKUP(B70,'Erection Completed '!$B$2:$J$62,6,FALSE)</f>
        <v>C</v>
      </c>
      <c r="H70" s="193">
        <f>VLOOKUP(B70,'Erection Completed '!$B$2:$J$62,7,FALSE)</f>
        <v>46163</v>
      </c>
      <c r="I70" s="276">
        <f>VLOOKUP(B70,'Erection Completed '!$B$2:$J$62,8,FALSE)</f>
        <v>35</v>
      </c>
      <c r="J70" s="6"/>
      <c r="K70" s="277" t="str">
        <f>VLOOKUP(B70,'Erection Completed '!$B$2:$K$62,10,FALSE)</f>
        <v>Yes</v>
      </c>
      <c r="L70" s="196"/>
    </row>
    <row r="71" spans="1:12" ht="15.5" customHeight="1" thickBot="1">
      <c r="A71" s="6">
        <v>70</v>
      </c>
      <c r="B71" s="254" t="s">
        <v>313</v>
      </c>
      <c r="C71" s="254" t="s">
        <v>653</v>
      </c>
      <c r="D71" s="193" t="str">
        <f>VLOOKUP(B71,'Erection Completed '!$B$2:$J$62,3,FALSE)</f>
        <v>A+0</v>
      </c>
      <c r="E71" s="187">
        <v>54.417843999999995</v>
      </c>
      <c r="F71" s="211" t="str">
        <f t="shared" si="1"/>
        <v>Completed</v>
      </c>
      <c r="G71" s="193" t="str">
        <f>VLOOKUP(B71,'Erection Completed '!$B$2:$J$62,6,FALSE)</f>
        <v>C</v>
      </c>
      <c r="H71" s="193">
        <f>VLOOKUP(B71,'Erection Completed '!$B$2:$J$62,7,FALSE)</f>
        <v>46154</v>
      </c>
      <c r="I71" s="276">
        <f>VLOOKUP(B71,'Erection Completed '!$B$2:$J$62,8,FALSE)</f>
        <v>38</v>
      </c>
      <c r="J71" s="6"/>
      <c r="K71" s="277" t="str">
        <f>VLOOKUP(B71,'Erection Completed '!$B$2:$K$62,10,FALSE)</f>
        <v>Yes</v>
      </c>
      <c r="L71" s="196"/>
    </row>
    <row r="72" spans="1:12" ht="15.5" customHeight="1" thickBot="1">
      <c r="A72" s="6">
        <v>71</v>
      </c>
      <c r="B72" s="254" t="s">
        <v>342</v>
      </c>
      <c r="C72" s="254" t="s">
        <v>20</v>
      </c>
      <c r="D72" s="193" t="e">
        <f>VLOOKUP(B72,'Erection Completed '!$B$2:$J$62,3,FALSE)</f>
        <v>#N/A</v>
      </c>
      <c r="E72" s="187">
        <v>54.417843999999995</v>
      </c>
      <c r="F72" s="211" t="e">
        <f t="shared" si="1"/>
        <v>#N/A</v>
      </c>
      <c r="G72" s="193" t="e">
        <f>VLOOKUP(B72,'Erection Completed '!$B$2:$J$62,6,FALSE)</f>
        <v>#N/A</v>
      </c>
      <c r="H72" s="193" t="e">
        <f>VLOOKUP(B72,'Erection Completed '!$B$2:$J$62,7,FALSE)</f>
        <v>#N/A</v>
      </c>
      <c r="I72" s="276" t="e">
        <f>VLOOKUP(B72,'Erection Completed '!$B$2:$J$62,8,FALSE)</f>
        <v>#N/A</v>
      </c>
      <c r="J72" s="6"/>
      <c r="K72" s="277" t="e">
        <f>VLOOKUP(B72,'Erection Completed '!$B$2:$K$62,10,FALSE)</f>
        <v>#N/A</v>
      </c>
      <c r="L72" s="196"/>
    </row>
    <row r="73" spans="1:12" ht="15.5" customHeight="1" thickBot="1">
      <c r="A73" s="6">
        <v>72</v>
      </c>
      <c r="B73" s="254" t="s">
        <v>26</v>
      </c>
      <c r="C73" s="254" t="s">
        <v>1</v>
      </c>
      <c r="D73" s="193" t="e">
        <f>VLOOKUP(B73,'Erection Completed '!$B$2:$J$62,3,FALSE)</f>
        <v>#N/A</v>
      </c>
      <c r="E73" s="187">
        <v>141.87401500000001</v>
      </c>
      <c r="F73" s="211" t="e">
        <f t="shared" si="1"/>
        <v>#N/A</v>
      </c>
      <c r="G73" s="193" t="e">
        <f>VLOOKUP(B73,'Erection Completed '!$B$2:$J$62,6,FALSE)</f>
        <v>#N/A</v>
      </c>
      <c r="H73" s="193" t="e">
        <f>VLOOKUP(B73,'Erection Completed '!$B$2:$J$62,7,FALSE)</f>
        <v>#N/A</v>
      </c>
      <c r="I73" s="276" t="e">
        <f>VLOOKUP(B73,'Erection Completed '!$B$2:$J$62,8,FALSE)</f>
        <v>#N/A</v>
      </c>
      <c r="J73" s="6"/>
      <c r="K73" s="277" t="e">
        <f>VLOOKUP(B73,'Erection Completed '!$B$2:$K$62,10,FALSE)</f>
        <v>#N/A</v>
      </c>
      <c r="L73" s="196"/>
    </row>
    <row r="74" spans="1:12" ht="15.5" customHeight="1" thickBot="1">
      <c r="A74" s="6">
        <v>73</v>
      </c>
      <c r="B74" s="254" t="s">
        <v>314</v>
      </c>
      <c r="C74" s="254" t="s">
        <v>1</v>
      </c>
      <c r="D74" s="193" t="e">
        <f>VLOOKUP(B74,'Erection Completed '!$B$2:$J$62,3,FALSE)</f>
        <v>#N/A</v>
      </c>
      <c r="E74" s="187">
        <v>141.87401500000001</v>
      </c>
      <c r="F74" s="211" t="e">
        <f t="shared" si="1"/>
        <v>#N/A</v>
      </c>
      <c r="G74" s="193" t="e">
        <f>VLOOKUP(B74,'Erection Completed '!$B$2:$J$62,6,FALSE)</f>
        <v>#N/A</v>
      </c>
      <c r="H74" s="193" t="e">
        <f>VLOOKUP(B74,'Erection Completed '!$B$2:$J$62,7,FALSE)</f>
        <v>#N/A</v>
      </c>
      <c r="I74" s="276" t="e">
        <f>VLOOKUP(B74,'Erection Completed '!$B$2:$J$62,8,FALSE)</f>
        <v>#N/A</v>
      </c>
      <c r="J74" s="6"/>
      <c r="K74" s="277" t="e">
        <f>VLOOKUP(B74,'Erection Completed '!$B$2:$K$62,10,FALSE)</f>
        <v>#N/A</v>
      </c>
      <c r="L74" s="196"/>
    </row>
    <row r="75" spans="1:12" ht="15.5" customHeight="1" thickBot="1">
      <c r="A75" s="6">
        <v>74</v>
      </c>
      <c r="B75" s="254" t="s">
        <v>315</v>
      </c>
      <c r="C75" s="254" t="s">
        <v>623</v>
      </c>
      <c r="D75" s="193" t="e">
        <f>VLOOKUP(B75,'Erection Completed '!$B$2:$J$62,3,FALSE)</f>
        <v>#N/A</v>
      </c>
      <c r="E75" s="187">
        <v>37.796346</v>
      </c>
      <c r="F75" s="211" t="e">
        <f t="shared" si="1"/>
        <v>#N/A</v>
      </c>
      <c r="G75" s="193" t="e">
        <f>VLOOKUP(B75,'Erection Completed '!$B$2:$J$62,6,FALSE)</f>
        <v>#N/A</v>
      </c>
      <c r="H75" s="193" t="e">
        <f>VLOOKUP(B75,'Erection Completed '!$B$2:$J$62,7,FALSE)</f>
        <v>#N/A</v>
      </c>
      <c r="I75" s="276" t="e">
        <f>VLOOKUP(B75,'Erection Completed '!$B$2:$J$62,8,FALSE)</f>
        <v>#N/A</v>
      </c>
      <c r="J75" s="6"/>
      <c r="K75" s="277" t="e">
        <f>VLOOKUP(B75,'Erection Completed '!$B$2:$K$62,10,FALSE)</f>
        <v>#N/A</v>
      </c>
      <c r="L75" s="196"/>
    </row>
    <row r="76" spans="1:12" ht="15.5" customHeight="1" thickBot="1">
      <c r="A76" s="6">
        <v>75</v>
      </c>
      <c r="B76" s="254" t="s">
        <v>316</v>
      </c>
      <c r="C76" s="254" t="s">
        <v>623</v>
      </c>
      <c r="D76" s="193" t="e">
        <f>VLOOKUP(B76,'Erection Completed '!$B$2:$J$62,3,FALSE)</f>
        <v>#N/A</v>
      </c>
      <c r="E76" s="187">
        <v>37.796346</v>
      </c>
      <c r="F76" s="211" t="e">
        <f t="shared" si="1"/>
        <v>#N/A</v>
      </c>
      <c r="G76" s="193" t="e">
        <f>VLOOKUP(B76,'Erection Completed '!$B$2:$J$62,6,FALSE)</f>
        <v>#N/A</v>
      </c>
      <c r="H76" s="193" t="e">
        <f>VLOOKUP(B76,'Erection Completed '!$B$2:$J$62,7,FALSE)</f>
        <v>#N/A</v>
      </c>
      <c r="I76" s="276" t="e">
        <f>VLOOKUP(B76,'Erection Completed '!$B$2:$J$62,8,FALSE)</f>
        <v>#N/A</v>
      </c>
      <c r="J76" s="6"/>
      <c r="K76" s="277" t="e">
        <f>VLOOKUP(B76,'Erection Completed '!$B$2:$K$62,10,FALSE)</f>
        <v>#N/A</v>
      </c>
      <c r="L76" s="196"/>
    </row>
    <row r="77" spans="1:12" ht="15.5" customHeight="1" thickBot="1">
      <c r="A77" s="6">
        <v>76</v>
      </c>
      <c r="B77" s="254" t="s">
        <v>27</v>
      </c>
      <c r="C77" s="254" t="s">
        <v>623</v>
      </c>
      <c r="D77" s="193" t="e">
        <f>VLOOKUP(B77,'Erection Completed '!$B$2:$J$62,3,FALSE)</f>
        <v>#N/A</v>
      </c>
      <c r="E77" s="187">
        <v>37.796346</v>
      </c>
      <c r="F77" s="211" t="e">
        <f t="shared" si="1"/>
        <v>#N/A</v>
      </c>
      <c r="G77" s="193" t="e">
        <f>VLOOKUP(B77,'Erection Completed '!$B$2:$J$62,6,FALSE)</f>
        <v>#N/A</v>
      </c>
      <c r="H77" s="193" t="e">
        <f>VLOOKUP(B77,'Erection Completed '!$B$2:$J$62,7,FALSE)</f>
        <v>#N/A</v>
      </c>
      <c r="I77" s="276" t="e">
        <f>VLOOKUP(B77,'Erection Completed '!$B$2:$J$62,8,FALSE)</f>
        <v>#N/A</v>
      </c>
      <c r="J77" s="6"/>
      <c r="K77" s="277" t="e">
        <f>VLOOKUP(B77,'Erection Completed '!$B$2:$K$62,10,FALSE)</f>
        <v>#N/A</v>
      </c>
      <c r="L77" s="196"/>
    </row>
    <row r="78" spans="1:12" ht="15.5" customHeight="1" thickBot="1">
      <c r="A78" s="6">
        <v>77</v>
      </c>
      <c r="B78" s="254" t="s">
        <v>204</v>
      </c>
      <c r="C78" s="254" t="s">
        <v>646</v>
      </c>
      <c r="D78" s="193" t="e">
        <f>VLOOKUP(B78,'Erection Completed '!$B$2:$J$62,3,FALSE)</f>
        <v>#N/A</v>
      </c>
      <c r="E78" s="187">
        <v>36.044833999999994</v>
      </c>
      <c r="F78" s="211" t="e">
        <f t="shared" si="1"/>
        <v>#N/A</v>
      </c>
      <c r="G78" s="193" t="e">
        <f>VLOOKUP(B78,'Erection Completed '!$B$2:$J$62,6,FALSE)</f>
        <v>#N/A</v>
      </c>
      <c r="H78" s="193" t="e">
        <f>VLOOKUP(B78,'Erection Completed '!$B$2:$J$62,7,FALSE)</f>
        <v>#N/A</v>
      </c>
      <c r="I78" s="276" t="e">
        <f>VLOOKUP(B78,'Erection Completed '!$B$2:$J$62,8,FALSE)</f>
        <v>#N/A</v>
      </c>
      <c r="J78" s="6"/>
      <c r="K78" s="277" t="e">
        <f>VLOOKUP(B78,'Erection Completed '!$B$2:$K$62,10,FALSE)</f>
        <v>#N/A</v>
      </c>
      <c r="L78" s="196"/>
    </row>
    <row r="79" spans="1:12" ht="15.5" customHeight="1" thickBot="1">
      <c r="A79" s="6">
        <v>78</v>
      </c>
      <c r="B79" s="254" t="s">
        <v>210</v>
      </c>
      <c r="C79" s="254" t="s">
        <v>646</v>
      </c>
      <c r="D79" s="193" t="e">
        <f>VLOOKUP(B79,'Erection Completed '!$B$2:$J$62,3,FALSE)</f>
        <v>#N/A</v>
      </c>
      <c r="E79" s="187">
        <v>36.044833999999994</v>
      </c>
      <c r="F79" s="211" t="e">
        <f t="shared" si="1"/>
        <v>#N/A</v>
      </c>
      <c r="G79" s="193" t="e">
        <f>VLOOKUP(B79,'Erection Completed '!$B$2:$J$62,6,FALSE)</f>
        <v>#N/A</v>
      </c>
      <c r="H79" s="193" t="e">
        <f>VLOOKUP(B79,'Erection Completed '!$B$2:$J$62,7,FALSE)</f>
        <v>#N/A</v>
      </c>
      <c r="I79" s="276" t="e">
        <f>VLOOKUP(B79,'Erection Completed '!$B$2:$J$62,8,FALSE)</f>
        <v>#N/A</v>
      </c>
      <c r="J79" s="6"/>
      <c r="K79" s="277" t="e">
        <f>VLOOKUP(B79,'Erection Completed '!$B$2:$K$62,10,FALSE)</f>
        <v>#N/A</v>
      </c>
      <c r="L79" s="197"/>
    </row>
    <row r="80" spans="1:12" ht="15.5" customHeight="1" thickBot="1">
      <c r="A80" s="6">
        <v>79</v>
      </c>
      <c r="B80" s="254" t="s">
        <v>343</v>
      </c>
      <c r="C80" s="254" t="s">
        <v>642</v>
      </c>
      <c r="D80" s="193" t="e">
        <f>VLOOKUP(B80,'Erection Completed '!$B$2:$J$62,3,FALSE)</f>
        <v>#N/A</v>
      </c>
      <c r="E80" s="187">
        <v>39.458914000000007</v>
      </c>
      <c r="F80" s="211" t="e">
        <f t="shared" si="1"/>
        <v>#N/A</v>
      </c>
      <c r="G80" s="193" t="e">
        <f>VLOOKUP(B80,'Erection Completed '!$B$2:$J$62,6,FALSE)</f>
        <v>#N/A</v>
      </c>
      <c r="H80" s="193" t="e">
        <f>VLOOKUP(B80,'Erection Completed '!$B$2:$J$62,7,FALSE)</f>
        <v>#N/A</v>
      </c>
      <c r="I80" s="276" t="e">
        <f>VLOOKUP(B80,'Erection Completed '!$B$2:$J$62,8,FALSE)</f>
        <v>#N/A</v>
      </c>
      <c r="J80" s="6"/>
      <c r="K80" s="277" t="e">
        <f>VLOOKUP(B80,'Erection Completed '!$B$2:$K$62,10,FALSE)</f>
        <v>#N/A</v>
      </c>
      <c r="L80" s="197"/>
    </row>
    <row r="81" spans="1:12" ht="16" thickBot="1">
      <c r="A81" s="6">
        <v>80</v>
      </c>
      <c r="B81" s="254" t="s">
        <v>317</v>
      </c>
      <c r="C81" s="254" t="s">
        <v>624</v>
      </c>
      <c r="D81" s="193" t="e">
        <f>VLOOKUP(B81,'Erection Completed '!$B$2:$J$62,3,FALSE)</f>
        <v>#N/A</v>
      </c>
      <c r="E81" s="187">
        <v>77.718057000000002</v>
      </c>
      <c r="F81" s="211" t="e">
        <f t="shared" si="1"/>
        <v>#N/A</v>
      </c>
      <c r="G81" s="193" t="e">
        <f>VLOOKUP(B81,'Erection Completed '!$B$2:$J$62,6,FALSE)</f>
        <v>#N/A</v>
      </c>
      <c r="H81" s="193" t="e">
        <f>VLOOKUP(B81,'Erection Completed '!$B$2:$J$62,7,FALSE)</f>
        <v>#N/A</v>
      </c>
      <c r="I81" s="276" t="e">
        <f>VLOOKUP(B81,'Erection Completed '!$B$2:$J$62,8,FALSE)</f>
        <v>#N/A</v>
      </c>
      <c r="J81" s="6"/>
      <c r="K81" s="277" t="e">
        <f>VLOOKUP(B81,'Erection Completed '!$B$2:$K$62,10,FALSE)</f>
        <v>#N/A</v>
      </c>
      <c r="L81" s="197"/>
    </row>
    <row r="82" spans="1:12" ht="16" thickBot="1">
      <c r="A82" s="6">
        <v>81</v>
      </c>
      <c r="B82" s="254" t="s">
        <v>318</v>
      </c>
      <c r="C82" s="254" t="s">
        <v>658</v>
      </c>
      <c r="D82" s="193" t="e">
        <f>VLOOKUP(B82,'Erection Completed '!$B$2:$J$62,3,FALSE)</f>
        <v>#N/A</v>
      </c>
      <c r="E82" s="187">
        <v>129.34103899999999</v>
      </c>
      <c r="F82" s="211" t="e">
        <f t="shared" si="1"/>
        <v>#N/A</v>
      </c>
      <c r="G82" s="193" t="e">
        <f>VLOOKUP(B82,'Erection Completed '!$B$2:$J$62,6,FALSE)</f>
        <v>#N/A</v>
      </c>
      <c r="H82" s="193" t="e">
        <f>VLOOKUP(B82,'Erection Completed '!$B$2:$J$62,7,FALSE)</f>
        <v>#N/A</v>
      </c>
      <c r="I82" s="276" t="e">
        <f>VLOOKUP(B82,'Erection Completed '!$B$2:$J$62,8,FALSE)</f>
        <v>#N/A</v>
      </c>
      <c r="J82" s="6"/>
      <c r="K82" s="277" t="e">
        <f>VLOOKUP(B82,'Erection Completed '!$B$2:$K$62,10,FALSE)</f>
        <v>#N/A</v>
      </c>
      <c r="L82" s="197"/>
    </row>
    <row r="83" spans="1:12" ht="16" thickBot="1">
      <c r="A83" s="6">
        <v>82</v>
      </c>
      <c r="B83" s="254" t="s">
        <v>28</v>
      </c>
      <c r="C83" s="254" t="s">
        <v>658</v>
      </c>
      <c r="D83" s="193" t="e">
        <f>VLOOKUP(B83,'Erection Completed '!$B$2:$J$62,3,FALSE)</f>
        <v>#N/A</v>
      </c>
      <c r="E83" s="187">
        <v>129.34103899999999</v>
      </c>
      <c r="F83" s="211" t="e">
        <f t="shared" si="1"/>
        <v>#N/A</v>
      </c>
      <c r="G83" s="193" t="e">
        <f>VLOOKUP(B83,'Erection Completed '!$B$2:$J$62,6,FALSE)</f>
        <v>#N/A</v>
      </c>
      <c r="H83" s="193" t="e">
        <f>VLOOKUP(B83,'Erection Completed '!$B$2:$J$62,7,FALSE)</f>
        <v>#N/A</v>
      </c>
      <c r="I83" s="276" t="e">
        <f>VLOOKUP(B83,'Erection Completed '!$B$2:$J$62,8,FALSE)</f>
        <v>#N/A</v>
      </c>
      <c r="J83" s="6"/>
      <c r="K83" s="277" t="e">
        <f>VLOOKUP(B83,'Erection Completed '!$B$2:$K$62,10,FALSE)</f>
        <v>#N/A</v>
      </c>
      <c r="L83" s="197"/>
    </row>
    <row r="84" spans="1:12" ht="16" thickBot="1">
      <c r="A84" s="6">
        <v>83</v>
      </c>
      <c r="B84" s="254" t="s">
        <v>319</v>
      </c>
      <c r="C84" s="254" t="s">
        <v>659</v>
      </c>
      <c r="D84" s="193" t="e">
        <f>VLOOKUP(B84,'Erection Completed '!$B$2:$J$62,3,FALSE)</f>
        <v>#N/A</v>
      </c>
      <c r="E84" s="187">
        <v>89.142758999999984</v>
      </c>
      <c r="F84" s="211" t="e">
        <f t="shared" si="1"/>
        <v>#N/A</v>
      </c>
      <c r="G84" s="193" t="e">
        <f>VLOOKUP(B84,'Erection Completed '!$B$2:$J$62,6,FALSE)</f>
        <v>#N/A</v>
      </c>
      <c r="H84" s="193" t="e">
        <f>VLOOKUP(B84,'Erection Completed '!$B$2:$J$62,7,FALSE)</f>
        <v>#N/A</v>
      </c>
      <c r="I84" s="276" t="e">
        <f>VLOOKUP(B84,'Erection Completed '!$B$2:$J$62,8,FALSE)</f>
        <v>#N/A</v>
      </c>
      <c r="J84" s="6"/>
      <c r="K84" s="277" t="e">
        <f>VLOOKUP(B84,'Erection Completed '!$B$2:$K$62,10,FALSE)</f>
        <v>#N/A</v>
      </c>
      <c r="L84" s="197"/>
    </row>
    <row r="85" spans="1:12" ht="16" thickBot="1">
      <c r="A85" s="6">
        <v>84</v>
      </c>
      <c r="B85" s="254" t="s">
        <v>344</v>
      </c>
      <c r="C85" s="254" t="s">
        <v>623</v>
      </c>
      <c r="D85" s="193" t="e">
        <f>VLOOKUP(B85,'Erection Completed '!$B$2:$J$62,3,FALSE)</f>
        <v>#N/A</v>
      </c>
      <c r="E85" s="187">
        <v>37.796346</v>
      </c>
      <c r="F85" s="211" t="e">
        <f t="shared" si="1"/>
        <v>#N/A</v>
      </c>
      <c r="G85" s="193" t="e">
        <f>VLOOKUP(B85,'Erection Completed '!$B$2:$J$62,6,FALSE)</f>
        <v>#N/A</v>
      </c>
      <c r="H85" s="193" t="e">
        <f>VLOOKUP(B85,'Erection Completed '!$B$2:$J$62,7,FALSE)</f>
        <v>#N/A</v>
      </c>
      <c r="I85" s="276" t="e">
        <f>VLOOKUP(B85,'Erection Completed '!$B$2:$J$62,8,FALSE)</f>
        <v>#N/A</v>
      </c>
      <c r="J85" s="6"/>
      <c r="K85" s="277" t="e">
        <f>VLOOKUP(B85,'Erection Completed '!$B$2:$K$62,10,FALSE)</f>
        <v>#N/A</v>
      </c>
      <c r="L85" s="197"/>
    </row>
    <row r="86" spans="1:12" ht="16" thickBot="1">
      <c r="A86" s="6">
        <v>85</v>
      </c>
      <c r="B86" s="254" t="s">
        <v>200</v>
      </c>
      <c r="C86" s="254" t="s">
        <v>623</v>
      </c>
      <c r="D86" s="193" t="e">
        <f>VLOOKUP(B86,'Erection Completed '!$B$2:$J$62,3,FALSE)</f>
        <v>#N/A</v>
      </c>
      <c r="E86" s="187">
        <v>37.796346</v>
      </c>
      <c r="F86" s="211" t="e">
        <f t="shared" si="1"/>
        <v>#N/A</v>
      </c>
      <c r="G86" s="193" t="e">
        <f>VLOOKUP(B86,'Erection Completed '!$B$2:$J$62,6,FALSE)</f>
        <v>#N/A</v>
      </c>
      <c r="H86" s="193" t="e">
        <f>VLOOKUP(B86,'Erection Completed '!$B$2:$J$62,7,FALSE)</f>
        <v>#N/A</v>
      </c>
      <c r="I86" s="276" t="e">
        <f>VLOOKUP(B86,'Erection Completed '!$B$2:$J$62,8,FALSE)</f>
        <v>#N/A</v>
      </c>
      <c r="J86" s="6"/>
      <c r="K86" s="277" t="e">
        <f>VLOOKUP(B86,'Erection Completed '!$B$2:$K$62,10,FALSE)</f>
        <v>#N/A</v>
      </c>
      <c r="L86" s="197"/>
    </row>
    <row r="87" spans="1:12" ht="16" thickBot="1">
      <c r="A87" s="6">
        <v>86</v>
      </c>
      <c r="B87" s="254" t="s">
        <v>194</v>
      </c>
      <c r="C87" s="254" t="s">
        <v>646</v>
      </c>
      <c r="D87" s="193" t="e">
        <f>VLOOKUP(B87,'Erection Completed '!$B$2:$J$62,3,FALSE)</f>
        <v>#N/A</v>
      </c>
      <c r="E87" s="187">
        <v>36.044833999999994</v>
      </c>
      <c r="F87" s="211" t="e">
        <f t="shared" si="1"/>
        <v>#N/A</v>
      </c>
      <c r="G87" s="193" t="e">
        <f>VLOOKUP(B87,'Erection Completed '!$B$2:$J$62,6,FALSE)</f>
        <v>#N/A</v>
      </c>
      <c r="H87" s="193" t="e">
        <f>VLOOKUP(B87,'Erection Completed '!$B$2:$J$62,7,FALSE)</f>
        <v>#N/A</v>
      </c>
      <c r="I87" s="276" t="e">
        <f>VLOOKUP(B87,'Erection Completed '!$B$2:$J$62,8,FALSE)</f>
        <v>#N/A</v>
      </c>
      <c r="J87" s="6"/>
      <c r="K87" s="277" t="e">
        <f>VLOOKUP(B87,'Erection Completed '!$B$2:$K$62,10,FALSE)</f>
        <v>#N/A</v>
      </c>
      <c r="L87" s="197"/>
    </row>
    <row r="88" spans="1:12" ht="16" thickBot="1">
      <c r="A88" s="6">
        <v>87</v>
      </c>
      <c r="B88" s="254" t="s">
        <v>193</v>
      </c>
      <c r="C88" s="254" t="s">
        <v>623</v>
      </c>
      <c r="D88" s="193" t="e">
        <f>VLOOKUP(B88,'Erection Completed '!$B$2:$J$62,3,FALSE)</f>
        <v>#N/A</v>
      </c>
      <c r="E88" s="187">
        <v>37.796346</v>
      </c>
      <c r="F88" s="211" t="e">
        <f t="shared" si="1"/>
        <v>#N/A</v>
      </c>
      <c r="G88" s="193" t="e">
        <f>VLOOKUP(B88,'Erection Completed '!$B$2:$J$62,6,FALSE)</f>
        <v>#N/A</v>
      </c>
      <c r="H88" s="193" t="e">
        <f>VLOOKUP(B88,'Erection Completed '!$B$2:$J$62,7,FALSE)</f>
        <v>#N/A</v>
      </c>
      <c r="I88" s="276" t="e">
        <f>VLOOKUP(B88,'Erection Completed '!$B$2:$J$62,8,FALSE)</f>
        <v>#N/A</v>
      </c>
      <c r="J88" s="6"/>
      <c r="K88" s="277" t="e">
        <f>VLOOKUP(B88,'Erection Completed '!$B$2:$K$62,10,FALSE)</f>
        <v>#N/A</v>
      </c>
      <c r="L88" s="197"/>
    </row>
    <row r="89" spans="1:12" ht="16" thickBot="1">
      <c r="A89" s="6">
        <v>88</v>
      </c>
      <c r="B89" s="254" t="s">
        <v>345</v>
      </c>
      <c r="C89" s="254" t="s">
        <v>642</v>
      </c>
      <c r="D89" s="193" t="e">
        <f>VLOOKUP(B89,'Erection Completed '!$B$2:$J$62,3,FALSE)</f>
        <v>#N/A</v>
      </c>
      <c r="E89" s="187">
        <v>39.458914000000007</v>
      </c>
      <c r="F89" s="211" t="e">
        <f t="shared" si="1"/>
        <v>#N/A</v>
      </c>
      <c r="G89" s="193" t="e">
        <f>VLOOKUP(B89,'Erection Completed '!$B$2:$J$62,6,FALSE)</f>
        <v>#N/A</v>
      </c>
      <c r="H89" s="193" t="e">
        <f>VLOOKUP(B89,'Erection Completed '!$B$2:$J$62,7,FALSE)</f>
        <v>#N/A</v>
      </c>
      <c r="I89" s="276" t="e">
        <f>VLOOKUP(B89,'Erection Completed '!$B$2:$J$62,8,FALSE)</f>
        <v>#N/A</v>
      </c>
      <c r="J89" s="6"/>
      <c r="K89" s="277" t="e">
        <f>VLOOKUP(B89,'Erection Completed '!$B$2:$K$62,10,FALSE)</f>
        <v>#N/A</v>
      </c>
      <c r="L89" s="197"/>
    </row>
    <row r="90" spans="1:12" ht="16" thickBot="1">
      <c r="A90" s="6">
        <v>89</v>
      </c>
      <c r="B90" s="254" t="s">
        <v>346</v>
      </c>
      <c r="C90" s="254" t="s">
        <v>642</v>
      </c>
      <c r="D90" s="193" t="e">
        <f>VLOOKUP(B90,'Erection Completed '!$B$2:$J$62,3,FALSE)</f>
        <v>#N/A</v>
      </c>
      <c r="E90" s="187">
        <v>39.458914000000007</v>
      </c>
      <c r="F90" s="211" t="e">
        <f t="shared" si="1"/>
        <v>#N/A</v>
      </c>
      <c r="G90" s="193" t="e">
        <f>VLOOKUP(B90,'Erection Completed '!$B$2:$J$62,6,FALSE)</f>
        <v>#N/A</v>
      </c>
      <c r="H90" s="193" t="e">
        <f>VLOOKUP(B90,'Erection Completed '!$B$2:$J$62,7,FALSE)</f>
        <v>#N/A</v>
      </c>
      <c r="I90" s="276" t="e">
        <f>VLOOKUP(B90,'Erection Completed '!$B$2:$J$62,8,FALSE)</f>
        <v>#N/A</v>
      </c>
      <c r="J90" s="6"/>
      <c r="K90" s="277" t="e">
        <f>VLOOKUP(B90,'Erection Completed '!$B$2:$K$62,10,FALSE)</f>
        <v>#N/A</v>
      </c>
      <c r="L90" s="197"/>
    </row>
    <row r="91" spans="1:12" ht="16" thickBot="1">
      <c r="A91" s="6">
        <v>90</v>
      </c>
      <c r="B91" s="254" t="s">
        <v>208</v>
      </c>
      <c r="C91" s="254" t="s">
        <v>20</v>
      </c>
      <c r="D91" s="193" t="e">
        <f>VLOOKUP(B91,'Erection Completed '!$B$2:$J$62,3,FALSE)</f>
        <v>#N/A</v>
      </c>
      <c r="E91" s="187">
        <v>54.417843999999995</v>
      </c>
      <c r="F91" s="211" t="e">
        <f t="shared" si="1"/>
        <v>#N/A</v>
      </c>
      <c r="G91" s="193" t="e">
        <f>VLOOKUP(B91,'Erection Completed '!$B$2:$J$62,6,FALSE)</f>
        <v>#N/A</v>
      </c>
      <c r="H91" s="193" t="e">
        <f>VLOOKUP(B91,'Erection Completed '!$B$2:$J$62,7,FALSE)</f>
        <v>#N/A</v>
      </c>
      <c r="I91" s="276" t="e">
        <f>VLOOKUP(B91,'Erection Completed '!$B$2:$J$62,8,FALSE)</f>
        <v>#N/A</v>
      </c>
      <c r="J91" s="6"/>
      <c r="K91" s="277" t="e">
        <f>VLOOKUP(B91,'Erection Completed '!$B$2:$K$62,10,FALSE)</f>
        <v>#N/A</v>
      </c>
      <c r="L91" s="197"/>
    </row>
    <row r="92" spans="1:12" ht="16" thickBot="1">
      <c r="A92" s="6">
        <v>91</v>
      </c>
      <c r="B92" s="254" t="s">
        <v>30</v>
      </c>
      <c r="C92" s="254" t="s">
        <v>1</v>
      </c>
      <c r="D92" s="193" t="e">
        <f>VLOOKUP(B92,'Erection Completed '!$B$2:$J$62,3,FALSE)</f>
        <v>#N/A</v>
      </c>
      <c r="E92" s="187">
        <v>141.87401500000001</v>
      </c>
      <c r="F92" s="211" t="e">
        <f t="shared" si="1"/>
        <v>#N/A</v>
      </c>
      <c r="G92" s="193" t="e">
        <f>VLOOKUP(B92,'Erection Completed '!$B$2:$J$62,6,FALSE)</f>
        <v>#N/A</v>
      </c>
      <c r="H92" s="193" t="e">
        <f>VLOOKUP(B92,'Erection Completed '!$B$2:$J$62,7,FALSE)</f>
        <v>#N/A</v>
      </c>
      <c r="I92" s="276" t="e">
        <f>VLOOKUP(B92,'Erection Completed '!$B$2:$J$62,8,FALSE)</f>
        <v>#N/A</v>
      </c>
      <c r="J92" s="6"/>
      <c r="K92" s="277" t="e">
        <f>VLOOKUP(B92,'Erection Completed '!$B$2:$K$62,10,FALSE)</f>
        <v>#N/A</v>
      </c>
      <c r="L92" s="197"/>
    </row>
    <row r="93" spans="1:12" ht="16" thickBot="1">
      <c r="A93" s="6">
        <v>92</v>
      </c>
      <c r="B93" s="254" t="s">
        <v>32</v>
      </c>
      <c r="C93" s="254" t="s">
        <v>1</v>
      </c>
      <c r="D93" s="193" t="e">
        <f>VLOOKUP(B93,'Erection Completed '!$B$2:$J$62,3,FALSE)</f>
        <v>#N/A</v>
      </c>
      <c r="E93" s="187">
        <v>141.87401500000001</v>
      </c>
      <c r="F93" s="211" t="e">
        <f t="shared" si="1"/>
        <v>#N/A</v>
      </c>
      <c r="G93" s="193" t="e">
        <f>VLOOKUP(B93,'Erection Completed '!$B$2:$J$62,6,FALSE)</f>
        <v>#N/A</v>
      </c>
      <c r="H93" s="193" t="e">
        <f>VLOOKUP(B93,'Erection Completed '!$B$2:$J$62,7,FALSE)</f>
        <v>#N/A</v>
      </c>
      <c r="I93" s="276" t="e">
        <f>VLOOKUP(B93,'Erection Completed '!$B$2:$J$62,8,FALSE)</f>
        <v>#N/A</v>
      </c>
      <c r="J93" s="6"/>
      <c r="K93" s="277" t="e">
        <f>VLOOKUP(B93,'Erection Completed '!$B$2:$K$62,10,FALSE)</f>
        <v>#N/A</v>
      </c>
      <c r="L93" s="197"/>
    </row>
    <row r="94" spans="1:12" ht="16" thickBot="1">
      <c r="A94" s="6">
        <v>93</v>
      </c>
      <c r="B94" s="254" t="s">
        <v>320</v>
      </c>
      <c r="C94" s="254" t="s">
        <v>642</v>
      </c>
      <c r="D94" s="193" t="e">
        <f>VLOOKUP(B94,'Erection Completed '!$B$2:$J$62,3,FALSE)</f>
        <v>#N/A</v>
      </c>
      <c r="E94" s="187">
        <v>39.458914000000007</v>
      </c>
      <c r="F94" s="211" t="e">
        <f t="shared" si="1"/>
        <v>#N/A</v>
      </c>
      <c r="G94" s="193" t="e">
        <f>VLOOKUP(B94,'Erection Completed '!$B$2:$J$62,6,FALSE)</f>
        <v>#N/A</v>
      </c>
      <c r="H94" s="193" t="e">
        <f>VLOOKUP(B94,'Erection Completed '!$B$2:$J$62,7,FALSE)</f>
        <v>#N/A</v>
      </c>
      <c r="I94" s="276" t="e">
        <f>VLOOKUP(B94,'Erection Completed '!$B$2:$J$62,8,FALSE)</f>
        <v>#N/A</v>
      </c>
      <c r="J94" s="6"/>
      <c r="K94" s="277" t="e">
        <f>VLOOKUP(B94,'Erection Completed '!$B$2:$K$62,10,FALSE)</f>
        <v>#N/A</v>
      </c>
      <c r="L94" s="197"/>
    </row>
    <row r="95" spans="1:12" ht="16" thickBot="1">
      <c r="A95" s="6">
        <v>94</v>
      </c>
      <c r="B95" s="254" t="s">
        <v>321</v>
      </c>
      <c r="C95" s="254" t="s">
        <v>623</v>
      </c>
      <c r="D95" s="193" t="e">
        <f>VLOOKUP(B95,'Erection Completed '!$B$2:$J$62,3,FALSE)</f>
        <v>#N/A</v>
      </c>
      <c r="E95" s="187">
        <v>37.796346</v>
      </c>
      <c r="F95" s="211" t="e">
        <f t="shared" si="1"/>
        <v>#N/A</v>
      </c>
      <c r="G95" s="193" t="e">
        <f>VLOOKUP(B95,'Erection Completed '!$B$2:$J$62,6,FALSE)</f>
        <v>#N/A</v>
      </c>
      <c r="H95" s="193" t="e">
        <f>VLOOKUP(B95,'Erection Completed '!$B$2:$J$62,7,FALSE)</f>
        <v>#N/A</v>
      </c>
      <c r="I95" s="276" t="e">
        <f>VLOOKUP(B95,'Erection Completed '!$B$2:$J$62,8,FALSE)</f>
        <v>#N/A</v>
      </c>
      <c r="J95" s="6"/>
      <c r="K95" s="277" t="e">
        <f>VLOOKUP(B95,'Erection Completed '!$B$2:$K$62,10,FALSE)</f>
        <v>#N/A</v>
      </c>
      <c r="L95" s="197"/>
    </row>
    <row r="96" spans="1:12" ht="16" thickBot="1">
      <c r="A96" s="6">
        <v>95</v>
      </c>
      <c r="B96" s="254" t="s">
        <v>322</v>
      </c>
      <c r="C96" s="254" t="s">
        <v>643</v>
      </c>
      <c r="D96" s="193" t="e">
        <f>VLOOKUP(B96,'Erection Completed '!$B$2:$J$62,3,FALSE)</f>
        <v>#N/A</v>
      </c>
      <c r="E96" s="187">
        <v>44.794097999999998</v>
      </c>
      <c r="F96" s="211" t="e">
        <f t="shared" si="1"/>
        <v>#N/A</v>
      </c>
      <c r="G96" s="193" t="e">
        <f>VLOOKUP(B96,'Erection Completed '!$B$2:$J$62,6,FALSE)</f>
        <v>#N/A</v>
      </c>
      <c r="H96" s="193" t="e">
        <f>VLOOKUP(B96,'Erection Completed '!$B$2:$J$62,7,FALSE)</f>
        <v>#N/A</v>
      </c>
      <c r="I96" s="276" t="e">
        <f>VLOOKUP(B96,'Erection Completed '!$B$2:$J$62,8,FALSE)</f>
        <v>#N/A</v>
      </c>
      <c r="J96" s="6"/>
      <c r="K96" s="277" t="e">
        <f>VLOOKUP(B96,'Erection Completed '!$B$2:$K$62,10,FALSE)</f>
        <v>#N/A</v>
      </c>
      <c r="L96" s="197"/>
    </row>
    <row r="97" spans="1:12" ht="16" thickBot="1">
      <c r="A97" s="6">
        <v>96</v>
      </c>
      <c r="B97" s="254" t="s">
        <v>33</v>
      </c>
      <c r="C97" s="254" t="s">
        <v>642</v>
      </c>
      <c r="D97" s="193" t="e">
        <f>VLOOKUP(B97,'Erection Completed '!$B$2:$J$62,3,FALSE)</f>
        <v>#N/A</v>
      </c>
      <c r="E97" s="187">
        <v>39.458914000000007</v>
      </c>
      <c r="F97" s="211" t="e">
        <f t="shared" si="1"/>
        <v>#N/A</v>
      </c>
      <c r="G97" s="193" t="e">
        <f>VLOOKUP(B97,'Erection Completed '!$B$2:$J$62,6,FALSE)</f>
        <v>#N/A</v>
      </c>
      <c r="H97" s="193" t="e">
        <f>VLOOKUP(B97,'Erection Completed '!$B$2:$J$62,7,FALSE)</f>
        <v>#N/A</v>
      </c>
      <c r="I97" s="276" t="e">
        <f>VLOOKUP(B97,'Erection Completed '!$B$2:$J$62,8,FALSE)</f>
        <v>#N/A</v>
      </c>
      <c r="J97" s="6"/>
      <c r="K97" s="277" t="e">
        <f>VLOOKUP(B97,'Erection Completed '!$B$2:$K$62,10,FALSE)</f>
        <v>#N/A</v>
      </c>
      <c r="L97" s="197"/>
    </row>
    <row r="98" spans="1:12" ht="16" thickBot="1">
      <c r="A98" s="6">
        <v>97</v>
      </c>
      <c r="B98" s="254" t="s">
        <v>323</v>
      </c>
      <c r="C98" s="254" t="s">
        <v>660</v>
      </c>
      <c r="D98" s="193" t="e">
        <f>VLOOKUP(B98,'Erection Completed '!$B$2:$J$62,3,FALSE)</f>
        <v>#N/A</v>
      </c>
      <c r="E98" s="187">
        <v>56.863203999999989</v>
      </c>
      <c r="F98" s="211" t="e">
        <f t="shared" si="1"/>
        <v>#N/A</v>
      </c>
      <c r="G98" s="193" t="e">
        <f>VLOOKUP(B98,'Erection Completed '!$B$2:$J$62,6,FALSE)</f>
        <v>#N/A</v>
      </c>
      <c r="H98" s="193" t="e">
        <f>VLOOKUP(B98,'Erection Completed '!$B$2:$J$62,7,FALSE)</f>
        <v>#N/A</v>
      </c>
      <c r="I98" s="276" t="e">
        <f>VLOOKUP(B98,'Erection Completed '!$B$2:$J$62,8,FALSE)</f>
        <v>#N/A</v>
      </c>
      <c r="J98" s="6"/>
      <c r="K98" s="277" t="e">
        <f>VLOOKUP(B98,'Erection Completed '!$B$2:$K$62,10,FALSE)</f>
        <v>#N/A</v>
      </c>
      <c r="L98" s="197"/>
    </row>
    <row r="99" spans="1:12" ht="16" thickBot="1">
      <c r="A99" s="6">
        <v>98</v>
      </c>
      <c r="B99" s="254" t="s">
        <v>324</v>
      </c>
      <c r="C99" s="254" t="s">
        <v>1</v>
      </c>
      <c r="D99" s="193" t="e">
        <f>VLOOKUP(B99,'Erection Completed '!$B$2:$J$62,3,FALSE)</f>
        <v>#N/A</v>
      </c>
      <c r="E99" s="187">
        <v>141.87401500000001</v>
      </c>
      <c r="F99" s="211" t="e">
        <f t="shared" si="1"/>
        <v>#N/A</v>
      </c>
      <c r="G99" s="193" t="e">
        <f>VLOOKUP(B99,'Erection Completed '!$B$2:$J$62,6,FALSE)</f>
        <v>#N/A</v>
      </c>
      <c r="H99" s="193" t="e">
        <f>VLOOKUP(B99,'Erection Completed '!$B$2:$J$62,7,FALSE)</f>
        <v>#N/A</v>
      </c>
      <c r="I99" s="276" t="e">
        <f>VLOOKUP(B99,'Erection Completed '!$B$2:$J$62,8,FALSE)</f>
        <v>#N/A</v>
      </c>
      <c r="J99" s="6"/>
      <c r="K99" s="277" t="e">
        <f>VLOOKUP(B99,'Erection Completed '!$B$2:$K$62,10,FALSE)</f>
        <v>#N/A</v>
      </c>
      <c r="L99" s="197"/>
    </row>
    <row r="100" spans="1:12" ht="16" thickBot="1">
      <c r="A100" s="6">
        <v>99</v>
      </c>
      <c r="B100" s="254" t="s">
        <v>34</v>
      </c>
      <c r="C100" s="254" t="s">
        <v>1</v>
      </c>
      <c r="D100" s="193" t="e">
        <f>VLOOKUP(B100,'Erection Completed '!$B$2:$J$62,3,FALSE)</f>
        <v>#N/A</v>
      </c>
      <c r="E100" s="187">
        <v>141.87401500000001</v>
      </c>
      <c r="F100" s="211" t="e">
        <f t="shared" si="1"/>
        <v>#N/A</v>
      </c>
      <c r="G100" s="193" t="e">
        <f>VLOOKUP(B100,'Erection Completed '!$B$2:$J$62,6,FALSE)</f>
        <v>#N/A</v>
      </c>
      <c r="H100" s="193" t="e">
        <f>VLOOKUP(B100,'Erection Completed '!$B$2:$J$62,7,FALSE)</f>
        <v>#N/A</v>
      </c>
      <c r="I100" s="276" t="e">
        <f>VLOOKUP(B100,'Erection Completed '!$B$2:$J$62,8,FALSE)</f>
        <v>#N/A</v>
      </c>
      <c r="J100" s="6"/>
      <c r="K100" s="277" t="e">
        <f>VLOOKUP(B100,'Erection Completed '!$B$2:$K$62,10,FALSE)</f>
        <v>#N/A</v>
      </c>
      <c r="L100" s="197"/>
    </row>
    <row r="101" spans="1:12" ht="16" thickBot="1">
      <c r="A101" s="6">
        <v>100</v>
      </c>
      <c r="B101" s="254" t="s">
        <v>325</v>
      </c>
      <c r="C101" s="254" t="s">
        <v>20</v>
      </c>
      <c r="D101" s="193" t="e">
        <f>VLOOKUP(B101,'Erection Completed '!$B$2:$J$62,3,FALSE)</f>
        <v>#N/A</v>
      </c>
      <c r="E101" s="187">
        <v>54.417843999999995</v>
      </c>
      <c r="F101" s="211" t="e">
        <f t="shared" si="1"/>
        <v>#N/A</v>
      </c>
      <c r="G101" s="193" t="e">
        <f>VLOOKUP(B101,'Erection Completed '!$B$2:$J$62,6,FALSE)</f>
        <v>#N/A</v>
      </c>
      <c r="H101" s="193" t="e">
        <f>VLOOKUP(B101,'Erection Completed '!$B$2:$J$62,7,FALSE)</f>
        <v>#N/A</v>
      </c>
      <c r="I101" s="276" t="e">
        <f>VLOOKUP(B101,'Erection Completed '!$B$2:$J$62,8,FALSE)</f>
        <v>#N/A</v>
      </c>
      <c r="J101" s="6"/>
      <c r="K101" s="277" t="e">
        <f>VLOOKUP(B101,'Erection Completed '!$B$2:$K$62,10,FALSE)</f>
        <v>#N/A</v>
      </c>
      <c r="L101" s="197"/>
    </row>
    <row r="102" spans="1:12" ht="16" thickBot="1">
      <c r="A102" s="6">
        <v>101</v>
      </c>
      <c r="B102" s="254" t="s">
        <v>326</v>
      </c>
      <c r="C102" s="254" t="s">
        <v>12</v>
      </c>
      <c r="D102" s="193" t="e">
        <f>VLOOKUP(B102,'Erection Completed '!$B$2:$J$62,3,FALSE)</f>
        <v>#N/A</v>
      </c>
      <c r="E102" s="187">
        <v>94.407668999999999</v>
      </c>
      <c r="F102" s="211" t="e">
        <f t="shared" si="1"/>
        <v>#N/A</v>
      </c>
      <c r="G102" s="193" t="e">
        <f>VLOOKUP(B102,'Erection Completed '!$B$2:$J$62,6,FALSE)</f>
        <v>#N/A</v>
      </c>
      <c r="H102" s="193" t="e">
        <f>VLOOKUP(B102,'Erection Completed '!$B$2:$J$62,7,FALSE)</f>
        <v>#N/A</v>
      </c>
      <c r="I102" s="276" t="e">
        <f>VLOOKUP(B102,'Erection Completed '!$B$2:$J$62,8,FALSE)</f>
        <v>#N/A</v>
      </c>
      <c r="J102" s="6"/>
      <c r="K102" s="277" t="e">
        <f>VLOOKUP(B102,'Erection Completed '!$B$2:$K$62,10,FALSE)</f>
        <v>#N/A</v>
      </c>
      <c r="L102" s="197"/>
    </row>
    <row r="103" spans="1:12" ht="16" thickBot="1">
      <c r="A103" s="6">
        <v>102</v>
      </c>
      <c r="B103" s="254" t="s">
        <v>841</v>
      </c>
      <c r="C103" s="254" t="s">
        <v>658</v>
      </c>
      <c r="D103" s="193" t="e">
        <f>VLOOKUP(B103,'Erection Completed '!$B$2:$J$62,3,FALSE)</f>
        <v>#N/A</v>
      </c>
      <c r="E103" s="187">
        <v>129.34103899999999</v>
      </c>
      <c r="F103" s="211" t="e">
        <f t="shared" si="1"/>
        <v>#N/A</v>
      </c>
      <c r="G103" s="193" t="e">
        <f>VLOOKUP(B103,'Erection Completed '!$B$2:$J$62,6,FALSE)</f>
        <v>#N/A</v>
      </c>
      <c r="H103" s="193" t="e">
        <f>VLOOKUP(B103,'Erection Completed '!$B$2:$J$62,7,FALSE)</f>
        <v>#N/A</v>
      </c>
      <c r="I103" s="276" t="e">
        <f>VLOOKUP(B103,'Erection Completed '!$B$2:$J$62,8,FALSE)</f>
        <v>#N/A</v>
      </c>
      <c r="J103" s="6"/>
      <c r="K103" s="277" t="e">
        <f>VLOOKUP(B103,'Erection Completed '!$B$2:$K$62,10,FALSE)</f>
        <v>#N/A</v>
      </c>
      <c r="L103" s="197"/>
    </row>
    <row r="104" spans="1:12" ht="16" thickBot="1">
      <c r="A104" s="6">
        <v>103</v>
      </c>
      <c r="B104" s="254" t="s">
        <v>327</v>
      </c>
      <c r="C104" s="254" t="s">
        <v>29</v>
      </c>
      <c r="D104" s="193" t="e">
        <f>VLOOKUP(B104,'Erection Completed '!$B$2:$J$62,3,FALSE)</f>
        <v>#N/A</v>
      </c>
      <c r="E104" s="187">
        <v>84.299299000000005</v>
      </c>
      <c r="F104" s="211" t="e">
        <f t="shared" si="1"/>
        <v>#N/A</v>
      </c>
      <c r="G104" s="193" t="e">
        <f>VLOOKUP(B104,'Erection Completed '!$B$2:$J$62,6,FALSE)</f>
        <v>#N/A</v>
      </c>
      <c r="H104" s="193" t="e">
        <f>VLOOKUP(B104,'Erection Completed '!$B$2:$J$62,7,FALSE)</f>
        <v>#N/A</v>
      </c>
      <c r="I104" s="276" t="e">
        <f>VLOOKUP(B104,'Erection Completed '!$B$2:$J$62,8,FALSE)</f>
        <v>#N/A</v>
      </c>
      <c r="J104" s="6"/>
      <c r="K104" s="277" t="e">
        <f>VLOOKUP(B104,'Erection Completed '!$B$2:$K$62,10,FALSE)</f>
        <v>#N/A</v>
      </c>
      <c r="L104" s="197"/>
    </row>
    <row r="105" spans="1:12" ht="16" thickBot="1">
      <c r="A105" s="6">
        <v>104</v>
      </c>
      <c r="B105" s="254" t="s">
        <v>35</v>
      </c>
      <c r="C105" s="254" t="s">
        <v>29</v>
      </c>
      <c r="D105" s="193" t="e">
        <f>VLOOKUP(B105,'Erection Completed '!$B$2:$J$62,3,FALSE)</f>
        <v>#N/A</v>
      </c>
      <c r="E105" s="187">
        <v>84.299299000000005</v>
      </c>
      <c r="F105" s="211" t="e">
        <f t="shared" si="1"/>
        <v>#N/A</v>
      </c>
      <c r="G105" s="193" t="e">
        <f>VLOOKUP(B105,'Erection Completed '!$B$2:$J$62,6,FALSE)</f>
        <v>#N/A</v>
      </c>
      <c r="H105" s="193" t="e">
        <f>VLOOKUP(B105,'Erection Completed '!$B$2:$J$62,7,FALSE)</f>
        <v>#N/A</v>
      </c>
      <c r="I105" s="276" t="e">
        <f>VLOOKUP(B105,'Erection Completed '!$B$2:$J$62,8,FALSE)</f>
        <v>#N/A</v>
      </c>
      <c r="J105" s="6"/>
      <c r="K105" s="277" t="e">
        <f>VLOOKUP(B105,'Erection Completed '!$B$2:$K$62,10,FALSE)</f>
        <v>#N/A</v>
      </c>
      <c r="L105" s="197"/>
    </row>
    <row r="106" spans="1:12" ht="16" thickBot="1">
      <c r="A106" s="6">
        <v>105</v>
      </c>
      <c r="B106" s="254" t="s">
        <v>648</v>
      </c>
      <c r="C106" s="254" t="s">
        <v>642</v>
      </c>
      <c r="D106" s="193" t="e">
        <f>VLOOKUP(B106,'Erection Completed '!$B$2:$J$62,3,FALSE)</f>
        <v>#N/A</v>
      </c>
      <c r="E106" s="187">
        <v>39.458914000000007</v>
      </c>
      <c r="F106" s="211" t="e">
        <f t="shared" si="1"/>
        <v>#N/A</v>
      </c>
      <c r="G106" s="193" t="e">
        <f>VLOOKUP(B106,'Erection Completed '!$B$2:$J$62,6,FALSE)</f>
        <v>#N/A</v>
      </c>
      <c r="H106" s="193" t="e">
        <f>VLOOKUP(B106,'Erection Completed '!$B$2:$J$62,7,FALSE)</f>
        <v>#N/A</v>
      </c>
      <c r="I106" s="276" t="e">
        <f>VLOOKUP(B106,'Erection Completed '!$B$2:$J$62,8,FALSE)</f>
        <v>#N/A</v>
      </c>
      <c r="J106" s="6"/>
      <c r="K106" s="277" t="e">
        <f>VLOOKUP(B106,'Erection Completed '!$B$2:$K$62,10,FALSE)</f>
        <v>#N/A</v>
      </c>
      <c r="L106" s="197"/>
    </row>
    <row r="107" spans="1:12" ht="16" thickBot="1">
      <c r="A107" s="6">
        <v>106</v>
      </c>
      <c r="B107" s="254" t="s">
        <v>649</v>
      </c>
      <c r="C107" s="254" t="s">
        <v>623</v>
      </c>
      <c r="D107" s="193" t="e">
        <f>VLOOKUP(B107,'Erection Completed '!$B$2:$J$62,3,FALSE)</f>
        <v>#N/A</v>
      </c>
      <c r="E107" s="187">
        <v>37.796346</v>
      </c>
      <c r="F107" s="211" t="e">
        <f t="shared" si="1"/>
        <v>#N/A</v>
      </c>
      <c r="G107" s="193" t="e">
        <f>VLOOKUP(B107,'Erection Completed '!$B$2:$J$62,6,FALSE)</f>
        <v>#N/A</v>
      </c>
      <c r="H107" s="193" t="e">
        <f>VLOOKUP(B107,'Erection Completed '!$B$2:$J$62,7,FALSE)</f>
        <v>#N/A</v>
      </c>
      <c r="I107" s="276" t="e">
        <f>VLOOKUP(B107,'Erection Completed '!$B$2:$J$62,8,FALSE)</f>
        <v>#N/A</v>
      </c>
      <c r="J107" s="6"/>
      <c r="K107" s="277" t="e">
        <f>VLOOKUP(B107,'Erection Completed '!$B$2:$K$62,10,FALSE)</f>
        <v>#N/A</v>
      </c>
      <c r="L107" s="197"/>
    </row>
    <row r="108" spans="1:12" ht="16" thickBot="1">
      <c r="A108" s="6">
        <v>107</v>
      </c>
      <c r="B108" s="254" t="s">
        <v>650</v>
      </c>
      <c r="C108" s="254" t="s">
        <v>659</v>
      </c>
      <c r="D108" s="193" t="e">
        <f>VLOOKUP(B108,'Erection Completed '!$B$2:$J$62,3,FALSE)</f>
        <v>#N/A</v>
      </c>
      <c r="E108" s="187">
        <v>89.142758999999984</v>
      </c>
      <c r="F108" s="211" t="e">
        <f t="shared" si="1"/>
        <v>#N/A</v>
      </c>
      <c r="G108" s="193" t="e">
        <f>VLOOKUP(B108,'Erection Completed '!$B$2:$J$62,6,FALSE)</f>
        <v>#N/A</v>
      </c>
      <c r="H108" s="193" t="e">
        <f>VLOOKUP(B108,'Erection Completed '!$B$2:$J$62,7,FALSE)</f>
        <v>#N/A</v>
      </c>
      <c r="I108" s="276" t="e">
        <f>VLOOKUP(B108,'Erection Completed '!$B$2:$J$62,8,FALSE)</f>
        <v>#N/A</v>
      </c>
      <c r="J108" s="6"/>
      <c r="K108" s="277" t="e">
        <f>VLOOKUP(B108,'Erection Completed '!$B$2:$K$62,10,FALSE)</f>
        <v>#N/A</v>
      </c>
      <c r="L108" s="197"/>
    </row>
    <row r="109" spans="1:12" ht="16" thickBot="1">
      <c r="A109" s="6">
        <v>108</v>
      </c>
      <c r="B109" s="254" t="s">
        <v>347</v>
      </c>
      <c r="C109" s="254" t="s">
        <v>11</v>
      </c>
      <c r="D109" s="193" t="e">
        <f>VLOOKUP(B109,'Erection Completed '!$B$2:$J$62,3,FALSE)</f>
        <v>#N/A</v>
      </c>
      <c r="E109" s="187">
        <v>98.835632999999987</v>
      </c>
      <c r="F109" s="211" t="e">
        <f t="shared" si="1"/>
        <v>#N/A</v>
      </c>
      <c r="G109" s="193" t="e">
        <f>VLOOKUP(B109,'Erection Completed '!$B$2:$J$62,6,FALSE)</f>
        <v>#N/A</v>
      </c>
      <c r="H109" s="193" t="e">
        <f>VLOOKUP(B109,'Erection Completed '!$B$2:$J$62,7,FALSE)</f>
        <v>#N/A</v>
      </c>
      <c r="I109" s="276" t="e">
        <f>VLOOKUP(B109,'Erection Completed '!$B$2:$J$62,8,FALSE)</f>
        <v>#N/A</v>
      </c>
      <c r="J109" s="6"/>
      <c r="K109" s="277" t="e">
        <f>VLOOKUP(B109,'Erection Completed '!$B$2:$K$62,10,FALSE)</f>
        <v>#N/A</v>
      </c>
      <c r="L109" s="197"/>
    </row>
    <row r="110" spans="1:12" ht="16" thickBot="1">
      <c r="A110" s="6">
        <v>109</v>
      </c>
      <c r="B110" s="254" t="s">
        <v>348</v>
      </c>
      <c r="C110" s="254" t="s">
        <v>658</v>
      </c>
      <c r="D110" s="193" t="e">
        <f>VLOOKUP(B110,'Erection Completed '!$B$2:$J$62,3,FALSE)</f>
        <v>#N/A</v>
      </c>
      <c r="E110" s="187">
        <v>129.34103899999999</v>
      </c>
      <c r="F110" s="211" t="e">
        <f t="shared" si="1"/>
        <v>#N/A</v>
      </c>
      <c r="G110" s="193" t="e">
        <f>VLOOKUP(B110,'Erection Completed '!$B$2:$J$62,6,FALSE)</f>
        <v>#N/A</v>
      </c>
      <c r="H110" s="193" t="e">
        <f>VLOOKUP(B110,'Erection Completed '!$B$2:$J$62,7,FALSE)</f>
        <v>#N/A</v>
      </c>
      <c r="I110" s="276" t="e">
        <f>VLOOKUP(B110,'Erection Completed '!$B$2:$J$62,8,FALSE)</f>
        <v>#N/A</v>
      </c>
      <c r="J110" s="6"/>
      <c r="K110" s="277" t="e">
        <f>VLOOKUP(B110,'Erection Completed '!$B$2:$K$62,10,FALSE)</f>
        <v>#N/A</v>
      </c>
      <c r="L110" s="197"/>
    </row>
    <row r="111" spans="1:12" ht="16" thickBot="1">
      <c r="A111" s="6">
        <v>110</v>
      </c>
      <c r="B111" s="254" t="s">
        <v>349</v>
      </c>
      <c r="C111" s="254" t="s">
        <v>661</v>
      </c>
      <c r="D111" s="193" t="e">
        <f>VLOOKUP(B111,'Erection Completed '!$B$2:$J$62,3,FALSE)</f>
        <v>#N/A</v>
      </c>
      <c r="E111" s="187">
        <v>112.42020099999999</v>
      </c>
      <c r="F111" s="211" t="e">
        <f t="shared" si="1"/>
        <v>#N/A</v>
      </c>
      <c r="G111" s="193" t="e">
        <f>VLOOKUP(B111,'Erection Completed '!$B$2:$J$62,6,FALSE)</f>
        <v>#N/A</v>
      </c>
      <c r="H111" s="193" t="e">
        <f>VLOOKUP(B111,'Erection Completed '!$B$2:$J$62,7,FALSE)</f>
        <v>#N/A</v>
      </c>
      <c r="I111" s="276" t="e">
        <f>VLOOKUP(B111,'Erection Completed '!$B$2:$J$62,8,FALSE)</f>
        <v>#N/A</v>
      </c>
      <c r="J111" s="6"/>
      <c r="K111" s="277" t="e">
        <f>VLOOKUP(B111,'Erection Completed '!$B$2:$K$62,10,FALSE)</f>
        <v>#N/A</v>
      </c>
      <c r="L111" s="197"/>
    </row>
    <row r="112" spans="1:12" ht="16" thickBot="1">
      <c r="A112" s="6">
        <v>111</v>
      </c>
      <c r="B112" s="254" t="s">
        <v>350</v>
      </c>
      <c r="C112" s="254" t="s">
        <v>31</v>
      </c>
      <c r="D112" s="193" t="e">
        <f>VLOOKUP(B112,'Erection Completed '!$B$2:$J$62,3,FALSE)</f>
        <v>#N/A</v>
      </c>
      <c r="E112" s="187">
        <v>65.756547999999995</v>
      </c>
      <c r="F112" s="211" t="e">
        <f t="shared" si="1"/>
        <v>#N/A</v>
      </c>
      <c r="G112" s="193" t="e">
        <f>VLOOKUP(B112,'Erection Completed '!$B$2:$J$62,6,FALSE)</f>
        <v>#N/A</v>
      </c>
      <c r="H112" s="193" t="e">
        <f>VLOOKUP(B112,'Erection Completed '!$B$2:$J$62,7,FALSE)</f>
        <v>#N/A</v>
      </c>
      <c r="I112" s="276" t="e">
        <f>VLOOKUP(B112,'Erection Completed '!$B$2:$J$62,8,FALSE)</f>
        <v>#N/A</v>
      </c>
      <c r="J112" s="6"/>
      <c r="K112" s="277" t="e">
        <f>VLOOKUP(B112,'Erection Completed '!$B$2:$K$62,10,FALSE)</f>
        <v>#N/A</v>
      </c>
      <c r="L112" s="197"/>
    </row>
    <row r="113" spans="1:12" ht="16" thickBot="1">
      <c r="A113" s="6">
        <v>112</v>
      </c>
      <c r="B113" s="254" t="s">
        <v>540</v>
      </c>
      <c r="C113" s="273" t="s">
        <v>842</v>
      </c>
      <c r="D113" s="193" t="e">
        <f>VLOOKUP(B113,'Erection Completed '!$B$2:$J$62,3,FALSE)</f>
        <v>#N/A</v>
      </c>
      <c r="E113" s="187" t="e">
        <v>#N/A</v>
      </c>
      <c r="F113" s="211" t="e">
        <f t="shared" si="1"/>
        <v>#N/A</v>
      </c>
      <c r="G113" s="193" t="e">
        <f>VLOOKUP(B113,'Erection Completed '!$B$2:$J$62,6,FALSE)</f>
        <v>#N/A</v>
      </c>
      <c r="H113" s="193" t="e">
        <f>VLOOKUP(B113,'Erection Completed '!$B$2:$J$62,7,FALSE)</f>
        <v>#N/A</v>
      </c>
      <c r="I113" s="276" t="e">
        <f>VLOOKUP(B113,'Erection Completed '!$B$2:$J$62,8,FALSE)</f>
        <v>#N/A</v>
      </c>
      <c r="J113" s="6"/>
      <c r="K113" s="277" t="e">
        <f>VLOOKUP(B113,'Erection Completed '!$B$2:$K$62,10,FALSE)</f>
        <v>#N/A</v>
      </c>
      <c r="L113" s="197"/>
    </row>
    <row r="114" spans="1:12" ht="16" thickBot="1">
      <c r="A114" s="6">
        <v>113</v>
      </c>
      <c r="B114" s="254" t="s">
        <v>541</v>
      </c>
      <c r="C114" s="273" t="s">
        <v>842</v>
      </c>
      <c r="D114" s="193" t="e">
        <f>VLOOKUP(B114,'Erection Completed '!$B$2:$J$62,3,FALSE)</f>
        <v>#N/A</v>
      </c>
      <c r="E114" s="187" t="e">
        <v>#N/A</v>
      </c>
      <c r="F114" s="211" t="e">
        <f t="shared" si="1"/>
        <v>#N/A</v>
      </c>
      <c r="G114" s="193" t="e">
        <f>VLOOKUP(B114,'Erection Completed '!$B$2:$J$62,6,FALSE)</f>
        <v>#N/A</v>
      </c>
      <c r="H114" s="193" t="e">
        <f>VLOOKUP(B114,'Erection Completed '!$B$2:$J$62,7,FALSE)</f>
        <v>#N/A</v>
      </c>
      <c r="I114" s="276" t="e">
        <f>VLOOKUP(B114,'Erection Completed '!$B$2:$J$62,8,FALSE)</f>
        <v>#N/A</v>
      </c>
      <c r="J114" s="6"/>
      <c r="K114" s="277" t="e">
        <f>VLOOKUP(B114,'Erection Completed '!$B$2:$K$62,10,FALSE)</f>
        <v>#N/A</v>
      </c>
      <c r="L114" s="197"/>
    </row>
    <row r="115" spans="1:12" ht="16" thickBot="1">
      <c r="A115" s="6">
        <v>114</v>
      </c>
      <c r="B115" s="254" t="s">
        <v>542</v>
      </c>
      <c r="C115" s="254" t="s">
        <v>11</v>
      </c>
      <c r="D115" s="193" t="e">
        <f>VLOOKUP(B115,'Erection Completed '!$B$2:$J$62,3,FALSE)</f>
        <v>#N/A</v>
      </c>
      <c r="E115" s="187">
        <v>98.835632999999987</v>
      </c>
      <c r="F115" s="211" t="e">
        <f t="shared" si="1"/>
        <v>#N/A</v>
      </c>
      <c r="G115" s="193" t="e">
        <f>VLOOKUP(B115,'Erection Completed '!$B$2:$J$62,6,FALSE)</f>
        <v>#N/A</v>
      </c>
      <c r="H115" s="193" t="e">
        <f>VLOOKUP(B115,'Erection Completed '!$B$2:$J$62,7,FALSE)</f>
        <v>#N/A</v>
      </c>
      <c r="I115" s="276" t="e">
        <f>VLOOKUP(B115,'Erection Completed '!$B$2:$J$62,8,FALSE)</f>
        <v>#N/A</v>
      </c>
      <c r="J115" s="6"/>
      <c r="K115" s="277" t="e">
        <f>VLOOKUP(B115,'Erection Completed '!$B$2:$K$62,10,FALSE)</f>
        <v>#N/A</v>
      </c>
      <c r="L115" s="197"/>
    </row>
    <row r="116" spans="1:12" ht="16" thickBot="1">
      <c r="A116" s="6">
        <v>115</v>
      </c>
      <c r="B116" s="254" t="s">
        <v>351</v>
      </c>
      <c r="C116" s="254" t="s">
        <v>663</v>
      </c>
      <c r="D116" s="193" t="e">
        <f>VLOOKUP(B116,'Erection Completed '!$B$2:$J$62,3,FALSE)</f>
        <v>#N/A</v>
      </c>
      <c r="E116" s="187">
        <v>64.25380899999999</v>
      </c>
      <c r="F116" s="211" t="e">
        <f t="shared" si="1"/>
        <v>#N/A</v>
      </c>
      <c r="G116" s="193" t="e">
        <f>VLOOKUP(B116,'Erection Completed '!$B$2:$J$62,6,FALSE)</f>
        <v>#N/A</v>
      </c>
      <c r="H116" s="193" t="e">
        <f>VLOOKUP(B116,'Erection Completed '!$B$2:$J$62,7,FALSE)</f>
        <v>#N/A</v>
      </c>
      <c r="I116" s="276" t="e">
        <f>VLOOKUP(B116,'Erection Completed '!$B$2:$J$62,8,FALSE)</f>
        <v>#N/A</v>
      </c>
      <c r="J116" s="6"/>
      <c r="K116" s="277" t="e">
        <f>VLOOKUP(B116,'Erection Completed '!$B$2:$K$62,10,FALSE)</f>
        <v>#N/A</v>
      </c>
      <c r="L116" s="197"/>
    </row>
    <row r="117" spans="1:12" ht="16" thickBot="1">
      <c r="A117" s="6">
        <v>116</v>
      </c>
      <c r="B117" s="254" t="s">
        <v>352</v>
      </c>
      <c r="C117" s="254" t="s">
        <v>660</v>
      </c>
      <c r="D117" s="193" t="e">
        <f>VLOOKUP(B117,'Erection Completed '!$B$2:$J$62,3,FALSE)</f>
        <v>#N/A</v>
      </c>
      <c r="E117" s="187">
        <v>56.863203999999989</v>
      </c>
      <c r="F117" s="211" t="e">
        <f t="shared" si="1"/>
        <v>#N/A</v>
      </c>
      <c r="G117" s="193" t="e">
        <f>VLOOKUP(B117,'Erection Completed '!$B$2:$J$62,6,FALSE)</f>
        <v>#N/A</v>
      </c>
      <c r="H117" s="193" t="e">
        <f>VLOOKUP(B117,'Erection Completed '!$B$2:$J$62,7,FALSE)</f>
        <v>#N/A</v>
      </c>
      <c r="I117" s="276" t="e">
        <f>VLOOKUP(B117,'Erection Completed '!$B$2:$J$62,8,FALSE)</f>
        <v>#N/A</v>
      </c>
      <c r="J117" s="6"/>
      <c r="K117" s="277" t="e">
        <f>VLOOKUP(B117,'Erection Completed '!$B$2:$K$62,10,FALSE)</f>
        <v>#N/A</v>
      </c>
      <c r="L117" s="197"/>
    </row>
    <row r="118" spans="1:12" ht="16" thickBot="1">
      <c r="A118" s="6">
        <v>117</v>
      </c>
      <c r="B118" s="254" t="s">
        <v>38</v>
      </c>
      <c r="C118" s="254" t="s">
        <v>1</v>
      </c>
      <c r="D118" s="193" t="e">
        <f>VLOOKUP(B118,'Erection Completed '!$B$2:$J$62,3,FALSE)</f>
        <v>#N/A</v>
      </c>
      <c r="E118" s="187">
        <v>141.87401500000001</v>
      </c>
      <c r="F118" s="211" t="e">
        <f t="shared" si="1"/>
        <v>#N/A</v>
      </c>
      <c r="G118" s="193" t="e">
        <f>VLOOKUP(B118,'Erection Completed '!$B$2:$J$62,6,FALSE)</f>
        <v>#N/A</v>
      </c>
      <c r="H118" s="193" t="e">
        <f>VLOOKUP(B118,'Erection Completed '!$B$2:$J$62,7,FALSE)</f>
        <v>#N/A</v>
      </c>
      <c r="I118" s="276" t="e">
        <f>VLOOKUP(B118,'Erection Completed '!$B$2:$J$62,8,FALSE)</f>
        <v>#N/A</v>
      </c>
      <c r="J118" s="6"/>
      <c r="K118" s="277" t="e">
        <f>VLOOKUP(B118,'Erection Completed '!$B$2:$K$62,10,FALSE)</f>
        <v>#N/A</v>
      </c>
      <c r="L118" s="197"/>
    </row>
    <row r="119" spans="1:12" ht="16" thickBot="1">
      <c r="A119" s="6">
        <v>118</v>
      </c>
      <c r="B119" s="254" t="s">
        <v>353</v>
      </c>
      <c r="C119" s="254" t="s">
        <v>174</v>
      </c>
      <c r="D119" s="193" t="e">
        <f>VLOOKUP(B119,'Erection Completed '!$B$2:$J$62,3,FALSE)</f>
        <v>#N/A</v>
      </c>
      <c r="E119" s="187">
        <v>0</v>
      </c>
      <c r="F119" s="211" t="e">
        <f t="shared" si="1"/>
        <v>#N/A</v>
      </c>
      <c r="G119" s="193" t="e">
        <f>VLOOKUP(B119,'Erection Completed '!$B$2:$J$62,6,FALSE)</f>
        <v>#N/A</v>
      </c>
      <c r="H119" s="193" t="e">
        <f>VLOOKUP(B119,'Erection Completed '!$B$2:$J$62,7,FALSE)</f>
        <v>#N/A</v>
      </c>
      <c r="I119" s="276" t="e">
        <f>VLOOKUP(B119,'Erection Completed '!$B$2:$J$62,8,FALSE)</f>
        <v>#N/A</v>
      </c>
      <c r="J119" s="6"/>
      <c r="K119" s="277" t="e">
        <f>VLOOKUP(B119,'Erection Completed '!$B$2:$K$62,10,FALSE)</f>
        <v>#N/A</v>
      </c>
      <c r="L119" s="197"/>
    </row>
    <row r="120" spans="1:12" ht="16" thickBot="1">
      <c r="A120" s="6">
        <v>119</v>
      </c>
      <c r="B120" s="254" t="s">
        <v>651</v>
      </c>
      <c r="C120" s="254" t="s">
        <v>664</v>
      </c>
      <c r="D120" s="193" t="e">
        <f>VLOOKUP(B120,'Erection Completed '!$B$2:$J$62,3,FALSE)</f>
        <v>#N/A</v>
      </c>
      <c r="E120" s="187">
        <v>63.508955999999998</v>
      </c>
      <c r="F120" s="211" t="e">
        <f t="shared" si="1"/>
        <v>#N/A</v>
      </c>
      <c r="G120" s="193" t="e">
        <f>VLOOKUP(B120,'Erection Completed '!$B$2:$J$62,6,FALSE)</f>
        <v>#N/A</v>
      </c>
      <c r="H120" s="193" t="e">
        <f>VLOOKUP(B120,'Erection Completed '!$B$2:$J$62,7,FALSE)</f>
        <v>#N/A</v>
      </c>
      <c r="I120" s="276" t="e">
        <f>VLOOKUP(B120,'Erection Completed '!$B$2:$J$62,8,FALSE)</f>
        <v>#N/A</v>
      </c>
      <c r="J120" s="6"/>
      <c r="K120" s="277" t="e">
        <f>VLOOKUP(B120,'Erection Completed '!$B$2:$K$62,10,FALSE)</f>
        <v>#N/A</v>
      </c>
      <c r="L120" s="197"/>
    </row>
    <row r="121" spans="1:12" ht="16" thickBot="1">
      <c r="A121" s="6">
        <v>120</v>
      </c>
      <c r="B121" s="254" t="s">
        <v>354</v>
      </c>
      <c r="C121" s="254" t="s">
        <v>36</v>
      </c>
      <c r="D121" s="193" t="e">
        <f>VLOOKUP(B121,'Erection Completed '!$B$2:$J$62,3,FALSE)</f>
        <v>#N/A</v>
      </c>
      <c r="E121" s="187">
        <v>74.632070999999996</v>
      </c>
      <c r="F121" s="211" t="e">
        <f t="shared" si="1"/>
        <v>#N/A</v>
      </c>
      <c r="G121" s="193" t="e">
        <f>VLOOKUP(B121,'Erection Completed '!$B$2:$J$62,6,FALSE)</f>
        <v>#N/A</v>
      </c>
      <c r="H121" s="193" t="e">
        <f>VLOOKUP(B121,'Erection Completed '!$B$2:$J$62,7,FALSE)</f>
        <v>#N/A</v>
      </c>
      <c r="I121" s="276" t="e">
        <f>VLOOKUP(B121,'Erection Completed '!$B$2:$J$62,8,FALSE)</f>
        <v>#N/A</v>
      </c>
      <c r="J121" s="6"/>
      <c r="K121" s="277" t="e">
        <f>VLOOKUP(B121,'Erection Completed '!$B$2:$K$62,10,FALSE)</f>
        <v>#N/A</v>
      </c>
      <c r="L121" s="197"/>
    </row>
    <row r="122" spans="1:12" ht="16" thickBot="1">
      <c r="A122" s="6">
        <v>121</v>
      </c>
      <c r="B122" s="254" t="s">
        <v>355</v>
      </c>
      <c r="C122" s="254" t="s">
        <v>654</v>
      </c>
      <c r="D122" s="193" t="e">
        <f>VLOOKUP(B122,'Erection Completed '!$B$2:$J$62,3,FALSE)</f>
        <v>#N/A</v>
      </c>
      <c r="E122" s="187">
        <v>91.055462000000006</v>
      </c>
      <c r="F122" s="211" t="e">
        <f t="shared" si="1"/>
        <v>#N/A</v>
      </c>
      <c r="G122" s="193" t="e">
        <f>VLOOKUP(B122,'Erection Completed '!$B$2:$J$62,6,FALSE)</f>
        <v>#N/A</v>
      </c>
      <c r="H122" s="193" t="e">
        <f>VLOOKUP(B122,'Erection Completed '!$B$2:$J$62,7,FALSE)</f>
        <v>#N/A</v>
      </c>
      <c r="I122" s="276" t="e">
        <f>VLOOKUP(B122,'Erection Completed '!$B$2:$J$62,8,FALSE)</f>
        <v>#N/A</v>
      </c>
      <c r="J122" s="6"/>
      <c r="K122" s="277" t="e">
        <f>VLOOKUP(B122,'Erection Completed '!$B$2:$K$62,10,FALSE)</f>
        <v>#N/A</v>
      </c>
      <c r="L122" s="197"/>
    </row>
    <row r="123" spans="1:12" ht="16" thickBot="1">
      <c r="A123" s="6">
        <v>122</v>
      </c>
      <c r="B123" s="254" t="s">
        <v>356</v>
      </c>
      <c r="C123" s="254" t="s">
        <v>627</v>
      </c>
      <c r="D123" s="193" t="e">
        <f>VLOOKUP(B123,'Erection Completed '!$B$2:$J$62,3,FALSE)</f>
        <v>#N/A</v>
      </c>
      <c r="E123" s="187">
        <v>46.689357999999991</v>
      </c>
      <c r="F123" s="211" t="e">
        <f t="shared" si="1"/>
        <v>#N/A</v>
      </c>
      <c r="G123" s="193" t="e">
        <f>VLOOKUP(B123,'Erection Completed '!$B$2:$J$62,6,FALSE)</f>
        <v>#N/A</v>
      </c>
      <c r="H123" s="193" t="e">
        <f>VLOOKUP(B123,'Erection Completed '!$B$2:$J$62,7,FALSE)</f>
        <v>#N/A</v>
      </c>
      <c r="I123" s="276" t="e">
        <f>VLOOKUP(B123,'Erection Completed '!$B$2:$J$62,8,FALSE)</f>
        <v>#N/A</v>
      </c>
      <c r="J123" s="6"/>
      <c r="K123" s="277" t="e">
        <f>VLOOKUP(B123,'Erection Completed '!$B$2:$K$62,10,FALSE)</f>
        <v>#N/A</v>
      </c>
      <c r="L123" s="197"/>
    </row>
    <row r="124" spans="1:12" ht="16" thickBot="1">
      <c r="A124" s="6">
        <v>123</v>
      </c>
      <c r="B124" s="254" t="s">
        <v>357</v>
      </c>
      <c r="C124" s="254" t="s">
        <v>643</v>
      </c>
      <c r="D124" s="193" t="e">
        <f>VLOOKUP(B124,'Erection Completed '!$B$2:$J$62,3,FALSE)</f>
        <v>#N/A</v>
      </c>
      <c r="E124" s="187">
        <v>44.794097999999998</v>
      </c>
      <c r="F124" s="211" t="e">
        <f t="shared" si="1"/>
        <v>#N/A</v>
      </c>
      <c r="G124" s="193" t="e">
        <f>VLOOKUP(B124,'Erection Completed '!$B$2:$J$62,6,FALSE)</f>
        <v>#N/A</v>
      </c>
      <c r="H124" s="193" t="e">
        <f>VLOOKUP(B124,'Erection Completed '!$B$2:$J$62,7,FALSE)</f>
        <v>#N/A</v>
      </c>
      <c r="I124" s="276" t="e">
        <f>VLOOKUP(B124,'Erection Completed '!$B$2:$J$62,8,FALSE)</f>
        <v>#N/A</v>
      </c>
      <c r="J124" s="6"/>
      <c r="K124" s="277" t="e">
        <f>VLOOKUP(B124,'Erection Completed '!$B$2:$K$62,10,FALSE)</f>
        <v>#N/A</v>
      </c>
      <c r="L124" s="197"/>
    </row>
    <row r="125" spans="1:12" ht="16" thickBot="1">
      <c r="A125" s="6">
        <v>124</v>
      </c>
      <c r="B125" s="254" t="s">
        <v>358</v>
      </c>
      <c r="C125" s="254" t="s">
        <v>643</v>
      </c>
      <c r="D125" s="193" t="e">
        <f>VLOOKUP(B125,'Erection Completed '!$B$2:$J$62,3,FALSE)</f>
        <v>#N/A</v>
      </c>
      <c r="E125" s="187">
        <v>44.794097999999998</v>
      </c>
      <c r="F125" s="211" t="e">
        <f t="shared" si="1"/>
        <v>#N/A</v>
      </c>
      <c r="G125" s="193" t="e">
        <f>VLOOKUP(B125,'Erection Completed '!$B$2:$J$62,6,FALSE)</f>
        <v>#N/A</v>
      </c>
      <c r="H125" s="193" t="e">
        <f>VLOOKUP(B125,'Erection Completed '!$B$2:$J$62,7,FALSE)</f>
        <v>#N/A</v>
      </c>
      <c r="I125" s="276" t="e">
        <f>VLOOKUP(B125,'Erection Completed '!$B$2:$J$62,8,FALSE)</f>
        <v>#N/A</v>
      </c>
      <c r="J125" s="6"/>
      <c r="K125" s="277" t="e">
        <f>VLOOKUP(B125,'Erection Completed '!$B$2:$K$62,10,FALSE)</f>
        <v>#N/A</v>
      </c>
      <c r="L125" s="197"/>
    </row>
    <row r="126" spans="1:12" ht="16" thickBot="1">
      <c r="A126" s="6">
        <v>125</v>
      </c>
      <c r="B126" s="254" t="s">
        <v>359</v>
      </c>
      <c r="C126" s="254" t="s">
        <v>646</v>
      </c>
      <c r="D126" s="193" t="e">
        <f>VLOOKUP(B126,'Erection Completed '!$B$2:$J$62,3,FALSE)</f>
        <v>#N/A</v>
      </c>
      <c r="E126" s="187">
        <v>36.044833999999994</v>
      </c>
      <c r="F126" s="211" t="e">
        <f t="shared" si="1"/>
        <v>#N/A</v>
      </c>
      <c r="G126" s="193" t="e">
        <f>VLOOKUP(B126,'Erection Completed '!$B$2:$J$62,6,FALSE)</f>
        <v>#N/A</v>
      </c>
      <c r="H126" s="193" t="e">
        <f>VLOOKUP(B126,'Erection Completed '!$B$2:$J$62,7,FALSE)</f>
        <v>#N/A</v>
      </c>
      <c r="I126" s="276" t="e">
        <f>VLOOKUP(B126,'Erection Completed '!$B$2:$J$62,8,FALSE)</f>
        <v>#N/A</v>
      </c>
      <c r="J126" s="6"/>
      <c r="K126" s="277" t="e">
        <f>VLOOKUP(B126,'Erection Completed '!$B$2:$K$62,10,FALSE)</f>
        <v>#N/A</v>
      </c>
      <c r="L126" s="197"/>
    </row>
    <row r="127" spans="1:12" ht="16" thickBot="1">
      <c r="A127" s="6">
        <v>126</v>
      </c>
      <c r="B127" s="254" t="s">
        <v>224</v>
      </c>
      <c r="C127" s="254" t="s">
        <v>646</v>
      </c>
      <c r="D127" s="193" t="e">
        <f>VLOOKUP(B127,'Erection Completed '!$B$2:$J$62,3,FALSE)</f>
        <v>#N/A</v>
      </c>
      <c r="E127" s="187">
        <v>36.044833999999994</v>
      </c>
      <c r="F127" s="211" t="e">
        <f t="shared" si="1"/>
        <v>#N/A</v>
      </c>
      <c r="G127" s="193" t="e">
        <f>VLOOKUP(B127,'Erection Completed '!$B$2:$J$62,6,FALSE)</f>
        <v>#N/A</v>
      </c>
      <c r="H127" s="193" t="e">
        <f>VLOOKUP(B127,'Erection Completed '!$B$2:$J$62,7,FALSE)</f>
        <v>#N/A</v>
      </c>
      <c r="I127" s="276" t="e">
        <f>VLOOKUP(B127,'Erection Completed '!$B$2:$J$62,8,FALSE)</f>
        <v>#N/A</v>
      </c>
      <c r="J127" s="6"/>
      <c r="K127" s="277" t="e">
        <f>VLOOKUP(B127,'Erection Completed '!$B$2:$K$62,10,FALSE)</f>
        <v>#N/A</v>
      </c>
      <c r="L127" s="197"/>
    </row>
    <row r="128" spans="1:12" ht="16" thickBot="1">
      <c r="A128" s="6">
        <v>127</v>
      </c>
      <c r="B128" s="254" t="s">
        <v>360</v>
      </c>
      <c r="C128" s="254" t="s">
        <v>665</v>
      </c>
      <c r="D128" s="193" t="e">
        <f>VLOOKUP(B128,'Erection Completed '!$B$2:$J$62,3,FALSE)</f>
        <v>#N/A</v>
      </c>
      <c r="E128" s="187" t="e">
        <v>#N/A</v>
      </c>
      <c r="F128" s="211" t="e">
        <f t="shared" si="1"/>
        <v>#N/A</v>
      </c>
      <c r="G128" s="193" t="e">
        <f>VLOOKUP(B128,'Erection Completed '!$B$2:$J$62,6,FALSE)</f>
        <v>#N/A</v>
      </c>
      <c r="H128" s="193" t="e">
        <f>VLOOKUP(B128,'Erection Completed '!$B$2:$J$62,7,FALSE)</f>
        <v>#N/A</v>
      </c>
      <c r="I128" s="276" t="e">
        <f>VLOOKUP(B128,'Erection Completed '!$B$2:$J$62,8,FALSE)</f>
        <v>#N/A</v>
      </c>
      <c r="J128" s="6"/>
      <c r="K128" s="277" t="e">
        <f>VLOOKUP(B128,'Erection Completed '!$B$2:$K$62,10,FALSE)</f>
        <v>#N/A</v>
      </c>
      <c r="L128" s="197"/>
    </row>
    <row r="129" spans="1:12" ht="16" thickBot="1">
      <c r="A129" s="6">
        <v>128</v>
      </c>
      <c r="B129" s="254" t="s">
        <v>225</v>
      </c>
      <c r="C129" s="254" t="s">
        <v>623</v>
      </c>
      <c r="D129" s="193" t="e">
        <f>VLOOKUP(B129,'Erection Completed '!$B$2:$J$62,3,FALSE)</f>
        <v>#N/A</v>
      </c>
      <c r="E129" s="187">
        <v>37.796346</v>
      </c>
      <c r="F129" s="211" t="e">
        <f t="shared" si="1"/>
        <v>#N/A</v>
      </c>
      <c r="G129" s="193" t="e">
        <f>VLOOKUP(B129,'Erection Completed '!$B$2:$J$62,6,FALSE)</f>
        <v>#N/A</v>
      </c>
      <c r="H129" s="193" t="e">
        <f>VLOOKUP(B129,'Erection Completed '!$B$2:$J$62,7,FALSE)</f>
        <v>#N/A</v>
      </c>
      <c r="I129" s="276" t="e">
        <f>VLOOKUP(B129,'Erection Completed '!$B$2:$J$62,8,FALSE)</f>
        <v>#N/A</v>
      </c>
      <c r="J129" s="6"/>
      <c r="K129" s="277" t="e">
        <f>VLOOKUP(B129,'Erection Completed '!$B$2:$K$62,10,FALSE)</f>
        <v>#N/A</v>
      </c>
      <c r="L129" s="197"/>
    </row>
    <row r="130" spans="1:12" ht="16" thickBot="1">
      <c r="A130" s="6">
        <v>129</v>
      </c>
      <c r="B130" s="254" t="s">
        <v>39</v>
      </c>
      <c r="C130" s="254" t="s">
        <v>5</v>
      </c>
      <c r="D130" s="193" t="e">
        <f>VLOOKUP(B130,'Erection Completed '!$B$2:$J$62,3,FALSE)</f>
        <v>#N/A</v>
      </c>
      <c r="E130" s="187">
        <v>80.408017000000001</v>
      </c>
      <c r="F130" s="211" t="e">
        <f t="shared" si="1"/>
        <v>#N/A</v>
      </c>
      <c r="G130" s="193" t="e">
        <f>VLOOKUP(B130,'Erection Completed '!$B$2:$J$62,6,FALSE)</f>
        <v>#N/A</v>
      </c>
      <c r="H130" s="193" t="e">
        <f>VLOOKUP(B130,'Erection Completed '!$B$2:$J$62,7,FALSE)</f>
        <v>#N/A</v>
      </c>
      <c r="I130" s="276" t="e">
        <f>VLOOKUP(B130,'Erection Completed '!$B$2:$J$62,8,FALSE)</f>
        <v>#N/A</v>
      </c>
      <c r="J130" s="6"/>
      <c r="K130" s="277" t="e">
        <f>VLOOKUP(B130,'Erection Completed '!$B$2:$K$62,10,FALSE)</f>
        <v>#N/A</v>
      </c>
      <c r="L130" s="197"/>
    </row>
    <row r="131" spans="1:12" ht="16" thickBot="1">
      <c r="A131" s="6">
        <v>130</v>
      </c>
      <c r="B131" s="254" t="s">
        <v>361</v>
      </c>
      <c r="C131" s="254" t="s">
        <v>11</v>
      </c>
      <c r="D131" s="193" t="e">
        <f>VLOOKUP(B131,'Erection Completed '!$B$2:$J$62,3,FALSE)</f>
        <v>#N/A</v>
      </c>
      <c r="E131" s="187">
        <v>98.835632999999987</v>
      </c>
      <c r="F131" s="211" t="e">
        <f t="shared" ref="F131:F194" si="2">IF(G131&gt;=1-1-2024,"Completed","Not Completed")</f>
        <v>#N/A</v>
      </c>
      <c r="G131" s="193" t="e">
        <f>VLOOKUP(B131,'Erection Completed '!$B$2:$J$62,6,FALSE)</f>
        <v>#N/A</v>
      </c>
      <c r="H131" s="193" t="e">
        <f>VLOOKUP(B131,'Erection Completed '!$B$2:$J$62,7,FALSE)</f>
        <v>#N/A</v>
      </c>
      <c r="I131" s="276" t="e">
        <f>VLOOKUP(B131,'Erection Completed '!$B$2:$J$62,8,FALSE)</f>
        <v>#N/A</v>
      </c>
      <c r="J131" s="6"/>
      <c r="K131" s="277" t="e">
        <f>VLOOKUP(B131,'Erection Completed '!$B$2:$K$62,10,FALSE)</f>
        <v>#N/A</v>
      </c>
      <c r="L131" s="197"/>
    </row>
    <row r="132" spans="1:12" ht="16" thickBot="1">
      <c r="A132" s="6">
        <v>131</v>
      </c>
      <c r="B132" s="254" t="s">
        <v>362</v>
      </c>
      <c r="C132" s="254" t="s">
        <v>174</v>
      </c>
      <c r="D132" s="193" t="e">
        <f>VLOOKUP(B132,'Erection Completed '!$B$2:$J$62,3,FALSE)</f>
        <v>#N/A</v>
      </c>
      <c r="E132" s="187">
        <v>0</v>
      </c>
      <c r="F132" s="211" t="e">
        <f t="shared" si="2"/>
        <v>#N/A</v>
      </c>
      <c r="G132" s="193" t="e">
        <f>VLOOKUP(B132,'Erection Completed '!$B$2:$J$62,6,FALSE)</f>
        <v>#N/A</v>
      </c>
      <c r="H132" s="193" t="e">
        <f>VLOOKUP(B132,'Erection Completed '!$B$2:$J$62,7,FALSE)</f>
        <v>#N/A</v>
      </c>
      <c r="I132" s="276" t="e">
        <f>VLOOKUP(B132,'Erection Completed '!$B$2:$J$62,8,FALSE)</f>
        <v>#N/A</v>
      </c>
      <c r="J132" s="6"/>
      <c r="K132" s="277" t="e">
        <f>VLOOKUP(B132,'Erection Completed '!$B$2:$K$62,10,FALSE)</f>
        <v>#N/A</v>
      </c>
      <c r="L132" s="197"/>
    </row>
    <row r="133" spans="1:12" ht="16" thickBot="1">
      <c r="A133" s="6">
        <v>132</v>
      </c>
      <c r="B133" s="254" t="s">
        <v>40</v>
      </c>
      <c r="C133" s="254" t="s">
        <v>1</v>
      </c>
      <c r="D133" s="193" t="e">
        <f>VLOOKUP(B133,'Erection Completed '!$B$2:$J$62,3,FALSE)</f>
        <v>#N/A</v>
      </c>
      <c r="E133" s="187">
        <v>141.87401500000001</v>
      </c>
      <c r="F133" s="211" t="e">
        <f t="shared" si="2"/>
        <v>#N/A</v>
      </c>
      <c r="G133" s="193" t="e">
        <f>VLOOKUP(B133,'Erection Completed '!$B$2:$J$62,6,FALSE)</f>
        <v>#N/A</v>
      </c>
      <c r="H133" s="193" t="e">
        <f>VLOOKUP(B133,'Erection Completed '!$B$2:$J$62,7,FALSE)</f>
        <v>#N/A</v>
      </c>
      <c r="I133" s="276" t="e">
        <f>VLOOKUP(B133,'Erection Completed '!$B$2:$J$62,8,FALSE)</f>
        <v>#N/A</v>
      </c>
      <c r="J133" s="6"/>
      <c r="K133" s="277" t="e">
        <f>VLOOKUP(B133,'Erection Completed '!$B$2:$K$62,10,FALSE)</f>
        <v>#N/A</v>
      </c>
      <c r="L133" s="197"/>
    </row>
    <row r="134" spans="1:12" ht="16" thickBot="1">
      <c r="A134" s="6">
        <v>133</v>
      </c>
      <c r="B134" s="254" t="s">
        <v>363</v>
      </c>
      <c r="C134" s="254" t="s">
        <v>12</v>
      </c>
      <c r="D134" s="193" t="e">
        <f>VLOOKUP(B134,'Erection Completed '!$B$2:$J$62,3,FALSE)</f>
        <v>#N/A</v>
      </c>
      <c r="E134" s="187">
        <v>94.407668999999999</v>
      </c>
      <c r="F134" s="211" t="e">
        <f t="shared" si="2"/>
        <v>#N/A</v>
      </c>
      <c r="G134" s="193" t="e">
        <f>VLOOKUP(B134,'Erection Completed '!$B$2:$J$62,6,FALSE)</f>
        <v>#N/A</v>
      </c>
      <c r="H134" s="193" t="e">
        <f>VLOOKUP(B134,'Erection Completed '!$B$2:$J$62,7,FALSE)</f>
        <v>#N/A</v>
      </c>
      <c r="I134" s="276" t="e">
        <f>VLOOKUP(B134,'Erection Completed '!$B$2:$J$62,8,FALSE)</f>
        <v>#N/A</v>
      </c>
      <c r="J134" s="6"/>
      <c r="K134" s="277" t="e">
        <f>VLOOKUP(B134,'Erection Completed '!$B$2:$K$62,10,FALSE)</f>
        <v>#N/A</v>
      </c>
      <c r="L134" s="197"/>
    </row>
    <row r="135" spans="1:12" ht="16" thickBot="1">
      <c r="A135" s="6">
        <v>134</v>
      </c>
      <c r="B135" s="254" t="s">
        <v>41</v>
      </c>
      <c r="C135" s="254" t="s">
        <v>666</v>
      </c>
      <c r="D135" s="193" t="e">
        <f>VLOOKUP(B135,'Erection Completed '!$B$2:$J$62,3,FALSE)</f>
        <v>#N/A</v>
      </c>
      <c r="E135" s="187">
        <v>82.238801999999993</v>
      </c>
      <c r="F135" s="211" t="e">
        <f t="shared" si="2"/>
        <v>#N/A</v>
      </c>
      <c r="G135" s="193" t="e">
        <f>VLOOKUP(B135,'Erection Completed '!$B$2:$J$62,6,FALSE)</f>
        <v>#N/A</v>
      </c>
      <c r="H135" s="193" t="e">
        <f>VLOOKUP(B135,'Erection Completed '!$B$2:$J$62,7,FALSE)</f>
        <v>#N/A</v>
      </c>
      <c r="I135" s="276" t="e">
        <f>VLOOKUP(B135,'Erection Completed '!$B$2:$J$62,8,FALSE)</f>
        <v>#N/A</v>
      </c>
      <c r="J135" s="6"/>
      <c r="K135" s="277" t="e">
        <f>VLOOKUP(B135,'Erection Completed '!$B$2:$K$62,10,FALSE)</f>
        <v>#N/A</v>
      </c>
      <c r="L135" s="197"/>
    </row>
    <row r="136" spans="1:12" ht="16" thickBot="1">
      <c r="A136" s="6">
        <v>135</v>
      </c>
      <c r="B136" s="254" t="s">
        <v>42</v>
      </c>
      <c r="C136" s="254" t="s">
        <v>659</v>
      </c>
      <c r="D136" s="193" t="e">
        <f>VLOOKUP(B136,'Erection Completed '!$B$2:$J$62,3,FALSE)</f>
        <v>#N/A</v>
      </c>
      <c r="E136" s="187">
        <v>89.142758999999984</v>
      </c>
      <c r="F136" s="211" t="e">
        <f t="shared" si="2"/>
        <v>#N/A</v>
      </c>
      <c r="G136" s="193" t="e">
        <f>VLOOKUP(B136,'Erection Completed '!$B$2:$J$62,6,FALSE)</f>
        <v>#N/A</v>
      </c>
      <c r="H136" s="193" t="e">
        <f>VLOOKUP(B136,'Erection Completed '!$B$2:$J$62,7,FALSE)</f>
        <v>#N/A</v>
      </c>
      <c r="I136" s="276" t="e">
        <f>VLOOKUP(B136,'Erection Completed '!$B$2:$J$62,8,FALSE)</f>
        <v>#N/A</v>
      </c>
      <c r="J136" s="6"/>
      <c r="K136" s="277" t="e">
        <f>VLOOKUP(B136,'Erection Completed '!$B$2:$K$62,10,FALSE)</f>
        <v>#N/A</v>
      </c>
      <c r="L136" s="197"/>
    </row>
    <row r="137" spans="1:12" ht="16" thickBot="1">
      <c r="A137" s="6">
        <v>136</v>
      </c>
      <c r="B137" s="254" t="s">
        <v>43</v>
      </c>
      <c r="C137" s="254" t="s">
        <v>627</v>
      </c>
      <c r="D137" s="193" t="e">
        <f>VLOOKUP(B137,'Erection Completed '!$B$2:$J$62,3,FALSE)</f>
        <v>#N/A</v>
      </c>
      <c r="E137" s="187">
        <v>46.689357999999991</v>
      </c>
      <c r="F137" s="211" t="e">
        <f t="shared" si="2"/>
        <v>#N/A</v>
      </c>
      <c r="G137" s="193" t="e">
        <f>VLOOKUP(B137,'Erection Completed '!$B$2:$J$62,6,FALSE)</f>
        <v>#N/A</v>
      </c>
      <c r="H137" s="193" t="e">
        <f>VLOOKUP(B137,'Erection Completed '!$B$2:$J$62,7,FALSE)</f>
        <v>#N/A</v>
      </c>
      <c r="I137" s="276" t="e">
        <f>VLOOKUP(B137,'Erection Completed '!$B$2:$J$62,8,FALSE)</f>
        <v>#N/A</v>
      </c>
      <c r="J137" s="6"/>
      <c r="K137" s="277" t="e">
        <f>VLOOKUP(B137,'Erection Completed '!$B$2:$K$62,10,FALSE)</f>
        <v>#N/A</v>
      </c>
      <c r="L137" s="197"/>
    </row>
    <row r="138" spans="1:12" ht="16" thickBot="1">
      <c r="A138" s="6">
        <v>137</v>
      </c>
      <c r="B138" s="254" t="s">
        <v>364</v>
      </c>
      <c r="C138" s="254" t="s">
        <v>667</v>
      </c>
      <c r="D138" s="193" t="e">
        <f>VLOOKUP(B138,'Erection Completed '!$B$2:$J$62,3,FALSE)</f>
        <v>#N/A</v>
      </c>
      <c r="E138" s="187">
        <v>97.933587000000003</v>
      </c>
      <c r="F138" s="211" t="e">
        <f t="shared" si="2"/>
        <v>#N/A</v>
      </c>
      <c r="G138" s="193" t="e">
        <f>VLOOKUP(B138,'Erection Completed '!$B$2:$J$62,6,FALSE)</f>
        <v>#N/A</v>
      </c>
      <c r="H138" s="193" t="e">
        <f>VLOOKUP(B138,'Erection Completed '!$B$2:$J$62,7,FALSE)</f>
        <v>#N/A</v>
      </c>
      <c r="I138" s="276" t="e">
        <f>VLOOKUP(B138,'Erection Completed '!$B$2:$J$62,8,FALSE)</f>
        <v>#N/A</v>
      </c>
      <c r="J138" s="6"/>
      <c r="K138" s="277" t="e">
        <f>VLOOKUP(B138,'Erection Completed '!$B$2:$K$62,10,FALSE)</f>
        <v>#N/A</v>
      </c>
      <c r="L138" s="197"/>
    </row>
    <row r="139" spans="1:12" ht="16" thickBot="1">
      <c r="A139" s="6">
        <v>138</v>
      </c>
      <c r="B139" s="254" t="s">
        <v>543</v>
      </c>
      <c r="C139" s="254" t="s">
        <v>11</v>
      </c>
      <c r="D139" s="193" t="e">
        <f>VLOOKUP(B139,'Erection Completed '!$B$2:$J$62,3,FALSE)</f>
        <v>#N/A</v>
      </c>
      <c r="E139" s="187">
        <v>98.835632999999987</v>
      </c>
      <c r="F139" s="211" t="e">
        <f t="shared" si="2"/>
        <v>#N/A</v>
      </c>
      <c r="G139" s="193" t="e">
        <f>VLOOKUP(B139,'Erection Completed '!$B$2:$J$62,6,FALSE)</f>
        <v>#N/A</v>
      </c>
      <c r="H139" s="193" t="e">
        <f>VLOOKUP(B139,'Erection Completed '!$B$2:$J$62,7,FALSE)</f>
        <v>#N/A</v>
      </c>
      <c r="I139" s="276" t="e">
        <f>VLOOKUP(B139,'Erection Completed '!$B$2:$J$62,8,FALSE)</f>
        <v>#N/A</v>
      </c>
      <c r="J139" s="6"/>
      <c r="K139" s="277" t="e">
        <f>VLOOKUP(B139,'Erection Completed '!$B$2:$K$62,10,FALSE)</f>
        <v>#N/A</v>
      </c>
      <c r="L139" s="197"/>
    </row>
    <row r="140" spans="1:12" ht="16" thickBot="1">
      <c r="A140" s="6">
        <v>139</v>
      </c>
      <c r="B140" s="254" t="s">
        <v>44</v>
      </c>
      <c r="C140" s="254" t="s">
        <v>642</v>
      </c>
      <c r="D140" s="193" t="e">
        <f>VLOOKUP(B140,'Erection Completed '!$B$2:$J$62,3,FALSE)</f>
        <v>#N/A</v>
      </c>
      <c r="E140" s="187">
        <v>39.458914000000007</v>
      </c>
      <c r="F140" s="211" t="e">
        <f t="shared" si="2"/>
        <v>#N/A</v>
      </c>
      <c r="G140" s="193" t="e">
        <f>VLOOKUP(B140,'Erection Completed '!$B$2:$J$62,6,FALSE)</f>
        <v>#N/A</v>
      </c>
      <c r="H140" s="193" t="e">
        <f>VLOOKUP(B140,'Erection Completed '!$B$2:$J$62,7,FALSE)</f>
        <v>#N/A</v>
      </c>
      <c r="I140" s="276" t="e">
        <f>VLOOKUP(B140,'Erection Completed '!$B$2:$J$62,8,FALSE)</f>
        <v>#N/A</v>
      </c>
      <c r="J140" s="6"/>
      <c r="K140" s="277" t="e">
        <f>VLOOKUP(B140,'Erection Completed '!$B$2:$K$62,10,FALSE)</f>
        <v>#N/A</v>
      </c>
      <c r="L140" s="197"/>
    </row>
    <row r="141" spans="1:12" ht="16" thickBot="1">
      <c r="A141" s="6">
        <v>140</v>
      </c>
      <c r="B141" s="254" t="s">
        <v>365</v>
      </c>
      <c r="C141" s="254" t="s">
        <v>623</v>
      </c>
      <c r="D141" s="193" t="e">
        <f>VLOOKUP(B141,'Erection Completed '!$B$2:$J$62,3,FALSE)</f>
        <v>#N/A</v>
      </c>
      <c r="E141" s="187">
        <v>37.796346</v>
      </c>
      <c r="F141" s="211" t="e">
        <f t="shared" si="2"/>
        <v>#N/A</v>
      </c>
      <c r="G141" s="193" t="e">
        <f>VLOOKUP(B141,'Erection Completed '!$B$2:$J$62,6,FALSE)</f>
        <v>#N/A</v>
      </c>
      <c r="H141" s="193" t="e">
        <f>VLOOKUP(B141,'Erection Completed '!$B$2:$J$62,7,FALSE)</f>
        <v>#N/A</v>
      </c>
      <c r="I141" s="276" t="e">
        <f>VLOOKUP(B141,'Erection Completed '!$B$2:$J$62,8,FALSE)</f>
        <v>#N/A</v>
      </c>
      <c r="J141" s="6"/>
      <c r="K141" s="277" t="e">
        <f>VLOOKUP(B141,'Erection Completed '!$B$2:$K$62,10,FALSE)</f>
        <v>#N/A</v>
      </c>
      <c r="L141" s="197"/>
    </row>
    <row r="142" spans="1:12" ht="16" thickBot="1">
      <c r="A142" s="6">
        <v>141</v>
      </c>
      <c r="B142" s="254" t="s">
        <v>366</v>
      </c>
      <c r="C142" s="254" t="s">
        <v>623</v>
      </c>
      <c r="D142" s="193" t="e">
        <f>VLOOKUP(B142,'Erection Completed '!$B$2:$J$62,3,FALSE)</f>
        <v>#N/A</v>
      </c>
      <c r="E142" s="187">
        <v>37.796346</v>
      </c>
      <c r="F142" s="211" t="e">
        <f t="shared" si="2"/>
        <v>#N/A</v>
      </c>
      <c r="G142" s="193" t="e">
        <f>VLOOKUP(B142,'Erection Completed '!$B$2:$J$62,6,FALSE)</f>
        <v>#N/A</v>
      </c>
      <c r="H142" s="193" t="e">
        <f>VLOOKUP(B142,'Erection Completed '!$B$2:$J$62,7,FALSE)</f>
        <v>#N/A</v>
      </c>
      <c r="I142" s="276" t="e">
        <f>VLOOKUP(B142,'Erection Completed '!$B$2:$J$62,8,FALSE)</f>
        <v>#N/A</v>
      </c>
      <c r="J142" s="6"/>
      <c r="K142" s="277" t="e">
        <f>VLOOKUP(B142,'Erection Completed '!$B$2:$K$62,10,FALSE)</f>
        <v>#N/A</v>
      </c>
      <c r="L142" s="197"/>
    </row>
    <row r="143" spans="1:12" ht="16" thickBot="1">
      <c r="A143" s="6">
        <v>142</v>
      </c>
      <c r="B143" s="254" t="s">
        <v>222</v>
      </c>
      <c r="C143" s="254" t="s">
        <v>623</v>
      </c>
      <c r="D143" s="193" t="e">
        <f>VLOOKUP(B143,'Erection Completed '!$B$2:$J$62,3,FALSE)</f>
        <v>#N/A</v>
      </c>
      <c r="E143" s="187">
        <v>37.796346</v>
      </c>
      <c r="F143" s="211" t="e">
        <f t="shared" si="2"/>
        <v>#N/A</v>
      </c>
      <c r="G143" s="193" t="e">
        <f>VLOOKUP(B143,'Erection Completed '!$B$2:$J$62,6,FALSE)</f>
        <v>#N/A</v>
      </c>
      <c r="H143" s="193" t="e">
        <f>VLOOKUP(B143,'Erection Completed '!$B$2:$J$62,7,FALSE)</f>
        <v>#N/A</v>
      </c>
      <c r="I143" s="276" t="e">
        <f>VLOOKUP(B143,'Erection Completed '!$B$2:$J$62,8,FALSE)</f>
        <v>#N/A</v>
      </c>
      <c r="J143" s="6"/>
      <c r="K143" s="277" t="e">
        <f>VLOOKUP(B143,'Erection Completed '!$B$2:$K$62,10,FALSE)</f>
        <v>#N/A</v>
      </c>
      <c r="L143" s="197"/>
    </row>
    <row r="144" spans="1:12" ht="16" thickBot="1">
      <c r="A144" s="6">
        <v>143</v>
      </c>
      <c r="B144" s="254" t="s">
        <v>228</v>
      </c>
      <c r="C144" s="254" t="s">
        <v>623</v>
      </c>
      <c r="D144" s="193" t="e">
        <f>VLOOKUP(B144,'Erection Completed '!$B$2:$J$62,3,FALSE)</f>
        <v>#N/A</v>
      </c>
      <c r="E144" s="187">
        <v>37.796346</v>
      </c>
      <c r="F144" s="211" t="e">
        <f t="shared" si="2"/>
        <v>#N/A</v>
      </c>
      <c r="G144" s="193" t="e">
        <f>VLOOKUP(B144,'Erection Completed '!$B$2:$J$62,6,FALSE)</f>
        <v>#N/A</v>
      </c>
      <c r="H144" s="193" t="e">
        <f>VLOOKUP(B144,'Erection Completed '!$B$2:$J$62,7,FALSE)</f>
        <v>#N/A</v>
      </c>
      <c r="I144" s="276" t="e">
        <f>VLOOKUP(B144,'Erection Completed '!$B$2:$J$62,8,FALSE)</f>
        <v>#N/A</v>
      </c>
      <c r="J144" s="6"/>
      <c r="K144" s="277" t="e">
        <f>VLOOKUP(B144,'Erection Completed '!$B$2:$K$62,10,FALSE)</f>
        <v>#N/A</v>
      </c>
      <c r="L144" s="197"/>
    </row>
    <row r="145" spans="1:12" ht="16" thickBot="1">
      <c r="A145" s="6">
        <v>144</v>
      </c>
      <c r="B145" s="254" t="s">
        <v>220</v>
      </c>
      <c r="C145" s="254" t="s">
        <v>642</v>
      </c>
      <c r="D145" s="193" t="e">
        <f>VLOOKUP(B145,'Erection Completed '!$B$2:$J$62,3,FALSE)</f>
        <v>#N/A</v>
      </c>
      <c r="E145" s="187">
        <v>39.458914000000007</v>
      </c>
      <c r="F145" s="211" t="e">
        <f t="shared" si="2"/>
        <v>#N/A</v>
      </c>
      <c r="G145" s="193" t="e">
        <f>VLOOKUP(B145,'Erection Completed '!$B$2:$J$62,6,FALSE)</f>
        <v>#N/A</v>
      </c>
      <c r="H145" s="193" t="e">
        <f>VLOOKUP(B145,'Erection Completed '!$B$2:$J$62,7,FALSE)</f>
        <v>#N/A</v>
      </c>
      <c r="I145" s="276" t="e">
        <f>VLOOKUP(B145,'Erection Completed '!$B$2:$J$62,8,FALSE)</f>
        <v>#N/A</v>
      </c>
      <c r="J145" s="6"/>
      <c r="K145" s="277" t="e">
        <f>VLOOKUP(B145,'Erection Completed '!$B$2:$K$62,10,FALSE)</f>
        <v>#N/A</v>
      </c>
      <c r="L145" s="197"/>
    </row>
    <row r="146" spans="1:12" ht="16" thickBot="1">
      <c r="A146" s="6">
        <v>145</v>
      </c>
      <c r="B146" s="254" t="s">
        <v>45</v>
      </c>
      <c r="C146" s="254" t="s">
        <v>36</v>
      </c>
      <c r="D146" s="193" t="e">
        <f>VLOOKUP(B146,'Erection Completed '!$B$2:$J$62,3,FALSE)</f>
        <v>#N/A</v>
      </c>
      <c r="E146" s="187">
        <v>74.632070999999996</v>
      </c>
      <c r="F146" s="211" t="e">
        <f t="shared" si="2"/>
        <v>#N/A</v>
      </c>
      <c r="G146" s="193" t="e">
        <f>VLOOKUP(B146,'Erection Completed '!$B$2:$J$62,6,FALSE)</f>
        <v>#N/A</v>
      </c>
      <c r="H146" s="193" t="e">
        <f>VLOOKUP(B146,'Erection Completed '!$B$2:$J$62,7,FALSE)</f>
        <v>#N/A</v>
      </c>
      <c r="I146" s="276" t="e">
        <f>VLOOKUP(B146,'Erection Completed '!$B$2:$J$62,8,FALSE)</f>
        <v>#N/A</v>
      </c>
      <c r="J146" s="6"/>
      <c r="K146" s="277" t="e">
        <f>VLOOKUP(B146,'Erection Completed '!$B$2:$K$62,10,FALSE)</f>
        <v>#N/A</v>
      </c>
      <c r="L146" s="197"/>
    </row>
    <row r="147" spans="1:12" ht="16" thickBot="1">
      <c r="A147" s="6">
        <v>146</v>
      </c>
      <c r="B147" s="254" t="s">
        <v>367</v>
      </c>
      <c r="C147" s="254" t="s">
        <v>625</v>
      </c>
      <c r="D147" s="193" t="e">
        <f>VLOOKUP(B147,'Erection Completed '!$B$2:$J$62,3,FALSE)</f>
        <v>#N/A</v>
      </c>
      <c r="E147" s="187">
        <v>65.756547999999995</v>
      </c>
      <c r="F147" s="211" t="e">
        <f t="shared" si="2"/>
        <v>#N/A</v>
      </c>
      <c r="G147" s="193" t="e">
        <f>VLOOKUP(B147,'Erection Completed '!$B$2:$J$62,6,FALSE)</f>
        <v>#N/A</v>
      </c>
      <c r="H147" s="193" t="e">
        <f>VLOOKUP(B147,'Erection Completed '!$B$2:$J$62,7,FALSE)</f>
        <v>#N/A</v>
      </c>
      <c r="I147" s="276" t="e">
        <f>VLOOKUP(B147,'Erection Completed '!$B$2:$J$62,8,FALSE)</f>
        <v>#N/A</v>
      </c>
      <c r="J147" s="6"/>
      <c r="K147" s="277" t="e">
        <f>VLOOKUP(B147,'Erection Completed '!$B$2:$K$62,10,FALSE)</f>
        <v>#N/A</v>
      </c>
      <c r="L147" s="197"/>
    </row>
    <row r="148" spans="1:12" ht="16" thickBot="1">
      <c r="A148" s="6">
        <v>147</v>
      </c>
      <c r="B148" s="254" t="s">
        <v>368</v>
      </c>
      <c r="C148" s="254" t="s">
        <v>2</v>
      </c>
      <c r="D148" s="193" t="e">
        <f>VLOOKUP(B148,'Erection Completed '!$B$2:$J$62,3,FALSE)</f>
        <v>#N/A</v>
      </c>
      <c r="E148" s="187">
        <v>72.237603000000007</v>
      </c>
      <c r="F148" s="211" t="e">
        <f t="shared" si="2"/>
        <v>#N/A</v>
      </c>
      <c r="G148" s="193" t="e">
        <f>VLOOKUP(B148,'Erection Completed '!$B$2:$J$62,6,FALSE)</f>
        <v>#N/A</v>
      </c>
      <c r="H148" s="193" t="e">
        <f>VLOOKUP(B148,'Erection Completed '!$B$2:$J$62,7,FALSE)</f>
        <v>#N/A</v>
      </c>
      <c r="I148" s="276" t="e">
        <f>VLOOKUP(B148,'Erection Completed '!$B$2:$J$62,8,FALSE)</f>
        <v>#N/A</v>
      </c>
      <c r="J148" s="6"/>
      <c r="K148" s="277" t="e">
        <f>VLOOKUP(B148,'Erection Completed '!$B$2:$K$62,10,FALSE)</f>
        <v>#N/A</v>
      </c>
      <c r="L148" s="197"/>
    </row>
    <row r="149" spans="1:12" ht="16" thickBot="1">
      <c r="A149" s="6">
        <v>148</v>
      </c>
      <c r="B149" s="254" t="s">
        <v>227</v>
      </c>
      <c r="C149" s="254" t="s">
        <v>623</v>
      </c>
      <c r="D149" s="193" t="e">
        <f>VLOOKUP(B149,'Erection Completed '!$B$2:$J$62,3,FALSE)</f>
        <v>#N/A</v>
      </c>
      <c r="E149" s="187">
        <v>37.796346</v>
      </c>
      <c r="F149" s="211" t="e">
        <f t="shared" si="2"/>
        <v>#N/A</v>
      </c>
      <c r="G149" s="193" t="e">
        <f>VLOOKUP(B149,'Erection Completed '!$B$2:$J$62,6,FALSE)</f>
        <v>#N/A</v>
      </c>
      <c r="H149" s="193" t="e">
        <f>VLOOKUP(B149,'Erection Completed '!$B$2:$J$62,7,FALSE)</f>
        <v>#N/A</v>
      </c>
      <c r="I149" s="276" t="e">
        <f>VLOOKUP(B149,'Erection Completed '!$B$2:$J$62,8,FALSE)</f>
        <v>#N/A</v>
      </c>
      <c r="J149" s="6"/>
      <c r="K149" s="277" t="e">
        <f>VLOOKUP(B149,'Erection Completed '!$B$2:$K$62,10,FALSE)</f>
        <v>#N/A</v>
      </c>
      <c r="L149" s="197"/>
    </row>
    <row r="150" spans="1:12" ht="16" thickBot="1">
      <c r="A150" s="6">
        <v>149</v>
      </c>
      <c r="B150" s="254" t="s">
        <v>229</v>
      </c>
      <c r="C150" s="254" t="s">
        <v>646</v>
      </c>
      <c r="D150" s="193" t="e">
        <f>VLOOKUP(B150,'Erection Completed '!$B$2:$J$62,3,FALSE)</f>
        <v>#N/A</v>
      </c>
      <c r="E150" s="187">
        <v>36.044833999999994</v>
      </c>
      <c r="F150" s="211" t="e">
        <f t="shared" si="2"/>
        <v>#N/A</v>
      </c>
      <c r="G150" s="193" t="e">
        <f>VLOOKUP(B150,'Erection Completed '!$B$2:$J$62,6,FALSE)</f>
        <v>#N/A</v>
      </c>
      <c r="H150" s="193" t="e">
        <f>VLOOKUP(B150,'Erection Completed '!$B$2:$J$62,7,FALSE)</f>
        <v>#N/A</v>
      </c>
      <c r="I150" s="276" t="e">
        <f>VLOOKUP(B150,'Erection Completed '!$B$2:$J$62,8,FALSE)</f>
        <v>#N/A</v>
      </c>
      <c r="J150" s="6"/>
      <c r="K150" s="277" t="e">
        <f>VLOOKUP(B150,'Erection Completed '!$B$2:$K$62,10,FALSE)</f>
        <v>#N/A</v>
      </c>
      <c r="L150" s="197"/>
    </row>
    <row r="151" spans="1:12" ht="16" thickBot="1">
      <c r="A151" s="6">
        <v>150</v>
      </c>
      <c r="B151" s="254" t="s">
        <v>46</v>
      </c>
      <c r="C151" s="254" t="s">
        <v>12</v>
      </c>
      <c r="D151" s="193" t="e">
        <f>VLOOKUP(B151,'Erection Completed '!$B$2:$J$62,3,FALSE)</f>
        <v>#N/A</v>
      </c>
      <c r="E151" s="187">
        <v>94.407668999999999</v>
      </c>
      <c r="F151" s="211" t="e">
        <f t="shared" si="2"/>
        <v>#N/A</v>
      </c>
      <c r="G151" s="193" t="e">
        <f>VLOOKUP(B151,'Erection Completed '!$B$2:$J$62,6,FALSE)</f>
        <v>#N/A</v>
      </c>
      <c r="H151" s="193" t="e">
        <f>VLOOKUP(B151,'Erection Completed '!$B$2:$J$62,7,FALSE)</f>
        <v>#N/A</v>
      </c>
      <c r="I151" s="276" t="e">
        <f>VLOOKUP(B151,'Erection Completed '!$B$2:$J$62,8,FALSE)</f>
        <v>#N/A</v>
      </c>
      <c r="J151" s="6"/>
      <c r="K151" s="277" t="e">
        <f>VLOOKUP(B151,'Erection Completed '!$B$2:$K$62,10,FALSE)</f>
        <v>#N/A</v>
      </c>
      <c r="L151" s="197"/>
    </row>
    <row r="152" spans="1:12" ht="16" thickBot="1">
      <c r="A152" s="6">
        <v>151</v>
      </c>
      <c r="B152" s="254" t="s">
        <v>47</v>
      </c>
      <c r="C152" s="254" t="s">
        <v>12</v>
      </c>
      <c r="D152" s="193" t="e">
        <f>VLOOKUP(B152,'Erection Completed '!$B$2:$J$62,3,FALSE)</f>
        <v>#N/A</v>
      </c>
      <c r="E152" s="187">
        <v>94.407668999999999</v>
      </c>
      <c r="F152" s="211" t="e">
        <f t="shared" si="2"/>
        <v>#N/A</v>
      </c>
      <c r="G152" s="193" t="e">
        <f>VLOOKUP(B152,'Erection Completed '!$B$2:$J$62,6,FALSE)</f>
        <v>#N/A</v>
      </c>
      <c r="H152" s="193" t="e">
        <f>VLOOKUP(B152,'Erection Completed '!$B$2:$J$62,7,FALSE)</f>
        <v>#N/A</v>
      </c>
      <c r="I152" s="276" t="e">
        <f>VLOOKUP(B152,'Erection Completed '!$B$2:$J$62,8,FALSE)</f>
        <v>#N/A</v>
      </c>
      <c r="J152" s="6"/>
      <c r="K152" s="277" t="e">
        <f>VLOOKUP(B152,'Erection Completed '!$B$2:$K$62,10,FALSE)</f>
        <v>#N/A</v>
      </c>
      <c r="L152" s="197"/>
    </row>
    <row r="153" spans="1:12" ht="16" thickBot="1">
      <c r="A153" s="6">
        <v>152</v>
      </c>
      <c r="B153" s="254" t="s">
        <v>369</v>
      </c>
      <c r="C153" s="254" t="s">
        <v>623</v>
      </c>
      <c r="D153" s="193" t="e">
        <f>VLOOKUP(B153,'Erection Completed '!$B$2:$J$62,3,FALSE)</f>
        <v>#N/A</v>
      </c>
      <c r="E153" s="187">
        <v>37.796346</v>
      </c>
      <c r="F153" s="211" t="e">
        <f t="shared" si="2"/>
        <v>#N/A</v>
      </c>
      <c r="G153" s="193" t="e">
        <f>VLOOKUP(B153,'Erection Completed '!$B$2:$J$62,6,FALSE)</f>
        <v>#N/A</v>
      </c>
      <c r="H153" s="193" t="e">
        <f>VLOOKUP(B153,'Erection Completed '!$B$2:$J$62,7,FALSE)</f>
        <v>#N/A</v>
      </c>
      <c r="I153" s="276" t="e">
        <f>VLOOKUP(B153,'Erection Completed '!$B$2:$J$62,8,FALSE)</f>
        <v>#N/A</v>
      </c>
      <c r="J153" s="6"/>
      <c r="K153" s="277" t="e">
        <f>VLOOKUP(B153,'Erection Completed '!$B$2:$K$62,10,FALSE)</f>
        <v>#N/A</v>
      </c>
      <c r="L153" s="197"/>
    </row>
    <row r="154" spans="1:12" ht="16" thickBot="1">
      <c r="A154" s="6">
        <v>153</v>
      </c>
      <c r="B154" s="254" t="s">
        <v>370</v>
      </c>
      <c r="C154" s="254" t="s">
        <v>623</v>
      </c>
      <c r="D154" s="193" t="e">
        <f>VLOOKUP(B154,'Erection Completed '!$B$2:$J$62,3,FALSE)</f>
        <v>#N/A</v>
      </c>
      <c r="E154" s="187">
        <v>37.796346</v>
      </c>
      <c r="F154" s="211" t="e">
        <f t="shared" si="2"/>
        <v>#N/A</v>
      </c>
      <c r="G154" s="193" t="e">
        <f>VLOOKUP(B154,'Erection Completed '!$B$2:$J$62,6,FALSE)</f>
        <v>#N/A</v>
      </c>
      <c r="H154" s="193" t="e">
        <f>VLOOKUP(B154,'Erection Completed '!$B$2:$J$62,7,FALSE)</f>
        <v>#N/A</v>
      </c>
      <c r="I154" s="276" t="e">
        <f>VLOOKUP(B154,'Erection Completed '!$B$2:$J$62,8,FALSE)</f>
        <v>#N/A</v>
      </c>
      <c r="J154" s="6"/>
      <c r="K154" s="277" t="e">
        <f>VLOOKUP(B154,'Erection Completed '!$B$2:$K$62,10,FALSE)</f>
        <v>#N/A</v>
      </c>
      <c r="L154" s="197"/>
    </row>
    <row r="155" spans="1:12" ht="16.399999999999999" customHeight="1" thickBot="1">
      <c r="A155" s="6">
        <v>154</v>
      </c>
      <c r="B155" s="254" t="s">
        <v>230</v>
      </c>
      <c r="C155" s="254" t="s">
        <v>646</v>
      </c>
      <c r="D155" s="193" t="e">
        <f>VLOOKUP(B155,'Erection Completed '!$B$2:$J$62,3,FALSE)</f>
        <v>#N/A</v>
      </c>
      <c r="E155" s="187">
        <v>36.044833999999994</v>
      </c>
      <c r="F155" s="211" t="e">
        <f t="shared" si="2"/>
        <v>#N/A</v>
      </c>
      <c r="G155" s="193" t="e">
        <f>VLOOKUP(B155,'Erection Completed '!$B$2:$J$62,6,FALSE)</f>
        <v>#N/A</v>
      </c>
      <c r="H155" s="193" t="e">
        <f>VLOOKUP(B155,'Erection Completed '!$B$2:$J$62,7,FALSE)</f>
        <v>#N/A</v>
      </c>
      <c r="I155" s="276" t="e">
        <f>VLOOKUP(B155,'Erection Completed '!$B$2:$J$62,8,FALSE)</f>
        <v>#N/A</v>
      </c>
      <c r="J155" s="6"/>
      <c r="K155" s="277" t="e">
        <f>VLOOKUP(B155,'Erection Completed '!$B$2:$K$62,10,FALSE)</f>
        <v>#N/A</v>
      </c>
      <c r="L155" s="197"/>
    </row>
    <row r="156" spans="1:12" ht="16.399999999999999" customHeight="1" thickBot="1">
      <c r="A156" s="6">
        <v>155</v>
      </c>
      <c r="B156" s="254" t="s">
        <v>371</v>
      </c>
      <c r="C156" s="254" t="s">
        <v>20</v>
      </c>
      <c r="D156" s="193" t="e">
        <f>VLOOKUP(B156,'Erection Completed '!$B$2:$J$62,3,FALSE)</f>
        <v>#N/A</v>
      </c>
      <c r="E156" s="187">
        <v>54.417843999999995</v>
      </c>
      <c r="F156" s="211" t="e">
        <f t="shared" si="2"/>
        <v>#N/A</v>
      </c>
      <c r="G156" s="193" t="e">
        <f>VLOOKUP(B156,'Erection Completed '!$B$2:$J$62,6,FALSE)</f>
        <v>#N/A</v>
      </c>
      <c r="H156" s="193" t="e">
        <f>VLOOKUP(B156,'Erection Completed '!$B$2:$J$62,7,FALSE)</f>
        <v>#N/A</v>
      </c>
      <c r="I156" s="276" t="e">
        <f>VLOOKUP(B156,'Erection Completed '!$B$2:$J$62,8,FALSE)</f>
        <v>#N/A</v>
      </c>
      <c r="J156" s="6"/>
      <c r="K156" s="277" t="e">
        <f>VLOOKUP(B156,'Erection Completed '!$B$2:$K$62,10,FALSE)</f>
        <v>#N/A</v>
      </c>
      <c r="L156" s="197"/>
    </row>
    <row r="157" spans="1:12" ht="16.399999999999999" customHeight="1" thickBot="1">
      <c r="A157" s="6">
        <v>156</v>
      </c>
      <c r="B157" s="254" t="s">
        <v>221</v>
      </c>
      <c r="C157" s="254" t="s">
        <v>642</v>
      </c>
      <c r="D157" s="193" t="e">
        <f>VLOOKUP(B157,'Erection Completed '!$B$2:$J$62,3,FALSE)</f>
        <v>#N/A</v>
      </c>
      <c r="E157" s="187">
        <v>39.458914000000007</v>
      </c>
      <c r="F157" s="211" t="e">
        <f t="shared" si="2"/>
        <v>#N/A</v>
      </c>
      <c r="G157" s="193" t="e">
        <f>VLOOKUP(B157,'Erection Completed '!$B$2:$J$62,6,FALSE)</f>
        <v>#N/A</v>
      </c>
      <c r="H157" s="193" t="e">
        <f>VLOOKUP(B157,'Erection Completed '!$B$2:$J$62,7,FALSE)</f>
        <v>#N/A</v>
      </c>
      <c r="I157" s="276" t="e">
        <f>VLOOKUP(B157,'Erection Completed '!$B$2:$J$62,8,FALSE)</f>
        <v>#N/A</v>
      </c>
      <c r="J157" s="6"/>
      <c r="K157" s="277" t="e">
        <f>VLOOKUP(B157,'Erection Completed '!$B$2:$K$62,10,FALSE)</f>
        <v>#N/A</v>
      </c>
      <c r="L157" s="197"/>
    </row>
    <row r="158" spans="1:12" ht="16.399999999999999" customHeight="1" thickBot="1">
      <c r="A158" s="6">
        <v>157</v>
      </c>
      <c r="B158" s="254" t="s">
        <v>372</v>
      </c>
      <c r="C158" s="254" t="s">
        <v>642</v>
      </c>
      <c r="D158" s="193" t="e">
        <f>VLOOKUP(B158,'Erection Completed '!$B$2:$J$62,3,FALSE)</f>
        <v>#N/A</v>
      </c>
      <c r="E158" s="187">
        <v>39.458914000000007</v>
      </c>
      <c r="F158" s="211" t="e">
        <f t="shared" si="2"/>
        <v>#N/A</v>
      </c>
      <c r="G158" s="193" t="e">
        <f>VLOOKUP(B158,'Erection Completed '!$B$2:$J$62,6,FALSE)</f>
        <v>#N/A</v>
      </c>
      <c r="H158" s="193" t="e">
        <f>VLOOKUP(B158,'Erection Completed '!$B$2:$J$62,7,FALSE)</f>
        <v>#N/A</v>
      </c>
      <c r="I158" s="276" t="e">
        <f>VLOOKUP(B158,'Erection Completed '!$B$2:$J$62,8,FALSE)</f>
        <v>#N/A</v>
      </c>
      <c r="J158" s="6"/>
      <c r="K158" s="277" t="e">
        <f>VLOOKUP(B158,'Erection Completed '!$B$2:$K$62,10,FALSE)</f>
        <v>#N/A</v>
      </c>
      <c r="L158" s="197"/>
    </row>
    <row r="159" spans="1:12" ht="16.399999999999999" customHeight="1" thickBot="1">
      <c r="A159" s="6">
        <v>158</v>
      </c>
      <c r="B159" s="254" t="s">
        <v>216</v>
      </c>
      <c r="C159" s="254" t="s">
        <v>623</v>
      </c>
      <c r="D159" s="193" t="e">
        <f>VLOOKUP(B159,'Erection Completed '!$B$2:$J$62,3,FALSE)</f>
        <v>#N/A</v>
      </c>
      <c r="E159" s="187">
        <v>37.796346</v>
      </c>
      <c r="F159" s="211" t="e">
        <f t="shared" si="2"/>
        <v>#N/A</v>
      </c>
      <c r="G159" s="193" t="e">
        <f>VLOOKUP(B159,'Erection Completed '!$B$2:$J$62,6,FALSE)</f>
        <v>#N/A</v>
      </c>
      <c r="H159" s="193" t="e">
        <f>VLOOKUP(B159,'Erection Completed '!$B$2:$J$62,7,FALSE)</f>
        <v>#N/A</v>
      </c>
      <c r="I159" s="276" t="e">
        <f>VLOOKUP(B159,'Erection Completed '!$B$2:$J$62,8,FALSE)</f>
        <v>#N/A</v>
      </c>
      <c r="J159" s="6"/>
      <c r="K159" s="277" t="e">
        <f>VLOOKUP(B159,'Erection Completed '!$B$2:$K$62,10,FALSE)</f>
        <v>#N/A</v>
      </c>
      <c r="L159" s="197"/>
    </row>
    <row r="160" spans="1:12" ht="16.399999999999999" customHeight="1" thickBot="1">
      <c r="A160" s="6">
        <v>159</v>
      </c>
      <c r="B160" s="254" t="s">
        <v>373</v>
      </c>
      <c r="C160" s="254" t="s">
        <v>2</v>
      </c>
      <c r="D160" s="193" t="e">
        <f>VLOOKUP(B160,'Erection Completed '!$B$2:$J$62,3,FALSE)</f>
        <v>#N/A</v>
      </c>
      <c r="E160" s="187">
        <v>72.237603000000007</v>
      </c>
      <c r="F160" s="211" t="e">
        <f t="shared" si="2"/>
        <v>#N/A</v>
      </c>
      <c r="G160" s="193" t="e">
        <f>VLOOKUP(B160,'Erection Completed '!$B$2:$J$62,6,FALSE)</f>
        <v>#N/A</v>
      </c>
      <c r="H160" s="193" t="e">
        <f>VLOOKUP(B160,'Erection Completed '!$B$2:$J$62,7,FALSE)</f>
        <v>#N/A</v>
      </c>
      <c r="I160" s="276" t="e">
        <f>VLOOKUP(B160,'Erection Completed '!$B$2:$J$62,8,FALSE)</f>
        <v>#N/A</v>
      </c>
      <c r="J160" s="6"/>
      <c r="K160" s="277" t="e">
        <f>VLOOKUP(B160,'Erection Completed '!$B$2:$K$62,10,FALSE)</f>
        <v>#N/A</v>
      </c>
      <c r="L160" s="197"/>
    </row>
    <row r="161" spans="1:12" ht="16.399999999999999" customHeight="1" thickBot="1">
      <c r="A161" s="6">
        <v>160</v>
      </c>
      <c r="B161" s="254" t="s">
        <v>374</v>
      </c>
      <c r="C161" s="254" t="s">
        <v>642</v>
      </c>
      <c r="D161" s="193" t="e">
        <f>VLOOKUP(B161,'Erection Completed '!$B$2:$J$62,3,FALSE)</f>
        <v>#N/A</v>
      </c>
      <c r="E161" s="187">
        <v>56.863203999999989</v>
      </c>
      <c r="F161" s="211" t="e">
        <f t="shared" si="2"/>
        <v>#N/A</v>
      </c>
      <c r="G161" s="193" t="e">
        <f>VLOOKUP(B161,'Erection Completed '!$B$2:$J$62,6,FALSE)</f>
        <v>#N/A</v>
      </c>
      <c r="H161" s="193" t="e">
        <f>VLOOKUP(B161,'Erection Completed '!$B$2:$J$62,7,FALSE)</f>
        <v>#N/A</v>
      </c>
      <c r="I161" s="276" t="e">
        <f>VLOOKUP(B161,'Erection Completed '!$B$2:$J$62,8,FALSE)</f>
        <v>#N/A</v>
      </c>
      <c r="J161" s="6"/>
      <c r="K161" s="277" t="e">
        <f>VLOOKUP(B161,'Erection Completed '!$B$2:$K$62,10,FALSE)</f>
        <v>#N/A</v>
      </c>
      <c r="L161" s="197"/>
    </row>
    <row r="162" spans="1:12" ht="16.399999999999999" customHeight="1" thickBot="1">
      <c r="A162" s="6">
        <v>161</v>
      </c>
      <c r="B162" s="254" t="s">
        <v>223</v>
      </c>
      <c r="C162" s="254" t="s">
        <v>660</v>
      </c>
      <c r="D162" s="193" t="e">
        <f>VLOOKUP(B162,'Erection Completed '!$B$2:$J$62,3,FALSE)</f>
        <v>#N/A</v>
      </c>
      <c r="E162" s="187">
        <v>56.863203999999989</v>
      </c>
      <c r="F162" s="211" t="e">
        <f t="shared" si="2"/>
        <v>#N/A</v>
      </c>
      <c r="G162" s="193" t="e">
        <f>VLOOKUP(B162,'Erection Completed '!$B$2:$J$62,6,FALSE)</f>
        <v>#N/A</v>
      </c>
      <c r="H162" s="193" t="e">
        <f>VLOOKUP(B162,'Erection Completed '!$B$2:$J$62,7,FALSE)</f>
        <v>#N/A</v>
      </c>
      <c r="I162" s="276" t="e">
        <f>VLOOKUP(B162,'Erection Completed '!$B$2:$J$62,8,FALSE)</f>
        <v>#N/A</v>
      </c>
      <c r="J162" s="6"/>
      <c r="K162" s="277" t="e">
        <f>VLOOKUP(B162,'Erection Completed '!$B$2:$K$62,10,FALSE)</f>
        <v>#N/A</v>
      </c>
      <c r="L162" s="197"/>
    </row>
    <row r="163" spans="1:12" ht="16.399999999999999" customHeight="1" thickBot="1">
      <c r="A163" s="6">
        <v>162</v>
      </c>
      <c r="B163" s="254" t="s">
        <v>217</v>
      </c>
      <c r="C163" s="254" t="s">
        <v>627</v>
      </c>
      <c r="D163" s="193" t="e">
        <f>VLOOKUP(B163,'Erection Completed '!$B$2:$J$62,3,FALSE)</f>
        <v>#N/A</v>
      </c>
      <c r="E163" s="187">
        <v>46.689357999999991</v>
      </c>
      <c r="F163" s="211" t="e">
        <f t="shared" si="2"/>
        <v>#N/A</v>
      </c>
      <c r="G163" s="193" t="e">
        <f>VLOOKUP(B163,'Erection Completed '!$B$2:$J$62,6,FALSE)</f>
        <v>#N/A</v>
      </c>
      <c r="H163" s="193" t="e">
        <f>VLOOKUP(B163,'Erection Completed '!$B$2:$J$62,7,FALSE)</f>
        <v>#N/A</v>
      </c>
      <c r="I163" s="276" t="e">
        <f>VLOOKUP(B163,'Erection Completed '!$B$2:$J$62,8,FALSE)</f>
        <v>#N/A</v>
      </c>
      <c r="J163" s="6"/>
      <c r="K163" s="277" t="e">
        <f>VLOOKUP(B163,'Erection Completed '!$B$2:$K$62,10,FALSE)</f>
        <v>#N/A</v>
      </c>
      <c r="L163" s="197"/>
    </row>
    <row r="164" spans="1:12" ht="16.399999999999999" customHeight="1" thickBot="1">
      <c r="A164" s="6">
        <v>163</v>
      </c>
      <c r="B164" s="254" t="s">
        <v>219</v>
      </c>
      <c r="C164" s="254" t="s">
        <v>646</v>
      </c>
      <c r="D164" s="193" t="e">
        <f>VLOOKUP(B164,'Erection Completed '!$B$2:$J$62,3,FALSE)</f>
        <v>#N/A</v>
      </c>
      <c r="E164" s="187">
        <v>36.044833999999994</v>
      </c>
      <c r="F164" s="211" t="e">
        <f t="shared" si="2"/>
        <v>#N/A</v>
      </c>
      <c r="G164" s="193" t="e">
        <f>VLOOKUP(B164,'Erection Completed '!$B$2:$J$62,6,FALSE)</f>
        <v>#N/A</v>
      </c>
      <c r="H164" s="193" t="e">
        <f>VLOOKUP(B164,'Erection Completed '!$B$2:$J$62,7,FALSE)</f>
        <v>#N/A</v>
      </c>
      <c r="I164" s="276" t="e">
        <f>VLOOKUP(B164,'Erection Completed '!$B$2:$J$62,8,FALSE)</f>
        <v>#N/A</v>
      </c>
      <c r="J164" s="6"/>
      <c r="K164" s="277" t="e">
        <f>VLOOKUP(B164,'Erection Completed '!$B$2:$K$62,10,FALSE)</f>
        <v>#N/A</v>
      </c>
      <c r="L164" s="197"/>
    </row>
    <row r="165" spans="1:12" ht="16.399999999999999" customHeight="1" thickBot="1">
      <c r="A165" s="6">
        <v>164</v>
      </c>
      <c r="B165" s="254" t="s">
        <v>218</v>
      </c>
      <c r="C165" s="254" t="s">
        <v>642</v>
      </c>
      <c r="D165" s="193" t="e">
        <f>VLOOKUP(B165,'Erection Completed '!$B$2:$J$62,3,FALSE)</f>
        <v>#N/A</v>
      </c>
      <c r="E165" s="187">
        <v>39.458914000000007</v>
      </c>
      <c r="F165" s="211" t="e">
        <f t="shared" si="2"/>
        <v>#N/A</v>
      </c>
      <c r="G165" s="193" t="e">
        <f>VLOOKUP(B165,'Erection Completed '!$B$2:$J$62,6,FALSE)</f>
        <v>#N/A</v>
      </c>
      <c r="H165" s="193" t="e">
        <f>VLOOKUP(B165,'Erection Completed '!$B$2:$J$62,7,FALSE)</f>
        <v>#N/A</v>
      </c>
      <c r="I165" s="276" t="e">
        <f>VLOOKUP(B165,'Erection Completed '!$B$2:$J$62,8,FALSE)</f>
        <v>#N/A</v>
      </c>
      <c r="J165" s="6"/>
      <c r="K165" s="277" t="e">
        <f>VLOOKUP(B165,'Erection Completed '!$B$2:$K$62,10,FALSE)</f>
        <v>#N/A</v>
      </c>
      <c r="L165" s="197"/>
    </row>
    <row r="166" spans="1:12" ht="16.399999999999999" customHeight="1" thickBot="1">
      <c r="A166" s="6">
        <v>165</v>
      </c>
      <c r="B166" s="254" t="s">
        <v>375</v>
      </c>
      <c r="C166" s="254" t="s">
        <v>623</v>
      </c>
      <c r="D166" s="193" t="e">
        <f>VLOOKUP(B166,'Erection Completed '!$B$2:$J$62,3,FALSE)</f>
        <v>#N/A</v>
      </c>
      <c r="E166" s="187">
        <v>37.796346</v>
      </c>
      <c r="F166" s="211" t="e">
        <f t="shared" si="2"/>
        <v>#N/A</v>
      </c>
      <c r="G166" s="193" t="e">
        <f>VLOOKUP(B166,'Erection Completed '!$B$2:$J$62,6,FALSE)</f>
        <v>#N/A</v>
      </c>
      <c r="H166" s="193" t="e">
        <f>VLOOKUP(B166,'Erection Completed '!$B$2:$J$62,7,FALSE)</f>
        <v>#N/A</v>
      </c>
      <c r="I166" s="276" t="e">
        <f>VLOOKUP(B166,'Erection Completed '!$B$2:$J$62,8,FALSE)</f>
        <v>#N/A</v>
      </c>
      <c r="J166" s="6"/>
      <c r="K166" s="277" t="e">
        <f>VLOOKUP(B166,'Erection Completed '!$B$2:$K$62,10,FALSE)</f>
        <v>#N/A</v>
      </c>
      <c r="L166" s="197"/>
    </row>
    <row r="167" spans="1:12" ht="16.399999999999999" customHeight="1" thickBot="1">
      <c r="A167" s="6">
        <v>166</v>
      </c>
      <c r="B167" s="254" t="s">
        <v>226</v>
      </c>
      <c r="C167" s="254" t="s">
        <v>623</v>
      </c>
      <c r="D167" s="193" t="e">
        <f>VLOOKUP(B167,'Erection Completed '!$B$2:$J$62,3,FALSE)</f>
        <v>#N/A</v>
      </c>
      <c r="E167" s="187">
        <v>141.87401500000001</v>
      </c>
      <c r="F167" s="211" t="e">
        <f t="shared" si="2"/>
        <v>#N/A</v>
      </c>
      <c r="G167" s="193" t="e">
        <f>VLOOKUP(B167,'Erection Completed '!$B$2:$J$62,6,FALSE)</f>
        <v>#N/A</v>
      </c>
      <c r="H167" s="193" t="e">
        <f>VLOOKUP(B167,'Erection Completed '!$B$2:$J$62,7,FALSE)</f>
        <v>#N/A</v>
      </c>
      <c r="I167" s="276" t="e">
        <f>VLOOKUP(B167,'Erection Completed '!$B$2:$J$62,8,FALSE)</f>
        <v>#N/A</v>
      </c>
      <c r="J167" s="6"/>
      <c r="K167" s="277" t="e">
        <f>VLOOKUP(B167,'Erection Completed '!$B$2:$K$62,10,FALSE)</f>
        <v>#N/A</v>
      </c>
      <c r="L167" s="197"/>
    </row>
    <row r="168" spans="1:12" ht="16.399999999999999" customHeight="1" thickBot="1">
      <c r="A168" s="6">
        <v>167</v>
      </c>
      <c r="B168" s="254" t="s">
        <v>48</v>
      </c>
      <c r="C168" s="254" t="s">
        <v>2</v>
      </c>
      <c r="D168" s="193" t="e">
        <f>VLOOKUP(B168,'Erection Completed '!$B$2:$J$62,3,FALSE)</f>
        <v>#N/A</v>
      </c>
      <c r="E168" s="187">
        <v>72.237603000000007</v>
      </c>
      <c r="F168" s="211" t="e">
        <f t="shared" si="2"/>
        <v>#N/A</v>
      </c>
      <c r="G168" s="193" t="e">
        <f>VLOOKUP(B168,'Erection Completed '!$B$2:$J$62,6,FALSE)</f>
        <v>#N/A</v>
      </c>
      <c r="H168" s="193" t="e">
        <f>VLOOKUP(B168,'Erection Completed '!$B$2:$J$62,7,FALSE)</f>
        <v>#N/A</v>
      </c>
      <c r="I168" s="276" t="e">
        <f>VLOOKUP(B168,'Erection Completed '!$B$2:$J$62,8,FALSE)</f>
        <v>#N/A</v>
      </c>
      <c r="J168" s="6"/>
      <c r="K168" s="277" t="e">
        <f>VLOOKUP(B168,'Erection Completed '!$B$2:$K$62,10,FALSE)</f>
        <v>#N/A</v>
      </c>
      <c r="L168" s="197"/>
    </row>
    <row r="169" spans="1:12" ht="16.399999999999999" customHeight="1" thickBot="1">
      <c r="A169" s="6">
        <v>168</v>
      </c>
      <c r="B169" s="254" t="s">
        <v>376</v>
      </c>
      <c r="C169" s="254" t="s">
        <v>5</v>
      </c>
      <c r="D169" s="193" t="e">
        <f>VLOOKUP(B169,'Erection Completed '!$B$2:$J$62,3,FALSE)</f>
        <v>#N/A</v>
      </c>
      <c r="E169" s="187">
        <v>80.408017000000001</v>
      </c>
      <c r="F169" s="211" t="e">
        <f t="shared" si="2"/>
        <v>#N/A</v>
      </c>
      <c r="G169" s="193" t="e">
        <f>VLOOKUP(B169,'Erection Completed '!$B$2:$J$62,6,FALSE)</f>
        <v>#N/A</v>
      </c>
      <c r="H169" s="193" t="e">
        <f>VLOOKUP(B169,'Erection Completed '!$B$2:$J$62,7,FALSE)</f>
        <v>#N/A</v>
      </c>
      <c r="I169" s="276" t="e">
        <f>VLOOKUP(B169,'Erection Completed '!$B$2:$J$62,8,FALSE)</f>
        <v>#N/A</v>
      </c>
      <c r="J169" s="6"/>
      <c r="K169" s="277" t="e">
        <f>VLOOKUP(B169,'Erection Completed '!$B$2:$K$62,10,FALSE)</f>
        <v>#N/A</v>
      </c>
      <c r="L169" s="197"/>
    </row>
    <row r="170" spans="1:12" ht="16.399999999999999" customHeight="1" thickBot="1">
      <c r="A170" s="6">
        <v>169</v>
      </c>
      <c r="B170" s="254" t="s">
        <v>377</v>
      </c>
      <c r="C170" s="254" t="s">
        <v>623</v>
      </c>
      <c r="D170" s="193" t="e">
        <f>VLOOKUP(B170,'Erection Completed '!$B$2:$J$62,3,FALSE)</f>
        <v>#N/A</v>
      </c>
      <c r="E170" s="187">
        <v>37.796346</v>
      </c>
      <c r="F170" s="211" t="e">
        <f t="shared" si="2"/>
        <v>#N/A</v>
      </c>
      <c r="G170" s="193" t="e">
        <f>VLOOKUP(B170,'Erection Completed '!$B$2:$J$62,6,FALSE)</f>
        <v>#N/A</v>
      </c>
      <c r="H170" s="193" t="e">
        <f>VLOOKUP(B170,'Erection Completed '!$B$2:$J$62,7,FALSE)</f>
        <v>#N/A</v>
      </c>
      <c r="I170" s="276" t="e">
        <f>VLOOKUP(B170,'Erection Completed '!$B$2:$J$62,8,FALSE)</f>
        <v>#N/A</v>
      </c>
      <c r="J170" s="6"/>
      <c r="K170" s="277" t="e">
        <f>VLOOKUP(B170,'Erection Completed '!$B$2:$K$62,10,FALSE)</f>
        <v>#N/A</v>
      </c>
      <c r="L170" s="197"/>
    </row>
    <row r="171" spans="1:12" ht="16.399999999999999" customHeight="1" thickBot="1">
      <c r="A171" s="6">
        <v>170</v>
      </c>
      <c r="B171" s="254" t="s">
        <v>378</v>
      </c>
      <c r="C171" s="254" t="s">
        <v>623</v>
      </c>
      <c r="D171" s="193" t="e">
        <f>VLOOKUP(B171,'Erection Completed '!$B$2:$J$62,3,FALSE)</f>
        <v>#N/A</v>
      </c>
      <c r="E171" s="187">
        <v>37.796346</v>
      </c>
      <c r="F171" s="211" t="e">
        <f t="shared" si="2"/>
        <v>#N/A</v>
      </c>
      <c r="G171" s="193" t="e">
        <f>VLOOKUP(B171,'Erection Completed '!$B$2:$J$62,6,FALSE)</f>
        <v>#N/A</v>
      </c>
      <c r="H171" s="193" t="e">
        <f>VLOOKUP(B171,'Erection Completed '!$B$2:$J$62,7,FALSE)</f>
        <v>#N/A</v>
      </c>
      <c r="I171" s="276" t="e">
        <f>VLOOKUP(B171,'Erection Completed '!$B$2:$J$62,8,FALSE)</f>
        <v>#N/A</v>
      </c>
      <c r="J171" s="6"/>
      <c r="K171" s="277" t="e">
        <f>VLOOKUP(B171,'Erection Completed '!$B$2:$K$62,10,FALSE)</f>
        <v>#N/A</v>
      </c>
      <c r="L171" s="197"/>
    </row>
    <row r="172" spans="1:12" ht="16.399999999999999" customHeight="1" thickBot="1">
      <c r="A172" s="6">
        <v>171</v>
      </c>
      <c r="B172" s="254" t="s">
        <v>379</v>
      </c>
      <c r="C172" s="254" t="s">
        <v>642</v>
      </c>
      <c r="D172" s="193" t="e">
        <f>VLOOKUP(B172,'Erection Completed '!$B$2:$J$62,3,FALSE)</f>
        <v>#N/A</v>
      </c>
      <c r="E172" s="187">
        <v>39.458914000000007</v>
      </c>
      <c r="F172" s="211" t="e">
        <f t="shared" si="2"/>
        <v>#N/A</v>
      </c>
      <c r="G172" s="193" t="e">
        <f>VLOOKUP(B172,'Erection Completed '!$B$2:$J$62,6,FALSE)</f>
        <v>#N/A</v>
      </c>
      <c r="H172" s="193" t="e">
        <f>VLOOKUP(B172,'Erection Completed '!$B$2:$J$62,7,FALSE)</f>
        <v>#N/A</v>
      </c>
      <c r="I172" s="276" t="e">
        <f>VLOOKUP(B172,'Erection Completed '!$B$2:$J$62,8,FALSE)</f>
        <v>#N/A</v>
      </c>
      <c r="J172" s="6"/>
      <c r="K172" s="277" t="e">
        <f>VLOOKUP(B172,'Erection Completed '!$B$2:$K$62,10,FALSE)</f>
        <v>#N/A</v>
      </c>
      <c r="L172" s="197"/>
    </row>
    <row r="173" spans="1:12" ht="16.399999999999999" customHeight="1" thickBot="1">
      <c r="A173" s="6">
        <v>172</v>
      </c>
      <c r="B173" s="254" t="s">
        <v>380</v>
      </c>
      <c r="C173" s="254" t="s">
        <v>666</v>
      </c>
      <c r="D173" s="193" t="e">
        <f>VLOOKUP(B173,'Erection Completed '!$B$2:$J$62,3,FALSE)</f>
        <v>#N/A</v>
      </c>
      <c r="E173" s="187">
        <v>82.238801999999993</v>
      </c>
      <c r="F173" s="211" t="e">
        <f t="shared" si="2"/>
        <v>#N/A</v>
      </c>
      <c r="G173" s="193" t="e">
        <f>VLOOKUP(B173,'Erection Completed '!$B$2:$J$62,6,FALSE)</f>
        <v>#N/A</v>
      </c>
      <c r="H173" s="193" t="e">
        <f>VLOOKUP(B173,'Erection Completed '!$B$2:$J$62,7,FALSE)</f>
        <v>#N/A</v>
      </c>
      <c r="I173" s="276" t="e">
        <f>VLOOKUP(B173,'Erection Completed '!$B$2:$J$62,8,FALSE)</f>
        <v>#N/A</v>
      </c>
      <c r="J173" s="6"/>
      <c r="K173" s="277" t="e">
        <f>VLOOKUP(B173,'Erection Completed '!$B$2:$K$62,10,FALSE)</f>
        <v>#N/A</v>
      </c>
      <c r="L173" s="197"/>
    </row>
    <row r="174" spans="1:12" ht="16.399999999999999" customHeight="1" thickBot="1">
      <c r="A174" s="6">
        <v>173</v>
      </c>
      <c r="B174" s="254" t="s">
        <v>381</v>
      </c>
      <c r="C174" s="254" t="s">
        <v>37</v>
      </c>
      <c r="D174" s="193" t="e">
        <f>VLOOKUP(B174,'Erection Completed '!$B$2:$J$62,3,FALSE)</f>
        <v>#N/A</v>
      </c>
      <c r="E174" s="187">
        <v>122.804821</v>
      </c>
      <c r="F174" s="211" t="e">
        <f t="shared" si="2"/>
        <v>#N/A</v>
      </c>
      <c r="G174" s="193" t="e">
        <f>VLOOKUP(B174,'Erection Completed '!$B$2:$J$62,6,FALSE)</f>
        <v>#N/A</v>
      </c>
      <c r="H174" s="193" t="e">
        <f>VLOOKUP(B174,'Erection Completed '!$B$2:$J$62,7,FALSE)</f>
        <v>#N/A</v>
      </c>
      <c r="I174" s="276" t="e">
        <f>VLOOKUP(B174,'Erection Completed '!$B$2:$J$62,8,FALSE)</f>
        <v>#N/A</v>
      </c>
      <c r="J174" s="6"/>
      <c r="K174" s="277" t="e">
        <f>VLOOKUP(B174,'Erection Completed '!$B$2:$K$62,10,FALSE)</f>
        <v>#N/A</v>
      </c>
      <c r="L174" s="197"/>
    </row>
    <row r="175" spans="1:12" ht="16.399999999999999" customHeight="1" thickBot="1">
      <c r="A175" s="6">
        <v>174</v>
      </c>
      <c r="B175" s="254" t="s">
        <v>382</v>
      </c>
      <c r="C175" s="254" t="s">
        <v>668</v>
      </c>
      <c r="D175" s="193" t="e">
        <f>VLOOKUP(B175,'Erection Completed '!$B$2:$J$62,3,FALSE)</f>
        <v>#N/A</v>
      </c>
      <c r="E175" s="187">
        <v>97.933587000000003</v>
      </c>
      <c r="F175" s="211" t="e">
        <f t="shared" si="2"/>
        <v>#N/A</v>
      </c>
      <c r="G175" s="193" t="e">
        <f>VLOOKUP(B175,'Erection Completed '!$B$2:$J$62,6,FALSE)</f>
        <v>#N/A</v>
      </c>
      <c r="H175" s="193" t="e">
        <f>VLOOKUP(B175,'Erection Completed '!$B$2:$J$62,7,FALSE)</f>
        <v>#N/A</v>
      </c>
      <c r="I175" s="276" t="e">
        <f>VLOOKUP(B175,'Erection Completed '!$B$2:$J$62,8,FALSE)</f>
        <v>#N/A</v>
      </c>
      <c r="J175" s="6"/>
      <c r="K175" s="277" t="e">
        <f>VLOOKUP(B175,'Erection Completed '!$B$2:$K$62,10,FALSE)</f>
        <v>#N/A</v>
      </c>
      <c r="L175" s="197"/>
    </row>
    <row r="176" spans="1:12" ht="16.399999999999999" customHeight="1" thickBot="1">
      <c r="A176" s="6">
        <v>175</v>
      </c>
      <c r="B176" s="254" t="s">
        <v>383</v>
      </c>
      <c r="C176" s="254" t="s">
        <v>645</v>
      </c>
      <c r="D176" s="193" t="e">
        <f>VLOOKUP(B176,'Erection Completed '!$B$2:$J$62,3,FALSE)</f>
        <v>#N/A</v>
      </c>
      <c r="E176" s="187">
        <v>64.25380899999999</v>
      </c>
      <c r="F176" s="211" t="e">
        <f t="shared" si="2"/>
        <v>#N/A</v>
      </c>
      <c r="G176" s="193" t="e">
        <f>VLOOKUP(B176,'Erection Completed '!$B$2:$J$62,6,FALSE)</f>
        <v>#N/A</v>
      </c>
      <c r="H176" s="193" t="e">
        <f>VLOOKUP(B176,'Erection Completed '!$B$2:$J$62,7,FALSE)</f>
        <v>#N/A</v>
      </c>
      <c r="I176" s="276" t="e">
        <f>VLOOKUP(B176,'Erection Completed '!$B$2:$J$62,8,FALSE)</f>
        <v>#N/A</v>
      </c>
      <c r="J176" s="6"/>
      <c r="K176" s="277" t="e">
        <f>VLOOKUP(B176,'Erection Completed '!$B$2:$K$62,10,FALSE)</f>
        <v>#N/A</v>
      </c>
      <c r="L176" s="197"/>
    </row>
    <row r="177" spans="1:12" ht="16.399999999999999" customHeight="1" thickBot="1">
      <c r="A177" s="6">
        <v>176</v>
      </c>
      <c r="B177" s="254" t="s">
        <v>727</v>
      </c>
      <c r="C177" s="254" t="s">
        <v>0</v>
      </c>
      <c r="D177" s="193" t="e">
        <f>VLOOKUP(B177,'Erection Completed '!$B$2:$J$62,3,FALSE)</f>
        <v>#N/A</v>
      </c>
      <c r="E177" s="187">
        <v>172.51945099999998</v>
      </c>
      <c r="F177" s="211" t="e">
        <f t="shared" si="2"/>
        <v>#N/A</v>
      </c>
      <c r="G177" s="193" t="e">
        <f>VLOOKUP(B177,'Erection Completed '!$B$2:$J$62,6,FALSE)</f>
        <v>#N/A</v>
      </c>
      <c r="H177" s="193" t="e">
        <f>VLOOKUP(B177,'Erection Completed '!$B$2:$J$62,7,FALSE)</f>
        <v>#N/A</v>
      </c>
      <c r="I177" s="276" t="e">
        <f>VLOOKUP(B177,'Erection Completed '!$B$2:$J$62,8,FALSE)</f>
        <v>#N/A</v>
      </c>
      <c r="J177" s="6"/>
      <c r="K177" s="277" t="e">
        <f>VLOOKUP(B177,'Erection Completed '!$B$2:$K$62,10,FALSE)</f>
        <v>#N/A</v>
      </c>
      <c r="L177" s="197"/>
    </row>
    <row r="178" spans="1:12" ht="16.399999999999999" customHeight="1" thickBot="1">
      <c r="A178" s="6">
        <v>177</v>
      </c>
      <c r="B178" s="254" t="s">
        <v>728</v>
      </c>
      <c r="C178" s="254" t="s">
        <v>0</v>
      </c>
      <c r="D178" s="193" t="e">
        <f>VLOOKUP(B178,'Erection Completed '!$B$2:$J$62,3,FALSE)</f>
        <v>#N/A</v>
      </c>
      <c r="E178" s="187">
        <v>172.51945099999998</v>
      </c>
      <c r="F178" s="211" t="e">
        <f t="shared" si="2"/>
        <v>#N/A</v>
      </c>
      <c r="G178" s="193" t="e">
        <f>VLOOKUP(B178,'Erection Completed '!$B$2:$J$62,6,FALSE)</f>
        <v>#N/A</v>
      </c>
      <c r="H178" s="193" t="e">
        <f>VLOOKUP(B178,'Erection Completed '!$B$2:$J$62,7,FALSE)</f>
        <v>#N/A</v>
      </c>
      <c r="I178" s="276" t="e">
        <f>VLOOKUP(B178,'Erection Completed '!$B$2:$J$62,8,FALSE)</f>
        <v>#N/A</v>
      </c>
      <c r="J178" s="6"/>
      <c r="K178" s="277" t="e">
        <f>VLOOKUP(B178,'Erection Completed '!$B$2:$K$62,10,FALSE)</f>
        <v>#N/A</v>
      </c>
      <c r="L178" s="197"/>
    </row>
    <row r="179" spans="1:12" ht="16.399999999999999" customHeight="1" thickBot="1">
      <c r="A179" s="6">
        <v>178</v>
      </c>
      <c r="B179" s="254" t="s">
        <v>384</v>
      </c>
      <c r="C179" s="254" t="s">
        <v>627</v>
      </c>
      <c r="D179" s="193" t="e">
        <f>VLOOKUP(B179,'Erection Completed '!$B$2:$J$62,3,FALSE)</f>
        <v>#N/A</v>
      </c>
      <c r="E179" s="187">
        <v>46.689357999999991</v>
      </c>
      <c r="F179" s="211" t="e">
        <f t="shared" si="2"/>
        <v>#N/A</v>
      </c>
      <c r="G179" s="193" t="e">
        <f>VLOOKUP(B179,'Erection Completed '!$B$2:$J$62,6,FALSE)</f>
        <v>#N/A</v>
      </c>
      <c r="H179" s="193" t="e">
        <f>VLOOKUP(B179,'Erection Completed '!$B$2:$J$62,7,FALSE)</f>
        <v>#N/A</v>
      </c>
      <c r="I179" s="276" t="e">
        <f>VLOOKUP(B179,'Erection Completed '!$B$2:$J$62,8,FALSE)</f>
        <v>#N/A</v>
      </c>
      <c r="J179" s="6"/>
      <c r="K179" s="277" t="e">
        <f>VLOOKUP(B179,'Erection Completed '!$B$2:$K$62,10,FALSE)</f>
        <v>#N/A</v>
      </c>
      <c r="L179" s="197"/>
    </row>
    <row r="180" spans="1:12" ht="16.399999999999999" customHeight="1" thickBot="1">
      <c r="A180" s="6">
        <v>179</v>
      </c>
      <c r="B180" s="254" t="s">
        <v>385</v>
      </c>
      <c r="C180" s="254" t="s">
        <v>11</v>
      </c>
      <c r="D180" s="193" t="e">
        <f>VLOOKUP(B180,'Erection Completed '!$B$2:$J$62,3,FALSE)</f>
        <v>#N/A</v>
      </c>
      <c r="E180" s="187">
        <v>39.458914000000007</v>
      </c>
      <c r="F180" s="211" t="e">
        <f t="shared" si="2"/>
        <v>#N/A</v>
      </c>
      <c r="G180" s="193" t="e">
        <f>VLOOKUP(B180,'Erection Completed '!$B$2:$J$62,6,FALSE)</f>
        <v>#N/A</v>
      </c>
      <c r="H180" s="193" t="e">
        <f>VLOOKUP(B180,'Erection Completed '!$B$2:$J$62,7,FALSE)</f>
        <v>#N/A</v>
      </c>
      <c r="I180" s="276" t="e">
        <f>VLOOKUP(B180,'Erection Completed '!$B$2:$J$62,8,FALSE)</f>
        <v>#N/A</v>
      </c>
      <c r="J180" s="6"/>
      <c r="K180" s="277" t="e">
        <f>VLOOKUP(B180,'Erection Completed '!$B$2:$K$62,10,FALSE)</f>
        <v>#N/A</v>
      </c>
      <c r="L180" s="197"/>
    </row>
    <row r="181" spans="1:12" ht="16.399999999999999" customHeight="1" thickBot="1">
      <c r="A181" s="6">
        <v>180</v>
      </c>
      <c r="B181" s="254" t="s">
        <v>49</v>
      </c>
      <c r="C181" s="254" t="s">
        <v>11</v>
      </c>
      <c r="D181" s="193" t="e">
        <f>VLOOKUP(B181,'Erection Completed '!$B$2:$J$62,3,FALSE)</f>
        <v>#N/A</v>
      </c>
      <c r="E181" s="187">
        <v>98.835632999999987</v>
      </c>
      <c r="F181" s="211" t="e">
        <f t="shared" si="2"/>
        <v>#N/A</v>
      </c>
      <c r="G181" s="193" t="e">
        <f>VLOOKUP(B181,'Erection Completed '!$B$2:$J$62,6,FALSE)</f>
        <v>#N/A</v>
      </c>
      <c r="H181" s="193" t="e">
        <f>VLOOKUP(B181,'Erection Completed '!$B$2:$J$62,7,FALSE)</f>
        <v>#N/A</v>
      </c>
      <c r="I181" s="276" t="e">
        <f>VLOOKUP(B181,'Erection Completed '!$B$2:$J$62,8,FALSE)</f>
        <v>#N/A</v>
      </c>
      <c r="J181" s="6"/>
      <c r="K181" s="277" t="e">
        <f>VLOOKUP(B181,'Erection Completed '!$B$2:$K$62,10,FALSE)</f>
        <v>#N/A</v>
      </c>
      <c r="L181" s="197"/>
    </row>
    <row r="182" spans="1:12" ht="16.399999999999999" customHeight="1" thickBot="1">
      <c r="A182" s="6">
        <v>181</v>
      </c>
      <c r="B182" s="254" t="s">
        <v>386</v>
      </c>
      <c r="C182" s="254" t="s">
        <v>660</v>
      </c>
      <c r="D182" s="193" t="e">
        <f>VLOOKUP(B182,'Erection Completed '!$B$2:$J$62,3,FALSE)</f>
        <v>#N/A</v>
      </c>
      <c r="E182" s="187">
        <v>56.863203999999989</v>
      </c>
      <c r="F182" s="211" t="e">
        <f t="shared" si="2"/>
        <v>#N/A</v>
      </c>
      <c r="G182" s="193" t="e">
        <f>VLOOKUP(B182,'Erection Completed '!$B$2:$J$62,6,FALSE)</f>
        <v>#N/A</v>
      </c>
      <c r="H182" s="193" t="e">
        <f>VLOOKUP(B182,'Erection Completed '!$B$2:$J$62,7,FALSE)</f>
        <v>#N/A</v>
      </c>
      <c r="I182" s="276" t="e">
        <f>VLOOKUP(B182,'Erection Completed '!$B$2:$J$62,8,FALSE)</f>
        <v>#N/A</v>
      </c>
      <c r="J182" s="6"/>
      <c r="K182" s="277" t="e">
        <f>VLOOKUP(B182,'Erection Completed '!$B$2:$K$62,10,FALSE)</f>
        <v>#N/A</v>
      </c>
      <c r="L182" s="197"/>
    </row>
    <row r="183" spans="1:12" ht="16.399999999999999" customHeight="1" thickBot="1">
      <c r="A183" s="6">
        <v>182</v>
      </c>
      <c r="B183" s="254" t="s">
        <v>387</v>
      </c>
      <c r="C183" s="254" t="s">
        <v>669</v>
      </c>
      <c r="D183" s="193" t="e">
        <f>VLOOKUP(B183,'Erection Completed '!$B$2:$J$62,3,FALSE)</f>
        <v>#N/A</v>
      </c>
      <c r="E183" s="187">
        <v>77.718057000000002</v>
      </c>
      <c r="F183" s="211" t="e">
        <f t="shared" si="2"/>
        <v>#N/A</v>
      </c>
      <c r="G183" s="193" t="e">
        <f>VLOOKUP(B183,'Erection Completed '!$B$2:$J$62,6,FALSE)</f>
        <v>#N/A</v>
      </c>
      <c r="H183" s="193" t="e">
        <f>VLOOKUP(B183,'Erection Completed '!$B$2:$J$62,7,FALSE)</f>
        <v>#N/A</v>
      </c>
      <c r="I183" s="276" t="e">
        <f>VLOOKUP(B183,'Erection Completed '!$B$2:$J$62,8,FALSE)</f>
        <v>#N/A</v>
      </c>
      <c r="J183" s="6"/>
      <c r="K183" s="277" t="e">
        <f>VLOOKUP(B183,'Erection Completed '!$B$2:$K$62,10,FALSE)</f>
        <v>#N/A</v>
      </c>
      <c r="L183" s="197"/>
    </row>
    <row r="184" spans="1:12" ht="16.399999999999999" customHeight="1" thickBot="1">
      <c r="A184" s="6">
        <v>183</v>
      </c>
      <c r="B184" s="254" t="s">
        <v>388</v>
      </c>
      <c r="C184" s="254" t="s">
        <v>174</v>
      </c>
      <c r="D184" s="193" t="e">
        <f>VLOOKUP(B184,'Erection Completed '!$B$2:$J$62,3,FALSE)</f>
        <v>#N/A</v>
      </c>
      <c r="E184" s="187">
        <v>0</v>
      </c>
      <c r="F184" s="211" t="e">
        <f t="shared" si="2"/>
        <v>#N/A</v>
      </c>
      <c r="G184" s="193" t="e">
        <f>VLOOKUP(B184,'Erection Completed '!$B$2:$J$62,6,FALSE)</f>
        <v>#N/A</v>
      </c>
      <c r="H184" s="193" t="e">
        <f>VLOOKUP(B184,'Erection Completed '!$B$2:$J$62,7,FALSE)</f>
        <v>#N/A</v>
      </c>
      <c r="I184" s="276" t="e">
        <f>VLOOKUP(B184,'Erection Completed '!$B$2:$J$62,8,FALSE)</f>
        <v>#N/A</v>
      </c>
      <c r="J184" s="6"/>
      <c r="K184" s="277" t="e">
        <f>VLOOKUP(B184,'Erection Completed '!$B$2:$K$62,10,FALSE)</f>
        <v>#N/A</v>
      </c>
      <c r="L184" s="197"/>
    </row>
    <row r="185" spans="1:12" ht="16.399999999999999" customHeight="1" thickBot="1">
      <c r="A185" s="6">
        <v>184</v>
      </c>
      <c r="B185" s="254" t="s">
        <v>50</v>
      </c>
      <c r="C185" s="254" t="s">
        <v>174</v>
      </c>
      <c r="D185" s="193" t="e">
        <f>VLOOKUP(B185,'Erection Completed '!$B$2:$J$62,3,FALSE)</f>
        <v>#N/A</v>
      </c>
      <c r="E185" s="187">
        <v>0</v>
      </c>
      <c r="F185" s="211" t="e">
        <f t="shared" si="2"/>
        <v>#N/A</v>
      </c>
      <c r="G185" s="193" t="e">
        <f>VLOOKUP(B185,'Erection Completed '!$B$2:$J$62,6,FALSE)</f>
        <v>#N/A</v>
      </c>
      <c r="H185" s="193" t="e">
        <f>VLOOKUP(B185,'Erection Completed '!$B$2:$J$62,7,FALSE)</f>
        <v>#N/A</v>
      </c>
      <c r="I185" s="276" t="e">
        <f>VLOOKUP(B185,'Erection Completed '!$B$2:$J$62,8,FALSE)</f>
        <v>#N/A</v>
      </c>
      <c r="J185" s="6"/>
      <c r="K185" s="277" t="e">
        <f>VLOOKUP(B185,'Erection Completed '!$B$2:$K$62,10,FALSE)</f>
        <v>#N/A</v>
      </c>
      <c r="L185" s="197"/>
    </row>
    <row r="186" spans="1:12" ht="16.399999999999999" customHeight="1" thickBot="1">
      <c r="A186" s="6">
        <v>185</v>
      </c>
      <c r="B186" s="254" t="s">
        <v>389</v>
      </c>
      <c r="C186" s="254" t="s">
        <v>625</v>
      </c>
      <c r="D186" s="193" t="e">
        <f>VLOOKUP(B186,'Erection Completed '!$B$2:$J$62,3,FALSE)</f>
        <v>#N/A</v>
      </c>
      <c r="E186" s="187">
        <v>65.756547999999995</v>
      </c>
      <c r="F186" s="211" t="e">
        <f t="shared" si="2"/>
        <v>#N/A</v>
      </c>
      <c r="G186" s="193" t="e">
        <f>VLOOKUP(B186,'Erection Completed '!$B$2:$J$62,6,FALSE)</f>
        <v>#N/A</v>
      </c>
      <c r="H186" s="193" t="e">
        <f>VLOOKUP(B186,'Erection Completed '!$B$2:$J$62,7,FALSE)</f>
        <v>#N/A</v>
      </c>
      <c r="I186" s="276" t="e">
        <f>VLOOKUP(B186,'Erection Completed '!$B$2:$J$62,8,FALSE)</f>
        <v>#N/A</v>
      </c>
      <c r="J186" s="6"/>
      <c r="K186" s="277" t="e">
        <f>VLOOKUP(B186,'Erection Completed '!$B$2:$K$62,10,FALSE)</f>
        <v>#N/A</v>
      </c>
      <c r="L186" s="197"/>
    </row>
    <row r="187" spans="1:12" ht="16.399999999999999" customHeight="1" thickBot="1">
      <c r="A187" s="6">
        <v>186</v>
      </c>
      <c r="B187" s="254" t="s">
        <v>390</v>
      </c>
      <c r="C187" s="254" t="s">
        <v>668</v>
      </c>
      <c r="D187" s="193" t="e">
        <f>VLOOKUP(B187,'Erection Completed '!$B$2:$J$62,3,FALSE)</f>
        <v>#N/A</v>
      </c>
      <c r="E187" s="187">
        <v>97.933587000000003</v>
      </c>
      <c r="F187" s="211" t="e">
        <f t="shared" si="2"/>
        <v>#N/A</v>
      </c>
      <c r="G187" s="193" t="e">
        <f>VLOOKUP(B187,'Erection Completed '!$B$2:$J$62,6,FALSE)</f>
        <v>#N/A</v>
      </c>
      <c r="H187" s="193" t="e">
        <f>VLOOKUP(B187,'Erection Completed '!$B$2:$J$62,7,FALSE)</f>
        <v>#N/A</v>
      </c>
      <c r="I187" s="276" t="e">
        <f>VLOOKUP(B187,'Erection Completed '!$B$2:$J$62,8,FALSE)</f>
        <v>#N/A</v>
      </c>
      <c r="J187" s="6"/>
      <c r="K187" s="277" t="e">
        <f>VLOOKUP(B187,'Erection Completed '!$B$2:$K$62,10,FALSE)</f>
        <v>#N/A</v>
      </c>
      <c r="L187" s="197"/>
    </row>
    <row r="188" spans="1:12" ht="16.399999999999999" customHeight="1" thickBot="1">
      <c r="A188" s="6">
        <v>187</v>
      </c>
      <c r="B188" s="254" t="s">
        <v>391</v>
      </c>
      <c r="C188" s="254" t="s">
        <v>670</v>
      </c>
      <c r="D188" s="193" t="e">
        <f>VLOOKUP(B188,'Erection Completed '!$B$2:$J$62,3,FALSE)</f>
        <v>#N/A</v>
      </c>
      <c r="E188" s="187">
        <v>82.238801999999993</v>
      </c>
      <c r="F188" s="211" t="e">
        <f t="shared" si="2"/>
        <v>#N/A</v>
      </c>
      <c r="G188" s="193" t="e">
        <f>VLOOKUP(B188,'Erection Completed '!$B$2:$J$62,6,FALSE)</f>
        <v>#N/A</v>
      </c>
      <c r="H188" s="193" t="e">
        <f>VLOOKUP(B188,'Erection Completed '!$B$2:$J$62,7,FALSE)</f>
        <v>#N/A</v>
      </c>
      <c r="I188" s="276" t="e">
        <f>VLOOKUP(B188,'Erection Completed '!$B$2:$J$62,8,FALSE)</f>
        <v>#N/A</v>
      </c>
      <c r="J188" s="6"/>
      <c r="K188" s="277" t="e">
        <f>VLOOKUP(B188,'Erection Completed '!$B$2:$K$62,10,FALSE)</f>
        <v>#N/A</v>
      </c>
      <c r="L188" s="197"/>
    </row>
    <row r="189" spans="1:12" ht="16.399999999999999" customHeight="1" thickBot="1">
      <c r="A189" s="6">
        <v>188</v>
      </c>
      <c r="B189" s="254" t="s">
        <v>392</v>
      </c>
      <c r="C189" s="254" t="s">
        <v>627</v>
      </c>
      <c r="D189" s="193" t="e">
        <f>VLOOKUP(B189,'Erection Completed '!$B$2:$J$62,3,FALSE)</f>
        <v>#N/A</v>
      </c>
      <c r="E189" s="187">
        <v>46.689357999999991</v>
      </c>
      <c r="F189" s="211" t="e">
        <f t="shared" si="2"/>
        <v>#N/A</v>
      </c>
      <c r="G189" s="193" t="e">
        <f>VLOOKUP(B189,'Erection Completed '!$B$2:$J$62,6,FALSE)</f>
        <v>#N/A</v>
      </c>
      <c r="H189" s="193" t="e">
        <f>VLOOKUP(B189,'Erection Completed '!$B$2:$J$62,7,FALSE)</f>
        <v>#N/A</v>
      </c>
      <c r="I189" s="276" t="e">
        <f>VLOOKUP(B189,'Erection Completed '!$B$2:$J$62,8,FALSE)</f>
        <v>#N/A</v>
      </c>
      <c r="J189" s="6"/>
      <c r="K189" s="277" t="e">
        <f>VLOOKUP(B189,'Erection Completed '!$B$2:$K$62,10,FALSE)</f>
        <v>#N/A</v>
      </c>
      <c r="L189" s="197"/>
    </row>
    <row r="190" spans="1:12" ht="16.399999999999999" customHeight="1" thickBot="1">
      <c r="A190" s="6">
        <v>189</v>
      </c>
      <c r="B190" s="254" t="s">
        <v>393</v>
      </c>
      <c r="C190" s="254" t="s">
        <v>642</v>
      </c>
      <c r="D190" s="193" t="e">
        <f>VLOOKUP(B190,'Erection Completed '!$B$2:$J$62,3,FALSE)</f>
        <v>#N/A</v>
      </c>
      <c r="E190" s="187">
        <v>39.458914000000007</v>
      </c>
      <c r="F190" s="211" t="e">
        <f t="shared" si="2"/>
        <v>#N/A</v>
      </c>
      <c r="G190" s="193" t="e">
        <f>VLOOKUP(B190,'Erection Completed '!$B$2:$J$62,6,FALSE)</f>
        <v>#N/A</v>
      </c>
      <c r="H190" s="193" t="e">
        <f>VLOOKUP(B190,'Erection Completed '!$B$2:$J$62,7,FALSE)</f>
        <v>#N/A</v>
      </c>
      <c r="I190" s="276" t="e">
        <f>VLOOKUP(B190,'Erection Completed '!$B$2:$J$62,8,FALSE)</f>
        <v>#N/A</v>
      </c>
      <c r="J190" s="6"/>
      <c r="K190" s="277" t="e">
        <f>VLOOKUP(B190,'Erection Completed '!$B$2:$K$62,10,FALSE)</f>
        <v>#N/A</v>
      </c>
      <c r="L190" s="197"/>
    </row>
    <row r="191" spans="1:12" ht="16.399999999999999" customHeight="1" thickBot="1">
      <c r="A191" s="6">
        <v>190</v>
      </c>
      <c r="B191" s="254" t="s">
        <v>394</v>
      </c>
      <c r="C191" s="254" t="s">
        <v>20</v>
      </c>
      <c r="D191" s="193" t="e">
        <f>VLOOKUP(B191,'Erection Completed '!$B$2:$J$62,3,FALSE)</f>
        <v>#N/A</v>
      </c>
      <c r="E191" s="187">
        <v>54.417843999999995</v>
      </c>
      <c r="F191" s="211" t="e">
        <f t="shared" si="2"/>
        <v>#N/A</v>
      </c>
      <c r="G191" s="193" t="e">
        <f>VLOOKUP(B191,'Erection Completed '!$B$2:$J$62,6,FALSE)</f>
        <v>#N/A</v>
      </c>
      <c r="H191" s="193" t="e">
        <f>VLOOKUP(B191,'Erection Completed '!$B$2:$J$62,7,FALSE)</f>
        <v>#N/A</v>
      </c>
      <c r="I191" s="276" t="e">
        <f>VLOOKUP(B191,'Erection Completed '!$B$2:$J$62,8,FALSE)</f>
        <v>#N/A</v>
      </c>
      <c r="J191" s="6"/>
      <c r="K191" s="277" t="e">
        <f>VLOOKUP(B191,'Erection Completed '!$B$2:$K$62,10,FALSE)</f>
        <v>#N/A</v>
      </c>
      <c r="L191" s="197"/>
    </row>
    <row r="192" spans="1:12" ht="16.399999999999999" customHeight="1" thickBot="1">
      <c r="A192" s="6">
        <v>191</v>
      </c>
      <c r="B192" s="254" t="s">
        <v>395</v>
      </c>
      <c r="C192" s="254" t="s">
        <v>646</v>
      </c>
      <c r="D192" s="193" t="e">
        <f>VLOOKUP(B192,'Erection Completed '!$B$2:$J$62,3,FALSE)</f>
        <v>#N/A</v>
      </c>
      <c r="E192" s="187">
        <v>36.044833999999994</v>
      </c>
      <c r="F192" s="211" t="e">
        <f t="shared" si="2"/>
        <v>#N/A</v>
      </c>
      <c r="G192" s="193" t="e">
        <f>VLOOKUP(B192,'Erection Completed '!$B$2:$J$62,6,FALSE)</f>
        <v>#N/A</v>
      </c>
      <c r="H192" s="193" t="e">
        <f>VLOOKUP(B192,'Erection Completed '!$B$2:$J$62,7,FALSE)</f>
        <v>#N/A</v>
      </c>
      <c r="I192" s="276" t="e">
        <f>VLOOKUP(B192,'Erection Completed '!$B$2:$J$62,8,FALSE)</f>
        <v>#N/A</v>
      </c>
      <c r="J192" s="6"/>
      <c r="K192" s="277" t="e">
        <f>VLOOKUP(B192,'Erection Completed '!$B$2:$K$62,10,FALSE)</f>
        <v>#N/A</v>
      </c>
      <c r="L192" s="197"/>
    </row>
    <row r="193" spans="1:12" ht="16.399999999999999" customHeight="1" thickBot="1">
      <c r="A193" s="6">
        <v>192</v>
      </c>
      <c r="B193" s="254" t="s">
        <v>396</v>
      </c>
      <c r="C193" s="254" t="s">
        <v>646</v>
      </c>
      <c r="D193" s="193" t="e">
        <f>VLOOKUP(B193,'Erection Completed '!$B$2:$J$62,3,FALSE)</f>
        <v>#N/A</v>
      </c>
      <c r="E193" s="187">
        <v>36.044833999999994</v>
      </c>
      <c r="F193" s="211" t="e">
        <f t="shared" si="2"/>
        <v>#N/A</v>
      </c>
      <c r="G193" s="193" t="e">
        <f>VLOOKUP(B193,'Erection Completed '!$B$2:$J$62,6,FALSE)</f>
        <v>#N/A</v>
      </c>
      <c r="H193" s="193" t="e">
        <f>VLOOKUP(B193,'Erection Completed '!$B$2:$J$62,7,FALSE)</f>
        <v>#N/A</v>
      </c>
      <c r="I193" s="276" t="e">
        <f>VLOOKUP(B193,'Erection Completed '!$B$2:$J$62,8,FALSE)</f>
        <v>#N/A</v>
      </c>
      <c r="J193" s="6"/>
      <c r="K193" s="277" t="e">
        <f>VLOOKUP(B193,'Erection Completed '!$B$2:$K$62,10,FALSE)</f>
        <v>#N/A</v>
      </c>
      <c r="L193" s="197"/>
    </row>
    <row r="194" spans="1:12" ht="16.399999999999999" customHeight="1" thickBot="1">
      <c r="A194" s="6">
        <v>193</v>
      </c>
      <c r="B194" s="254" t="s">
        <v>51</v>
      </c>
      <c r="C194" s="254" t="s">
        <v>12</v>
      </c>
      <c r="D194" s="193" t="e">
        <f>VLOOKUP(B194,'Erection Completed '!$B$2:$J$62,3,FALSE)</f>
        <v>#N/A</v>
      </c>
      <c r="E194" s="187">
        <v>94.407668999999999</v>
      </c>
      <c r="F194" s="211" t="e">
        <f t="shared" si="2"/>
        <v>#N/A</v>
      </c>
      <c r="G194" s="193" t="e">
        <f>VLOOKUP(B194,'Erection Completed '!$B$2:$J$62,6,FALSE)</f>
        <v>#N/A</v>
      </c>
      <c r="H194" s="193" t="e">
        <f>VLOOKUP(B194,'Erection Completed '!$B$2:$J$62,7,FALSE)</f>
        <v>#N/A</v>
      </c>
      <c r="I194" s="276" t="e">
        <f>VLOOKUP(B194,'Erection Completed '!$B$2:$J$62,8,FALSE)</f>
        <v>#N/A</v>
      </c>
      <c r="J194" s="6"/>
      <c r="K194" s="277" t="e">
        <f>VLOOKUP(B194,'Erection Completed '!$B$2:$K$62,10,FALSE)</f>
        <v>#N/A</v>
      </c>
      <c r="L194" s="197"/>
    </row>
    <row r="195" spans="1:12" ht="16.399999999999999" customHeight="1" thickBot="1">
      <c r="A195" s="6">
        <v>194</v>
      </c>
      <c r="B195" s="254" t="s">
        <v>397</v>
      </c>
      <c r="C195" s="254" t="s">
        <v>12</v>
      </c>
      <c r="D195" s="193" t="e">
        <f>VLOOKUP(B195,'Erection Completed '!$B$2:$J$62,3,FALSE)</f>
        <v>#N/A</v>
      </c>
      <c r="E195" s="187">
        <v>94.407668999999999</v>
      </c>
      <c r="F195" s="211" t="e">
        <f t="shared" ref="F195:F258" si="3">IF(G195&gt;=1-1-2024,"Completed","Not Completed")</f>
        <v>#N/A</v>
      </c>
      <c r="G195" s="193" t="e">
        <f>VLOOKUP(B195,'Erection Completed '!$B$2:$J$62,6,FALSE)</f>
        <v>#N/A</v>
      </c>
      <c r="H195" s="193" t="e">
        <f>VLOOKUP(B195,'Erection Completed '!$B$2:$J$62,7,FALSE)</f>
        <v>#N/A</v>
      </c>
      <c r="I195" s="276" t="e">
        <f>VLOOKUP(B195,'Erection Completed '!$B$2:$J$62,8,FALSE)</f>
        <v>#N/A</v>
      </c>
      <c r="J195" s="6"/>
      <c r="K195" s="277" t="e">
        <f>VLOOKUP(B195,'Erection Completed '!$B$2:$K$62,10,FALSE)</f>
        <v>#N/A</v>
      </c>
      <c r="L195" s="197"/>
    </row>
    <row r="196" spans="1:12" ht="16.399999999999999" customHeight="1" thickBot="1">
      <c r="A196" s="6">
        <v>195</v>
      </c>
      <c r="B196" s="254" t="s">
        <v>398</v>
      </c>
      <c r="C196" s="254" t="s">
        <v>642</v>
      </c>
      <c r="D196" s="193" t="e">
        <f>VLOOKUP(B196,'Erection Completed '!$B$2:$J$62,3,FALSE)</f>
        <v>#N/A</v>
      </c>
      <c r="E196" s="187">
        <v>39.458914000000007</v>
      </c>
      <c r="F196" s="211" t="e">
        <f t="shared" si="3"/>
        <v>#N/A</v>
      </c>
      <c r="G196" s="193" t="e">
        <f>VLOOKUP(B196,'Erection Completed '!$B$2:$J$62,6,FALSE)</f>
        <v>#N/A</v>
      </c>
      <c r="H196" s="193" t="e">
        <f>VLOOKUP(B196,'Erection Completed '!$B$2:$J$62,7,FALSE)</f>
        <v>#N/A</v>
      </c>
      <c r="I196" s="276" t="e">
        <f>VLOOKUP(B196,'Erection Completed '!$B$2:$J$62,8,FALSE)</f>
        <v>#N/A</v>
      </c>
      <c r="J196" s="6"/>
      <c r="K196" s="277" t="e">
        <f>VLOOKUP(B196,'Erection Completed '!$B$2:$K$62,10,FALSE)</f>
        <v>#N/A</v>
      </c>
      <c r="L196" s="197"/>
    </row>
    <row r="197" spans="1:12" ht="16.399999999999999" customHeight="1" thickBot="1">
      <c r="A197" s="6">
        <v>196</v>
      </c>
      <c r="B197" s="254" t="s">
        <v>399</v>
      </c>
      <c r="C197" s="254" t="s">
        <v>643</v>
      </c>
      <c r="D197" s="193" t="e">
        <f>VLOOKUP(B197,'Erection Completed '!$B$2:$J$62,3,FALSE)</f>
        <v>#N/A</v>
      </c>
      <c r="E197" s="187">
        <v>44.794097999999998</v>
      </c>
      <c r="F197" s="211" t="e">
        <f t="shared" si="3"/>
        <v>#N/A</v>
      </c>
      <c r="G197" s="193" t="e">
        <f>VLOOKUP(B197,'Erection Completed '!$B$2:$J$62,6,FALSE)</f>
        <v>#N/A</v>
      </c>
      <c r="H197" s="193" t="e">
        <f>VLOOKUP(B197,'Erection Completed '!$B$2:$J$62,7,FALSE)</f>
        <v>#N/A</v>
      </c>
      <c r="I197" s="276" t="e">
        <f>VLOOKUP(B197,'Erection Completed '!$B$2:$J$62,8,FALSE)</f>
        <v>#N/A</v>
      </c>
      <c r="J197" s="6"/>
      <c r="K197" s="277" t="e">
        <f>VLOOKUP(B197,'Erection Completed '!$B$2:$K$62,10,FALSE)</f>
        <v>#N/A</v>
      </c>
      <c r="L197" s="197"/>
    </row>
    <row r="198" spans="1:12" ht="16.399999999999999" customHeight="1" thickBot="1">
      <c r="A198" s="6">
        <v>197</v>
      </c>
      <c r="B198" s="254" t="s">
        <v>400</v>
      </c>
      <c r="C198" s="254" t="s">
        <v>663</v>
      </c>
      <c r="D198" s="193" t="e">
        <f>VLOOKUP(B198,'Erection Completed '!$B$2:$J$62,3,FALSE)</f>
        <v>#N/A</v>
      </c>
      <c r="E198" s="187">
        <v>64.25380899999999</v>
      </c>
      <c r="F198" s="211" t="e">
        <f t="shared" si="3"/>
        <v>#N/A</v>
      </c>
      <c r="G198" s="193" t="e">
        <f>VLOOKUP(B198,'Erection Completed '!$B$2:$J$62,6,FALSE)</f>
        <v>#N/A</v>
      </c>
      <c r="H198" s="193" t="e">
        <f>VLOOKUP(B198,'Erection Completed '!$B$2:$J$62,7,FALSE)</f>
        <v>#N/A</v>
      </c>
      <c r="I198" s="276" t="e">
        <f>VLOOKUP(B198,'Erection Completed '!$B$2:$J$62,8,FALSE)</f>
        <v>#N/A</v>
      </c>
      <c r="J198" s="6"/>
      <c r="K198" s="277" t="e">
        <f>VLOOKUP(B198,'Erection Completed '!$B$2:$K$62,10,FALSE)</f>
        <v>#N/A</v>
      </c>
      <c r="L198" s="197"/>
    </row>
    <row r="199" spans="1:12" ht="16.399999999999999" customHeight="1" thickBot="1">
      <c r="A199" s="6">
        <v>198</v>
      </c>
      <c r="B199" s="254" t="s">
        <v>401</v>
      </c>
      <c r="C199" s="254" t="s">
        <v>643</v>
      </c>
      <c r="D199" s="193" t="e">
        <f>VLOOKUP(B199,'Erection Completed '!$B$2:$J$62,3,FALSE)</f>
        <v>#N/A</v>
      </c>
      <c r="E199" s="187">
        <v>44.794097999999998</v>
      </c>
      <c r="F199" s="211" t="e">
        <f t="shared" si="3"/>
        <v>#N/A</v>
      </c>
      <c r="G199" s="193" t="e">
        <f>VLOOKUP(B199,'Erection Completed '!$B$2:$J$62,6,FALSE)</f>
        <v>#N/A</v>
      </c>
      <c r="H199" s="193" t="e">
        <f>VLOOKUP(B199,'Erection Completed '!$B$2:$J$62,7,FALSE)</f>
        <v>#N/A</v>
      </c>
      <c r="I199" s="276" t="e">
        <f>VLOOKUP(B199,'Erection Completed '!$B$2:$J$62,8,FALSE)</f>
        <v>#N/A</v>
      </c>
      <c r="J199" s="6"/>
      <c r="K199" s="277" t="e">
        <f>VLOOKUP(B199,'Erection Completed '!$B$2:$K$62,10,FALSE)</f>
        <v>#N/A</v>
      </c>
      <c r="L199" s="197"/>
    </row>
    <row r="200" spans="1:12" ht="16.399999999999999" customHeight="1" thickBot="1">
      <c r="A200" s="6">
        <v>199</v>
      </c>
      <c r="B200" s="274" t="s">
        <v>402</v>
      </c>
      <c r="C200" s="274" t="s">
        <v>624</v>
      </c>
      <c r="D200" s="193" t="e">
        <f>VLOOKUP(B200,'Erection Completed '!$B$2:$J$62,3,FALSE)</f>
        <v>#N/A</v>
      </c>
      <c r="E200" s="187">
        <v>77.718057000000002</v>
      </c>
      <c r="F200" s="211" t="e">
        <f t="shared" si="3"/>
        <v>#N/A</v>
      </c>
      <c r="G200" s="193" t="e">
        <f>VLOOKUP(B200,'Erection Completed '!$B$2:$J$62,6,FALSE)</f>
        <v>#N/A</v>
      </c>
      <c r="H200" s="193" t="e">
        <f>VLOOKUP(B200,'Erection Completed '!$B$2:$J$62,7,FALSE)</f>
        <v>#N/A</v>
      </c>
      <c r="I200" s="276" t="e">
        <f>VLOOKUP(B200,'Erection Completed '!$B$2:$J$62,8,FALSE)</f>
        <v>#N/A</v>
      </c>
      <c r="J200" s="6"/>
      <c r="K200" s="277" t="e">
        <f>VLOOKUP(B200,'Erection Completed '!$B$2:$K$62,10,FALSE)</f>
        <v>#N/A</v>
      </c>
      <c r="L200" s="197"/>
    </row>
    <row r="201" spans="1:12" ht="16.399999999999999" customHeight="1" thickBot="1">
      <c r="A201" s="6">
        <v>200</v>
      </c>
      <c r="B201" s="274" t="s">
        <v>403</v>
      </c>
      <c r="C201" s="274" t="s">
        <v>667</v>
      </c>
      <c r="D201" s="193" t="e">
        <f>VLOOKUP(B201,'Erection Completed '!$B$2:$J$62,3,FALSE)</f>
        <v>#N/A</v>
      </c>
      <c r="E201" s="187">
        <v>97.933587000000003</v>
      </c>
      <c r="F201" s="211" t="e">
        <f t="shared" si="3"/>
        <v>#N/A</v>
      </c>
      <c r="G201" s="193" t="e">
        <f>VLOOKUP(B201,'Erection Completed '!$B$2:$J$62,6,FALSE)</f>
        <v>#N/A</v>
      </c>
      <c r="H201" s="193" t="e">
        <f>VLOOKUP(B201,'Erection Completed '!$B$2:$J$62,7,FALSE)</f>
        <v>#N/A</v>
      </c>
      <c r="I201" s="276" t="e">
        <f>VLOOKUP(B201,'Erection Completed '!$B$2:$J$62,8,FALSE)</f>
        <v>#N/A</v>
      </c>
      <c r="J201" s="6"/>
      <c r="K201" s="277" t="e">
        <f>VLOOKUP(B201,'Erection Completed '!$B$2:$K$62,10,FALSE)</f>
        <v>#N/A</v>
      </c>
      <c r="L201" s="197"/>
    </row>
    <row r="202" spans="1:12" ht="16.399999999999999" customHeight="1" thickBot="1">
      <c r="A202" s="6">
        <v>201</v>
      </c>
      <c r="B202" s="274" t="s">
        <v>404</v>
      </c>
      <c r="C202" s="274" t="s">
        <v>658</v>
      </c>
      <c r="D202" s="193" t="e">
        <f>VLOOKUP(B202,'Erection Completed '!$B$2:$J$62,3,FALSE)</f>
        <v>#N/A</v>
      </c>
      <c r="E202" s="187">
        <v>129.34103899999999</v>
      </c>
      <c r="F202" s="211" t="e">
        <f t="shared" si="3"/>
        <v>#N/A</v>
      </c>
      <c r="G202" s="193" t="e">
        <f>VLOOKUP(B202,'Erection Completed '!$B$2:$J$62,6,FALSE)</f>
        <v>#N/A</v>
      </c>
      <c r="H202" s="193" t="e">
        <f>VLOOKUP(B202,'Erection Completed '!$B$2:$J$62,7,FALSE)</f>
        <v>#N/A</v>
      </c>
      <c r="I202" s="276" t="e">
        <f>VLOOKUP(B202,'Erection Completed '!$B$2:$J$62,8,FALSE)</f>
        <v>#N/A</v>
      </c>
      <c r="J202" s="6"/>
      <c r="K202" s="277" t="e">
        <f>VLOOKUP(B202,'Erection Completed '!$B$2:$K$62,10,FALSE)</f>
        <v>#N/A</v>
      </c>
      <c r="L202" s="197"/>
    </row>
    <row r="203" spans="1:12" ht="16.399999999999999" customHeight="1" thickBot="1">
      <c r="A203" s="6">
        <v>202</v>
      </c>
      <c r="B203" s="274" t="s">
        <v>833</v>
      </c>
      <c r="C203" s="274" t="s">
        <v>624</v>
      </c>
      <c r="D203" s="193" t="e">
        <f>VLOOKUP(B203,'Erection Completed '!$B$2:$J$62,3,FALSE)</f>
        <v>#N/A</v>
      </c>
      <c r="E203" s="187">
        <v>77.718057000000002</v>
      </c>
      <c r="F203" s="211" t="e">
        <f t="shared" si="3"/>
        <v>#N/A</v>
      </c>
      <c r="G203" s="193" t="e">
        <f>VLOOKUP(B203,'Erection Completed '!$B$2:$J$62,6,FALSE)</f>
        <v>#N/A</v>
      </c>
      <c r="H203" s="193" t="e">
        <f>VLOOKUP(B203,'Erection Completed '!$B$2:$J$62,7,FALSE)</f>
        <v>#N/A</v>
      </c>
      <c r="I203" s="276" t="e">
        <f>VLOOKUP(B203,'Erection Completed '!$B$2:$J$62,8,FALSE)</f>
        <v>#N/A</v>
      </c>
      <c r="J203" s="6"/>
      <c r="K203" s="277" t="e">
        <f>VLOOKUP(B203,'Erection Completed '!$B$2:$K$62,10,FALSE)</f>
        <v>#N/A</v>
      </c>
      <c r="L203" s="197"/>
    </row>
    <row r="204" spans="1:12" ht="16.399999999999999" customHeight="1" thickBot="1">
      <c r="A204" s="6">
        <v>203</v>
      </c>
      <c r="B204" s="274" t="s">
        <v>834</v>
      </c>
      <c r="C204" s="274" t="s">
        <v>5</v>
      </c>
      <c r="D204" s="193" t="e">
        <f>VLOOKUP(B204,'Erection Completed '!$B$2:$J$62,3,FALSE)</f>
        <v>#N/A</v>
      </c>
      <c r="E204" s="187">
        <v>80.408017000000001</v>
      </c>
      <c r="F204" s="211" t="e">
        <f t="shared" si="3"/>
        <v>#N/A</v>
      </c>
      <c r="G204" s="193" t="e">
        <f>VLOOKUP(B204,'Erection Completed '!$B$2:$J$62,6,FALSE)</f>
        <v>#N/A</v>
      </c>
      <c r="H204" s="193" t="e">
        <f>VLOOKUP(B204,'Erection Completed '!$B$2:$J$62,7,FALSE)</f>
        <v>#N/A</v>
      </c>
      <c r="I204" s="276" t="e">
        <f>VLOOKUP(B204,'Erection Completed '!$B$2:$J$62,8,FALSE)</f>
        <v>#N/A</v>
      </c>
      <c r="J204" s="6"/>
      <c r="K204" s="277" t="e">
        <f>VLOOKUP(B204,'Erection Completed '!$B$2:$K$62,10,FALSE)</f>
        <v>#N/A</v>
      </c>
      <c r="L204" s="197"/>
    </row>
    <row r="205" spans="1:12" ht="16.399999999999999" customHeight="1" thickBot="1">
      <c r="A205" s="6">
        <v>204</v>
      </c>
      <c r="B205" s="274" t="s">
        <v>405</v>
      </c>
      <c r="C205" s="274" t="s">
        <v>1</v>
      </c>
      <c r="D205" s="193" t="e">
        <f>VLOOKUP(B205,'Erection Completed '!$B$2:$J$62,3,FALSE)</f>
        <v>#N/A</v>
      </c>
      <c r="E205" s="187">
        <v>141.87401500000001</v>
      </c>
      <c r="F205" s="211" t="e">
        <f t="shared" si="3"/>
        <v>#N/A</v>
      </c>
      <c r="G205" s="193" t="e">
        <f>VLOOKUP(B205,'Erection Completed '!$B$2:$J$62,6,FALSE)</f>
        <v>#N/A</v>
      </c>
      <c r="H205" s="193" t="e">
        <f>VLOOKUP(B205,'Erection Completed '!$B$2:$J$62,7,FALSE)</f>
        <v>#N/A</v>
      </c>
      <c r="I205" s="276" t="e">
        <f>VLOOKUP(B205,'Erection Completed '!$B$2:$J$62,8,FALSE)</f>
        <v>#N/A</v>
      </c>
      <c r="J205" s="6"/>
      <c r="K205" s="277" t="e">
        <f>VLOOKUP(B205,'Erection Completed '!$B$2:$K$62,10,FALSE)</f>
        <v>#N/A</v>
      </c>
      <c r="L205" s="197"/>
    </row>
    <row r="206" spans="1:12" ht="16.399999999999999" customHeight="1" thickBot="1">
      <c r="A206" s="6">
        <v>205</v>
      </c>
      <c r="B206" s="274" t="s">
        <v>52</v>
      </c>
      <c r="C206" s="274" t="s">
        <v>843</v>
      </c>
      <c r="D206" s="193" t="e">
        <f>VLOOKUP(B206,'Erection Completed '!$B$2:$J$62,3,FALSE)</f>
        <v>#N/A</v>
      </c>
      <c r="E206" s="187" t="e">
        <v>#N/A</v>
      </c>
      <c r="F206" s="211" t="e">
        <f t="shared" si="3"/>
        <v>#N/A</v>
      </c>
      <c r="G206" s="193" t="e">
        <f>VLOOKUP(B206,'Erection Completed '!$B$2:$J$62,6,FALSE)</f>
        <v>#N/A</v>
      </c>
      <c r="H206" s="193" t="e">
        <f>VLOOKUP(B206,'Erection Completed '!$B$2:$J$62,7,FALSE)</f>
        <v>#N/A</v>
      </c>
      <c r="I206" s="276" t="e">
        <f>VLOOKUP(B206,'Erection Completed '!$B$2:$J$62,8,FALSE)</f>
        <v>#N/A</v>
      </c>
      <c r="J206" s="6"/>
      <c r="K206" s="277" t="e">
        <f>VLOOKUP(B206,'Erection Completed '!$B$2:$K$62,10,FALSE)</f>
        <v>#N/A</v>
      </c>
      <c r="L206" s="197"/>
    </row>
    <row r="207" spans="1:12" ht="16.399999999999999" customHeight="1" thickBot="1">
      <c r="A207" s="6">
        <v>206</v>
      </c>
      <c r="B207" s="274" t="s">
        <v>406</v>
      </c>
      <c r="C207" s="274" t="s">
        <v>624</v>
      </c>
      <c r="D207" s="193" t="e">
        <f>VLOOKUP(B207,'Erection Completed '!$B$2:$J$62,3,FALSE)</f>
        <v>#N/A</v>
      </c>
      <c r="E207" s="187">
        <v>77.718057000000002</v>
      </c>
      <c r="F207" s="211" t="e">
        <f t="shared" si="3"/>
        <v>#N/A</v>
      </c>
      <c r="G207" s="193" t="e">
        <f>VLOOKUP(B207,'Erection Completed '!$B$2:$J$62,6,FALSE)</f>
        <v>#N/A</v>
      </c>
      <c r="H207" s="193" t="e">
        <f>VLOOKUP(B207,'Erection Completed '!$B$2:$J$62,7,FALSE)</f>
        <v>#N/A</v>
      </c>
      <c r="I207" s="276" t="e">
        <f>VLOOKUP(B207,'Erection Completed '!$B$2:$J$62,8,FALSE)</f>
        <v>#N/A</v>
      </c>
      <c r="J207" s="6"/>
      <c r="K207" s="277" t="e">
        <f>VLOOKUP(B207,'Erection Completed '!$B$2:$K$62,10,FALSE)</f>
        <v>#N/A</v>
      </c>
      <c r="L207" s="197"/>
    </row>
    <row r="208" spans="1:12" ht="16.399999999999999" customHeight="1" thickBot="1">
      <c r="A208" s="6">
        <v>207</v>
      </c>
      <c r="B208" s="254" t="s">
        <v>407</v>
      </c>
      <c r="C208" s="254" t="s">
        <v>627</v>
      </c>
      <c r="D208" s="193" t="e">
        <f>VLOOKUP(B208,'Erection Completed '!$B$2:$J$62,3,FALSE)</f>
        <v>#N/A</v>
      </c>
      <c r="E208" s="187">
        <v>46.689357999999991</v>
      </c>
      <c r="F208" s="211" t="e">
        <f t="shared" si="3"/>
        <v>#N/A</v>
      </c>
      <c r="G208" s="193" t="e">
        <f>VLOOKUP(B208,'Erection Completed '!$B$2:$J$62,6,FALSE)</f>
        <v>#N/A</v>
      </c>
      <c r="H208" s="193" t="e">
        <f>VLOOKUP(B208,'Erection Completed '!$B$2:$J$62,7,FALSE)</f>
        <v>#N/A</v>
      </c>
      <c r="I208" s="276" t="e">
        <f>VLOOKUP(B208,'Erection Completed '!$B$2:$J$62,8,FALSE)</f>
        <v>#N/A</v>
      </c>
      <c r="J208" s="6"/>
      <c r="K208" s="277" t="e">
        <f>VLOOKUP(B208,'Erection Completed '!$B$2:$K$62,10,FALSE)</f>
        <v>#N/A</v>
      </c>
      <c r="L208" s="197"/>
    </row>
    <row r="209" spans="1:12" ht="16.399999999999999" customHeight="1" thickBot="1">
      <c r="A209" s="6">
        <v>208</v>
      </c>
      <c r="B209" s="254" t="s">
        <v>408</v>
      </c>
      <c r="C209" s="254" t="s">
        <v>663</v>
      </c>
      <c r="D209" s="193" t="e">
        <f>VLOOKUP(B209,'Erection Completed '!$B$2:$J$62,3,FALSE)</f>
        <v>#N/A</v>
      </c>
      <c r="E209" s="187">
        <v>64.25380899999999</v>
      </c>
      <c r="F209" s="211" t="e">
        <f t="shared" si="3"/>
        <v>#N/A</v>
      </c>
      <c r="G209" s="193" t="e">
        <f>VLOOKUP(B209,'Erection Completed '!$B$2:$J$62,6,FALSE)</f>
        <v>#N/A</v>
      </c>
      <c r="H209" s="193" t="e">
        <f>VLOOKUP(B209,'Erection Completed '!$B$2:$J$62,7,FALSE)</f>
        <v>#N/A</v>
      </c>
      <c r="I209" s="276" t="e">
        <f>VLOOKUP(B209,'Erection Completed '!$B$2:$J$62,8,FALSE)</f>
        <v>#N/A</v>
      </c>
      <c r="J209" s="6"/>
      <c r="K209" s="277" t="e">
        <f>VLOOKUP(B209,'Erection Completed '!$B$2:$K$62,10,FALSE)</f>
        <v>#N/A</v>
      </c>
      <c r="L209" s="197"/>
    </row>
    <row r="210" spans="1:12" ht="16.399999999999999" customHeight="1" thickBot="1">
      <c r="A210" s="6">
        <v>209</v>
      </c>
      <c r="B210" s="254" t="s">
        <v>652</v>
      </c>
      <c r="C210" s="254" t="s">
        <v>664</v>
      </c>
      <c r="D210" s="193" t="e">
        <f>VLOOKUP(B210,'Erection Completed '!$B$2:$J$62,3,FALSE)</f>
        <v>#N/A</v>
      </c>
      <c r="E210" s="187">
        <v>63.508955999999998</v>
      </c>
      <c r="F210" s="211" t="e">
        <f t="shared" si="3"/>
        <v>#N/A</v>
      </c>
      <c r="G210" s="193" t="e">
        <f>VLOOKUP(B210,'Erection Completed '!$B$2:$J$62,6,FALSE)</f>
        <v>#N/A</v>
      </c>
      <c r="H210" s="193" t="e">
        <f>VLOOKUP(B210,'Erection Completed '!$B$2:$J$62,7,FALSE)</f>
        <v>#N/A</v>
      </c>
      <c r="I210" s="276" t="e">
        <f>VLOOKUP(B210,'Erection Completed '!$B$2:$J$62,8,FALSE)</f>
        <v>#N/A</v>
      </c>
      <c r="J210" s="6"/>
      <c r="K210" s="277" t="e">
        <f>VLOOKUP(B210,'Erection Completed '!$B$2:$K$62,10,FALSE)</f>
        <v>#N/A</v>
      </c>
      <c r="L210" s="197"/>
    </row>
    <row r="211" spans="1:12" ht="16.399999999999999" customHeight="1" thickBot="1">
      <c r="A211" s="6">
        <v>210</v>
      </c>
      <c r="B211" s="254" t="s">
        <v>409</v>
      </c>
      <c r="C211" s="254" t="s">
        <v>1</v>
      </c>
      <c r="D211" s="193" t="e">
        <f>VLOOKUP(B211,'Erection Completed '!$B$2:$J$62,3,FALSE)</f>
        <v>#N/A</v>
      </c>
      <c r="E211" s="187">
        <v>141.87401500000001</v>
      </c>
      <c r="F211" s="211" t="e">
        <f t="shared" si="3"/>
        <v>#N/A</v>
      </c>
      <c r="G211" s="193" t="e">
        <f>VLOOKUP(B211,'Erection Completed '!$B$2:$J$62,6,FALSE)</f>
        <v>#N/A</v>
      </c>
      <c r="H211" s="193" t="e">
        <f>VLOOKUP(B211,'Erection Completed '!$B$2:$J$62,7,FALSE)</f>
        <v>#N/A</v>
      </c>
      <c r="I211" s="276" t="e">
        <f>VLOOKUP(B211,'Erection Completed '!$B$2:$J$62,8,FALSE)</f>
        <v>#N/A</v>
      </c>
      <c r="J211" s="6"/>
      <c r="K211" s="277" t="e">
        <f>VLOOKUP(B211,'Erection Completed '!$B$2:$K$62,10,FALSE)</f>
        <v>#N/A</v>
      </c>
      <c r="L211" s="197"/>
    </row>
    <row r="212" spans="1:12" ht="16.399999999999999" customHeight="1" thickBot="1">
      <c r="A212" s="6">
        <v>211</v>
      </c>
      <c r="B212" s="254" t="s">
        <v>410</v>
      </c>
      <c r="C212" s="254" t="s">
        <v>671</v>
      </c>
      <c r="D212" s="193" t="e">
        <f>VLOOKUP(B212,'Erection Completed '!$B$2:$J$62,3,FALSE)</f>
        <v>#N/A</v>
      </c>
      <c r="E212" s="187">
        <v>0</v>
      </c>
      <c r="F212" s="211" t="e">
        <f t="shared" si="3"/>
        <v>#N/A</v>
      </c>
      <c r="G212" s="193" t="e">
        <f>VLOOKUP(B212,'Erection Completed '!$B$2:$J$62,6,FALSE)</f>
        <v>#N/A</v>
      </c>
      <c r="H212" s="193" t="e">
        <f>VLOOKUP(B212,'Erection Completed '!$B$2:$J$62,7,FALSE)</f>
        <v>#N/A</v>
      </c>
      <c r="I212" s="276" t="e">
        <f>VLOOKUP(B212,'Erection Completed '!$B$2:$J$62,8,FALSE)</f>
        <v>#N/A</v>
      </c>
      <c r="J212" s="6"/>
      <c r="K212" s="277" t="e">
        <f>VLOOKUP(B212,'Erection Completed '!$B$2:$K$62,10,FALSE)</f>
        <v>#N/A</v>
      </c>
      <c r="L212" s="197"/>
    </row>
    <row r="213" spans="1:12" ht="16.399999999999999" customHeight="1" thickBot="1">
      <c r="A213" s="6">
        <v>212</v>
      </c>
      <c r="B213" s="254" t="s">
        <v>411</v>
      </c>
      <c r="C213" s="254" t="s">
        <v>11</v>
      </c>
      <c r="D213" s="193" t="e">
        <f>VLOOKUP(B213,'Erection Completed '!$B$2:$J$62,3,FALSE)</f>
        <v>#N/A</v>
      </c>
      <c r="E213" s="187">
        <v>98.835632999999987</v>
      </c>
      <c r="F213" s="211" t="e">
        <f t="shared" si="3"/>
        <v>#N/A</v>
      </c>
      <c r="G213" s="193" t="e">
        <f>VLOOKUP(B213,'Erection Completed '!$B$2:$J$62,6,FALSE)</f>
        <v>#N/A</v>
      </c>
      <c r="H213" s="193" t="e">
        <f>VLOOKUP(B213,'Erection Completed '!$B$2:$J$62,7,FALSE)</f>
        <v>#N/A</v>
      </c>
      <c r="I213" s="276" t="e">
        <f>VLOOKUP(B213,'Erection Completed '!$B$2:$J$62,8,FALSE)</f>
        <v>#N/A</v>
      </c>
      <c r="J213" s="6"/>
      <c r="K213" s="277" t="e">
        <f>VLOOKUP(B213,'Erection Completed '!$B$2:$K$62,10,FALSE)</f>
        <v>#N/A</v>
      </c>
      <c r="L213" s="197"/>
    </row>
    <row r="214" spans="1:12" ht="16.399999999999999" customHeight="1" thickBot="1">
      <c r="A214" s="6">
        <v>213</v>
      </c>
      <c r="B214" s="254" t="s">
        <v>412</v>
      </c>
      <c r="C214" s="254" t="s">
        <v>623</v>
      </c>
      <c r="D214" s="193" t="e">
        <f>VLOOKUP(B214,'Erection Completed '!$B$2:$J$62,3,FALSE)</f>
        <v>#N/A</v>
      </c>
      <c r="E214" s="187">
        <v>37.796346</v>
      </c>
      <c r="F214" s="211" t="e">
        <f t="shared" si="3"/>
        <v>#N/A</v>
      </c>
      <c r="G214" s="193" t="e">
        <f>VLOOKUP(B214,'Erection Completed '!$B$2:$J$62,6,FALSE)</f>
        <v>#N/A</v>
      </c>
      <c r="H214" s="193" t="e">
        <f>VLOOKUP(B214,'Erection Completed '!$B$2:$J$62,7,FALSE)</f>
        <v>#N/A</v>
      </c>
      <c r="I214" s="276" t="e">
        <f>VLOOKUP(B214,'Erection Completed '!$B$2:$J$62,8,FALSE)</f>
        <v>#N/A</v>
      </c>
      <c r="J214" s="6"/>
      <c r="K214" s="277" t="e">
        <f>VLOOKUP(B214,'Erection Completed '!$B$2:$K$62,10,FALSE)</f>
        <v>#N/A</v>
      </c>
      <c r="L214" s="197"/>
    </row>
    <row r="215" spans="1:12" ht="16.399999999999999" customHeight="1" thickBot="1">
      <c r="A215" s="6">
        <v>214</v>
      </c>
      <c r="B215" s="254" t="s">
        <v>413</v>
      </c>
      <c r="C215" s="254" t="s">
        <v>646</v>
      </c>
      <c r="D215" s="193" t="e">
        <f>VLOOKUP(B215,'Erection Completed '!$B$2:$J$62,3,FALSE)</f>
        <v>#N/A</v>
      </c>
      <c r="E215" s="187">
        <v>36.044833999999994</v>
      </c>
      <c r="F215" s="211" t="e">
        <f t="shared" si="3"/>
        <v>#N/A</v>
      </c>
      <c r="G215" s="193" t="e">
        <f>VLOOKUP(B215,'Erection Completed '!$B$2:$J$62,6,FALSE)</f>
        <v>#N/A</v>
      </c>
      <c r="H215" s="193" t="e">
        <f>VLOOKUP(B215,'Erection Completed '!$B$2:$J$62,7,FALSE)</f>
        <v>#N/A</v>
      </c>
      <c r="I215" s="276" t="e">
        <f>VLOOKUP(B215,'Erection Completed '!$B$2:$J$62,8,FALSE)</f>
        <v>#N/A</v>
      </c>
      <c r="J215" s="6"/>
      <c r="K215" s="277" t="e">
        <f>VLOOKUP(B215,'Erection Completed '!$B$2:$K$62,10,FALSE)</f>
        <v>#N/A</v>
      </c>
      <c r="L215" s="197"/>
    </row>
    <row r="216" spans="1:12" ht="16.399999999999999" customHeight="1" thickBot="1">
      <c r="A216" s="6">
        <v>215</v>
      </c>
      <c r="B216" s="254" t="s">
        <v>414</v>
      </c>
      <c r="C216" s="254" t="s">
        <v>844</v>
      </c>
      <c r="D216" s="193" t="e">
        <f>VLOOKUP(B216,'Erection Completed '!$B$2:$J$62,3,FALSE)</f>
        <v>#N/A</v>
      </c>
      <c r="E216" s="187" t="e">
        <v>#N/A</v>
      </c>
      <c r="F216" s="211" t="e">
        <f t="shared" si="3"/>
        <v>#N/A</v>
      </c>
      <c r="G216" s="193" t="e">
        <f>VLOOKUP(B216,'Erection Completed '!$B$2:$J$62,6,FALSE)</f>
        <v>#N/A</v>
      </c>
      <c r="H216" s="193" t="e">
        <f>VLOOKUP(B216,'Erection Completed '!$B$2:$J$62,7,FALSE)</f>
        <v>#N/A</v>
      </c>
      <c r="I216" s="276" t="e">
        <f>VLOOKUP(B216,'Erection Completed '!$B$2:$J$62,8,FALSE)</f>
        <v>#N/A</v>
      </c>
      <c r="J216" s="6"/>
      <c r="K216" s="277" t="e">
        <f>VLOOKUP(B216,'Erection Completed '!$B$2:$K$62,10,FALSE)</f>
        <v>#N/A</v>
      </c>
      <c r="L216" s="197"/>
    </row>
    <row r="217" spans="1:12" ht="16.399999999999999" customHeight="1" thickBot="1">
      <c r="A217" s="6">
        <v>216</v>
      </c>
      <c r="B217" s="254" t="s">
        <v>415</v>
      </c>
      <c r="C217" s="254" t="s">
        <v>31</v>
      </c>
      <c r="D217" s="193" t="e">
        <f>VLOOKUP(B217,'Erection Completed '!$B$2:$J$62,3,FALSE)</f>
        <v>#N/A</v>
      </c>
      <c r="E217" s="187">
        <v>65.756547999999995</v>
      </c>
      <c r="F217" s="211" t="e">
        <f t="shared" si="3"/>
        <v>#N/A</v>
      </c>
      <c r="G217" s="193" t="e">
        <f>VLOOKUP(B217,'Erection Completed '!$B$2:$J$62,6,FALSE)</f>
        <v>#N/A</v>
      </c>
      <c r="H217" s="193" t="e">
        <f>VLOOKUP(B217,'Erection Completed '!$B$2:$J$62,7,FALSE)</f>
        <v>#N/A</v>
      </c>
      <c r="I217" s="276" t="e">
        <f>VLOOKUP(B217,'Erection Completed '!$B$2:$J$62,8,FALSE)</f>
        <v>#N/A</v>
      </c>
      <c r="J217" s="6"/>
      <c r="K217" s="277" t="e">
        <f>VLOOKUP(B217,'Erection Completed '!$B$2:$K$62,10,FALSE)</f>
        <v>#N/A</v>
      </c>
      <c r="L217" s="197"/>
    </row>
    <row r="218" spans="1:12" ht="16.399999999999999" customHeight="1" thickBot="1">
      <c r="A218" s="6">
        <v>217</v>
      </c>
      <c r="B218" s="254" t="s">
        <v>416</v>
      </c>
      <c r="C218" s="254" t="s">
        <v>646</v>
      </c>
      <c r="D218" s="193" t="e">
        <f>VLOOKUP(B218,'Erection Completed '!$B$2:$J$62,3,FALSE)</f>
        <v>#N/A</v>
      </c>
      <c r="E218" s="187">
        <v>36.044833999999994</v>
      </c>
      <c r="F218" s="211" t="e">
        <f t="shared" si="3"/>
        <v>#N/A</v>
      </c>
      <c r="G218" s="193" t="e">
        <f>VLOOKUP(B218,'Erection Completed '!$B$2:$J$62,6,FALSE)</f>
        <v>#N/A</v>
      </c>
      <c r="H218" s="193" t="e">
        <f>VLOOKUP(B218,'Erection Completed '!$B$2:$J$62,7,FALSE)</f>
        <v>#N/A</v>
      </c>
      <c r="I218" s="276" t="e">
        <f>VLOOKUP(B218,'Erection Completed '!$B$2:$J$62,8,FALSE)</f>
        <v>#N/A</v>
      </c>
      <c r="J218" s="6"/>
      <c r="K218" s="277" t="e">
        <f>VLOOKUP(B218,'Erection Completed '!$B$2:$K$62,10,FALSE)</f>
        <v>#N/A</v>
      </c>
      <c r="L218" s="197"/>
    </row>
    <row r="219" spans="1:12" ht="16.399999999999999" customHeight="1" thickBot="1">
      <c r="A219" s="6">
        <v>218</v>
      </c>
      <c r="B219" s="254" t="s">
        <v>417</v>
      </c>
      <c r="C219" s="254" t="s">
        <v>623</v>
      </c>
      <c r="D219" s="193" t="e">
        <f>VLOOKUP(B219,'Erection Completed '!$B$2:$J$62,3,FALSE)</f>
        <v>#N/A</v>
      </c>
      <c r="E219" s="187">
        <v>37.796346</v>
      </c>
      <c r="F219" s="211" t="e">
        <f t="shared" si="3"/>
        <v>#N/A</v>
      </c>
      <c r="G219" s="193" t="e">
        <f>VLOOKUP(B219,'Erection Completed '!$B$2:$J$62,6,FALSE)</f>
        <v>#N/A</v>
      </c>
      <c r="H219" s="193" t="e">
        <f>VLOOKUP(B219,'Erection Completed '!$B$2:$J$62,7,FALSE)</f>
        <v>#N/A</v>
      </c>
      <c r="I219" s="276" t="e">
        <f>VLOOKUP(B219,'Erection Completed '!$B$2:$J$62,8,FALSE)</f>
        <v>#N/A</v>
      </c>
      <c r="J219" s="6"/>
      <c r="K219" s="277" t="e">
        <f>VLOOKUP(B219,'Erection Completed '!$B$2:$K$62,10,FALSE)</f>
        <v>#N/A</v>
      </c>
      <c r="L219" s="197"/>
    </row>
    <row r="220" spans="1:12" ht="16.399999999999999" customHeight="1" thickBot="1">
      <c r="A220" s="6">
        <v>219</v>
      </c>
      <c r="B220" s="254" t="s">
        <v>418</v>
      </c>
      <c r="C220" s="254" t="s">
        <v>627</v>
      </c>
      <c r="D220" s="193" t="e">
        <f>VLOOKUP(B220,'Erection Completed '!$B$2:$J$62,3,FALSE)</f>
        <v>#N/A</v>
      </c>
      <c r="E220" s="187">
        <v>46.689357999999991</v>
      </c>
      <c r="F220" s="211" t="e">
        <f t="shared" si="3"/>
        <v>#N/A</v>
      </c>
      <c r="G220" s="193" t="e">
        <f>VLOOKUP(B220,'Erection Completed '!$B$2:$J$62,6,FALSE)</f>
        <v>#N/A</v>
      </c>
      <c r="H220" s="193" t="e">
        <f>VLOOKUP(B220,'Erection Completed '!$B$2:$J$62,7,FALSE)</f>
        <v>#N/A</v>
      </c>
      <c r="I220" s="276" t="e">
        <f>VLOOKUP(B220,'Erection Completed '!$B$2:$J$62,8,FALSE)</f>
        <v>#N/A</v>
      </c>
      <c r="J220" s="6"/>
      <c r="K220" s="277" t="e">
        <f>VLOOKUP(B220,'Erection Completed '!$B$2:$K$62,10,FALSE)</f>
        <v>#N/A</v>
      </c>
      <c r="L220" s="197"/>
    </row>
    <row r="221" spans="1:12" ht="16.399999999999999" customHeight="1" thickBot="1">
      <c r="A221" s="6">
        <v>220</v>
      </c>
      <c r="B221" s="254" t="s">
        <v>419</v>
      </c>
      <c r="C221" s="254" t="s">
        <v>646</v>
      </c>
      <c r="D221" s="193" t="e">
        <f>VLOOKUP(B221,'Erection Completed '!$B$2:$J$62,3,FALSE)</f>
        <v>#N/A</v>
      </c>
      <c r="E221" s="187">
        <v>36.044833999999994</v>
      </c>
      <c r="F221" s="211" t="e">
        <f t="shared" si="3"/>
        <v>#N/A</v>
      </c>
      <c r="G221" s="193" t="e">
        <f>VLOOKUP(B221,'Erection Completed '!$B$2:$J$62,6,FALSE)</f>
        <v>#N/A</v>
      </c>
      <c r="H221" s="193" t="e">
        <f>VLOOKUP(B221,'Erection Completed '!$B$2:$J$62,7,FALSE)</f>
        <v>#N/A</v>
      </c>
      <c r="I221" s="276" t="e">
        <f>VLOOKUP(B221,'Erection Completed '!$B$2:$J$62,8,FALSE)</f>
        <v>#N/A</v>
      </c>
      <c r="J221" s="6"/>
      <c r="K221" s="277" t="e">
        <f>VLOOKUP(B221,'Erection Completed '!$B$2:$K$62,10,FALSE)</f>
        <v>#N/A</v>
      </c>
      <c r="L221" s="197"/>
    </row>
    <row r="222" spans="1:12" ht="16.399999999999999" customHeight="1" thickBot="1">
      <c r="A222" s="6">
        <v>221</v>
      </c>
      <c r="B222" s="254" t="s">
        <v>420</v>
      </c>
      <c r="C222" s="254" t="s">
        <v>625</v>
      </c>
      <c r="D222" s="193" t="e">
        <f>VLOOKUP(B222,'Erection Completed '!$B$2:$J$62,3,FALSE)</f>
        <v>#N/A</v>
      </c>
      <c r="E222" s="187">
        <v>65.756547999999995</v>
      </c>
      <c r="F222" s="211" t="e">
        <f t="shared" si="3"/>
        <v>#N/A</v>
      </c>
      <c r="G222" s="193" t="e">
        <f>VLOOKUP(B222,'Erection Completed '!$B$2:$J$62,6,FALSE)</f>
        <v>#N/A</v>
      </c>
      <c r="H222" s="193" t="e">
        <f>VLOOKUP(B222,'Erection Completed '!$B$2:$J$62,7,FALSE)</f>
        <v>#N/A</v>
      </c>
      <c r="I222" s="276" t="e">
        <f>VLOOKUP(B222,'Erection Completed '!$B$2:$J$62,8,FALSE)</f>
        <v>#N/A</v>
      </c>
      <c r="J222" s="6"/>
      <c r="K222" s="277" t="e">
        <f>VLOOKUP(B222,'Erection Completed '!$B$2:$K$62,10,FALSE)</f>
        <v>#N/A</v>
      </c>
      <c r="L222" s="197"/>
    </row>
    <row r="223" spans="1:12" ht="16.399999999999999" customHeight="1" thickBot="1">
      <c r="A223" s="6">
        <v>222</v>
      </c>
      <c r="B223" s="254" t="s">
        <v>421</v>
      </c>
      <c r="C223" s="254" t="s">
        <v>845</v>
      </c>
      <c r="D223" s="193" t="e">
        <f>VLOOKUP(B223,'Erection Completed '!$B$2:$J$62,3,FALSE)</f>
        <v>#N/A</v>
      </c>
      <c r="E223" s="187" t="e">
        <v>#N/A</v>
      </c>
      <c r="F223" s="211" t="e">
        <f t="shared" si="3"/>
        <v>#N/A</v>
      </c>
      <c r="G223" s="193" t="e">
        <f>VLOOKUP(B223,'Erection Completed '!$B$2:$J$62,6,FALSE)</f>
        <v>#N/A</v>
      </c>
      <c r="H223" s="193" t="e">
        <f>VLOOKUP(B223,'Erection Completed '!$B$2:$J$62,7,FALSE)</f>
        <v>#N/A</v>
      </c>
      <c r="I223" s="276" t="e">
        <f>VLOOKUP(B223,'Erection Completed '!$B$2:$J$62,8,FALSE)</f>
        <v>#N/A</v>
      </c>
      <c r="J223" s="6"/>
      <c r="K223" s="277" t="e">
        <f>VLOOKUP(B223,'Erection Completed '!$B$2:$K$62,10,FALSE)</f>
        <v>#N/A</v>
      </c>
      <c r="L223" s="197"/>
    </row>
    <row r="224" spans="1:12" ht="16.399999999999999" customHeight="1" thickBot="1">
      <c r="A224" s="6">
        <v>223</v>
      </c>
      <c r="B224" s="254" t="s">
        <v>422</v>
      </c>
      <c r="C224" s="254" t="s">
        <v>0</v>
      </c>
      <c r="D224" s="193" t="e">
        <f>VLOOKUP(B224,'Erection Completed '!$B$2:$J$62,3,FALSE)</f>
        <v>#N/A</v>
      </c>
      <c r="E224" s="187">
        <v>172.51945099999998</v>
      </c>
      <c r="F224" s="211" t="e">
        <f t="shared" si="3"/>
        <v>#N/A</v>
      </c>
      <c r="G224" s="193" t="e">
        <f>VLOOKUP(B224,'Erection Completed '!$B$2:$J$62,6,FALSE)</f>
        <v>#N/A</v>
      </c>
      <c r="H224" s="193" t="e">
        <f>VLOOKUP(B224,'Erection Completed '!$B$2:$J$62,7,FALSE)</f>
        <v>#N/A</v>
      </c>
      <c r="I224" s="276" t="e">
        <f>VLOOKUP(B224,'Erection Completed '!$B$2:$J$62,8,FALSE)</f>
        <v>#N/A</v>
      </c>
      <c r="J224" s="6"/>
      <c r="K224" s="277" t="e">
        <f>VLOOKUP(B224,'Erection Completed '!$B$2:$K$62,10,FALSE)</f>
        <v>#N/A</v>
      </c>
      <c r="L224" s="197"/>
    </row>
    <row r="225" spans="1:12" ht="16.399999999999999" customHeight="1" thickBot="1">
      <c r="A225" s="6">
        <v>224</v>
      </c>
      <c r="B225" s="254" t="s">
        <v>53</v>
      </c>
      <c r="C225" s="254" t="s">
        <v>839</v>
      </c>
      <c r="D225" s="193" t="e">
        <f>VLOOKUP(B225,'Erection Completed '!$B$2:$J$62,3,FALSE)</f>
        <v>#N/A</v>
      </c>
      <c r="E225" s="187" t="e">
        <v>#N/A</v>
      </c>
      <c r="F225" s="211" t="e">
        <f t="shared" si="3"/>
        <v>#N/A</v>
      </c>
      <c r="G225" s="193" t="e">
        <f>VLOOKUP(B225,'Erection Completed '!$B$2:$J$62,6,FALSE)</f>
        <v>#N/A</v>
      </c>
      <c r="H225" s="193" t="e">
        <f>VLOOKUP(B225,'Erection Completed '!$B$2:$J$62,7,FALSE)</f>
        <v>#N/A</v>
      </c>
      <c r="I225" s="276" t="e">
        <f>VLOOKUP(B225,'Erection Completed '!$B$2:$J$62,8,FALSE)</f>
        <v>#N/A</v>
      </c>
      <c r="J225" s="6"/>
      <c r="K225" s="277" t="e">
        <f>VLOOKUP(B225,'Erection Completed '!$B$2:$K$62,10,FALSE)</f>
        <v>#N/A</v>
      </c>
      <c r="L225" s="197"/>
    </row>
    <row r="226" spans="1:12" ht="16.399999999999999" customHeight="1" thickBot="1">
      <c r="A226" s="6">
        <v>225</v>
      </c>
      <c r="B226" s="254" t="s">
        <v>423</v>
      </c>
      <c r="C226" s="254" t="s">
        <v>643</v>
      </c>
      <c r="D226" s="193" t="e">
        <f>VLOOKUP(B226,'Erection Completed '!$B$2:$J$62,3,FALSE)</f>
        <v>#N/A</v>
      </c>
      <c r="E226" s="187">
        <v>44.794097999999998</v>
      </c>
      <c r="F226" s="211" t="e">
        <f t="shared" si="3"/>
        <v>#N/A</v>
      </c>
      <c r="G226" s="193" t="e">
        <f>VLOOKUP(B226,'Erection Completed '!$B$2:$J$62,6,FALSE)</f>
        <v>#N/A</v>
      </c>
      <c r="H226" s="193" t="e">
        <f>VLOOKUP(B226,'Erection Completed '!$B$2:$J$62,7,FALSE)</f>
        <v>#N/A</v>
      </c>
      <c r="I226" s="276" t="e">
        <f>VLOOKUP(B226,'Erection Completed '!$B$2:$J$62,8,FALSE)</f>
        <v>#N/A</v>
      </c>
      <c r="J226" s="6"/>
      <c r="K226" s="277" t="e">
        <f>VLOOKUP(B226,'Erection Completed '!$B$2:$K$62,10,FALSE)</f>
        <v>#N/A</v>
      </c>
      <c r="L226" s="197"/>
    </row>
    <row r="227" spans="1:12" ht="16.399999999999999" customHeight="1" thickBot="1">
      <c r="A227" s="6">
        <v>226</v>
      </c>
      <c r="B227" s="254" t="s">
        <v>424</v>
      </c>
      <c r="C227" s="254" t="s">
        <v>646</v>
      </c>
      <c r="D227" s="193" t="e">
        <f>VLOOKUP(B227,'Erection Completed '!$B$2:$J$62,3,FALSE)</f>
        <v>#N/A</v>
      </c>
      <c r="E227" s="187">
        <v>36.044833999999994</v>
      </c>
      <c r="F227" s="211" t="e">
        <f t="shared" si="3"/>
        <v>#N/A</v>
      </c>
      <c r="G227" s="193" t="e">
        <f>VLOOKUP(B227,'Erection Completed '!$B$2:$J$62,6,FALSE)</f>
        <v>#N/A</v>
      </c>
      <c r="H227" s="193" t="e">
        <f>VLOOKUP(B227,'Erection Completed '!$B$2:$J$62,7,FALSE)</f>
        <v>#N/A</v>
      </c>
      <c r="I227" s="276" t="e">
        <f>VLOOKUP(B227,'Erection Completed '!$B$2:$J$62,8,FALSE)</f>
        <v>#N/A</v>
      </c>
      <c r="J227" s="6"/>
      <c r="K227" s="277" t="e">
        <f>VLOOKUP(B227,'Erection Completed '!$B$2:$K$62,10,FALSE)</f>
        <v>#N/A</v>
      </c>
      <c r="L227" s="197"/>
    </row>
    <row r="228" spans="1:12" ht="16.399999999999999" customHeight="1" thickBot="1">
      <c r="A228" s="6">
        <v>227</v>
      </c>
      <c r="B228" s="254" t="s">
        <v>425</v>
      </c>
      <c r="C228" s="254" t="s">
        <v>646</v>
      </c>
      <c r="D228" s="193" t="e">
        <f>VLOOKUP(B228,'Erection Completed '!$B$2:$J$62,3,FALSE)</f>
        <v>#N/A</v>
      </c>
      <c r="E228" s="187">
        <v>36.044833999999994</v>
      </c>
      <c r="F228" s="211" t="e">
        <f t="shared" si="3"/>
        <v>#N/A</v>
      </c>
      <c r="G228" s="193" t="e">
        <f>VLOOKUP(B228,'Erection Completed '!$B$2:$J$62,6,FALSE)</f>
        <v>#N/A</v>
      </c>
      <c r="H228" s="193" t="e">
        <f>VLOOKUP(B228,'Erection Completed '!$B$2:$J$62,7,FALSE)</f>
        <v>#N/A</v>
      </c>
      <c r="I228" s="276" t="e">
        <f>VLOOKUP(B228,'Erection Completed '!$B$2:$J$62,8,FALSE)</f>
        <v>#N/A</v>
      </c>
      <c r="J228" s="6"/>
      <c r="K228" s="277" t="e">
        <f>VLOOKUP(B228,'Erection Completed '!$B$2:$K$62,10,FALSE)</f>
        <v>#N/A</v>
      </c>
      <c r="L228" s="197"/>
    </row>
    <row r="229" spans="1:12" ht="16.399999999999999" customHeight="1" thickBot="1">
      <c r="A229" s="6">
        <v>228</v>
      </c>
      <c r="B229" s="254" t="s">
        <v>426</v>
      </c>
      <c r="C229" s="254" t="s">
        <v>646</v>
      </c>
      <c r="D229" s="193" t="e">
        <f>VLOOKUP(B229,'Erection Completed '!$B$2:$J$62,3,FALSE)</f>
        <v>#N/A</v>
      </c>
      <c r="E229" s="187">
        <v>36.044833999999994</v>
      </c>
      <c r="F229" s="211" t="e">
        <f t="shared" si="3"/>
        <v>#N/A</v>
      </c>
      <c r="G229" s="193" t="e">
        <f>VLOOKUP(B229,'Erection Completed '!$B$2:$J$62,6,FALSE)</f>
        <v>#N/A</v>
      </c>
      <c r="H229" s="193" t="e">
        <f>VLOOKUP(B229,'Erection Completed '!$B$2:$J$62,7,FALSE)</f>
        <v>#N/A</v>
      </c>
      <c r="I229" s="276" t="e">
        <f>VLOOKUP(B229,'Erection Completed '!$B$2:$J$62,8,FALSE)</f>
        <v>#N/A</v>
      </c>
      <c r="J229" s="6"/>
      <c r="K229" s="277" t="e">
        <f>VLOOKUP(B229,'Erection Completed '!$B$2:$K$62,10,FALSE)</f>
        <v>#N/A</v>
      </c>
      <c r="L229" s="197"/>
    </row>
    <row r="230" spans="1:12" ht="16.399999999999999" customHeight="1" thickBot="1">
      <c r="A230" s="6">
        <v>229</v>
      </c>
      <c r="B230" s="254" t="s">
        <v>427</v>
      </c>
      <c r="C230" s="254" t="s">
        <v>623</v>
      </c>
      <c r="D230" s="193" t="e">
        <f>VLOOKUP(B230,'Erection Completed '!$B$2:$J$62,3,FALSE)</f>
        <v>#N/A</v>
      </c>
      <c r="E230" s="187">
        <v>37.796346</v>
      </c>
      <c r="F230" s="211" t="e">
        <f t="shared" si="3"/>
        <v>#N/A</v>
      </c>
      <c r="G230" s="193" t="e">
        <f>VLOOKUP(B230,'Erection Completed '!$B$2:$J$62,6,FALSE)</f>
        <v>#N/A</v>
      </c>
      <c r="H230" s="193" t="e">
        <f>VLOOKUP(B230,'Erection Completed '!$B$2:$J$62,7,FALSE)</f>
        <v>#N/A</v>
      </c>
      <c r="I230" s="276" t="e">
        <f>VLOOKUP(B230,'Erection Completed '!$B$2:$J$62,8,FALSE)</f>
        <v>#N/A</v>
      </c>
      <c r="J230" s="6"/>
      <c r="K230" s="277" t="e">
        <f>VLOOKUP(B230,'Erection Completed '!$B$2:$K$62,10,FALSE)</f>
        <v>#N/A</v>
      </c>
      <c r="L230" s="197"/>
    </row>
    <row r="231" spans="1:12" ht="16.399999999999999" customHeight="1" thickBot="1">
      <c r="A231" s="6">
        <v>230</v>
      </c>
      <c r="B231" s="254" t="s">
        <v>428</v>
      </c>
      <c r="C231" s="254" t="s">
        <v>642</v>
      </c>
      <c r="D231" s="193" t="e">
        <f>VLOOKUP(B231,'Erection Completed '!$B$2:$J$62,3,FALSE)</f>
        <v>#N/A</v>
      </c>
      <c r="E231" s="187">
        <v>39.458914000000007</v>
      </c>
      <c r="F231" s="211" t="e">
        <f t="shared" si="3"/>
        <v>#N/A</v>
      </c>
      <c r="G231" s="193" t="e">
        <f>VLOOKUP(B231,'Erection Completed '!$B$2:$J$62,6,FALSE)</f>
        <v>#N/A</v>
      </c>
      <c r="H231" s="193" t="e">
        <f>VLOOKUP(B231,'Erection Completed '!$B$2:$J$62,7,FALSE)</f>
        <v>#N/A</v>
      </c>
      <c r="I231" s="276" t="e">
        <f>VLOOKUP(B231,'Erection Completed '!$B$2:$J$62,8,FALSE)</f>
        <v>#N/A</v>
      </c>
      <c r="J231" s="6"/>
      <c r="K231" s="277" t="e">
        <f>VLOOKUP(B231,'Erection Completed '!$B$2:$K$62,10,FALSE)</f>
        <v>#N/A</v>
      </c>
      <c r="L231" s="197"/>
    </row>
    <row r="232" spans="1:12" ht="16.399999999999999" customHeight="1" thickBot="1">
      <c r="A232" s="6">
        <v>231</v>
      </c>
      <c r="B232" s="254" t="s">
        <v>429</v>
      </c>
      <c r="C232" s="254" t="s">
        <v>642</v>
      </c>
      <c r="D232" s="193" t="e">
        <f>VLOOKUP(B232,'Erection Completed '!$B$2:$J$62,3,FALSE)</f>
        <v>#N/A</v>
      </c>
      <c r="E232" s="187">
        <v>39.458914000000007</v>
      </c>
      <c r="F232" s="211" t="e">
        <f t="shared" si="3"/>
        <v>#N/A</v>
      </c>
      <c r="G232" s="193" t="e">
        <f>VLOOKUP(B232,'Erection Completed '!$B$2:$J$62,6,FALSE)</f>
        <v>#N/A</v>
      </c>
      <c r="H232" s="193" t="e">
        <f>VLOOKUP(B232,'Erection Completed '!$B$2:$J$62,7,FALSE)</f>
        <v>#N/A</v>
      </c>
      <c r="I232" s="276" t="e">
        <f>VLOOKUP(B232,'Erection Completed '!$B$2:$J$62,8,FALSE)</f>
        <v>#N/A</v>
      </c>
      <c r="J232" s="6"/>
      <c r="K232" s="277" t="e">
        <f>VLOOKUP(B232,'Erection Completed '!$B$2:$K$62,10,FALSE)</f>
        <v>#N/A</v>
      </c>
      <c r="L232" s="197"/>
    </row>
    <row r="233" spans="1:12" ht="16.399999999999999" customHeight="1" thickBot="1">
      <c r="A233" s="6">
        <v>232</v>
      </c>
      <c r="B233" s="254" t="s">
        <v>430</v>
      </c>
      <c r="C233" s="254" t="s">
        <v>29</v>
      </c>
      <c r="D233" s="193" t="e">
        <f>VLOOKUP(B233,'Erection Completed '!$B$2:$J$62,3,FALSE)</f>
        <v>#N/A</v>
      </c>
      <c r="E233" s="187">
        <v>84.299299000000005</v>
      </c>
      <c r="F233" s="211" t="e">
        <f t="shared" si="3"/>
        <v>#N/A</v>
      </c>
      <c r="G233" s="193" t="e">
        <f>VLOOKUP(B233,'Erection Completed '!$B$2:$J$62,6,FALSE)</f>
        <v>#N/A</v>
      </c>
      <c r="H233" s="193" t="e">
        <f>VLOOKUP(B233,'Erection Completed '!$B$2:$J$62,7,FALSE)</f>
        <v>#N/A</v>
      </c>
      <c r="I233" s="276" t="e">
        <f>VLOOKUP(B233,'Erection Completed '!$B$2:$J$62,8,FALSE)</f>
        <v>#N/A</v>
      </c>
      <c r="J233" s="6"/>
      <c r="K233" s="277" t="e">
        <f>VLOOKUP(B233,'Erection Completed '!$B$2:$K$62,10,FALSE)</f>
        <v>#N/A</v>
      </c>
      <c r="L233" s="197"/>
    </row>
    <row r="234" spans="1:12" ht="16.399999999999999" customHeight="1" thickBot="1">
      <c r="A234" s="6">
        <v>233</v>
      </c>
      <c r="B234" s="254" t="s">
        <v>54</v>
      </c>
      <c r="C234" s="254" t="s">
        <v>29</v>
      </c>
      <c r="D234" s="193" t="e">
        <f>VLOOKUP(B234,'Erection Completed '!$B$2:$J$62,3,FALSE)</f>
        <v>#N/A</v>
      </c>
      <c r="E234" s="187">
        <v>84.299299000000005</v>
      </c>
      <c r="F234" s="211" t="e">
        <f t="shared" si="3"/>
        <v>#N/A</v>
      </c>
      <c r="G234" s="193" t="e">
        <f>VLOOKUP(B234,'Erection Completed '!$B$2:$J$62,6,FALSE)</f>
        <v>#N/A</v>
      </c>
      <c r="H234" s="193" t="e">
        <f>VLOOKUP(B234,'Erection Completed '!$B$2:$J$62,7,FALSE)</f>
        <v>#N/A</v>
      </c>
      <c r="I234" s="276" t="e">
        <f>VLOOKUP(B234,'Erection Completed '!$B$2:$J$62,8,FALSE)</f>
        <v>#N/A</v>
      </c>
      <c r="J234" s="6"/>
      <c r="K234" s="277" t="e">
        <f>VLOOKUP(B234,'Erection Completed '!$B$2:$K$62,10,FALSE)</f>
        <v>#N/A</v>
      </c>
      <c r="L234" s="197"/>
    </row>
    <row r="235" spans="1:12" ht="16.399999999999999" customHeight="1" thickBot="1">
      <c r="A235" s="6">
        <v>234</v>
      </c>
      <c r="B235" s="254" t="s">
        <v>431</v>
      </c>
      <c r="C235" s="254" t="s">
        <v>846</v>
      </c>
      <c r="D235" s="193" t="e">
        <f>VLOOKUP(B235,'Erection Completed '!$B$2:$J$62,3,FALSE)</f>
        <v>#N/A</v>
      </c>
      <c r="E235" s="187" t="e">
        <v>#N/A</v>
      </c>
      <c r="F235" s="211" t="e">
        <f t="shared" si="3"/>
        <v>#N/A</v>
      </c>
      <c r="G235" s="193" t="e">
        <f>VLOOKUP(B235,'Erection Completed '!$B$2:$J$62,6,FALSE)</f>
        <v>#N/A</v>
      </c>
      <c r="H235" s="193" t="e">
        <f>VLOOKUP(B235,'Erection Completed '!$B$2:$J$62,7,FALSE)</f>
        <v>#N/A</v>
      </c>
      <c r="I235" s="276" t="e">
        <f>VLOOKUP(B235,'Erection Completed '!$B$2:$J$62,8,FALSE)</f>
        <v>#N/A</v>
      </c>
      <c r="J235" s="6"/>
      <c r="K235" s="277" t="e">
        <f>VLOOKUP(B235,'Erection Completed '!$B$2:$K$62,10,FALSE)</f>
        <v>#N/A</v>
      </c>
      <c r="L235" s="197"/>
    </row>
    <row r="236" spans="1:12" ht="16.399999999999999" customHeight="1" thickBot="1">
      <c r="A236" s="6">
        <v>235</v>
      </c>
      <c r="B236" s="254" t="s">
        <v>432</v>
      </c>
      <c r="C236" s="254" t="s">
        <v>847</v>
      </c>
      <c r="D236" s="193" t="e">
        <f>VLOOKUP(B236,'Erection Completed '!$B$2:$J$62,3,FALSE)</f>
        <v>#N/A</v>
      </c>
      <c r="E236" s="187" t="e">
        <v>#N/A</v>
      </c>
      <c r="F236" s="211" t="e">
        <f t="shared" si="3"/>
        <v>#N/A</v>
      </c>
      <c r="G236" s="193" t="e">
        <f>VLOOKUP(B236,'Erection Completed '!$B$2:$J$62,6,FALSE)</f>
        <v>#N/A</v>
      </c>
      <c r="H236" s="193" t="e">
        <f>VLOOKUP(B236,'Erection Completed '!$B$2:$J$62,7,FALSE)</f>
        <v>#N/A</v>
      </c>
      <c r="I236" s="276" t="e">
        <f>VLOOKUP(B236,'Erection Completed '!$B$2:$J$62,8,FALSE)</f>
        <v>#N/A</v>
      </c>
      <c r="J236" s="6"/>
      <c r="K236" s="277" t="e">
        <f>VLOOKUP(B236,'Erection Completed '!$B$2:$K$62,10,FALSE)</f>
        <v>#N/A</v>
      </c>
      <c r="L236" s="197"/>
    </row>
    <row r="237" spans="1:12" ht="16.399999999999999" customHeight="1" thickBot="1">
      <c r="A237" s="6">
        <v>236</v>
      </c>
      <c r="B237" s="254" t="s">
        <v>433</v>
      </c>
      <c r="C237" s="254" t="s">
        <v>627</v>
      </c>
      <c r="D237" s="193" t="e">
        <f>VLOOKUP(B237,'Erection Completed '!$B$2:$J$62,3,FALSE)</f>
        <v>#N/A</v>
      </c>
      <c r="E237" s="187">
        <v>46.689357999999991</v>
      </c>
      <c r="F237" s="211" t="e">
        <f t="shared" si="3"/>
        <v>#N/A</v>
      </c>
      <c r="G237" s="193" t="e">
        <f>VLOOKUP(B237,'Erection Completed '!$B$2:$J$62,6,FALSE)</f>
        <v>#N/A</v>
      </c>
      <c r="H237" s="193" t="e">
        <f>VLOOKUP(B237,'Erection Completed '!$B$2:$J$62,7,FALSE)</f>
        <v>#N/A</v>
      </c>
      <c r="I237" s="276" t="e">
        <f>VLOOKUP(B237,'Erection Completed '!$B$2:$J$62,8,FALSE)</f>
        <v>#N/A</v>
      </c>
      <c r="J237" s="6"/>
      <c r="K237" s="277" t="e">
        <f>VLOOKUP(B237,'Erection Completed '!$B$2:$K$62,10,FALSE)</f>
        <v>#N/A</v>
      </c>
      <c r="L237" s="197"/>
    </row>
    <row r="238" spans="1:12" ht="16.399999999999999" customHeight="1" thickBot="1">
      <c r="A238" s="6">
        <v>237</v>
      </c>
      <c r="B238" s="254" t="s">
        <v>434</v>
      </c>
      <c r="C238" s="254" t="s">
        <v>669</v>
      </c>
      <c r="D238" s="193" t="e">
        <f>VLOOKUP(B238,'Erection Completed '!$B$2:$J$62,3,FALSE)</f>
        <v>#N/A</v>
      </c>
      <c r="E238" s="187">
        <v>77.718057000000002</v>
      </c>
      <c r="F238" s="211" t="e">
        <f t="shared" si="3"/>
        <v>#N/A</v>
      </c>
      <c r="G238" s="193" t="e">
        <f>VLOOKUP(B238,'Erection Completed '!$B$2:$J$62,6,FALSE)</f>
        <v>#N/A</v>
      </c>
      <c r="H238" s="193" t="e">
        <f>VLOOKUP(B238,'Erection Completed '!$B$2:$J$62,7,FALSE)</f>
        <v>#N/A</v>
      </c>
      <c r="I238" s="276" t="e">
        <f>VLOOKUP(B238,'Erection Completed '!$B$2:$J$62,8,FALSE)</f>
        <v>#N/A</v>
      </c>
      <c r="J238" s="6"/>
      <c r="K238" s="277" t="e">
        <f>VLOOKUP(B238,'Erection Completed '!$B$2:$K$62,10,FALSE)</f>
        <v>#N/A</v>
      </c>
      <c r="L238" s="197"/>
    </row>
    <row r="239" spans="1:12" ht="16.399999999999999" customHeight="1" thickBot="1">
      <c r="A239" s="6">
        <v>238</v>
      </c>
      <c r="B239" s="254" t="s">
        <v>435</v>
      </c>
      <c r="C239" s="254" t="s">
        <v>642</v>
      </c>
      <c r="D239" s="193" t="e">
        <f>VLOOKUP(B239,'Erection Completed '!$B$2:$J$62,3,FALSE)</f>
        <v>#N/A</v>
      </c>
      <c r="E239" s="187">
        <v>39.458914000000007</v>
      </c>
      <c r="F239" s="211" t="e">
        <f t="shared" si="3"/>
        <v>#N/A</v>
      </c>
      <c r="G239" s="193" t="e">
        <f>VLOOKUP(B239,'Erection Completed '!$B$2:$J$62,6,FALSE)</f>
        <v>#N/A</v>
      </c>
      <c r="H239" s="193" t="e">
        <f>VLOOKUP(B239,'Erection Completed '!$B$2:$J$62,7,FALSE)</f>
        <v>#N/A</v>
      </c>
      <c r="I239" s="276" t="e">
        <f>VLOOKUP(B239,'Erection Completed '!$B$2:$J$62,8,FALSE)</f>
        <v>#N/A</v>
      </c>
      <c r="J239" s="6"/>
      <c r="K239" s="277" t="e">
        <f>VLOOKUP(B239,'Erection Completed '!$B$2:$K$62,10,FALSE)</f>
        <v>#N/A</v>
      </c>
      <c r="L239" s="197"/>
    </row>
    <row r="240" spans="1:12" ht="16.399999999999999" customHeight="1" thickBot="1">
      <c r="A240" s="6">
        <v>239</v>
      </c>
      <c r="B240" s="254" t="s">
        <v>436</v>
      </c>
      <c r="C240" s="254" t="s">
        <v>623</v>
      </c>
      <c r="D240" s="193" t="e">
        <f>VLOOKUP(B240,'Erection Completed '!$B$2:$J$62,3,FALSE)</f>
        <v>#N/A</v>
      </c>
      <c r="E240" s="187">
        <v>37.796346</v>
      </c>
      <c r="F240" s="211" t="e">
        <f t="shared" si="3"/>
        <v>#N/A</v>
      </c>
      <c r="G240" s="193" t="e">
        <f>VLOOKUP(B240,'Erection Completed '!$B$2:$J$62,6,FALSE)</f>
        <v>#N/A</v>
      </c>
      <c r="H240" s="193" t="e">
        <f>VLOOKUP(B240,'Erection Completed '!$B$2:$J$62,7,FALSE)</f>
        <v>#N/A</v>
      </c>
      <c r="I240" s="276" t="e">
        <f>VLOOKUP(B240,'Erection Completed '!$B$2:$J$62,8,FALSE)</f>
        <v>#N/A</v>
      </c>
      <c r="J240" s="6"/>
      <c r="K240" s="277" t="e">
        <f>VLOOKUP(B240,'Erection Completed '!$B$2:$K$62,10,FALSE)</f>
        <v>#N/A</v>
      </c>
      <c r="L240" s="197"/>
    </row>
    <row r="241" spans="1:12" ht="16.399999999999999" customHeight="1" thickBot="1">
      <c r="A241" s="6">
        <v>240</v>
      </c>
      <c r="B241" s="254" t="s">
        <v>437</v>
      </c>
      <c r="C241" s="254" t="s">
        <v>627</v>
      </c>
      <c r="D241" s="193" t="e">
        <f>VLOOKUP(B241,'Erection Completed '!$B$2:$J$62,3,FALSE)</f>
        <v>#N/A</v>
      </c>
      <c r="E241" s="187">
        <v>46.689357999999991</v>
      </c>
      <c r="F241" s="211" t="e">
        <f t="shared" si="3"/>
        <v>#N/A</v>
      </c>
      <c r="G241" s="193" t="e">
        <f>VLOOKUP(B241,'Erection Completed '!$B$2:$J$62,6,FALSE)</f>
        <v>#N/A</v>
      </c>
      <c r="H241" s="193" t="e">
        <f>VLOOKUP(B241,'Erection Completed '!$B$2:$J$62,7,FALSE)</f>
        <v>#N/A</v>
      </c>
      <c r="I241" s="276" t="e">
        <f>VLOOKUP(B241,'Erection Completed '!$B$2:$J$62,8,FALSE)</f>
        <v>#N/A</v>
      </c>
      <c r="J241" s="6"/>
      <c r="K241" s="277" t="e">
        <f>VLOOKUP(B241,'Erection Completed '!$B$2:$K$62,10,FALSE)</f>
        <v>#N/A</v>
      </c>
      <c r="L241" s="197"/>
    </row>
    <row r="242" spans="1:12" ht="16.399999999999999" customHeight="1" thickBot="1">
      <c r="A242" s="6">
        <v>241</v>
      </c>
      <c r="B242" s="254" t="s">
        <v>438</v>
      </c>
      <c r="C242" s="254" t="s">
        <v>627</v>
      </c>
      <c r="D242" s="193" t="e">
        <f>VLOOKUP(B242,'Erection Completed '!$B$2:$J$62,3,FALSE)</f>
        <v>#N/A</v>
      </c>
      <c r="E242" s="187">
        <v>46.689357999999991</v>
      </c>
      <c r="F242" s="211" t="e">
        <f t="shared" si="3"/>
        <v>#N/A</v>
      </c>
      <c r="G242" s="193" t="e">
        <f>VLOOKUP(B242,'Erection Completed '!$B$2:$J$62,6,FALSE)</f>
        <v>#N/A</v>
      </c>
      <c r="H242" s="193" t="e">
        <f>VLOOKUP(B242,'Erection Completed '!$B$2:$J$62,7,FALSE)</f>
        <v>#N/A</v>
      </c>
      <c r="I242" s="276" t="e">
        <f>VLOOKUP(B242,'Erection Completed '!$B$2:$J$62,8,FALSE)</f>
        <v>#N/A</v>
      </c>
      <c r="J242" s="6"/>
      <c r="K242" s="277" t="e">
        <f>VLOOKUP(B242,'Erection Completed '!$B$2:$K$62,10,FALSE)</f>
        <v>#N/A</v>
      </c>
      <c r="L242" s="197"/>
    </row>
    <row r="243" spans="1:12" ht="16.399999999999999" customHeight="1" thickBot="1">
      <c r="A243" s="6">
        <v>242</v>
      </c>
      <c r="B243" s="254" t="s">
        <v>439</v>
      </c>
      <c r="C243" s="254" t="s">
        <v>623</v>
      </c>
      <c r="D243" s="193" t="e">
        <f>VLOOKUP(B243,'Erection Completed '!$B$2:$J$62,3,FALSE)</f>
        <v>#N/A</v>
      </c>
      <c r="E243" s="187">
        <v>37.796346</v>
      </c>
      <c r="F243" s="211" t="e">
        <f t="shared" si="3"/>
        <v>#N/A</v>
      </c>
      <c r="G243" s="193" t="e">
        <f>VLOOKUP(B243,'Erection Completed '!$B$2:$J$62,6,FALSE)</f>
        <v>#N/A</v>
      </c>
      <c r="H243" s="193" t="e">
        <f>VLOOKUP(B243,'Erection Completed '!$B$2:$J$62,7,FALSE)</f>
        <v>#N/A</v>
      </c>
      <c r="I243" s="276" t="e">
        <f>VLOOKUP(B243,'Erection Completed '!$B$2:$J$62,8,FALSE)</f>
        <v>#N/A</v>
      </c>
      <c r="J243" s="6"/>
      <c r="K243" s="277" t="e">
        <f>VLOOKUP(B243,'Erection Completed '!$B$2:$K$62,10,FALSE)</f>
        <v>#N/A</v>
      </c>
      <c r="L243" s="197"/>
    </row>
    <row r="244" spans="1:12" ht="16.399999999999999" customHeight="1" thickBot="1">
      <c r="A244" s="6">
        <v>243</v>
      </c>
      <c r="B244" s="254" t="s">
        <v>440</v>
      </c>
      <c r="C244" s="254" t="s">
        <v>29</v>
      </c>
      <c r="D244" s="193" t="e">
        <f>VLOOKUP(B244,'Erection Completed '!$B$2:$J$62,3,FALSE)</f>
        <v>#N/A</v>
      </c>
      <c r="E244" s="187">
        <v>84.299299000000005</v>
      </c>
      <c r="F244" s="211" t="e">
        <f t="shared" si="3"/>
        <v>#N/A</v>
      </c>
      <c r="G244" s="193" t="e">
        <f>VLOOKUP(B244,'Erection Completed '!$B$2:$J$62,6,FALSE)</f>
        <v>#N/A</v>
      </c>
      <c r="H244" s="193" t="e">
        <f>VLOOKUP(B244,'Erection Completed '!$B$2:$J$62,7,FALSE)</f>
        <v>#N/A</v>
      </c>
      <c r="I244" s="276" t="e">
        <f>VLOOKUP(B244,'Erection Completed '!$B$2:$J$62,8,FALSE)</f>
        <v>#N/A</v>
      </c>
      <c r="J244" s="6"/>
      <c r="K244" s="277" t="e">
        <f>VLOOKUP(B244,'Erection Completed '!$B$2:$K$62,10,FALSE)</f>
        <v>#N/A</v>
      </c>
      <c r="L244" s="197"/>
    </row>
    <row r="245" spans="1:12" ht="16.399999999999999" customHeight="1" thickBot="1">
      <c r="A245" s="6">
        <v>244</v>
      </c>
      <c r="B245" s="254" t="s">
        <v>55</v>
      </c>
      <c r="C245" s="254" t="s">
        <v>21</v>
      </c>
      <c r="D245" s="193" t="e">
        <f>VLOOKUP(B245,'Erection Completed '!$B$2:$J$62,3,FALSE)</f>
        <v>#N/A</v>
      </c>
      <c r="E245" s="187">
        <v>75.452399</v>
      </c>
      <c r="F245" s="211" t="e">
        <f t="shared" si="3"/>
        <v>#N/A</v>
      </c>
      <c r="G245" s="193" t="e">
        <f>VLOOKUP(B245,'Erection Completed '!$B$2:$J$62,6,FALSE)</f>
        <v>#N/A</v>
      </c>
      <c r="H245" s="193" t="e">
        <f>VLOOKUP(B245,'Erection Completed '!$B$2:$J$62,7,FALSE)</f>
        <v>#N/A</v>
      </c>
      <c r="I245" s="276" t="e">
        <f>VLOOKUP(B245,'Erection Completed '!$B$2:$J$62,8,FALSE)</f>
        <v>#N/A</v>
      </c>
      <c r="J245" s="6"/>
      <c r="K245" s="277" t="e">
        <f>VLOOKUP(B245,'Erection Completed '!$B$2:$K$62,10,FALSE)</f>
        <v>#N/A</v>
      </c>
      <c r="L245" s="197"/>
    </row>
    <row r="246" spans="1:12" ht="16.399999999999999" customHeight="1" thickBot="1">
      <c r="A246" s="6">
        <v>245</v>
      </c>
      <c r="B246" s="254" t="s">
        <v>441</v>
      </c>
      <c r="C246" s="254" t="s">
        <v>627</v>
      </c>
      <c r="D246" s="193" t="e">
        <f>VLOOKUP(B246,'Erection Completed '!$B$2:$J$62,3,FALSE)</f>
        <v>#N/A</v>
      </c>
      <c r="E246" s="187">
        <v>46.689357999999991</v>
      </c>
      <c r="F246" s="211" t="e">
        <f t="shared" si="3"/>
        <v>#N/A</v>
      </c>
      <c r="G246" s="193" t="e">
        <f>VLOOKUP(B246,'Erection Completed '!$B$2:$J$62,6,FALSE)</f>
        <v>#N/A</v>
      </c>
      <c r="H246" s="193" t="e">
        <f>VLOOKUP(B246,'Erection Completed '!$B$2:$J$62,7,FALSE)</f>
        <v>#N/A</v>
      </c>
      <c r="I246" s="276" t="e">
        <f>VLOOKUP(B246,'Erection Completed '!$B$2:$J$62,8,FALSE)</f>
        <v>#N/A</v>
      </c>
      <c r="J246" s="6"/>
      <c r="K246" s="277" t="e">
        <f>VLOOKUP(B246,'Erection Completed '!$B$2:$K$62,10,FALSE)</f>
        <v>#N/A</v>
      </c>
      <c r="L246" s="197"/>
    </row>
    <row r="247" spans="1:12" ht="16.399999999999999" customHeight="1" thickBot="1">
      <c r="A247" s="6">
        <v>246</v>
      </c>
      <c r="B247" s="254" t="s">
        <v>442</v>
      </c>
      <c r="C247" s="254" t="s">
        <v>2</v>
      </c>
      <c r="D247" s="193" t="e">
        <f>VLOOKUP(B247,'Erection Completed '!$B$2:$J$62,3,FALSE)</f>
        <v>#N/A</v>
      </c>
      <c r="E247" s="187">
        <v>72.237603000000007</v>
      </c>
      <c r="F247" s="211" t="e">
        <f t="shared" si="3"/>
        <v>#N/A</v>
      </c>
      <c r="G247" s="193" t="e">
        <f>VLOOKUP(B247,'Erection Completed '!$B$2:$J$62,6,FALSE)</f>
        <v>#N/A</v>
      </c>
      <c r="H247" s="193" t="e">
        <f>VLOOKUP(B247,'Erection Completed '!$B$2:$J$62,7,FALSE)</f>
        <v>#N/A</v>
      </c>
      <c r="I247" s="276" t="e">
        <f>VLOOKUP(B247,'Erection Completed '!$B$2:$J$62,8,FALSE)</f>
        <v>#N/A</v>
      </c>
      <c r="J247" s="6"/>
      <c r="K247" s="277" t="e">
        <f>VLOOKUP(B247,'Erection Completed '!$B$2:$K$62,10,FALSE)</f>
        <v>#N/A</v>
      </c>
      <c r="L247" s="197"/>
    </row>
    <row r="248" spans="1:12" ht="16.399999999999999" customHeight="1" thickBot="1">
      <c r="A248" s="6">
        <v>247</v>
      </c>
      <c r="B248" s="254" t="s">
        <v>443</v>
      </c>
      <c r="C248" s="254" t="s">
        <v>643</v>
      </c>
      <c r="D248" s="193" t="e">
        <f>VLOOKUP(B248,'Erection Completed '!$B$2:$J$62,3,FALSE)</f>
        <v>#N/A</v>
      </c>
      <c r="E248" s="187">
        <v>44.794097999999998</v>
      </c>
      <c r="F248" s="211" t="e">
        <f t="shared" si="3"/>
        <v>#N/A</v>
      </c>
      <c r="G248" s="193" t="e">
        <f>VLOOKUP(B248,'Erection Completed '!$B$2:$J$62,6,FALSE)</f>
        <v>#N/A</v>
      </c>
      <c r="H248" s="193" t="e">
        <f>VLOOKUP(B248,'Erection Completed '!$B$2:$J$62,7,FALSE)</f>
        <v>#N/A</v>
      </c>
      <c r="I248" s="276" t="e">
        <f>VLOOKUP(B248,'Erection Completed '!$B$2:$J$62,8,FALSE)</f>
        <v>#N/A</v>
      </c>
      <c r="J248" s="6"/>
      <c r="K248" s="277" t="e">
        <f>VLOOKUP(B248,'Erection Completed '!$B$2:$K$62,10,FALSE)</f>
        <v>#N/A</v>
      </c>
      <c r="L248" s="197"/>
    </row>
    <row r="249" spans="1:12" ht="16.399999999999999" customHeight="1" thickBot="1">
      <c r="A249" s="6">
        <v>248</v>
      </c>
      <c r="B249" s="254" t="s">
        <v>444</v>
      </c>
      <c r="C249" s="254" t="s">
        <v>658</v>
      </c>
      <c r="D249" s="193" t="e">
        <f>VLOOKUP(B249,'Erection Completed '!$B$2:$J$62,3,FALSE)</f>
        <v>#N/A</v>
      </c>
      <c r="E249" s="187">
        <v>129.34103899999999</v>
      </c>
      <c r="F249" s="211" t="e">
        <f t="shared" si="3"/>
        <v>#N/A</v>
      </c>
      <c r="G249" s="193" t="e">
        <f>VLOOKUP(B249,'Erection Completed '!$B$2:$J$62,6,FALSE)</f>
        <v>#N/A</v>
      </c>
      <c r="H249" s="193" t="e">
        <f>VLOOKUP(B249,'Erection Completed '!$B$2:$J$62,7,FALSE)</f>
        <v>#N/A</v>
      </c>
      <c r="I249" s="276" t="e">
        <f>VLOOKUP(B249,'Erection Completed '!$B$2:$J$62,8,FALSE)</f>
        <v>#N/A</v>
      </c>
      <c r="J249" s="6"/>
      <c r="K249" s="277" t="e">
        <f>VLOOKUP(B249,'Erection Completed '!$B$2:$K$62,10,FALSE)</f>
        <v>#N/A</v>
      </c>
      <c r="L249" s="197"/>
    </row>
    <row r="250" spans="1:12" ht="16.399999999999999" customHeight="1" thickBot="1">
      <c r="A250" s="6">
        <v>249</v>
      </c>
      <c r="B250" s="254" t="s">
        <v>445</v>
      </c>
      <c r="C250" s="254" t="s">
        <v>1</v>
      </c>
      <c r="D250" s="193" t="e">
        <f>VLOOKUP(B250,'Erection Completed '!$B$2:$J$62,3,FALSE)</f>
        <v>#N/A</v>
      </c>
      <c r="E250" s="187">
        <v>141.87401500000001</v>
      </c>
      <c r="F250" s="211" t="e">
        <f t="shared" si="3"/>
        <v>#N/A</v>
      </c>
      <c r="G250" s="193" t="e">
        <f>VLOOKUP(B250,'Erection Completed '!$B$2:$J$62,6,FALSE)</f>
        <v>#N/A</v>
      </c>
      <c r="H250" s="193" t="e">
        <f>VLOOKUP(B250,'Erection Completed '!$B$2:$J$62,7,FALSE)</f>
        <v>#N/A</v>
      </c>
      <c r="I250" s="276" t="e">
        <f>VLOOKUP(B250,'Erection Completed '!$B$2:$J$62,8,FALSE)</f>
        <v>#N/A</v>
      </c>
      <c r="J250" s="6"/>
      <c r="K250" s="277" t="e">
        <f>VLOOKUP(B250,'Erection Completed '!$B$2:$K$62,10,FALSE)</f>
        <v>#N/A</v>
      </c>
      <c r="L250" s="197"/>
    </row>
    <row r="251" spans="1:12" ht="16.399999999999999" customHeight="1" thickBot="1">
      <c r="A251" s="6">
        <v>250</v>
      </c>
      <c r="B251" s="273" t="s">
        <v>56</v>
      </c>
      <c r="C251" s="273" t="s">
        <v>672</v>
      </c>
      <c r="D251" s="193" t="e">
        <f>VLOOKUP(B251,'Erection Completed '!$B$2:$J$62,3,FALSE)</f>
        <v>#N/A</v>
      </c>
      <c r="E251" s="187">
        <v>74.632070999999996</v>
      </c>
      <c r="F251" s="211" t="e">
        <f t="shared" si="3"/>
        <v>#N/A</v>
      </c>
      <c r="G251" s="193" t="e">
        <f>VLOOKUP(B251,'Erection Completed '!$B$2:$J$62,6,FALSE)</f>
        <v>#N/A</v>
      </c>
      <c r="H251" s="193" t="e">
        <f>VLOOKUP(B251,'Erection Completed '!$B$2:$J$62,7,FALSE)</f>
        <v>#N/A</v>
      </c>
      <c r="I251" s="276" t="e">
        <f>VLOOKUP(B251,'Erection Completed '!$B$2:$J$62,8,FALSE)</f>
        <v>#N/A</v>
      </c>
      <c r="J251" s="6"/>
      <c r="K251" s="277" t="e">
        <f>VLOOKUP(B251,'Erection Completed '!$B$2:$K$62,10,FALSE)</f>
        <v>#N/A</v>
      </c>
      <c r="L251" s="197"/>
    </row>
    <row r="252" spans="1:12" ht="16.399999999999999" customHeight="1" thickBot="1">
      <c r="A252" s="6">
        <v>251</v>
      </c>
      <c r="B252" s="254" t="s">
        <v>446</v>
      </c>
      <c r="C252" s="254" t="s">
        <v>623</v>
      </c>
      <c r="D252" s="193" t="e">
        <f>VLOOKUP(B252,'Erection Completed '!$B$2:$J$62,3,FALSE)</f>
        <v>#N/A</v>
      </c>
      <c r="E252" s="187">
        <v>37.796346</v>
      </c>
      <c r="F252" s="211" t="e">
        <f t="shared" si="3"/>
        <v>#N/A</v>
      </c>
      <c r="G252" s="193" t="e">
        <f>VLOOKUP(B252,'Erection Completed '!$B$2:$J$62,6,FALSE)</f>
        <v>#N/A</v>
      </c>
      <c r="H252" s="193" t="e">
        <f>VLOOKUP(B252,'Erection Completed '!$B$2:$J$62,7,FALSE)</f>
        <v>#N/A</v>
      </c>
      <c r="I252" s="276" t="e">
        <f>VLOOKUP(B252,'Erection Completed '!$B$2:$J$62,8,FALSE)</f>
        <v>#N/A</v>
      </c>
      <c r="J252" s="6"/>
      <c r="K252" s="277" t="e">
        <f>VLOOKUP(B252,'Erection Completed '!$B$2:$K$62,10,FALSE)</f>
        <v>#N/A</v>
      </c>
      <c r="L252" s="197"/>
    </row>
    <row r="253" spans="1:12" ht="16.399999999999999" customHeight="1" thickBot="1">
      <c r="A253" s="6">
        <v>252</v>
      </c>
      <c r="B253" s="254" t="s">
        <v>447</v>
      </c>
      <c r="C253" s="254" t="s">
        <v>623</v>
      </c>
      <c r="D253" s="193" t="e">
        <f>VLOOKUP(B253,'Erection Completed '!$B$2:$J$62,3,FALSE)</f>
        <v>#N/A</v>
      </c>
      <c r="E253" s="187">
        <v>37.796346</v>
      </c>
      <c r="F253" s="211" t="e">
        <f t="shared" si="3"/>
        <v>#N/A</v>
      </c>
      <c r="G253" s="193" t="e">
        <f>VLOOKUP(B253,'Erection Completed '!$B$2:$J$62,6,FALSE)</f>
        <v>#N/A</v>
      </c>
      <c r="H253" s="193" t="e">
        <f>VLOOKUP(B253,'Erection Completed '!$B$2:$J$62,7,FALSE)</f>
        <v>#N/A</v>
      </c>
      <c r="I253" s="276" t="e">
        <f>VLOOKUP(B253,'Erection Completed '!$B$2:$J$62,8,FALSE)</f>
        <v>#N/A</v>
      </c>
      <c r="J253" s="6"/>
      <c r="K253" s="277" t="e">
        <f>VLOOKUP(B253,'Erection Completed '!$B$2:$K$62,10,FALSE)</f>
        <v>#N/A</v>
      </c>
      <c r="L253" s="197"/>
    </row>
    <row r="254" spans="1:12" ht="16.399999999999999" customHeight="1" thickBot="1">
      <c r="A254" s="6">
        <v>253</v>
      </c>
      <c r="B254" s="254" t="s">
        <v>448</v>
      </c>
      <c r="C254" s="254" t="s">
        <v>646</v>
      </c>
      <c r="D254" s="193" t="e">
        <f>VLOOKUP(B254,'Erection Completed '!$B$2:$J$62,3,FALSE)</f>
        <v>#N/A</v>
      </c>
      <c r="E254" s="187">
        <v>36.044833999999994</v>
      </c>
      <c r="F254" s="211" t="e">
        <f t="shared" si="3"/>
        <v>#N/A</v>
      </c>
      <c r="G254" s="193" t="e">
        <f>VLOOKUP(B254,'Erection Completed '!$B$2:$J$62,6,FALSE)</f>
        <v>#N/A</v>
      </c>
      <c r="H254" s="193" t="e">
        <f>VLOOKUP(B254,'Erection Completed '!$B$2:$J$62,7,FALSE)</f>
        <v>#N/A</v>
      </c>
      <c r="I254" s="276" t="e">
        <f>VLOOKUP(B254,'Erection Completed '!$B$2:$J$62,8,FALSE)</f>
        <v>#N/A</v>
      </c>
      <c r="J254" s="6"/>
      <c r="K254" s="277" t="e">
        <f>VLOOKUP(B254,'Erection Completed '!$B$2:$K$62,10,FALSE)</f>
        <v>#N/A</v>
      </c>
      <c r="L254" s="197"/>
    </row>
    <row r="255" spans="1:12" ht="16.399999999999999" customHeight="1" thickBot="1">
      <c r="A255" s="6">
        <v>254</v>
      </c>
      <c r="B255" s="254" t="s">
        <v>449</v>
      </c>
      <c r="C255" s="254" t="s">
        <v>645</v>
      </c>
      <c r="D255" s="193" t="e">
        <f>VLOOKUP(B255,'Erection Completed '!$B$2:$J$62,3,FALSE)</f>
        <v>#N/A</v>
      </c>
      <c r="E255" s="187">
        <v>64.25380899999999</v>
      </c>
      <c r="F255" s="211" t="e">
        <f t="shared" si="3"/>
        <v>#N/A</v>
      </c>
      <c r="G255" s="193" t="e">
        <f>VLOOKUP(B255,'Erection Completed '!$B$2:$J$62,6,FALSE)</f>
        <v>#N/A</v>
      </c>
      <c r="H255" s="193" t="e">
        <f>VLOOKUP(B255,'Erection Completed '!$B$2:$J$62,7,FALSE)</f>
        <v>#N/A</v>
      </c>
      <c r="I255" s="276" t="e">
        <f>VLOOKUP(B255,'Erection Completed '!$B$2:$J$62,8,FALSE)</f>
        <v>#N/A</v>
      </c>
      <c r="J255" s="6"/>
      <c r="K255" s="277" t="e">
        <f>VLOOKUP(B255,'Erection Completed '!$B$2:$K$62,10,FALSE)</f>
        <v>#N/A</v>
      </c>
      <c r="L255" s="197"/>
    </row>
    <row r="256" spans="1:12" ht="16.399999999999999" customHeight="1" thickBot="1">
      <c r="A256" s="6">
        <v>255</v>
      </c>
      <c r="B256" s="254" t="s">
        <v>450</v>
      </c>
      <c r="C256" s="254" t="s">
        <v>642</v>
      </c>
      <c r="D256" s="193" t="e">
        <f>VLOOKUP(B256,'Erection Completed '!$B$2:$J$62,3,FALSE)</f>
        <v>#N/A</v>
      </c>
      <c r="E256" s="187">
        <v>39.458914000000007</v>
      </c>
      <c r="F256" s="211" t="e">
        <f t="shared" si="3"/>
        <v>#N/A</v>
      </c>
      <c r="G256" s="193" t="e">
        <f>VLOOKUP(B256,'Erection Completed '!$B$2:$J$62,6,FALSE)</f>
        <v>#N/A</v>
      </c>
      <c r="H256" s="193" t="e">
        <f>VLOOKUP(B256,'Erection Completed '!$B$2:$J$62,7,FALSE)</f>
        <v>#N/A</v>
      </c>
      <c r="I256" s="276" t="e">
        <f>VLOOKUP(B256,'Erection Completed '!$B$2:$J$62,8,FALSE)</f>
        <v>#N/A</v>
      </c>
      <c r="J256" s="6"/>
      <c r="K256" s="277" t="e">
        <f>VLOOKUP(B256,'Erection Completed '!$B$2:$K$62,10,FALSE)</f>
        <v>#N/A</v>
      </c>
      <c r="L256" s="197"/>
    </row>
    <row r="257" spans="1:12" ht="16.399999999999999" customHeight="1" thickBot="1">
      <c r="A257" s="6">
        <v>256</v>
      </c>
      <c r="B257" s="254" t="s">
        <v>451</v>
      </c>
      <c r="C257" s="254" t="s">
        <v>664</v>
      </c>
      <c r="D257" s="193" t="e">
        <f>VLOOKUP(B257,'Erection Completed '!$B$2:$J$62,3,FALSE)</f>
        <v>#N/A</v>
      </c>
      <c r="E257" s="187">
        <v>63.508955999999998</v>
      </c>
      <c r="F257" s="211" t="e">
        <f t="shared" si="3"/>
        <v>#N/A</v>
      </c>
      <c r="G257" s="193" t="e">
        <f>VLOOKUP(B257,'Erection Completed '!$B$2:$J$62,6,FALSE)</f>
        <v>#N/A</v>
      </c>
      <c r="H257" s="193" t="e">
        <f>VLOOKUP(B257,'Erection Completed '!$B$2:$J$62,7,FALSE)</f>
        <v>#N/A</v>
      </c>
      <c r="I257" s="276" t="e">
        <f>VLOOKUP(B257,'Erection Completed '!$B$2:$J$62,8,FALSE)</f>
        <v>#N/A</v>
      </c>
      <c r="J257" s="6"/>
      <c r="K257" s="277" t="e">
        <f>VLOOKUP(B257,'Erection Completed '!$B$2:$K$62,10,FALSE)</f>
        <v>#N/A</v>
      </c>
      <c r="L257" s="197"/>
    </row>
    <row r="258" spans="1:12" ht="16.399999999999999" customHeight="1" thickBot="1">
      <c r="A258" s="6">
        <v>257</v>
      </c>
      <c r="B258" s="254" t="s">
        <v>452</v>
      </c>
      <c r="C258" s="254" t="s">
        <v>653</v>
      </c>
      <c r="D258" s="193" t="e">
        <f>VLOOKUP(B258,'Erection Completed '!$B$2:$J$62,3,FALSE)</f>
        <v>#N/A</v>
      </c>
      <c r="E258" s="187">
        <v>54.417843999999995</v>
      </c>
      <c r="F258" s="211" t="e">
        <f t="shared" si="3"/>
        <v>#N/A</v>
      </c>
      <c r="G258" s="193" t="e">
        <f>VLOOKUP(B258,'Erection Completed '!$B$2:$J$62,6,FALSE)</f>
        <v>#N/A</v>
      </c>
      <c r="H258" s="193" t="e">
        <f>VLOOKUP(B258,'Erection Completed '!$B$2:$J$62,7,FALSE)</f>
        <v>#N/A</v>
      </c>
      <c r="I258" s="276" t="e">
        <f>VLOOKUP(B258,'Erection Completed '!$B$2:$J$62,8,FALSE)</f>
        <v>#N/A</v>
      </c>
      <c r="J258" s="6"/>
      <c r="K258" s="277" t="e">
        <f>VLOOKUP(B258,'Erection Completed '!$B$2:$K$62,10,FALSE)</f>
        <v>#N/A</v>
      </c>
      <c r="L258" s="197"/>
    </row>
    <row r="259" spans="1:12" ht="16.399999999999999" customHeight="1" thickBot="1">
      <c r="A259" s="6">
        <v>258</v>
      </c>
      <c r="B259" s="254" t="s">
        <v>453</v>
      </c>
      <c r="C259" s="254" t="s">
        <v>627</v>
      </c>
      <c r="D259" s="193" t="e">
        <f>VLOOKUP(B259,'Erection Completed '!$B$2:$J$62,3,FALSE)</f>
        <v>#N/A</v>
      </c>
      <c r="E259" s="187">
        <v>46.689357999999991</v>
      </c>
      <c r="F259" s="211" t="e">
        <f t="shared" ref="F259:F322" si="4">IF(G259&gt;=1-1-2024,"Completed","Not Completed")</f>
        <v>#N/A</v>
      </c>
      <c r="G259" s="193" t="e">
        <f>VLOOKUP(B259,'Erection Completed '!$B$2:$J$62,6,FALSE)</f>
        <v>#N/A</v>
      </c>
      <c r="H259" s="193" t="e">
        <f>VLOOKUP(B259,'Erection Completed '!$B$2:$J$62,7,FALSE)</f>
        <v>#N/A</v>
      </c>
      <c r="I259" s="276" t="e">
        <f>VLOOKUP(B259,'Erection Completed '!$B$2:$J$62,8,FALSE)</f>
        <v>#N/A</v>
      </c>
      <c r="J259" s="6"/>
      <c r="K259" s="277" t="e">
        <f>VLOOKUP(B259,'Erection Completed '!$B$2:$K$62,10,FALSE)</f>
        <v>#N/A</v>
      </c>
      <c r="L259" s="197"/>
    </row>
    <row r="260" spans="1:12" ht="16.399999999999999" customHeight="1" thickBot="1">
      <c r="A260" s="6">
        <v>259</v>
      </c>
      <c r="B260" s="254" t="s">
        <v>454</v>
      </c>
      <c r="C260" s="254" t="s">
        <v>646</v>
      </c>
      <c r="D260" s="193" t="e">
        <f>VLOOKUP(B260,'Erection Completed '!$B$2:$J$62,3,FALSE)</f>
        <v>#N/A</v>
      </c>
      <c r="E260" s="187">
        <v>36.044833999999994</v>
      </c>
      <c r="F260" s="211" t="e">
        <f t="shared" si="4"/>
        <v>#N/A</v>
      </c>
      <c r="G260" s="193" t="e">
        <f>VLOOKUP(B260,'Erection Completed '!$B$2:$J$62,6,FALSE)</f>
        <v>#N/A</v>
      </c>
      <c r="H260" s="193" t="e">
        <f>VLOOKUP(B260,'Erection Completed '!$B$2:$J$62,7,FALSE)</f>
        <v>#N/A</v>
      </c>
      <c r="I260" s="276" t="e">
        <f>VLOOKUP(B260,'Erection Completed '!$B$2:$J$62,8,FALSE)</f>
        <v>#N/A</v>
      </c>
      <c r="J260" s="6"/>
      <c r="K260" s="277" t="e">
        <f>VLOOKUP(B260,'Erection Completed '!$B$2:$K$62,10,FALSE)</f>
        <v>#N/A</v>
      </c>
      <c r="L260" s="197"/>
    </row>
    <row r="261" spans="1:12" ht="16.399999999999999" customHeight="1" thickBot="1">
      <c r="A261" s="6">
        <v>260</v>
      </c>
      <c r="B261" s="254" t="s">
        <v>455</v>
      </c>
      <c r="C261" s="254" t="s">
        <v>646</v>
      </c>
      <c r="D261" s="193" t="e">
        <f>VLOOKUP(B261,'Erection Completed '!$B$2:$J$62,3,FALSE)</f>
        <v>#N/A</v>
      </c>
      <c r="E261" s="187">
        <v>36.044833999999994</v>
      </c>
      <c r="F261" s="211" t="e">
        <f t="shared" si="4"/>
        <v>#N/A</v>
      </c>
      <c r="G261" s="193" t="e">
        <f>VLOOKUP(B261,'Erection Completed '!$B$2:$J$62,6,FALSE)</f>
        <v>#N/A</v>
      </c>
      <c r="H261" s="193" t="e">
        <f>VLOOKUP(B261,'Erection Completed '!$B$2:$J$62,7,FALSE)</f>
        <v>#N/A</v>
      </c>
      <c r="I261" s="276" t="e">
        <f>VLOOKUP(B261,'Erection Completed '!$B$2:$J$62,8,FALSE)</f>
        <v>#N/A</v>
      </c>
      <c r="J261" s="6"/>
      <c r="K261" s="277" t="e">
        <f>VLOOKUP(B261,'Erection Completed '!$B$2:$K$62,10,FALSE)</f>
        <v>#N/A</v>
      </c>
      <c r="L261" s="197"/>
    </row>
    <row r="262" spans="1:12" ht="16.399999999999999" customHeight="1" thickBot="1">
      <c r="A262" s="6">
        <v>261</v>
      </c>
      <c r="B262" s="254" t="s">
        <v>456</v>
      </c>
      <c r="C262" s="254" t="s">
        <v>642</v>
      </c>
      <c r="D262" s="193" t="e">
        <f>VLOOKUP(B262,'Erection Completed '!$B$2:$J$62,3,FALSE)</f>
        <v>#N/A</v>
      </c>
      <c r="E262" s="187">
        <v>39.458914000000007</v>
      </c>
      <c r="F262" s="211" t="e">
        <f t="shared" si="4"/>
        <v>#N/A</v>
      </c>
      <c r="G262" s="193" t="e">
        <f>VLOOKUP(B262,'Erection Completed '!$B$2:$J$62,6,FALSE)</f>
        <v>#N/A</v>
      </c>
      <c r="H262" s="193" t="e">
        <f>VLOOKUP(B262,'Erection Completed '!$B$2:$J$62,7,FALSE)</f>
        <v>#N/A</v>
      </c>
      <c r="I262" s="276" t="e">
        <f>VLOOKUP(B262,'Erection Completed '!$B$2:$J$62,8,FALSE)</f>
        <v>#N/A</v>
      </c>
      <c r="J262" s="6"/>
      <c r="K262" s="277" t="e">
        <f>VLOOKUP(B262,'Erection Completed '!$B$2:$K$62,10,FALSE)</f>
        <v>#N/A</v>
      </c>
      <c r="L262" s="197"/>
    </row>
    <row r="263" spans="1:12" ht="16.399999999999999" customHeight="1" thickBot="1">
      <c r="A263" s="6">
        <v>262</v>
      </c>
      <c r="B263" s="254" t="s">
        <v>457</v>
      </c>
      <c r="C263" s="254" t="s">
        <v>623</v>
      </c>
      <c r="D263" s="193" t="e">
        <f>VLOOKUP(B263,'Erection Completed '!$B$2:$J$62,3,FALSE)</f>
        <v>#N/A</v>
      </c>
      <c r="E263" s="187">
        <v>37.796346</v>
      </c>
      <c r="F263" s="211" t="e">
        <f t="shared" si="4"/>
        <v>#N/A</v>
      </c>
      <c r="G263" s="193" t="e">
        <f>VLOOKUP(B263,'Erection Completed '!$B$2:$J$62,6,FALSE)</f>
        <v>#N/A</v>
      </c>
      <c r="H263" s="193" t="e">
        <f>VLOOKUP(B263,'Erection Completed '!$B$2:$J$62,7,FALSE)</f>
        <v>#N/A</v>
      </c>
      <c r="I263" s="276" t="e">
        <f>VLOOKUP(B263,'Erection Completed '!$B$2:$J$62,8,FALSE)</f>
        <v>#N/A</v>
      </c>
      <c r="J263" s="6"/>
      <c r="K263" s="277" t="e">
        <f>VLOOKUP(B263,'Erection Completed '!$B$2:$K$62,10,FALSE)</f>
        <v>#N/A</v>
      </c>
      <c r="L263" s="197"/>
    </row>
    <row r="264" spans="1:12" ht="16.399999999999999" customHeight="1" thickBot="1">
      <c r="A264" s="6">
        <v>263</v>
      </c>
      <c r="B264" s="254" t="s">
        <v>458</v>
      </c>
      <c r="C264" s="254" t="s">
        <v>623</v>
      </c>
      <c r="D264" s="193" t="e">
        <f>VLOOKUP(B264,'Erection Completed '!$B$2:$J$62,3,FALSE)</f>
        <v>#N/A</v>
      </c>
      <c r="E264" s="187">
        <v>37.796346</v>
      </c>
      <c r="F264" s="211" t="e">
        <f t="shared" si="4"/>
        <v>#N/A</v>
      </c>
      <c r="G264" s="193" t="e">
        <f>VLOOKUP(B264,'Erection Completed '!$B$2:$J$62,6,FALSE)</f>
        <v>#N/A</v>
      </c>
      <c r="H264" s="193" t="e">
        <f>VLOOKUP(B264,'Erection Completed '!$B$2:$J$62,7,FALSE)</f>
        <v>#N/A</v>
      </c>
      <c r="I264" s="276" t="e">
        <f>VLOOKUP(B264,'Erection Completed '!$B$2:$J$62,8,FALSE)</f>
        <v>#N/A</v>
      </c>
      <c r="J264" s="6"/>
      <c r="K264" s="277" t="e">
        <f>VLOOKUP(B264,'Erection Completed '!$B$2:$K$62,10,FALSE)</f>
        <v>#N/A</v>
      </c>
      <c r="L264" s="197"/>
    </row>
    <row r="265" spans="1:12" ht="16.399999999999999" customHeight="1" thickBot="1">
      <c r="A265" s="6">
        <v>264</v>
      </c>
      <c r="B265" s="254" t="s">
        <v>459</v>
      </c>
      <c r="C265" s="254" t="s">
        <v>643</v>
      </c>
      <c r="D265" s="193" t="e">
        <f>VLOOKUP(B265,'Erection Completed '!$B$2:$J$62,3,FALSE)</f>
        <v>#N/A</v>
      </c>
      <c r="E265" s="187">
        <v>44.794097999999998</v>
      </c>
      <c r="F265" s="211" t="e">
        <f t="shared" si="4"/>
        <v>#N/A</v>
      </c>
      <c r="G265" s="193" t="e">
        <f>VLOOKUP(B265,'Erection Completed '!$B$2:$J$62,6,FALSE)</f>
        <v>#N/A</v>
      </c>
      <c r="H265" s="193" t="e">
        <f>VLOOKUP(B265,'Erection Completed '!$B$2:$J$62,7,FALSE)</f>
        <v>#N/A</v>
      </c>
      <c r="I265" s="276" t="e">
        <f>VLOOKUP(B265,'Erection Completed '!$B$2:$J$62,8,FALSE)</f>
        <v>#N/A</v>
      </c>
      <c r="J265" s="6"/>
      <c r="K265" s="277" t="e">
        <f>VLOOKUP(B265,'Erection Completed '!$B$2:$K$62,10,FALSE)</f>
        <v>#N/A</v>
      </c>
      <c r="L265" s="197"/>
    </row>
    <row r="266" spans="1:12" ht="16.399999999999999" customHeight="1" thickBot="1">
      <c r="A266" s="6">
        <v>265</v>
      </c>
      <c r="B266" s="254" t="s">
        <v>460</v>
      </c>
      <c r="C266" s="254" t="s">
        <v>656</v>
      </c>
      <c r="D266" s="193" t="e">
        <f>VLOOKUP(B266,'Erection Completed '!$B$2:$J$62,3,FALSE)</f>
        <v>#N/A</v>
      </c>
      <c r="E266" s="187">
        <v>56.863203999999989</v>
      </c>
      <c r="F266" s="211" t="e">
        <f t="shared" si="4"/>
        <v>#N/A</v>
      </c>
      <c r="G266" s="193" t="e">
        <f>VLOOKUP(B266,'Erection Completed '!$B$2:$J$62,6,FALSE)</f>
        <v>#N/A</v>
      </c>
      <c r="H266" s="193" t="e">
        <f>VLOOKUP(B266,'Erection Completed '!$B$2:$J$62,7,FALSE)</f>
        <v>#N/A</v>
      </c>
      <c r="I266" s="276" t="e">
        <f>VLOOKUP(B266,'Erection Completed '!$B$2:$J$62,8,FALSE)</f>
        <v>#N/A</v>
      </c>
      <c r="J266" s="6"/>
      <c r="K266" s="277" t="e">
        <f>VLOOKUP(B266,'Erection Completed '!$B$2:$K$62,10,FALSE)</f>
        <v>#N/A</v>
      </c>
      <c r="L266" s="197"/>
    </row>
    <row r="267" spans="1:12" ht="16.399999999999999" customHeight="1" thickBot="1">
      <c r="A267" s="6">
        <v>266</v>
      </c>
      <c r="B267" s="254" t="s">
        <v>461</v>
      </c>
      <c r="C267" s="254" t="s">
        <v>643</v>
      </c>
      <c r="D267" s="193" t="e">
        <f>VLOOKUP(B267,'Erection Completed '!$B$2:$J$62,3,FALSE)</f>
        <v>#N/A</v>
      </c>
      <c r="E267" s="187">
        <v>44.794097999999998</v>
      </c>
      <c r="F267" s="211" t="e">
        <f t="shared" si="4"/>
        <v>#N/A</v>
      </c>
      <c r="G267" s="193" t="e">
        <f>VLOOKUP(B267,'Erection Completed '!$B$2:$J$62,6,FALSE)</f>
        <v>#N/A</v>
      </c>
      <c r="H267" s="193" t="e">
        <f>VLOOKUP(B267,'Erection Completed '!$B$2:$J$62,7,FALSE)</f>
        <v>#N/A</v>
      </c>
      <c r="I267" s="276" t="e">
        <f>VLOOKUP(B267,'Erection Completed '!$B$2:$J$62,8,FALSE)</f>
        <v>#N/A</v>
      </c>
      <c r="J267" s="6"/>
      <c r="K267" s="277" t="e">
        <f>VLOOKUP(B267,'Erection Completed '!$B$2:$K$62,10,FALSE)</f>
        <v>#N/A</v>
      </c>
      <c r="L267" s="197"/>
    </row>
    <row r="268" spans="1:12" ht="16.399999999999999" customHeight="1" thickBot="1">
      <c r="A268" s="6">
        <v>267</v>
      </c>
      <c r="B268" s="254" t="s">
        <v>462</v>
      </c>
      <c r="C268" s="254" t="s">
        <v>623</v>
      </c>
      <c r="D268" s="193" t="e">
        <f>VLOOKUP(B268,'Erection Completed '!$B$2:$J$62,3,FALSE)</f>
        <v>#N/A</v>
      </c>
      <c r="E268" s="187">
        <v>37.796346</v>
      </c>
      <c r="F268" s="211" t="e">
        <f t="shared" si="4"/>
        <v>#N/A</v>
      </c>
      <c r="G268" s="193" t="e">
        <f>VLOOKUP(B268,'Erection Completed '!$B$2:$J$62,6,FALSE)</f>
        <v>#N/A</v>
      </c>
      <c r="H268" s="193" t="e">
        <f>VLOOKUP(B268,'Erection Completed '!$B$2:$J$62,7,FALSE)</f>
        <v>#N/A</v>
      </c>
      <c r="I268" s="276" t="e">
        <f>VLOOKUP(B268,'Erection Completed '!$B$2:$J$62,8,FALSE)</f>
        <v>#N/A</v>
      </c>
      <c r="J268" s="6"/>
      <c r="K268" s="277" t="e">
        <f>VLOOKUP(B268,'Erection Completed '!$B$2:$K$62,10,FALSE)</f>
        <v>#N/A</v>
      </c>
      <c r="L268" s="197"/>
    </row>
    <row r="269" spans="1:12" ht="16.399999999999999" customHeight="1" thickBot="1">
      <c r="A269" s="6">
        <v>268</v>
      </c>
      <c r="B269" s="254" t="s">
        <v>463</v>
      </c>
      <c r="C269" s="254" t="s">
        <v>623</v>
      </c>
      <c r="D269" s="193" t="e">
        <f>VLOOKUP(B269,'Erection Completed '!$B$2:$J$62,3,FALSE)</f>
        <v>#N/A</v>
      </c>
      <c r="E269" s="187">
        <v>37.796346</v>
      </c>
      <c r="F269" s="211" t="e">
        <f t="shared" si="4"/>
        <v>#N/A</v>
      </c>
      <c r="G269" s="193" t="e">
        <f>VLOOKUP(B269,'Erection Completed '!$B$2:$J$62,6,FALSE)</f>
        <v>#N/A</v>
      </c>
      <c r="H269" s="193" t="e">
        <f>VLOOKUP(B269,'Erection Completed '!$B$2:$J$62,7,FALSE)</f>
        <v>#N/A</v>
      </c>
      <c r="I269" s="276" t="e">
        <f>VLOOKUP(B269,'Erection Completed '!$B$2:$J$62,8,FALSE)</f>
        <v>#N/A</v>
      </c>
      <c r="J269" s="6"/>
      <c r="K269" s="277" t="e">
        <f>VLOOKUP(B269,'Erection Completed '!$B$2:$K$62,10,FALSE)</f>
        <v>#N/A</v>
      </c>
      <c r="L269" s="197"/>
    </row>
    <row r="270" spans="1:12" ht="16.399999999999999" customHeight="1" thickBot="1">
      <c r="A270" s="6">
        <v>269</v>
      </c>
      <c r="B270" s="254" t="s">
        <v>464</v>
      </c>
      <c r="C270" s="254" t="s">
        <v>2</v>
      </c>
      <c r="D270" s="193" t="e">
        <f>VLOOKUP(B270,'Erection Completed '!$B$2:$J$62,3,FALSE)</f>
        <v>#N/A</v>
      </c>
      <c r="E270" s="187">
        <v>72.237603000000007</v>
      </c>
      <c r="F270" s="211" t="e">
        <f t="shared" si="4"/>
        <v>#N/A</v>
      </c>
      <c r="G270" s="193" t="e">
        <f>VLOOKUP(B270,'Erection Completed '!$B$2:$J$62,6,FALSE)</f>
        <v>#N/A</v>
      </c>
      <c r="H270" s="193" t="e">
        <f>VLOOKUP(B270,'Erection Completed '!$B$2:$J$62,7,FALSE)</f>
        <v>#N/A</v>
      </c>
      <c r="I270" s="276" t="e">
        <f>VLOOKUP(B270,'Erection Completed '!$B$2:$J$62,8,FALSE)</f>
        <v>#N/A</v>
      </c>
      <c r="J270" s="6"/>
      <c r="K270" s="277" t="e">
        <f>VLOOKUP(B270,'Erection Completed '!$B$2:$K$62,10,FALSE)</f>
        <v>#N/A</v>
      </c>
      <c r="L270" s="197"/>
    </row>
    <row r="271" spans="1:12" ht="16.399999999999999" customHeight="1" thickBot="1">
      <c r="A271" s="6">
        <v>270</v>
      </c>
      <c r="B271" s="254" t="s">
        <v>465</v>
      </c>
      <c r="C271" s="254" t="s">
        <v>643</v>
      </c>
      <c r="D271" s="193" t="e">
        <f>VLOOKUP(B271,'Erection Completed '!$B$2:$J$62,3,FALSE)</f>
        <v>#N/A</v>
      </c>
      <c r="E271" s="187">
        <v>44.794097999999998</v>
      </c>
      <c r="F271" s="211" t="e">
        <f t="shared" si="4"/>
        <v>#N/A</v>
      </c>
      <c r="G271" s="193" t="e">
        <f>VLOOKUP(B271,'Erection Completed '!$B$2:$J$62,6,FALSE)</f>
        <v>#N/A</v>
      </c>
      <c r="H271" s="193" t="e">
        <f>VLOOKUP(B271,'Erection Completed '!$B$2:$J$62,7,FALSE)</f>
        <v>#N/A</v>
      </c>
      <c r="I271" s="276" t="e">
        <f>VLOOKUP(B271,'Erection Completed '!$B$2:$J$62,8,FALSE)</f>
        <v>#N/A</v>
      </c>
      <c r="J271" s="6"/>
      <c r="K271" s="277" t="e">
        <f>VLOOKUP(B271,'Erection Completed '!$B$2:$K$62,10,FALSE)</f>
        <v>#N/A</v>
      </c>
      <c r="L271" s="197"/>
    </row>
    <row r="272" spans="1:12" ht="16.399999999999999" customHeight="1" thickBot="1">
      <c r="A272" s="6">
        <v>271</v>
      </c>
      <c r="B272" s="254" t="s">
        <v>466</v>
      </c>
      <c r="C272" s="254" t="s">
        <v>642</v>
      </c>
      <c r="D272" s="193" t="e">
        <f>VLOOKUP(B272,'Erection Completed '!$B$2:$J$62,3,FALSE)</f>
        <v>#N/A</v>
      </c>
      <c r="E272" s="187">
        <v>39.458914000000007</v>
      </c>
      <c r="F272" s="211" t="e">
        <f t="shared" si="4"/>
        <v>#N/A</v>
      </c>
      <c r="G272" s="193" t="e">
        <f>VLOOKUP(B272,'Erection Completed '!$B$2:$J$62,6,FALSE)</f>
        <v>#N/A</v>
      </c>
      <c r="H272" s="193" t="e">
        <f>VLOOKUP(B272,'Erection Completed '!$B$2:$J$62,7,FALSE)</f>
        <v>#N/A</v>
      </c>
      <c r="I272" s="276" t="e">
        <f>VLOOKUP(B272,'Erection Completed '!$B$2:$J$62,8,FALSE)</f>
        <v>#N/A</v>
      </c>
      <c r="J272" s="6"/>
      <c r="K272" s="277" t="e">
        <f>VLOOKUP(B272,'Erection Completed '!$B$2:$K$62,10,FALSE)</f>
        <v>#N/A</v>
      </c>
      <c r="L272" s="197"/>
    </row>
    <row r="273" spans="1:12" ht="16.399999999999999" customHeight="1" thickBot="1">
      <c r="A273" s="6">
        <v>272</v>
      </c>
      <c r="B273" s="254" t="s">
        <v>467</v>
      </c>
      <c r="C273" s="254" t="s">
        <v>2</v>
      </c>
      <c r="D273" s="193" t="e">
        <f>VLOOKUP(B273,'Erection Completed '!$B$2:$J$62,3,FALSE)</f>
        <v>#N/A</v>
      </c>
      <c r="E273" s="187">
        <v>72.237603000000007</v>
      </c>
      <c r="F273" s="211" t="e">
        <f t="shared" si="4"/>
        <v>#N/A</v>
      </c>
      <c r="G273" s="193" t="e">
        <f>VLOOKUP(B273,'Erection Completed '!$B$2:$J$62,6,FALSE)</f>
        <v>#N/A</v>
      </c>
      <c r="H273" s="193" t="e">
        <f>VLOOKUP(B273,'Erection Completed '!$B$2:$J$62,7,FALSE)</f>
        <v>#N/A</v>
      </c>
      <c r="I273" s="276" t="e">
        <f>VLOOKUP(B273,'Erection Completed '!$B$2:$J$62,8,FALSE)</f>
        <v>#N/A</v>
      </c>
      <c r="J273" s="6"/>
      <c r="K273" s="277" t="e">
        <f>VLOOKUP(B273,'Erection Completed '!$B$2:$K$62,10,FALSE)</f>
        <v>#N/A</v>
      </c>
      <c r="L273" s="197"/>
    </row>
    <row r="274" spans="1:12" ht="16.399999999999999" customHeight="1" thickBot="1">
      <c r="A274" s="6">
        <v>273</v>
      </c>
      <c r="B274" s="254" t="s">
        <v>468</v>
      </c>
      <c r="C274" s="254" t="s">
        <v>623</v>
      </c>
      <c r="D274" s="193" t="e">
        <f>VLOOKUP(B274,'Erection Completed '!$B$2:$J$62,3,FALSE)</f>
        <v>#N/A</v>
      </c>
      <c r="E274" s="187">
        <v>37.796346</v>
      </c>
      <c r="F274" s="211" t="e">
        <f t="shared" si="4"/>
        <v>#N/A</v>
      </c>
      <c r="G274" s="193" t="e">
        <f>VLOOKUP(B274,'Erection Completed '!$B$2:$J$62,6,FALSE)</f>
        <v>#N/A</v>
      </c>
      <c r="H274" s="193" t="e">
        <f>VLOOKUP(B274,'Erection Completed '!$B$2:$J$62,7,FALSE)</f>
        <v>#N/A</v>
      </c>
      <c r="I274" s="276" t="e">
        <f>VLOOKUP(B274,'Erection Completed '!$B$2:$J$62,8,FALSE)</f>
        <v>#N/A</v>
      </c>
      <c r="J274" s="6"/>
      <c r="K274" s="277" t="e">
        <f>VLOOKUP(B274,'Erection Completed '!$B$2:$K$62,10,FALSE)</f>
        <v>#N/A</v>
      </c>
      <c r="L274" s="197"/>
    </row>
    <row r="275" spans="1:12" ht="16.399999999999999" customHeight="1" thickBot="1">
      <c r="A275" s="6">
        <v>274</v>
      </c>
      <c r="B275" s="254" t="s">
        <v>469</v>
      </c>
      <c r="C275" s="254" t="s">
        <v>2</v>
      </c>
      <c r="D275" s="193" t="e">
        <f>VLOOKUP(B275,'Erection Completed '!$B$2:$J$62,3,FALSE)</f>
        <v>#N/A</v>
      </c>
      <c r="E275" s="187">
        <v>72.237603000000007</v>
      </c>
      <c r="F275" s="211" t="e">
        <f t="shared" si="4"/>
        <v>#N/A</v>
      </c>
      <c r="G275" s="193" t="e">
        <f>VLOOKUP(B275,'Erection Completed '!$B$2:$J$62,6,FALSE)</f>
        <v>#N/A</v>
      </c>
      <c r="H275" s="193" t="e">
        <f>VLOOKUP(B275,'Erection Completed '!$B$2:$J$62,7,FALSE)</f>
        <v>#N/A</v>
      </c>
      <c r="I275" s="276" t="e">
        <f>VLOOKUP(B275,'Erection Completed '!$B$2:$J$62,8,FALSE)</f>
        <v>#N/A</v>
      </c>
      <c r="J275" s="6"/>
      <c r="K275" s="277" t="e">
        <f>VLOOKUP(B275,'Erection Completed '!$B$2:$K$62,10,FALSE)</f>
        <v>#N/A</v>
      </c>
      <c r="L275" s="197"/>
    </row>
    <row r="276" spans="1:12" ht="16.399999999999999" customHeight="1" thickBot="1">
      <c r="A276" s="6">
        <v>275</v>
      </c>
      <c r="B276" s="254" t="s">
        <v>470</v>
      </c>
      <c r="C276" s="254" t="s">
        <v>627</v>
      </c>
      <c r="D276" s="193" t="e">
        <f>VLOOKUP(B276,'Erection Completed '!$B$2:$J$62,3,FALSE)</f>
        <v>#N/A</v>
      </c>
      <c r="E276" s="187">
        <v>46.689357999999991</v>
      </c>
      <c r="F276" s="211" t="e">
        <f t="shared" si="4"/>
        <v>#N/A</v>
      </c>
      <c r="G276" s="193" t="e">
        <f>VLOOKUP(B276,'Erection Completed '!$B$2:$J$62,6,FALSE)</f>
        <v>#N/A</v>
      </c>
      <c r="H276" s="193" t="e">
        <f>VLOOKUP(B276,'Erection Completed '!$B$2:$J$62,7,FALSE)</f>
        <v>#N/A</v>
      </c>
      <c r="I276" s="276" t="e">
        <f>VLOOKUP(B276,'Erection Completed '!$B$2:$J$62,8,FALSE)</f>
        <v>#N/A</v>
      </c>
      <c r="J276" s="6"/>
      <c r="K276" s="277" t="e">
        <f>VLOOKUP(B276,'Erection Completed '!$B$2:$K$62,10,FALSE)</f>
        <v>#N/A</v>
      </c>
      <c r="L276" s="197"/>
    </row>
    <row r="277" spans="1:12" ht="16.399999999999999" customHeight="1" thickBot="1">
      <c r="A277" s="6">
        <v>276</v>
      </c>
      <c r="B277" s="254" t="s">
        <v>471</v>
      </c>
      <c r="C277" s="254" t="s">
        <v>654</v>
      </c>
      <c r="D277" s="193" t="e">
        <f>VLOOKUP(B277,'Erection Completed '!$B$2:$J$62,3,FALSE)</f>
        <v>#N/A</v>
      </c>
      <c r="E277" s="187">
        <v>91.055462000000006</v>
      </c>
      <c r="F277" s="211" t="e">
        <f t="shared" si="4"/>
        <v>#N/A</v>
      </c>
      <c r="G277" s="193" t="e">
        <f>VLOOKUP(B277,'Erection Completed '!$B$2:$J$62,6,FALSE)</f>
        <v>#N/A</v>
      </c>
      <c r="H277" s="193" t="e">
        <f>VLOOKUP(B277,'Erection Completed '!$B$2:$J$62,7,FALSE)</f>
        <v>#N/A</v>
      </c>
      <c r="I277" s="276" t="e">
        <f>VLOOKUP(B277,'Erection Completed '!$B$2:$J$62,8,FALSE)</f>
        <v>#N/A</v>
      </c>
      <c r="J277" s="6"/>
      <c r="K277" s="277" t="e">
        <f>VLOOKUP(B277,'Erection Completed '!$B$2:$K$62,10,FALSE)</f>
        <v>#N/A</v>
      </c>
      <c r="L277" s="197"/>
    </row>
    <row r="278" spans="1:12" ht="16.399999999999999" customHeight="1" thickBot="1">
      <c r="A278" s="6">
        <v>277</v>
      </c>
      <c r="B278" s="254" t="s">
        <v>472</v>
      </c>
      <c r="C278" s="254" t="s">
        <v>673</v>
      </c>
      <c r="D278" s="193" t="e">
        <f>VLOOKUP(B278,'Erection Completed '!$B$2:$J$62,3,FALSE)</f>
        <v>#N/A</v>
      </c>
      <c r="E278" s="187">
        <v>91.055462000000006</v>
      </c>
      <c r="F278" s="211" t="e">
        <f t="shared" si="4"/>
        <v>#N/A</v>
      </c>
      <c r="G278" s="193" t="e">
        <f>VLOOKUP(B278,'Erection Completed '!$B$2:$J$62,6,FALSE)</f>
        <v>#N/A</v>
      </c>
      <c r="H278" s="193" t="e">
        <f>VLOOKUP(B278,'Erection Completed '!$B$2:$J$62,7,FALSE)</f>
        <v>#N/A</v>
      </c>
      <c r="I278" s="276" t="e">
        <f>VLOOKUP(B278,'Erection Completed '!$B$2:$J$62,8,FALSE)</f>
        <v>#N/A</v>
      </c>
      <c r="J278" s="6"/>
      <c r="K278" s="277" t="e">
        <f>VLOOKUP(B278,'Erection Completed '!$B$2:$K$62,10,FALSE)</f>
        <v>#N/A</v>
      </c>
      <c r="L278" s="197"/>
    </row>
    <row r="279" spans="1:12" ht="16.399999999999999" customHeight="1" thickBot="1">
      <c r="A279" s="6">
        <v>278</v>
      </c>
      <c r="B279" s="254" t="s">
        <v>473</v>
      </c>
      <c r="C279" s="254" t="s">
        <v>672</v>
      </c>
      <c r="D279" s="193" t="e">
        <f>VLOOKUP(B279,'Erection Completed '!$B$2:$J$62,3,FALSE)</f>
        <v>#N/A</v>
      </c>
      <c r="E279" s="187">
        <v>74.632070999999996</v>
      </c>
      <c r="F279" s="211" t="e">
        <f t="shared" si="4"/>
        <v>#N/A</v>
      </c>
      <c r="G279" s="193" t="e">
        <f>VLOOKUP(B279,'Erection Completed '!$B$2:$J$62,6,FALSE)</f>
        <v>#N/A</v>
      </c>
      <c r="H279" s="193" t="e">
        <f>VLOOKUP(B279,'Erection Completed '!$B$2:$J$62,7,FALSE)</f>
        <v>#N/A</v>
      </c>
      <c r="I279" s="276" t="e">
        <f>VLOOKUP(B279,'Erection Completed '!$B$2:$J$62,8,FALSE)</f>
        <v>#N/A</v>
      </c>
      <c r="J279" s="6"/>
      <c r="K279" s="277" t="e">
        <f>VLOOKUP(B279,'Erection Completed '!$B$2:$K$62,10,FALSE)</f>
        <v>#N/A</v>
      </c>
      <c r="L279" s="197"/>
    </row>
    <row r="280" spans="1:12" ht="16.399999999999999" customHeight="1" thickBot="1">
      <c r="A280" s="6">
        <v>279</v>
      </c>
      <c r="B280" s="254" t="s">
        <v>474</v>
      </c>
      <c r="C280" s="254" t="s">
        <v>627</v>
      </c>
      <c r="D280" s="193" t="e">
        <f>VLOOKUP(B280,'Erection Completed '!$B$2:$J$62,3,FALSE)</f>
        <v>#N/A</v>
      </c>
      <c r="E280" s="187">
        <v>46.689357999999991</v>
      </c>
      <c r="F280" s="211" t="e">
        <f t="shared" si="4"/>
        <v>#N/A</v>
      </c>
      <c r="G280" s="193" t="e">
        <f>VLOOKUP(B280,'Erection Completed '!$B$2:$J$62,6,FALSE)</f>
        <v>#N/A</v>
      </c>
      <c r="H280" s="193" t="e">
        <f>VLOOKUP(B280,'Erection Completed '!$B$2:$J$62,7,FALSE)</f>
        <v>#N/A</v>
      </c>
      <c r="I280" s="276" t="e">
        <f>VLOOKUP(B280,'Erection Completed '!$B$2:$J$62,8,FALSE)</f>
        <v>#N/A</v>
      </c>
      <c r="J280" s="6"/>
      <c r="K280" s="277" t="e">
        <f>VLOOKUP(B280,'Erection Completed '!$B$2:$K$62,10,FALSE)</f>
        <v>#N/A</v>
      </c>
      <c r="L280" s="197"/>
    </row>
    <row r="281" spans="1:12" ht="16.399999999999999" customHeight="1" thickBot="1">
      <c r="A281" s="6">
        <v>280</v>
      </c>
      <c r="B281" s="254" t="s">
        <v>475</v>
      </c>
      <c r="C281" s="254" t="s">
        <v>2</v>
      </c>
      <c r="D281" s="193" t="e">
        <f>VLOOKUP(B281,'Erection Completed '!$B$2:$J$62,3,FALSE)</f>
        <v>#N/A</v>
      </c>
      <c r="E281" s="187">
        <v>72.237603000000007</v>
      </c>
      <c r="F281" s="211" t="e">
        <f t="shared" si="4"/>
        <v>#N/A</v>
      </c>
      <c r="G281" s="193" t="e">
        <f>VLOOKUP(B281,'Erection Completed '!$B$2:$J$62,6,FALSE)</f>
        <v>#N/A</v>
      </c>
      <c r="H281" s="193" t="e">
        <f>VLOOKUP(B281,'Erection Completed '!$B$2:$J$62,7,FALSE)</f>
        <v>#N/A</v>
      </c>
      <c r="I281" s="276" t="e">
        <f>VLOOKUP(B281,'Erection Completed '!$B$2:$J$62,8,FALSE)</f>
        <v>#N/A</v>
      </c>
      <c r="J281" s="6"/>
      <c r="K281" s="277" t="e">
        <f>VLOOKUP(B281,'Erection Completed '!$B$2:$K$62,10,FALSE)</f>
        <v>#N/A</v>
      </c>
      <c r="L281" s="197"/>
    </row>
    <row r="282" spans="1:12" ht="16.399999999999999" customHeight="1" thickBot="1">
      <c r="A282" s="6">
        <v>281</v>
      </c>
      <c r="B282" s="254" t="s">
        <v>476</v>
      </c>
      <c r="C282" s="254" t="s">
        <v>20</v>
      </c>
      <c r="D282" s="193" t="e">
        <f>VLOOKUP(B282,'Erection Completed '!$B$2:$J$62,3,FALSE)</f>
        <v>#N/A</v>
      </c>
      <c r="E282" s="187">
        <v>54.417843999999995</v>
      </c>
      <c r="F282" s="211" t="e">
        <f t="shared" si="4"/>
        <v>#N/A</v>
      </c>
      <c r="G282" s="193" t="e">
        <f>VLOOKUP(B282,'Erection Completed '!$B$2:$J$62,6,FALSE)</f>
        <v>#N/A</v>
      </c>
      <c r="H282" s="193" t="e">
        <f>VLOOKUP(B282,'Erection Completed '!$B$2:$J$62,7,FALSE)</f>
        <v>#N/A</v>
      </c>
      <c r="I282" s="276" t="e">
        <f>VLOOKUP(B282,'Erection Completed '!$B$2:$J$62,8,FALSE)</f>
        <v>#N/A</v>
      </c>
      <c r="J282" s="6"/>
      <c r="K282" s="277" t="e">
        <f>VLOOKUP(B282,'Erection Completed '!$B$2:$K$62,10,FALSE)</f>
        <v>#N/A</v>
      </c>
      <c r="L282" s="197"/>
    </row>
    <row r="283" spans="1:12" ht="16.399999999999999" customHeight="1" thickBot="1">
      <c r="A283" s="6">
        <v>282</v>
      </c>
      <c r="B283" s="254" t="s">
        <v>57</v>
      </c>
      <c r="C283" s="254" t="s">
        <v>20</v>
      </c>
      <c r="D283" s="193" t="e">
        <f>VLOOKUP(B283,'Erection Completed '!$B$2:$J$62,3,FALSE)</f>
        <v>#N/A</v>
      </c>
      <c r="E283" s="187">
        <v>54.417843999999995</v>
      </c>
      <c r="F283" s="211" t="e">
        <f t="shared" si="4"/>
        <v>#N/A</v>
      </c>
      <c r="G283" s="193" t="e">
        <f>VLOOKUP(B283,'Erection Completed '!$B$2:$J$62,6,FALSE)</f>
        <v>#N/A</v>
      </c>
      <c r="H283" s="193" t="e">
        <f>VLOOKUP(B283,'Erection Completed '!$B$2:$J$62,7,FALSE)</f>
        <v>#N/A</v>
      </c>
      <c r="I283" s="276" t="e">
        <f>VLOOKUP(B283,'Erection Completed '!$B$2:$J$62,8,FALSE)</f>
        <v>#N/A</v>
      </c>
      <c r="J283" s="6"/>
      <c r="K283" s="277" t="e">
        <f>VLOOKUP(B283,'Erection Completed '!$B$2:$K$62,10,FALSE)</f>
        <v>#N/A</v>
      </c>
      <c r="L283" s="197"/>
    </row>
    <row r="284" spans="1:12" ht="16.399999999999999" customHeight="1" thickBot="1">
      <c r="A284" s="6">
        <v>283</v>
      </c>
      <c r="B284" s="254" t="s">
        <v>477</v>
      </c>
      <c r="C284" s="254" t="s">
        <v>623</v>
      </c>
      <c r="D284" s="193" t="e">
        <f>VLOOKUP(B284,'Erection Completed '!$B$2:$J$62,3,FALSE)</f>
        <v>#N/A</v>
      </c>
      <c r="E284" s="187">
        <v>37.796346</v>
      </c>
      <c r="F284" s="211" t="e">
        <f t="shared" si="4"/>
        <v>#N/A</v>
      </c>
      <c r="G284" s="193" t="e">
        <f>VLOOKUP(B284,'Erection Completed '!$B$2:$J$62,6,FALSE)</f>
        <v>#N/A</v>
      </c>
      <c r="H284" s="193" t="e">
        <f>VLOOKUP(B284,'Erection Completed '!$B$2:$J$62,7,FALSE)</f>
        <v>#N/A</v>
      </c>
      <c r="I284" s="276" t="e">
        <f>VLOOKUP(B284,'Erection Completed '!$B$2:$J$62,8,FALSE)</f>
        <v>#N/A</v>
      </c>
      <c r="J284" s="6"/>
      <c r="K284" s="277" t="e">
        <f>VLOOKUP(B284,'Erection Completed '!$B$2:$K$62,10,FALSE)</f>
        <v>#N/A</v>
      </c>
      <c r="L284" s="197"/>
    </row>
    <row r="285" spans="1:12" ht="16.399999999999999" customHeight="1" thickBot="1">
      <c r="A285" s="6">
        <v>284</v>
      </c>
      <c r="B285" s="254" t="s">
        <v>478</v>
      </c>
      <c r="C285" s="254" t="s">
        <v>623</v>
      </c>
      <c r="D285" s="193" t="e">
        <f>VLOOKUP(B285,'Erection Completed '!$B$2:$J$62,3,FALSE)</f>
        <v>#N/A</v>
      </c>
      <c r="E285" s="187">
        <v>37.796346</v>
      </c>
      <c r="F285" s="211" t="e">
        <f t="shared" si="4"/>
        <v>#N/A</v>
      </c>
      <c r="G285" s="193" t="e">
        <f>VLOOKUP(B285,'Erection Completed '!$B$2:$J$62,6,FALSE)</f>
        <v>#N/A</v>
      </c>
      <c r="H285" s="193" t="e">
        <f>VLOOKUP(B285,'Erection Completed '!$B$2:$J$62,7,FALSE)</f>
        <v>#N/A</v>
      </c>
      <c r="I285" s="276" t="e">
        <f>VLOOKUP(B285,'Erection Completed '!$B$2:$J$62,8,FALSE)</f>
        <v>#N/A</v>
      </c>
      <c r="J285" s="6"/>
      <c r="K285" s="277" t="e">
        <f>VLOOKUP(B285,'Erection Completed '!$B$2:$K$62,10,FALSE)</f>
        <v>#N/A</v>
      </c>
      <c r="L285" s="197"/>
    </row>
    <row r="286" spans="1:12" ht="16.399999999999999" customHeight="1" thickBot="1">
      <c r="A286" s="6">
        <v>285</v>
      </c>
      <c r="B286" s="254" t="s">
        <v>479</v>
      </c>
      <c r="C286" s="254" t="s">
        <v>623</v>
      </c>
      <c r="D286" s="193" t="e">
        <f>VLOOKUP(B286,'Erection Completed '!$B$2:$J$62,3,FALSE)</f>
        <v>#N/A</v>
      </c>
      <c r="E286" s="187">
        <v>37.796346</v>
      </c>
      <c r="F286" s="211" t="e">
        <f t="shared" si="4"/>
        <v>#N/A</v>
      </c>
      <c r="G286" s="193" t="e">
        <f>VLOOKUP(B286,'Erection Completed '!$B$2:$J$62,6,FALSE)</f>
        <v>#N/A</v>
      </c>
      <c r="H286" s="193" t="e">
        <f>VLOOKUP(B286,'Erection Completed '!$B$2:$J$62,7,FALSE)</f>
        <v>#N/A</v>
      </c>
      <c r="I286" s="276" t="e">
        <f>VLOOKUP(B286,'Erection Completed '!$B$2:$J$62,8,FALSE)</f>
        <v>#N/A</v>
      </c>
      <c r="J286" s="6"/>
      <c r="K286" s="277" t="e">
        <f>VLOOKUP(B286,'Erection Completed '!$B$2:$K$62,10,FALSE)</f>
        <v>#N/A</v>
      </c>
      <c r="L286" s="197"/>
    </row>
    <row r="287" spans="1:12" ht="16.399999999999999" customHeight="1" thickBot="1">
      <c r="A287" s="6">
        <v>286</v>
      </c>
      <c r="B287" s="254" t="s">
        <v>480</v>
      </c>
      <c r="C287" s="254" t="s">
        <v>642</v>
      </c>
      <c r="D287" s="193" t="e">
        <f>VLOOKUP(B287,'Erection Completed '!$B$2:$J$62,3,FALSE)</f>
        <v>#N/A</v>
      </c>
      <c r="E287" s="187">
        <v>39.458914000000007</v>
      </c>
      <c r="F287" s="211" t="e">
        <f t="shared" si="4"/>
        <v>#N/A</v>
      </c>
      <c r="G287" s="193" t="e">
        <f>VLOOKUP(B287,'Erection Completed '!$B$2:$J$62,6,FALSE)</f>
        <v>#N/A</v>
      </c>
      <c r="H287" s="193" t="e">
        <f>VLOOKUP(B287,'Erection Completed '!$B$2:$J$62,7,FALSE)</f>
        <v>#N/A</v>
      </c>
      <c r="I287" s="276" t="e">
        <f>VLOOKUP(B287,'Erection Completed '!$B$2:$J$62,8,FALSE)</f>
        <v>#N/A</v>
      </c>
      <c r="J287" s="6"/>
      <c r="K287" s="277" t="e">
        <f>VLOOKUP(B287,'Erection Completed '!$B$2:$K$62,10,FALSE)</f>
        <v>#N/A</v>
      </c>
      <c r="L287" s="197"/>
    </row>
    <row r="288" spans="1:12" ht="16.399999999999999" customHeight="1" thickBot="1">
      <c r="A288" s="6">
        <v>287</v>
      </c>
      <c r="B288" s="254" t="s">
        <v>481</v>
      </c>
      <c r="C288" s="254" t="s">
        <v>645</v>
      </c>
      <c r="D288" s="193" t="e">
        <f>VLOOKUP(B288,'Erection Completed '!$B$2:$J$62,3,FALSE)</f>
        <v>#N/A</v>
      </c>
      <c r="E288" s="187">
        <v>64.25380899999999</v>
      </c>
      <c r="F288" s="211" t="e">
        <f t="shared" si="4"/>
        <v>#N/A</v>
      </c>
      <c r="G288" s="193" t="e">
        <f>VLOOKUP(B288,'Erection Completed '!$B$2:$J$62,6,FALSE)</f>
        <v>#N/A</v>
      </c>
      <c r="H288" s="193" t="e">
        <f>VLOOKUP(B288,'Erection Completed '!$B$2:$J$62,7,FALSE)</f>
        <v>#N/A</v>
      </c>
      <c r="I288" s="276" t="e">
        <f>VLOOKUP(B288,'Erection Completed '!$B$2:$J$62,8,FALSE)</f>
        <v>#N/A</v>
      </c>
      <c r="J288" s="6"/>
      <c r="K288" s="277" t="e">
        <f>VLOOKUP(B288,'Erection Completed '!$B$2:$K$62,10,FALSE)</f>
        <v>#N/A</v>
      </c>
      <c r="L288" s="197"/>
    </row>
    <row r="289" spans="1:12" ht="16.399999999999999" customHeight="1" thickBot="1">
      <c r="A289" s="6">
        <v>288</v>
      </c>
      <c r="B289" s="254" t="s">
        <v>482</v>
      </c>
      <c r="C289" s="254" t="s">
        <v>658</v>
      </c>
      <c r="D289" s="193" t="e">
        <f>VLOOKUP(B289,'Erection Completed '!$B$2:$J$62,3,FALSE)</f>
        <v>#N/A</v>
      </c>
      <c r="E289" s="187">
        <v>129.34103899999999</v>
      </c>
      <c r="F289" s="211" t="e">
        <f t="shared" si="4"/>
        <v>#N/A</v>
      </c>
      <c r="G289" s="193" t="e">
        <f>VLOOKUP(B289,'Erection Completed '!$B$2:$J$62,6,FALSE)</f>
        <v>#N/A</v>
      </c>
      <c r="H289" s="193" t="e">
        <f>VLOOKUP(B289,'Erection Completed '!$B$2:$J$62,7,FALSE)</f>
        <v>#N/A</v>
      </c>
      <c r="I289" s="276" t="e">
        <f>VLOOKUP(B289,'Erection Completed '!$B$2:$J$62,8,FALSE)</f>
        <v>#N/A</v>
      </c>
      <c r="J289" s="6"/>
      <c r="K289" s="277" t="e">
        <f>VLOOKUP(B289,'Erection Completed '!$B$2:$K$62,10,FALSE)</f>
        <v>#N/A</v>
      </c>
      <c r="L289" s="197"/>
    </row>
    <row r="290" spans="1:12" ht="16.399999999999999" customHeight="1" thickBot="1">
      <c r="A290" s="6">
        <v>289</v>
      </c>
      <c r="B290" s="254" t="s">
        <v>58</v>
      </c>
      <c r="C290" s="254" t="s">
        <v>848</v>
      </c>
      <c r="D290" s="193" t="e">
        <f>VLOOKUP(B290,'Erection Completed '!$B$2:$J$62,3,FALSE)</f>
        <v>#N/A</v>
      </c>
      <c r="E290" s="187" t="e">
        <v>#N/A</v>
      </c>
      <c r="F290" s="211" t="e">
        <f t="shared" si="4"/>
        <v>#N/A</v>
      </c>
      <c r="G290" s="193" t="e">
        <f>VLOOKUP(B290,'Erection Completed '!$B$2:$J$62,6,FALSE)</f>
        <v>#N/A</v>
      </c>
      <c r="H290" s="193" t="e">
        <f>VLOOKUP(B290,'Erection Completed '!$B$2:$J$62,7,FALSE)</f>
        <v>#N/A</v>
      </c>
      <c r="I290" s="276" t="e">
        <f>VLOOKUP(B290,'Erection Completed '!$B$2:$J$62,8,FALSE)</f>
        <v>#N/A</v>
      </c>
      <c r="J290" s="6"/>
      <c r="K290" s="277" t="e">
        <f>VLOOKUP(B290,'Erection Completed '!$B$2:$K$62,10,FALSE)</f>
        <v>#N/A</v>
      </c>
      <c r="L290" s="197"/>
    </row>
    <row r="291" spans="1:12" ht="16.399999999999999" customHeight="1" thickBot="1">
      <c r="A291" s="6">
        <v>290</v>
      </c>
      <c r="B291" s="254" t="s">
        <v>483</v>
      </c>
      <c r="C291" s="254" t="s">
        <v>627</v>
      </c>
      <c r="D291" s="193" t="e">
        <f>VLOOKUP(B291,'Erection Completed '!$B$2:$J$62,3,FALSE)</f>
        <v>#N/A</v>
      </c>
      <c r="E291" s="187">
        <v>46.689357999999991</v>
      </c>
      <c r="F291" s="211" t="e">
        <f t="shared" si="4"/>
        <v>#N/A</v>
      </c>
      <c r="G291" s="193" t="e">
        <f>VLOOKUP(B291,'Erection Completed '!$B$2:$J$62,6,FALSE)</f>
        <v>#N/A</v>
      </c>
      <c r="H291" s="193" t="e">
        <f>VLOOKUP(B291,'Erection Completed '!$B$2:$J$62,7,FALSE)</f>
        <v>#N/A</v>
      </c>
      <c r="I291" s="276" t="e">
        <f>VLOOKUP(B291,'Erection Completed '!$B$2:$J$62,8,FALSE)</f>
        <v>#N/A</v>
      </c>
      <c r="J291" s="6"/>
      <c r="K291" s="277" t="e">
        <f>VLOOKUP(B291,'Erection Completed '!$B$2:$K$62,10,FALSE)</f>
        <v>#N/A</v>
      </c>
      <c r="L291" s="197"/>
    </row>
    <row r="292" spans="1:12" ht="16.399999999999999" customHeight="1" thickBot="1">
      <c r="A292" s="6">
        <v>291</v>
      </c>
      <c r="B292" s="254" t="s">
        <v>484</v>
      </c>
      <c r="C292" s="254" t="s">
        <v>623</v>
      </c>
      <c r="D292" s="193" t="e">
        <f>VLOOKUP(B292,'Erection Completed '!$B$2:$J$62,3,FALSE)</f>
        <v>#N/A</v>
      </c>
      <c r="E292" s="187">
        <v>37.796346</v>
      </c>
      <c r="F292" s="211" t="e">
        <f t="shared" si="4"/>
        <v>#N/A</v>
      </c>
      <c r="G292" s="193" t="e">
        <f>VLOOKUP(B292,'Erection Completed '!$B$2:$J$62,6,FALSE)</f>
        <v>#N/A</v>
      </c>
      <c r="H292" s="193" t="e">
        <f>VLOOKUP(B292,'Erection Completed '!$B$2:$J$62,7,FALSE)</f>
        <v>#N/A</v>
      </c>
      <c r="I292" s="276" t="e">
        <f>VLOOKUP(B292,'Erection Completed '!$B$2:$J$62,8,FALSE)</f>
        <v>#N/A</v>
      </c>
      <c r="J292" s="6"/>
      <c r="K292" s="277" t="e">
        <f>VLOOKUP(B292,'Erection Completed '!$B$2:$K$62,10,FALSE)</f>
        <v>#N/A</v>
      </c>
      <c r="L292" s="197"/>
    </row>
    <row r="293" spans="1:12" ht="16.399999999999999" customHeight="1" thickBot="1">
      <c r="A293" s="6">
        <v>292</v>
      </c>
      <c r="B293" s="254" t="s">
        <v>232</v>
      </c>
      <c r="C293" s="254" t="s">
        <v>623</v>
      </c>
      <c r="D293" s="193" t="e">
        <f>VLOOKUP(B293,'Erection Completed '!$B$2:$J$62,3,FALSE)</f>
        <v>#N/A</v>
      </c>
      <c r="E293" s="187">
        <v>37.796346</v>
      </c>
      <c r="F293" s="211" t="e">
        <f t="shared" si="4"/>
        <v>#N/A</v>
      </c>
      <c r="G293" s="193" t="e">
        <f>VLOOKUP(B293,'Erection Completed '!$B$2:$J$62,6,FALSE)</f>
        <v>#N/A</v>
      </c>
      <c r="H293" s="193" t="e">
        <f>VLOOKUP(B293,'Erection Completed '!$B$2:$J$62,7,FALSE)</f>
        <v>#N/A</v>
      </c>
      <c r="I293" s="276" t="e">
        <f>VLOOKUP(B293,'Erection Completed '!$B$2:$J$62,8,FALSE)</f>
        <v>#N/A</v>
      </c>
      <c r="J293" s="6"/>
      <c r="K293" s="277" t="e">
        <f>VLOOKUP(B293,'Erection Completed '!$B$2:$K$62,10,FALSE)</f>
        <v>#N/A</v>
      </c>
      <c r="L293" s="197"/>
    </row>
    <row r="294" spans="1:12" ht="16.399999999999999" customHeight="1" thickBot="1">
      <c r="A294" s="6">
        <v>293</v>
      </c>
      <c r="B294" s="254" t="s">
        <v>485</v>
      </c>
      <c r="C294" s="254" t="s">
        <v>642</v>
      </c>
      <c r="D294" s="193" t="e">
        <f>VLOOKUP(B294,'Erection Completed '!$B$2:$J$62,3,FALSE)</f>
        <v>#N/A</v>
      </c>
      <c r="E294" s="187">
        <v>39.458914000000007</v>
      </c>
      <c r="F294" s="211" t="e">
        <f t="shared" si="4"/>
        <v>#N/A</v>
      </c>
      <c r="G294" s="193" t="e">
        <f>VLOOKUP(B294,'Erection Completed '!$B$2:$J$62,6,FALSE)</f>
        <v>#N/A</v>
      </c>
      <c r="H294" s="193" t="e">
        <f>VLOOKUP(B294,'Erection Completed '!$B$2:$J$62,7,FALSE)</f>
        <v>#N/A</v>
      </c>
      <c r="I294" s="276" t="e">
        <f>VLOOKUP(B294,'Erection Completed '!$B$2:$J$62,8,FALSE)</f>
        <v>#N/A</v>
      </c>
      <c r="J294" s="6"/>
      <c r="K294" s="277" t="e">
        <f>VLOOKUP(B294,'Erection Completed '!$B$2:$K$62,10,FALSE)</f>
        <v>#N/A</v>
      </c>
      <c r="L294" s="197"/>
    </row>
    <row r="295" spans="1:12" ht="16.399999999999999" customHeight="1" thickBot="1">
      <c r="A295" s="6">
        <v>294</v>
      </c>
      <c r="B295" s="254" t="s">
        <v>486</v>
      </c>
      <c r="C295" s="254" t="s">
        <v>670</v>
      </c>
      <c r="D295" s="193" t="e">
        <f>VLOOKUP(B295,'Erection Completed '!$B$2:$J$62,3,FALSE)</f>
        <v>#N/A</v>
      </c>
      <c r="E295" s="187">
        <v>82.238801999999993</v>
      </c>
      <c r="F295" s="211" t="e">
        <f t="shared" si="4"/>
        <v>#N/A</v>
      </c>
      <c r="G295" s="193" t="e">
        <f>VLOOKUP(B295,'Erection Completed '!$B$2:$J$62,6,FALSE)</f>
        <v>#N/A</v>
      </c>
      <c r="H295" s="193" t="e">
        <f>VLOOKUP(B295,'Erection Completed '!$B$2:$J$62,7,FALSE)</f>
        <v>#N/A</v>
      </c>
      <c r="I295" s="276" t="e">
        <f>VLOOKUP(B295,'Erection Completed '!$B$2:$J$62,8,FALSE)</f>
        <v>#N/A</v>
      </c>
      <c r="J295" s="6"/>
      <c r="K295" s="277" t="e">
        <f>VLOOKUP(B295,'Erection Completed '!$B$2:$K$62,10,FALSE)</f>
        <v>#N/A</v>
      </c>
      <c r="L295" s="197"/>
    </row>
    <row r="296" spans="1:12" ht="16.399999999999999" customHeight="1" thickBot="1">
      <c r="A296" s="6">
        <v>295</v>
      </c>
      <c r="B296" s="254" t="s">
        <v>487</v>
      </c>
      <c r="C296" s="254" t="s">
        <v>849</v>
      </c>
      <c r="D296" s="193" t="e">
        <f>VLOOKUP(B296,'Erection Completed '!$B$2:$J$62,3,FALSE)</f>
        <v>#N/A</v>
      </c>
      <c r="E296" s="187" t="e">
        <v>#N/A</v>
      </c>
      <c r="F296" s="211" t="e">
        <f t="shared" si="4"/>
        <v>#N/A</v>
      </c>
      <c r="G296" s="193" t="e">
        <f>VLOOKUP(B296,'Erection Completed '!$B$2:$J$62,6,FALSE)</f>
        <v>#N/A</v>
      </c>
      <c r="H296" s="193" t="e">
        <f>VLOOKUP(B296,'Erection Completed '!$B$2:$J$62,7,FALSE)</f>
        <v>#N/A</v>
      </c>
      <c r="I296" s="276" t="e">
        <f>VLOOKUP(B296,'Erection Completed '!$B$2:$J$62,8,FALSE)</f>
        <v>#N/A</v>
      </c>
      <c r="J296" s="6"/>
      <c r="K296" s="277" t="e">
        <f>VLOOKUP(B296,'Erection Completed '!$B$2:$K$62,10,FALSE)</f>
        <v>#N/A</v>
      </c>
      <c r="L296" s="197"/>
    </row>
    <row r="297" spans="1:12" ht="16.399999999999999" customHeight="1" thickBot="1">
      <c r="A297" s="6">
        <v>296</v>
      </c>
      <c r="B297" s="254" t="s">
        <v>488</v>
      </c>
      <c r="C297" s="254" t="s">
        <v>674</v>
      </c>
      <c r="D297" s="193" t="e">
        <f>VLOOKUP(B297,'Erection Completed '!$B$2:$J$62,3,FALSE)</f>
        <v>#N/A</v>
      </c>
      <c r="E297" s="187">
        <v>109.60769700000003</v>
      </c>
      <c r="F297" s="211" t="e">
        <f t="shared" si="4"/>
        <v>#N/A</v>
      </c>
      <c r="G297" s="193" t="e">
        <f>VLOOKUP(B297,'Erection Completed '!$B$2:$J$62,6,FALSE)</f>
        <v>#N/A</v>
      </c>
      <c r="H297" s="193" t="e">
        <f>VLOOKUP(B297,'Erection Completed '!$B$2:$J$62,7,FALSE)</f>
        <v>#N/A</v>
      </c>
      <c r="I297" s="276" t="e">
        <f>VLOOKUP(B297,'Erection Completed '!$B$2:$J$62,8,FALSE)</f>
        <v>#N/A</v>
      </c>
      <c r="J297" s="6"/>
      <c r="K297" s="277" t="e">
        <f>VLOOKUP(B297,'Erection Completed '!$B$2:$K$62,10,FALSE)</f>
        <v>#N/A</v>
      </c>
      <c r="L297" s="197"/>
    </row>
    <row r="298" spans="1:12" ht="16.399999999999999" customHeight="1" thickBot="1">
      <c r="A298" s="6">
        <v>297</v>
      </c>
      <c r="B298" s="254" t="s">
        <v>489</v>
      </c>
      <c r="C298" s="254" t="s">
        <v>2</v>
      </c>
      <c r="D298" s="193" t="e">
        <f>VLOOKUP(B298,'Erection Completed '!$B$2:$J$62,3,FALSE)</f>
        <v>#N/A</v>
      </c>
      <c r="E298" s="187">
        <v>72.237603000000007</v>
      </c>
      <c r="F298" s="211" t="e">
        <f t="shared" si="4"/>
        <v>#N/A</v>
      </c>
      <c r="G298" s="193" t="e">
        <f>VLOOKUP(B298,'Erection Completed '!$B$2:$J$62,6,FALSE)</f>
        <v>#N/A</v>
      </c>
      <c r="H298" s="193" t="e">
        <f>VLOOKUP(B298,'Erection Completed '!$B$2:$J$62,7,FALSE)</f>
        <v>#N/A</v>
      </c>
      <c r="I298" s="276" t="e">
        <f>VLOOKUP(B298,'Erection Completed '!$B$2:$J$62,8,FALSE)</f>
        <v>#N/A</v>
      </c>
      <c r="J298" s="6"/>
      <c r="K298" s="277" t="e">
        <f>VLOOKUP(B298,'Erection Completed '!$B$2:$K$62,10,FALSE)</f>
        <v>#N/A</v>
      </c>
      <c r="L298" s="197"/>
    </row>
    <row r="299" spans="1:12" ht="16.399999999999999" customHeight="1" thickBot="1">
      <c r="A299" s="6">
        <v>298</v>
      </c>
      <c r="B299" s="254" t="s">
        <v>490</v>
      </c>
      <c r="C299" s="254" t="s">
        <v>623</v>
      </c>
      <c r="D299" s="193" t="e">
        <f>VLOOKUP(B299,'Erection Completed '!$B$2:$J$62,3,FALSE)</f>
        <v>#N/A</v>
      </c>
      <c r="E299" s="187">
        <v>37.796346</v>
      </c>
      <c r="F299" s="211" t="e">
        <f t="shared" si="4"/>
        <v>#N/A</v>
      </c>
      <c r="G299" s="193" t="e">
        <f>VLOOKUP(B299,'Erection Completed '!$B$2:$J$62,6,FALSE)</f>
        <v>#N/A</v>
      </c>
      <c r="H299" s="193" t="e">
        <f>VLOOKUP(B299,'Erection Completed '!$B$2:$J$62,7,FALSE)</f>
        <v>#N/A</v>
      </c>
      <c r="I299" s="276" t="e">
        <f>VLOOKUP(B299,'Erection Completed '!$B$2:$J$62,8,FALSE)</f>
        <v>#N/A</v>
      </c>
      <c r="J299" s="6"/>
      <c r="K299" s="277" t="e">
        <f>VLOOKUP(B299,'Erection Completed '!$B$2:$K$62,10,FALSE)</f>
        <v>#N/A</v>
      </c>
      <c r="L299" s="197"/>
    </row>
    <row r="300" spans="1:12" ht="16.399999999999999" customHeight="1" thickBot="1">
      <c r="A300" s="6">
        <v>299</v>
      </c>
      <c r="B300" s="254" t="s">
        <v>491</v>
      </c>
      <c r="C300" s="254" t="s">
        <v>653</v>
      </c>
      <c r="D300" s="193" t="e">
        <f>VLOOKUP(B300,'Erection Completed '!$B$2:$J$62,3,FALSE)</f>
        <v>#N/A</v>
      </c>
      <c r="E300" s="187">
        <v>54.417843999999995</v>
      </c>
      <c r="F300" s="211" t="e">
        <f t="shared" si="4"/>
        <v>#N/A</v>
      </c>
      <c r="G300" s="193" t="e">
        <f>VLOOKUP(B300,'Erection Completed '!$B$2:$J$62,6,FALSE)</f>
        <v>#N/A</v>
      </c>
      <c r="H300" s="193" t="e">
        <f>VLOOKUP(B300,'Erection Completed '!$B$2:$J$62,7,FALSE)</f>
        <v>#N/A</v>
      </c>
      <c r="I300" s="276" t="e">
        <f>VLOOKUP(B300,'Erection Completed '!$B$2:$J$62,8,FALSE)</f>
        <v>#N/A</v>
      </c>
      <c r="J300" s="6"/>
      <c r="K300" s="277" t="e">
        <f>VLOOKUP(B300,'Erection Completed '!$B$2:$K$62,10,FALSE)</f>
        <v>#N/A</v>
      </c>
      <c r="L300" s="197"/>
    </row>
    <row r="301" spans="1:12" ht="16.399999999999999" customHeight="1" thickBot="1">
      <c r="A301" s="6">
        <v>300</v>
      </c>
      <c r="B301" s="254" t="s">
        <v>492</v>
      </c>
      <c r="C301" s="254" t="s">
        <v>642</v>
      </c>
      <c r="D301" s="193" t="e">
        <f>VLOOKUP(B301,'Erection Completed '!$B$2:$J$62,3,FALSE)</f>
        <v>#N/A</v>
      </c>
      <c r="E301" s="187">
        <v>39.458914000000007</v>
      </c>
      <c r="F301" s="211" t="e">
        <f t="shared" si="4"/>
        <v>#N/A</v>
      </c>
      <c r="G301" s="193" t="e">
        <f>VLOOKUP(B301,'Erection Completed '!$B$2:$J$62,6,FALSE)</f>
        <v>#N/A</v>
      </c>
      <c r="H301" s="193" t="e">
        <f>VLOOKUP(B301,'Erection Completed '!$B$2:$J$62,7,FALSE)</f>
        <v>#N/A</v>
      </c>
      <c r="I301" s="276" t="e">
        <f>VLOOKUP(B301,'Erection Completed '!$B$2:$J$62,8,FALSE)</f>
        <v>#N/A</v>
      </c>
      <c r="J301" s="6"/>
      <c r="K301" s="277" t="e">
        <f>VLOOKUP(B301,'Erection Completed '!$B$2:$K$62,10,FALSE)</f>
        <v>#N/A</v>
      </c>
      <c r="L301" s="197"/>
    </row>
    <row r="302" spans="1:12" ht="16.399999999999999" customHeight="1" thickBot="1">
      <c r="A302" s="6">
        <v>301</v>
      </c>
      <c r="B302" s="254" t="s">
        <v>59</v>
      </c>
      <c r="C302" s="254" t="s">
        <v>5</v>
      </c>
      <c r="D302" s="193" t="e">
        <f>VLOOKUP(B302,'Erection Completed '!$B$2:$J$62,3,FALSE)</f>
        <v>#N/A</v>
      </c>
      <c r="E302" s="187">
        <v>80.408017000000001</v>
      </c>
      <c r="F302" s="211" t="e">
        <f t="shared" si="4"/>
        <v>#N/A</v>
      </c>
      <c r="G302" s="193" t="e">
        <f>VLOOKUP(B302,'Erection Completed '!$B$2:$J$62,6,FALSE)</f>
        <v>#N/A</v>
      </c>
      <c r="H302" s="193" t="e">
        <f>VLOOKUP(B302,'Erection Completed '!$B$2:$J$62,7,FALSE)</f>
        <v>#N/A</v>
      </c>
      <c r="I302" s="276" t="e">
        <f>VLOOKUP(B302,'Erection Completed '!$B$2:$J$62,8,FALSE)</f>
        <v>#N/A</v>
      </c>
      <c r="J302" s="6"/>
      <c r="K302" s="277" t="e">
        <f>VLOOKUP(B302,'Erection Completed '!$B$2:$K$62,10,FALSE)</f>
        <v>#N/A</v>
      </c>
      <c r="L302" s="197"/>
    </row>
    <row r="303" spans="1:12" ht="16.399999999999999" customHeight="1" thickBot="1">
      <c r="A303" s="6">
        <v>302</v>
      </c>
      <c r="B303" s="254" t="s">
        <v>231</v>
      </c>
      <c r="C303" s="254" t="s">
        <v>623</v>
      </c>
      <c r="D303" s="193" t="e">
        <f>VLOOKUP(B303,'Erection Completed '!$B$2:$J$62,3,FALSE)</f>
        <v>#N/A</v>
      </c>
      <c r="E303" s="187">
        <v>37.796346</v>
      </c>
      <c r="F303" s="211" t="e">
        <f t="shared" si="4"/>
        <v>#N/A</v>
      </c>
      <c r="G303" s="193" t="e">
        <f>VLOOKUP(B303,'Erection Completed '!$B$2:$J$62,6,FALSE)</f>
        <v>#N/A</v>
      </c>
      <c r="H303" s="193" t="e">
        <f>VLOOKUP(B303,'Erection Completed '!$B$2:$J$62,7,FALSE)</f>
        <v>#N/A</v>
      </c>
      <c r="I303" s="276" t="e">
        <f>VLOOKUP(B303,'Erection Completed '!$B$2:$J$62,8,FALSE)</f>
        <v>#N/A</v>
      </c>
      <c r="J303" s="145"/>
      <c r="K303" s="277" t="e">
        <f>VLOOKUP(B303,'Erection Completed '!$B$2:$K$62,10,FALSE)</f>
        <v>#N/A</v>
      </c>
      <c r="L303" s="188"/>
    </row>
    <row r="304" spans="1:12" ht="16.399999999999999" customHeight="1" thickBot="1">
      <c r="A304" s="6">
        <v>303</v>
      </c>
      <c r="B304" s="254" t="s">
        <v>181</v>
      </c>
      <c r="C304" s="254" t="s">
        <v>623</v>
      </c>
      <c r="D304" s="193" t="e">
        <f>VLOOKUP(B304,'Erection Completed '!$B$2:$J$62,3,FALSE)</f>
        <v>#N/A</v>
      </c>
      <c r="E304" s="187">
        <v>37.796346</v>
      </c>
      <c r="F304" s="211" t="e">
        <f t="shared" si="4"/>
        <v>#N/A</v>
      </c>
      <c r="G304" s="193" t="e">
        <f>VLOOKUP(B304,'Erection Completed '!$B$2:$J$62,6,FALSE)</f>
        <v>#N/A</v>
      </c>
      <c r="H304" s="193" t="e">
        <f>VLOOKUP(B304,'Erection Completed '!$B$2:$J$62,7,FALSE)</f>
        <v>#N/A</v>
      </c>
      <c r="I304" s="276" t="e">
        <f>VLOOKUP(B304,'Erection Completed '!$B$2:$J$62,8,FALSE)</f>
        <v>#N/A</v>
      </c>
      <c r="J304" s="145"/>
      <c r="K304" s="277" t="e">
        <f>VLOOKUP(B304,'Erection Completed '!$B$2:$K$62,10,FALSE)</f>
        <v>#N/A</v>
      </c>
      <c r="L304" s="188"/>
    </row>
    <row r="305" spans="1:12" ht="16.399999999999999" customHeight="1" thickBot="1">
      <c r="A305" s="6">
        <v>304</v>
      </c>
      <c r="B305" s="254" t="s">
        <v>493</v>
      </c>
      <c r="C305" s="254" t="s">
        <v>623</v>
      </c>
      <c r="D305" s="193" t="e">
        <f>VLOOKUP(B305,'Erection Completed '!$B$2:$J$62,3,FALSE)</f>
        <v>#N/A</v>
      </c>
      <c r="E305" s="187">
        <v>37.796346</v>
      </c>
      <c r="F305" s="211" t="e">
        <f t="shared" si="4"/>
        <v>#N/A</v>
      </c>
      <c r="G305" s="193" t="e">
        <f>VLOOKUP(B305,'Erection Completed '!$B$2:$J$62,6,FALSE)</f>
        <v>#N/A</v>
      </c>
      <c r="H305" s="193" t="e">
        <f>VLOOKUP(B305,'Erection Completed '!$B$2:$J$62,7,FALSE)</f>
        <v>#N/A</v>
      </c>
      <c r="I305" s="276" t="e">
        <f>VLOOKUP(B305,'Erection Completed '!$B$2:$J$62,8,FALSE)</f>
        <v>#N/A</v>
      </c>
      <c r="J305" s="145"/>
      <c r="K305" s="277" t="e">
        <f>VLOOKUP(B305,'Erection Completed '!$B$2:$K$62,10,FALSE)</f>
        <v>#N/A</v>
      </c>
      <c r="L305" s="188"/>
    </row>
    <row r="306" spans="1:12" ht="16.399999999999999" customHeight="1" thickBot="1">
      <c r="A306" s="6">
        <v>305</v>
      </c>
      <c r="B306" s="254" t="s">
        <v>205</v>
      </c>
      <c r="C306" s="254" t="s">
        <v>642</v>
      </c>
      <c r="D306" s="193" t="e">
        <f>VLOOKUP(B306,'Erection Completed '!$B$2:$J$62,3,FALSE)</f>
        <v>#N/A</v>
      </c>
      <c r="E306" s="187">
        <v>39.458914000000007</v>
      </c>
      <c r="F306" s="211" t="e">
        <f t="shared" si="4"/>
        <v>#N/A</v>
      </c>
      <c r="G306" s="193" t="e">
        <f>VLOOKUP(B306,'Erection Completed '!$B$2:$J$62,6,FALSE)</f>
        <v>#N/A</v>
      </c>
      <c r="H306" s="193" t="e">
        <f>VLOOKUP(B306,'Erection Completed '!$B$2:$J$62,7,FALSE)</f>
        <v>#N/A</v>
      </c>
      <c r="I306" s="276" t="e">
        <f>VLOOKUP(B306,'Erection Completed '!$B$2:$J$62,8,FALSE)</f>
        <v>#N/A</v>
      </c>
      <c r="J306" s="145"/>
      <c r="K306" s="277" t="e">
        <f>VLOOKUP(B306,'Erection Completed '!$B$2:$K$62,10,FALSE)</f>
        <v>#N/A</v>
      </c>
      <c r="L306" s="188"/>
    </row>
    <row r="307" spans="1:12" ht="16.399999999999999" customHeight="1" thickBot="1">
      <c r="A307" s="6">
        <v>306</v>
      </c>
      <c r="B307" s="254" t="s">
        <v>494</v>
      </c>
      <c r="C307" s="254" t="s">
        <v>29</v>
      </c>
      <c r="D307" s="193" t="e">
        <f>VLOOKUP(B307,'Erection Completed '!$B$2:$J$62,3,FALSE)</f>
        <v>#N/A</v>
      </c>
      <c r="E307" s="187">
        <v>84.299299000000005</v>
      </c>
      <c r="F307" s="211" t="e">
        <f t="shared" si="4"/>
        <v>#N/A</v>
      </c>
      <c r="G307" s="193" t="e">
        <f>VLOOKUP(B307,'Erection Completed '!$B$2:$J$62,6,FALSE)</f>
        <v>#N/A</v>
      </c>
      <c r="H307" s="193" t="e">
        <f>VLOOKUP(B307,'Erection Completed '!$B$2:$J$62,7,FALSE)</f>
        <v>#N/A</v>
      </c>
      <c r="I307" s="276" t="e">
        <f>VLOOKUP(B307,'Erection Completed '!$B$2:$J$62,8,FALSE)</f>
        <v>#N/A</v>
      </c>
      <c r="J307" s="145"/>
      <c r="K307" s="277" t="e">
        <f>VLOOKUP(B307,'Erection Completed '!$B$2:$K$62,10,FALSE)</f>
        <v>#N/A</v>
      </c>
      <c r="L307" s="188"/>
    </row>
    <row r="308" spans="1:12" ht="16.399999999999999" customHeight="1" thickBot="1">
      <c r="A308" s="6">
        <v>307</v>
      </c>
      <c r="B308" s="254" t="s">
        <v>60</v>
      </c>
      <c r="C308" s="254" t="s">
        <v>29</v>
      </c>
      <c r="D308" s="193" t="e">
        <f>VLOOKUP(B308,'Erection Completed '!$B$2:$J$62,3,FALSE)</f>
        <v>#N/A</v>
      </c>
      <c r="E308" s="187">
        <v>84.299299000000005</v>
      </c>
      <c r="F308" s="211" t="e">
        <f t="shared" si="4"/>
        <v>#N/A</v>
      </c>
      <c r="G308" s="193" t="e">
        <f>VLOOKUP(B308,'Erection Completed '!$B$2:$J$62,6,FALSE)</f>
        <v>#N/A</v>
      </c>
      <c r="H308" s="193" t="e">
        <f>VLOOKUP(B308,'Erection Completed '!$B$2:$J$62,7,FALSE)</f>
        <v>#N/A</v>
      </c>
      <c r="I308" s="276" t="e">
        <f>VLOOKUP(B308,'Erection Completed '!$B$2:$J$62,8,FALSE)</f>
        <v>#N/A</v>
      </c>
      <c r="J308" s="145"/>
      <c r="K308" s="277" t="e">
        <f>VLOOKUP(B308,'Erection Completed '!$B$2:$K$62,10,FALSE)</f>
        <v>#N/A</v>
      </c>
      <c r="L308" s="188"/>
    </row>
    <row r="309" spans="1:12" ht="16.399999999999999" customHeight="1" thickBot="1">
      <c r="A309" s="6">
        <v>308</v>
      </c>
      <c r="B309" s="254" t="s">
        <v>495</v>
      </c>
      <c r="C309" s="254" t="s">
        <v>623</v>
      </c>
      <c r="D309" s="193" t="e">
        <f>VLOOKUP(B309,'Erection Completed '!$B$2:$J$62,3,FALSE)</f>
        <v>#N/A</v>
      </c>
      <c r="E309" s="187">
        <v>37.796346</v>
      </c>
      <c r="F309" s="211" t="e">
        <f t="shared" si="4"/>
        <v>#N/A</v>
      </c>
      <c r="G309" s="193" t="e">
        <f>VLOOKUP(B309,'Erection Completed '!$B$2:$J$62,6,FALSE)</f>
        <v>#N/A</v>
      </c>
      <c r="H309" s="193" t="e">
        <f>VLOOKUP(B309,'Erection Completed '!$B$2:$J$62,7,FALSE)</f>
        <v>#N/A</v>
      </c>
      <c r="I309" s="276" t="e">
        <f>VLOOKUP(B309,'Erection Completed '!$B$2:$J$62,8,FALSE)</f>
        <v>#N/A</v>
      </c>
      <c r="J309" s="145"/>
      <c r="K309" s="277" t="e">
        <f>VLOOKUP(B309,'Erection Completed '!$B$2:$K$62,10,FALSE)</f>
        <v>#N/A</v>
      </c>
      <c r="L309" s="188"/>
    </row>
    <row r="310" spans="1:12" ht="16.399999999999999" customHeight="1" thickBot="1">
      <c r="A310" s="6">
        <v>309</v>
      </c>
      <c r="B310" s="254" t="s">
        <v>211</v>
      </c>
      <c r="C310" s="254" t="s">
        <v>623</v>
      </c>
      <c r="D310" s="193" t="e">
        <f>VLOOKUP(B310,'Erection Completed '!$B$2:$J$62,3,FALSE)</f>
        <v>#N/A</v>
      </c>
      <c r="E310" s="187">
        <v>37.796346</v>
      </c>
      <c r="F310" s="211" t="e">
        <f t="shared" si="4"/>
        <v>#N/A</v>
      </c>
      <c r="G310" s="193" t="e">
        <f>VLOOKUP(B310,'Erection Completed '!$B$2:$J$62,6,FALSE)</f>
        <v>#N/A</v>
      </c>
      <c r="H310" s="193" t="e">
        <f>VLOOKUP(B310,'Erection Completed '!$B$2:$J$62,7,FALSE)</f>
        <v>#N/A</v>
      </c>
      <c r="I310" s="276" t="e">
        <f>VLOOKUP(B310,'Erection Completed '!$B$2:$J$62,8,FALSE)</f>
        <v>#N/A</v>
      </c>
      <c r="J310" s="145"/>
      <c r="K310" s="277" t="e">
        <f>VLOOKUP(B310,'Erection Completed '!$B$2:$K$62,10,FALSE)</f>
        <v>#N/A</v>
      </c>
      <c r="L310" s="188"/>
    </row>
    <row r="311" spans="1:12" ht="16.399999999999999" customHeight="1" thickBot="1">
      <c r="A311" s="6">
        <v>310</v>
      </c>
      <c r="B311" s="254" t="s">
        <v>209</v>
      </c>
      <c r="C311" s="254" t="s">
        <v>623</v>
      </c>
      <c r="D311" s="193" t="e">
        <f>VLOOKUP(B311,'Erection Completed '!$B$2:$J$62,3,FALSE)</f>
        <v>#N/A</v>
      </c>
      <c r="E311" s="187">
        <v>37.796346</v>
      </c>
      <c r="F311" s="211" t="e">
        <f t="shared" si="4"/>
        <v>#N/A</v>
      </c>
      <c r="G311" s="193" t="e">
        <f>VLOOKUP(B311,'Erection Completed '!$B$2:$J$62,6,FALSE)</f>
        <v>#N/A</v>
      </c>
      <c r="H311" s="193" t="e">
        <f>VLOOKUP(B311,'Erection Completed '!$B$2:$J$62,7,FALSE)</f>
        <v>#N/A</v>
      </c>
      <c r="I311" s="276" t="e">
        <f>VLOOKUP(B311,'Erection Completed '!$B$2:$J$62,8,FALSE)</f>
        <v>#N/A</v>
      </c>
      <c r="J311" s="145"/>
      <c r="K311" s="277" t="e">
        <f>VLOOKUP(B311,'Erection Completed '!$B$2:$K$62,10,FALSE)</f>
        <v>#N/A</v>
      </c>
      <c r="L311" s="188"/>
    </row>
    <row r="312" spans="1:12" ht="16.399999999999999" customHeight="1" thickBot="1">
      <c r="A312" s="6">
        <v>311</v>
      </c>
      <c r="B312" s="254" t="s">
        <v>496</v>
      </c>
      <c r="C312" s="254" t="s">
        <v>2</v>
      </c>
      <c r="D312" s="193" t="e">
        <f>VLOOKUP(B312,'Erection Completed '!$B$2:$J$62,3,FALSE)</f>
        <v>#N/A</v>
      </c>
      <c r="E312" s="187">
        <v>72.237603000000007</v>
      </c>
      <c r="F312" s="211" t="e">
        <f t="shared" si="4"/>
        <v>#N/A</v>
      </c>
      <c r="G312" s="193" t="e">
        <f>VLOOKUP(B312,'Erection Completed '!$B$2:$J$62,6,FALSE)</f>
        <v>#N/A</v>
      </c>
      <c r="H312" s="193" t="e">
        <f>VLOOKUP(B312,'Erection Completed '!$B$2:$J$62,7,FALSE)</f>
        <v>#N/A</v>
      </c>
      <c r="I312" s="276" t="e">
        <f>VLOOKUP(B312,'Erection Completed '!$B$2:$J$62,8,FALSE)</f>
        <v>#N/A</v>
      </c>
      <c r="J312" s="145"/>
      <c r="K312" s="277" t="e">
        <f>VLOOKUP(B312,'Erection Completed '!$B$2:$K$62,10,FALSE)</f>
        <v>#N/A</v>
      </c>
      <c r="L312" s="188"/>
    </row>
    <row r="313" spans="1:12" ht="16.399999999999999" customHeight="1" thickBot="1">
      <c r="A313" s="6">
        <v>312</v>
      </c>
      <c r="B313" s="254" t="s">
        <v>61</v>
      </c>
      <c r="C313" s="254" t="s">
        <v>623</v>
      </c>
      <c r="D313" s="193" t="e">
        <f>VLOOKUP(B313,'Erection Completed '!$B$2:$J$62,3,FALSE)</f>
        <v>#N/A</v>
      </c>
      <c r="E313" s="187">
        <v>37.796346</v>
      </c>
      <c r="F313" s="211" t="e">
        <f t="shared" si="4"/>
        <v>#N/A</v>
      </c>
      <c r="G313" s="193" t="e">
        <f>VLOOKUP(B313,'Erection Completed '!$B$2:$J$62,6,FALSE)</f>
        <v>#N/A</v>
      </c>
      <c r="H313" s="193" t="e">
        <f>VLOOKUP(B313,'Erection Completed '!$B$2:$J$62,7,FALSE)</f>
        <v>#N/A</v>
      </c>
      <c r="I313" s="276" t="e">
        <f>VLOOKUP(B313,'Erection Completed '!$B$2:$J$62,8,FALSE)</f>
        <v>#N/A</v>
      </c>
      <c r="J313" s="145"/>
      <c r="K313" s="277" t="e">
        <f>VLOOKUP(B313,'Erection Completed '!$B$2:$K$62,10,FALSE)</f>
        <v>#N/A</v>
      </c>
      <c r="L313" s="188"/>
    </row>
    <row r="314" spans="1:12" ht="16.399999999999999" customHeight="1" thickBot="1">
      <c r="A314" s="6">
        <v>313</v>
      </c>
      <c r="B314" s="254" t="s">
        <v>497</v>
      </c>
      <c r="C314" s="254" t="s">
        <v>623</v>
      </c>
      <c r="D314" s="193" t="e">
        <f>VLOOKUP(B314,'Erection Completed '!$B$2:$J$62,3,FALSE)</f>
        <v>#N/A</v>
      </c>
      <c r="E314" s="187">
        <v>37.796346</v>
      </c>
      <c r="F314" s="211" t="e">
        <f t="shared" si="4"/>
        <v>#N/A</v>
      </c>
      <c r="G314" s="193" t="e">
        <f>VLOOKUP(B314,'Erection Completed '!$B$2:$J$62,6,FALSE)</f>
        <v>#N/A</v>
      </c>
      <c r="H314" s="193" t="e">
        <f>VLOOKUP(B314,'Erection Completed '!$B$2:$J$62,7,FALSE)</f>
        <v>#N/A</v>
      </c>
      <c r="I314" s="276" t="e">
        <f>VLOOKUP(B314,'Erection Completed '!$B$2:$J$62,8,FALSE)</f>
        <v>#N/A</v>
      </c>
      <c r="J314" s="145"/>
      <c r="K314" s="277" t="e">
        <f>VLOOKUP(B314,'Erection Completed '!$B$2:$K$62,10,FALSE)</f>
        <v>#N/A</v>
      </c>
      <c r="L314" s="188"/>
    </row>
    <row r="315" spans="1:12" ht="16.399999999999999" customHeight="1" thickBot="1">
      <c r="A315" s="6">
        <v>314</v>
      </c>
      <c r="B315" s="254" t="s">
        <v>498</v>
      </c>
      <c r="C315" s="254" t="s">
        <v>642</v>
      </c>
      <c r="D315" s="193" t="e">
        <f>VLOOKUP(B315,'Erection Completed '!$B$2:$J$62,3,FALSE)</f>
        <v>#N/A</v>
      </c>
      <c r="E315" s="187">
        <v>39.458914000000007</v>
      </c>
      <c r="F315" s="211" t="e">
        <f t="shared" si="4"/>
        <v>#N/A</v>
      </c>
      <c r="G315" s="193" t="e">
        <f>VLOOKUP(B315,'Erection Completed '!$B$2:$J$62,6,FALSE)</f>
        <v>#N/A</v>
      </c>
      <c r="H315" s="193" t="e">
        <f>VLOOKUP(B315,'Erection Completed '!$B$2:$J$62,7,FALSE)</f>
        <v>#N/A</v>
      </c>
      <c r="I315" s="276" t="e">
        <f>VLOOKUP(B315,'Erection Completed '!$B$2:$J$62,8,FALSE)</f>
        <v>#N/A</v>
      </c>
      <c r="J315" s="145"/>
      <c r="K315" s="277" t="e">
        <f>VLOOKUP(B315,'Erection Completed '!$B$2:$K$62,10,FALSE)</f>
        <v>#N/A</v>
      </c>
      <c r="L315" s="188"/>
    </row>
    <row r="316" spans="1:12" ht="16.399999999999999" customHeight="1" thickBot="1">
      <c r="A316" s="6">
        <v>315</v>
      </c>
      <c r="B316" s="254" t="s">
        <v>499</v>
      </c>
      <c r="C316" s="254" t="s">
        <v>642</v>
      </c>
      <c r="D316" s="193" t="e">
        <f>VLOOKUP(B316,'Erection Completed '!$B$2:$J$62,3,FALSE)</f>
        <v>#N/A</v>
      </c>
      <c r="E316" s="187">
        <v>39.458914000000007</v>
      </c>
      <c r="F316" s="211" t="e">
        <f t="shared" si="4"/>
        <v>#N/A</v>
      </c>
      <c r="G316" s="193" t="e">
        <f>VLOOKUP(B316,'Erection Completed '!$B$2:$J$62,6,FALSE)</f>
        <v>#N/A</v>
      </c>
      <c r="H316" s="193" t="e">
        <f>VLOOKUP(B316,'Erection Completed '!$B$2:$J$62,7,FALSE)</f>
        <v>#N/A</v>
      </c>
      <c r="I316" s="276" t="e">
        <f>VLOOKUP(B316,'Erection Completed '!$B$2:$J$62,8,FALSE)</f>
        <v>#N/A</v>
      </c>
      <c r="J316" s="145"/>
      <c r="K316" s="277" t="e">
        <f>VLOOKUP(B316,'Erection Completed '!$B$2:$K$62,10,FALSE)</f>
        <v>#N/A</v>
      </c>
      <c r="L316" s="188"/>
    </row>
    <row r="317" spans="1:12" ht="16.399999999999999" customHeight="1" thickBot="1">
      <c r="A317" s="6">
        <v>316</v>
      </c>
      <c r="B317" s="254" t="s">
        <v>196</v>
      </c>
      <c r="C317" s="254" t="s">
        <v>623</v>
      </c>
      <c r="D317" s="193" t="e">
        <f>VLOOKUP(B317,'Erection Completed '!$B$2:$J$62,3,FALSE)</f>
        <v>#N/A</v>
      </c>
      <c r="E317" s="187">
        <v>37.796346</v>
      </c>
      <c r="F317" s="211" t="e">
        <f t="shared" si="4"/>
        <v>#N/A</v>
      </c>
      <c r="G317" s="193" t="e">
        <f>VLOOKUP(B317,'Erection Completed '!$B$2:$J$62,6,FALSE)</f>
        <v>#N/A</v>
      </c>
      <c r="H317" s="193" t="e">
        <f>VLOOKUP(B317,'Erection Completed '!$B$2:$J$62,7,FALSE)</f>
        <v>#N/A</v>
      </c>
      <c r="I317" s="276" t="e">
        <f>VLOOKUP(B317,'Erection Completed '!$B$2:$J$62,8,FALSE)</f>
        <v>#N/A</v>
      </c>
      <c r="J317" s="145"/>
      <c r="K317" s="277" t="e">
        <f>VLOOKUP(B317,'Erection Completed '!$B$2:$K$62,10,FALSE)</f>
        <v>#N/A</v>
      </c>
      <c r="L317" s="188"/>
    </row>
    <row r="318" spans="1:12" ht="16.399999999999999" customHeight="1" thickBot="1">
      <c r="A318" s="6">
        <v>317</v>
      </c>
      <c r="B318" s="254" t="s">
        <v>189</v>
      </c>
      <c r="C318" s="254" t="s">
        <v>642</v>
      </c>
      <c r="D318" s="193" t="e">
        <f>VLOOKUP(B318,'Erection Completed '!$B$2:$J$62,3,FALSE)</f>
        <v>#N/A</v>
      </c>
      <c r="E318" s="187">
        <v>39.458914000000007</v>
      </c>
      <c r="F318" s="211" t="e">
        <f t="shared" si="4"/>
        <v>#N/A</v>
      </c>
      <c r="G318" s="193" t="e">
        <f>VLOOKUP(B318,'Erection Completed '!$B$2:$J$62,6,FALSE)</f>
        <v>#N/A</v>
      </c>
      <c r="H318" s="193" t="e">
        <f>VLOOKUP(B318,'Erection Completed '!$B$2:$J$62,7,FALSE)</f>
        <v>#N/A</v>
      </c>
      <c r="I318" s="276" t="e">
        <f>VLOOKUP(B318,'Erection Completed '!$B$2:$J$62,8,FALSE)</f>
        <v>#N/A</v>
      </c>
      <c r="J318" s="145"/>
      <c r="K318" s="277" t="e">
        <f>VLOOKUP(B318,'Erection Completed '!$B$2:$K$62,10,FALSE)</f>
        <v>#N/A</v>
      </c>
      <c r="L318" s="188"/>
    </row>
    <row r="319" spans="1:12" ht="16.399999999999999" customHeight="1" thickBot="1">
      <c r="A319" s="6">
        <v>318</v>
      </c>
      <c r="B319" s="254" t="s">
        <v>500</v>
      </c>
      <c r="C319" s="254" t="s">
        <v>2</v>
      </c>
      <c r="D319" s="193" t="e">
        <f>VLOOKUP(B319,'Erection Completed '!$B$2:$J$62,3,FALSE)</f>
        <v>#N/A</v>
      </c>
      <c r="E319" s="187">
        <v>72.237603000000007</v>
      </c>
      <c r="F319" s="211" t="e">
        <f t="shared" si="4"/>
        <v>#N/A</v>
      </c>
      <c r="G319" s="193" t="e">
        <f>VLOOKUP(B319,'Erection Completed '!$B$2:$J$62,6,FALSE)</f>
        <v>#N/A</v>
      </c>
      <c r="H319" s="193" t="e">
        <f>VLOOKUP(B319,'Erection Completed '!$B$2:$J$62,7,FALSE)</f>
        <v>#N/A</v>
      </c>
      <c r="I319" s="276" t="e">
        <f>VLOOKUP(B319,'Erection Completed '!$B$2:$J$62,8,FALSE)</f>
        <v>#N/A</v>
      </c>
      <c r="J319" s="145"/>
      <c r="K319" s="277" t="e">
        <f>VLOOKUP(B319,'Erection Completed '!$B$2:$K$62,10,FALSE)</f>
        <v>#N/A</v>
      </c>
      <c r="L319" s="188"/>
    </row>
    <row r="320" spans="1:12" ht="16.399999999999999" customHeight="1" thickBot="1">
      <c r="A320" s="6">
        <v>319</v>
      </c>
      <c r="B320" s="254" t="s">
        <v>501</v>
      </c>
      <c r="C320" s="254" t="s">
        <v>623</v>
      </c>
      <c r="D320" s="193" t="e">
        <f>VLOOKUP(B320,'Erection Completed '!$B$2:$J$62,3,FALSE)</f>
        <v>#N/A</v>
      </c>
      <c r="E320" s="187">
        <v>37.796346</v>
      </c>
      <c r="F320" s="211" t="e">
        <f t="shared" si="4"/>
        <v>#N/A</v>
      </c>
      <c r="G320" s="193" t="e">
        <f>VLOOKUP(B320,'Erection Completed '!$B$2:$J$62,6,FALSE)</f>
        <v>#N/A</v>
      </c>
      <c r="H320" s="193" t="e">
        <f>VLOOKUP(B320,'Erection Completed '!$B$2:$J$62,7,FALSE)</f>
        <v>#N/A</v>
      </c>
      <c r="I320" s="276" t="e">
        <f>VLOOKUP(B320,'Erection Completed '!$B$2:$J$62,8,FALSE)</f>
        <v>#N/A</v>
      </c>
      <c r="J320" s="145"/>
      <c r="K320" s="277" t="e">
        <f>VLOOKUP(B320,'Erection Completed '!$B$2:$K$62,10,FALSE)</f>
        <v>#N/A</v>
      </c>
      <c r="L320" s="188"/>
    </row>
    <row r="321" spans="1:12" ht="16.399999999999999" customHeight="1" thickBot="1">
      <c r="A321" s="6">
        <v>320</v>
      </c>
      <c r="B321" s="254" t="s">
        <v>502</v>
      </c>
      <c r="C321" s="254" t="s">
        <v>659</v>
      </c>
      <c r="D321" s="193" t="e">
        <f>VLOOKUP(B321,'Erection Completed '!$B$2:$J$62,3,FALSE)</f>
        <v>#N/A</v>
      </c>
      <c r="E321" s="187">
        <v>89.142758999999984</v>
      </c>
      <c r="F321" s="211" t="e">
        <f t="shared" si="4"/>
        <v>#N/A</v>
      </c>
      <c r="G321" s="193" t="e">
        <f>VLOOKUP(B321,'Erection Completed '!$B$2:$J$62,6,FALSE)</f>
        <v>#N/A</v>
      </c>
      <c r="H321" s="193" t="e">
        <f>VLOOKUP(B321,'Erection Completed '!$B$2:$J$62,7,FALSE)</f>
        <v>#N/A</v>
      </c>
      <c r="I321" s="276" t="e">
        <f>VLOOKUP(B321,'Erection Completed '!$B$2:$J$62,8,FALSE)</f>
        <v>#N/A</v>
      </c>
      <c r="J321" s="145"/>
      <c r="K321" s="277" t="e">
        <f>VLOOKUP(B321,'Erection Completed '!$B$2:$K$62,10,FALSE)</f>
        <v>#N/A</v>
      </c>
      <c r="L321" s="188"/>
    </row>
    <row r="322" spans="1:12" ht="16.399999999999999" customHeight="1" thickBot="1">
      <c r="A322" s="6">
        <v>321</v>
      </c>
      <c r="B322" s="254" t="s">
        <v>546</v>
      </c>
      <c r="C322" s="254" t="s">
        <v>850</v>
      </c>
      <c r="D322" s="193" t="e">
        <f>VLOOKUP(B322,'Erection Completed '!$B$2:$J$62,3,FALSE)</f>
        <v>#N/A</v>
      </c>
      <c r="E322" s="187" t="e">
        <v>#N/A</v>
      </c>
      <c r="F322" s="211" t="e">
        <f t="shared" si="4"/>
        <v>#N/A</v>
      </c>
      <c r="G322" s="193" t="e">
        <f>VLOOKUP(B322,'Erection Completed '!$B$2:$J$62,6,FALSE)</f>
        <v>#N/A</v>
      </c>
      <c r="H322" s="193" t="e">
        <f>VLOOKUP(B322,'Erection Completed '!$B$2:$J$62,7,FALSE)</f>
        <v>#N/A</v>
      </c>
      <c r="I322" s="276" t="e">
        <f>VLOOKUP(B322,'Erection Completed '!$B$2:$J$62,8,FALSE)</f>
        <v>#N/A</v>
      </c>
      <c r="J322" s="145"/>
      <c r="K322" s="277" t="e">
        <f>VLOOKUP(B322,'Erection Completed '!$B$2:$K$62,10,FALSE)</f>
        <v>#N/A</v>
      </c>
      <c r="L322" s="188"/>
    </row>
    <row r="323" spans="1:12" ht="16.399999999999999" customHeight="1" thickBot="1">
      <c r="A323" s="6">
        <v>322</v>
      </c>
      <c r="B323" s="254" t="s">
        <v>175</v>
      </c>
      <c r="C323" s="254" t="s">
        <v>850</v>
      </c>
      <c r="D323" s="193" t="e">
        <f>VLOOKUP(B323,'Erection Completed '!$B$2:$J$62,3,FALSE)</f>
        <v>#N/A</v>
      </c>
      <c r="E323" s="187" t="e">
        <v>#N/A</v>
      </c>
      <c r="F323" s="211" t="e">
        <f t="shared" ref="F323:F353" si="5">IF(G323&gt;=1-1-2024,"Completed","Not Completed")</f>
        <v>#N/A</v>
      </c>
      <c r="G323" s="193" t="e">
        <f>VLOOKUP(B323,'Erection Completed '!$B$2:$J$62,6,FALSE)</f>
        <v>#N/A</v>
      </c>
      <c r="H323" s="193" t="e">
        <f>VLOOKUP(B323,'Erection Completed '!$B$2:$J$62,7,FALSE)</f>
        <v>#N/A</v>
      </c>
      <c r="I323" s="276" t="e">
        <f>VLOOKUP(B323,'Erection Completed '!$B$2:$J$62,8,FALSE)</f>
        <v>#N/A</v>
      </c>
      <c r="J323" s="145"/>
      <c r="K323" s="277" t="e">
        <f>VLOOKUP(B323,'Erection Completed '!$B$2:$K$62,10,FALSE)</f>
        <v>#N/A</v>
      </c>
      <c r="L323" s="188"/>
    </row>
    <row r="324" spans="1:12" ht="16.399999999999999" customHeight="1" thickBot="1">
      <c r="A324" s="6">
        <v>323</v>
      </c>
      <c r="B324" s="254" t="s">
        <v>127</v>
      </c>
      <c r="C324" s="254" t="s">
        <v>625</v>
      </c>
      <c r="D324" s="193" t="e">
        <f>VLOOKUP(B324,'Erection Completed '!$B$2:$J$62,3,FALSE)</f>
        <v>#N/A</v>
      </c>
      <c r="E324" s="187">
        <v>65.756547999999995</v>
      </c>
      <c r="F324" s="211" t="e">
        <f t="shared" si="5"/>
        <v>#N/A</v>
      </c>
      <c r="G324" s="193" t="e">
        <f>VLOOKUP(B324,'Erection Completed '!$B$2:$J$62,6,FALSE)</f>
        <v>#N/A</v>
      </c>
      <c r="H324" s="193" t="e">
        <f>VLOOKUP(B324,'Erection Completed '!$B$2:$J$62,7,FALSE)</f>
        <v>#N/A</v>
      </c>
      <c r="I324" s="276" t="e">
        <f>VLOOKUP(B324,'Erection Completed '!$B$2:$J$62,8,FALSE)</f>
        <v>#N/A</v>
      </c>
      <c r="J324" s="145"/>
      <c r="K324" s="277" t="e">
        <f>VLOOKUP(B324,'Erection Completed '!$B$2:$K$62,10,FALSE)</f>
        <v>#N/A</v>
      </c>
      <c r="L324" s="188"/>
    </row>
    <row r="325" spans="1:12" ht="16.399999999999999" customHeight="1" thickBot="1">
      <c r="A325" s="6">
        <v>324</v>
      </c>
      <c r="B325" s="254" t="s">
        <v>128</v>
      </c>
      <c r="C325" s="254" t="s">
        <v>643</v>
      </c>
      <c r="D325" s="193" t="e">
        <f>VLOOKUP(B325,'Erection Completed '!$B$2:$J$62,3,FALSE)</f>
        <v>#N/A</v>
      </c>
      <c r="E325" s="187">
        <v>44.794097999999998</v>
      </c>
      <c r="F325" s="211" t="e">
        <f t="shared" si="5"/>
        <v>#N/A</v>
      </c>
      <c r="G325" s="193" t="e">
        <f>VLOOKUP(B325,'Erection Completed '!$B$2:$J$62,6,FALSE)</f>
        <v>#N/A</v>
      </c>
      <c r="H325" s="193" t="e">
        <f>VLOOKUP(B325,'Erection Completed '!$B$2:$J$62,7,FALSE)</f>
        <v>#N/A</v>
      </c>
      <c r="I325" s="276" t="e">
        <f>VLOOKUP(B325,'Erection Completed '!$B$2:$J$62,8,FALSE)</f>
        <v>#N/A</v>
      </c>
      <c r="J325" s="145"/>
      <c r="K325" s="277" t="e">
        <f>VLOOKUP(B325,'Erection Completed '!$B$2:$K$62,10,FALSE)</f>
        <v>#N/A</v>
      </c>
      <c r="L325" s="188"/>
    </row>
    <row r="326" spans="1:12" ht="16.399999999999999" customHeight="1" thickBot="1">
      <c r="A326" s="6">
        <v>325</v>
      </c>
      <c r="B326" s="254" t="s">
        <v>129</v>
      </c>
      <c r="C326" s="254" t="s">
        <v>29</v>
      </c>
      <c r="D326" s="193" t="e">
        <f>VLOOKUP(B326,'Erection Completed '!$B$2:$J$62,3,FALSE)</f>
        <v>#N/A</v>
      </c>
      <c r="E326" s="187">
        <v>84.299299000000005</v>
      </c>
      <c r="F326" s="211" t="e">
        <f t="shared" si="5"/>
        <v>#N/A</v>
      </c>
      <c r="G326" s="193" t="e">
        <f>VLOOKUP(B326,'Erection Completed '!$B$2:$J$62,6,FALSE)</f>
        <v>#N/A</v>
      </c>
      <c r="H326" s="193" t="e">
        <f>VLOOKUP(B326,'Erection Completed '!$B$2:$J$62,7,FALSE)</f>
        <v>#N/A</v>
      </c>
      <c r="I326" s="276" t="e">
        <f>VLOOKUP(B326,'Erection Completed '!$B$2:$J$62,8,FALSE)</f>
        <v>#N/A</v>
      </c>
      <c r="J326" s="145"/>
      <c r="K326" s="277" t="e">
        <f>VLOOKUP(B326,'Erection Completed '!$B$2:$K$62,10,FALSE)</f>
        <v>#N/A</v>
      </c>
      <c r="L326" s="188"/>
    </row>
    <row r="327" spans="1:12" ht="16.399999999999999" customHeight="1" thickBot="1">
      <c r="A327" s="6">
        <v>326</v>
      </c>
      <c r="B327" s="254" t="s">
        <v>62</v>
      </c>
      <c r="C327" s="254" t="s">
        <v>627</v>
      </c>
      <c r="D327" s="193" t="e">
        <f>VLOOKUP(B327,'Erection Completed '!$B$2:$J$62,3,FALSE)</f>
        <v>#N/A</v>
      </c>
      <c r="E327" s="187">
        <v>46.689357999999991</v>
      </c>
      <c r="F327" s="211" t="e">
        <f t="shared" si="5"/>
        <v>#N/A</v>
      </c>
      <c r="G327" s="193" t="e">
        <f>VLOOKUP(B327,'Erection Completed '!$B$2:$J$62,6,FALSE)</f>
        <v>#N/A</v>
      </c>
      <c r="H327" s="193" t="e">
        <f>VLOOKUP(B327,'Erection Completed '!$B$2:$J$62,7,FALSE)</f>
        <v>#N/A</v>
      </c>
      <c r="I327" s="276" t="e">
        <f>VLOOKUP(B327,'Erection Completed '!$B$2:$J$62,8,FALSE)</f>
        <v>#N/A</v>
      </c>
      <c r="J327" s="145"/>
      <c r="K327" s="277" t="e">
        <f>VLOOKUP(B327,'Erection Completed '!$B$2:$K$62,10,FALSE)</f>
        <v>#N/A</v>
      </c>
      <c r="L327" s="188"/>
    </row>
    <row r="328" spans="1:12" ht="16.399999999999999" customHeight="1" thickBot="1">
      <c r="A328" s="6">
        <v>327</v>
      </c>
      <c r="B328" s="254" t="s">
        <v>63</v>
      </c>
      <c r="C328" s="254" t="s">
        <v>642</v>
      </c>
      <c r="D328" s="193" t="e">
        <f>VLOOKUP(B328,'Erection Completed '!$B$2:$J$62,3,FALSE)</f>
        <v>#N/A</v>
      </c>
      <c r="E328" s="187">
        <v>39.458914000000007</v>
      </c>
      <c r="F328" s="211" t="e">
        <f t="shared" si="5"/>
        <v>#N/A</v>
      </c>
      <c r="G328" s="193" t="e">
        <f>VLOOKUP(B328,'Erection Completed '!$B$2:$J$62,6,FALSE)</f>
        <v>#N/A</v>
      </c>
      <c r="H328" s="193" t="e">
        <f>VLOOKUP(B328,'Erection Completed '!$B$2:$J$62,7,FALSE)</f>
        <v>#N/A</v>
      </c>
      <c r="I328" s="276" t="e">
        <f>VLOOKUP(B328,'Erection Completed '!$B$2:$J$62,8,FALSE)</f>
        <v>#N/A</v>
      </c>
      <c r="J328" s="145"/>
      <c r="K328" s="277" t="e">
        <f>VLOOKUP(B328,'Erection Completed '!$B$2:$K$62,10,FALSE)</f>
        <v>#N/A</v>
      </c>
      <c r="L328" s="188"/>
    </row>
    <row r="329" spans="1:12" ht="16.399999999999999" customHeight="1" thickBot="1">
      <c r="A329" s="6">
        <v>328</v>
      </c>
      <c r="B329" s="254" t="s">
        <v>503</v>
      </c>
      <c r="C329" s="254" t="s">
        <v>642</v>
      </c>
      <c r="D329" s="193" t="e">
        <f>VLOOKUP(B329,'Erection Completed '!$B$2:$J$62,3,FALSE)</f>
        <v>#N/A</v>
      </c>
      <c r="E329" s="187">
        <v>39.458914000000007</v>
      </c>
      <c r="F329" s="211" t="e">
        <f t="shared" si="5"/>
        <v>#N/A</v>
      </c>
      <c r="G329" s="193" t="e">
        <f>VLOOKUP(B329,'Erection Completed '!$B$2:$J$62,6,FALSE)</f>
        <v>#N/A</v>
      </c>
      <c r="H329" s="193" t="e">
        <f>VLOOKUP(B329,'Erection Completed '!$B$2:$J$62,7,FALSE)</f>
        <v>#N/A</v>
      </c>
      <c r="I329" s="276" t="e">
        <f>VLOOKUP(B329,'Erection Completed '!$B$2:$J$62,8,FALSE)</f>
        <v>#N/A</v>
      </c>
      <c r="J329" s="145"/>
      <c r="K329" s="277" t="e">
        <f>VLOOKUP(B329,'Erection Completed '!$B$2:$K$62,10,FALSE)</f>
        <v>#N/A</v>
      </c>
      <c r="L329" s="188"/>
    </row>
    <row r="330" spans="1:12" ht="16.399999999999999" customHeight="1" thickBot="1">
      <c r="A330" s="6">
        <v>329</v>
      </c>
      <c r="B330" s="254" t="s">
        <v>64</v>
      </c>
      <c r="C330" s="254" t="s">
        <v>21</v>
      </c>
      <c r="D330" s="193" t="e">
        <f>VLOOKUP(B330,'Erection Completed '!$B$2:$J$62,3,FALSE)</f>
        <v>#N/A</v>
      </c>
      <c r="E330" s="187">
        <v>75.452399</v>
      </c>
      <c r="F330" s="211" t="e">
        <f t="shared" si="5"/>
        <v>#N/A</v>
      </c>
      <c r="G330" s="193" t="e">
        <f>VLOOKUP(B330,'Erection Completed '!$B$2:$J$62,6,FALSE)</f>
        <v>#N/A</v>
      </c>
      <c r="H330" s="193" t="e">
        <f>VLOOKUP(B330,'Erection Completed '!$B$2:$J$62,7,FALSE)</f>
        <v>#N/A</v>
      </c>
      <c r="I330" s="276" t="e">
        <f>VLOOKUP(B330,'Erection Completed '!$B$2:$J$62,8,FALSE)</f>
        <v>#N/A</v>
      </c>
      <c r="J330" s="145"/>
      <c r="K330" s="277" t="e">
        <f>VLOOKUP(B330,'Erection Completed '!$B$2:$K$62,10,FALSE)</f>
        <v>#N/A</v>
      </c>
      <c r="L330" s="188"/>
    </row>
    <row r="331" spans="1:12" ht="16.399999999999999" customHeight="1" thickBot="1">
      <c r="A331" s="6">
        <v>330</v>
      </c>
      <c r="B331" s="254" t="s">
        <v>504</v>
      </c>
      <c r="C331" s="254" t="s">
        <v>851</v>
      </c>
      <c r="D331" s="193" t="e">
        <f>VLOOKUP(B331,'Erection Completed '!$B$2:$J$62,3,FALSE)</f>
        <v>#N/A</v>
      </c>
      <c r="E331" s="187" t="e">
        <v>#N/A</v>
      </c>
      <c r="F331" s="211" t="e">
        <f t="shared" si="5"/>
        <v>#N/A</v>
      </c>
      <c r="G331" s="193" t="e">
        <f>VLOOKUP(B331,'Erection Completed '!$B$2:$J$62,6,FALSE)</f>
        <v>#N/A</v>
      </c>
      <c r="H331" s="193" t="e">
        <f>VLOOKUP(B331,'Erection Completed '!$B$2:$J$62,7,FALSE)</f>
        <v>#N/A</v>
      </c>
      <c r="I331" s="276" t="e">
        <f>VLOOKUP(B331,'Erection Completed '!$B$2:$J$62,8,FALSE)</f>
        <v>#N/A</v>
      </c>
      <c r="J331" s="145"/>
      <c r="K331" s="277" t="e">
        <f>VLOOKUP(B331,'Erection Completed '!$B$2:$K$62,10,FALSE)</f>
        <v>#N/A</v>
      </c>
      <c r="L331" s="188"/>
    </row>
    <row r="332" spans="1:12" ht="16.399999999999999" customHeight="1" thickBot="1">
      <c r="A332" s="6">
        <v>331</v>
      </c>
      <c r="B332" s="254" t="s">
        <v>505</v>
      </c>
      <c r="C332" s="254" t="s">
        <v>623</v>
      </c>
      <c r="D332" s="193" t="e">
        <f>VLOOKUP(B332,'Erection Completed '!$B$2:$J$62,3,FALSE)</f>
        <v>#N/A</v>
      </c>
      <c r="E332" s="187">
        <v>37.796346</v>
      </c>
      <c r="F332" s="211" t="e">
        <f t="shared" si="5"/>
        <v>#N/A</v>
      </c>
      <c r="G332" s="193" t="e">
        <f>VLOOKUP(B332,'Erection Completed '!$B$2:$J$62,6,FALSE)</f>
        <v>#N/A</v>
      </c>
      <c r="H332" s="193" t="e">
        <f>VLOOKUP(B332,'Erection Completed '!$B$2:$J$62,7,FALSE)</f>
        <v>#N/A</v>
      </c>
      <c r="I332" s="276" t="e">
        <f>VLOOKUP(B332,'Erection Completed '!$B$2:$J$62,8,FALSE)</f>
        <v>#N/A</v>
      </c>
      <c r="J332" s="145"/>
      <c r="K332" s="277" t="e">
        <f>VLOOKUP(B332,'Erection Completed '!$B$2:$K$62,10,FALSE)</f>
        <v>#N/A</v>
      </c>
      <c r="L332" s="188"/>
    </row>
    <row r="333" spans="1:12" ht="16.399999999999999" customHeight="1" thickBot="1">
      <c r="A333" s="6">
        <v>332</v>
      </c>
      <c r="B333" s="254" t="s">
        <v>212</v>
      </c>
      <c r="C333" s="254" t="s">
        <v>627</v>
      </c>
      <c r="D333" s="193" t="e">
        <f>VLOOKUP(B333,'Erection Completed '!$B$2:$J$62,3,FALSE)</f>
        <v>#N/A</v>
      </c>
      <c r="E333" s="187">
        <v>46.689357999999991</v>
      </c>
      <c r="F333" s="211" t="e">
        <f t="shared" si="5"/>
        <v>#N/A</v>
      </c>
      <c r="G333" s="193" t="e">
        <f>VLOOKUP(B333,'Erection Completed '!$B$2:$J$62,6,FALSE)</f>
        <v>#N/A</v>
      </c>
      <c r="H333" s="193" t="e">
        <f>VLOOKUP(B333,'Erection Completed '!$B$2:$J$62,7,FALSE)</f>
        <v>#N/A</v>
      </c>
      <c r="I333" s="276" t="e">
        <f>VLOOKUP(B333,'Erection Completed '!$B$2:$J$62,8,FALSE)</f>
        <v>#N/A</v>
      </c>
      <c r="J333" s="145"/>
      <c r="K333" s="277" t="e">
        <f>VLOOKUP(B333,'Erection Completed '!$B$2:$K$62,10,FALSE)</f>
        <v>#N/A</v>
      </c>
      <c r="L333" s="188"/>
    </row>
    <row r="334" spans="1:12" ht="16.399999999999999" customHeight="1" thickBot="1">
      <c r="A334" s="6">
        <v>333</v>
      </c>
      <c r="B334" s="254" t="s">
        <v>506</v>
      </c>
      <c r="C334" s="254" t="s">
        <v>852</v>
      </c>
      <c r="D334" s="193" t="e">
        <f>VLOOKUP(B334,'Erection Completed '!$B$2:$J$62,3,FALSE)</f>
        <v>#N/A</v>
      </c>
      <c r="E334" s="187" t="e">
        <v>#N/A</v>
      </c>
      <c r="F334" s="211" t="e">
        <f t="shared" si="5"/>
        <v>#N/A</v>
      </c>
      <c r="G334" s="193" t="e">
        <f>VLOOKUP(B334,'Erection Completed '!$B$2:$J$62,6,FALSE)</f>
        <v>#N/A</v>
      </c>
      <c r="H334" s="193" t="e">
        <f>VLOOKUP(B334,'Erection Completed '!$B$2:$J$62,7,FALSE)</f>
        <v>#N/A</v>
      </c>
      <c r="I334" s="276" t="e">
        <f>VLOOKUP(B334,'Erection Completed '!$B$2:$J$62,8,FALSE)</f>
        <v>#N/A</v>
      </c>
      <c r="J334" s="145"/>
      <c r="K334" s="277" t="e">
        <f>VLOOKUP(B334,'Erection Completed '!$B$2:$K$62,10,FALSE)</f>
        <v>#N/A</v>
      </c>
      <c r="L334" s="188"/>
    </row>
    <row r="335" spans="1:12" ht="16.399999999999999" customHeight="1" thickBot="1">
      <c r="A335" s="6">
        <v>334</v>
      </c>
      <c r="B335" s="254" t="s">
        <v>507</v>
      </c>
      <c r="C335" s="254" t="s">
        <v>643</v>
      </c>
      <c r="D335" s="193" t="e">
        <f>VLOOKUP(B335,'Erection Completed '!$B$2:$J$62,3,FALSE)</f>
        <v>#N/A</v>
      </c>
      <c r="E335" s="187">
        <v>44.794097999999998</v>
      </c>
      <c r="F335" s="211" t="e">
        <f t="shared" si="5"/>
        <v>#N/A</v>
      </c>
      <c r="G335" s="193" t="e">
        <f>VLOOKUP(B335,'Erection Completed '!$B$2:$J$62,6,FALSE)</f>
        <v>#N/A</v>
      </c>
      <c r="H335" s="193" t="e">
        <f>VLOOKUP(B335,'Erection Completed '!$B$2:$J$62,7,FALSE)</f>
        <v>#N/A</v>
      </c>
      <c r="I335" s="276" t="e">
        <f>VLOOKUP(B335,'Erection Completed '!$B$2:$J$62,8,FALSE)</f>
        <v>#N/A</v>
      </c>
      <c r="J335" s="145"/>
      <c r="K335" s="277" t="e">
        <f>VLOOKUP(B335,'Erection Completed '!$B$2:$K$62,10,FALSE)</f>
        <v>#N/A</v>
      </c>
      <c r="L335" s="188"/>
    </row>
    <row r="336" spans="1:12" ht="16.399999999999999" customHeight="1" thickBot="1">
      <c r="A336" s="6">
        <v>335</v>
      </c>
      <c r="B336" s="254" t="s">
        <v>201</v>
      </c>
      <c r="C336" s="254" t="s">
        <v>623</v>
      </c>
      <c r="D336" s="193" t="e">
        <f>VLOOKUP(B336,'Erection Completed '!$B$2:$J$62,3,FALSE)</f>
        <v>#N/A</v>
      </c>
      <c r="E336" s="187">
        <v>37.796346</v>
      </c>
      <c r="F336" s="211" t="e">
        <f t="shared" si="5"/>
        <v>#N/A</v>
      </c>
      <c r="G336" s="193" t="e">
        <f>VLOOKUP(B336,'Erection Completed '!$B$2:$J$62,6,FALSE)</f>
        <v>#N/A</v>
      </c>
      <c r="H336" s="193" t="e">
        <f>VLOOKUP(B336,'Erection Completed '!$B$2:$J$62,7,FALSE)</f>
        <v>#N/A</v>
      </c>
      <c r="I336" s="276" t="e">
        <f>VLOOKUP(B336,'Erection Completed '!$B$2:$J$62,8,FALSE)</f>
        <v>#N/A</v>
      </c>
      <c r="J336" s="145"/>
      <c r="K336" s="277" t="e">
        <f>VLOOKUP(B336,'Erection Completed '!$B$2:$K$62,10,FALSE)</f>
        <v>#N/A</v>
      </c>
      <c r="L336" s="188"/>
    </row>
    <row r="337" spans="1:12" ht="16.399999999999999" customHeight="1" thickBot="1">
      <c r="A337" s="6">
        <v>336</v>
      </c>
      <c r="B337" s="254" t="s">
        <v>65</v>
      </c>
      <c r="C337" s="254" t="s">
        <v>2</v>
      </c>
      <c r="D337" s="193" t="e">
        <f>VLOOKUP(B337,'Erection Completed '!$B$2:$J$62,3,FALSE)</f>
        <v>#N/A</v>
      </c>
      <c r="E337" s="187">
        <v>72.237603000000007</v>
      </c>
      <c r="F337" s="211" t="e">
        <f t="shared" si="5"/>
        <v>#N/A</v>
      </c>
      <c r="G337" s="193" t="e">
        <f>VLOOKUP(B337,'Erection Completed '!$B$2:$J$62,6,FALSE)</f>
        <v>#N/A</v>
      </c>
      <c r="H337" s="193" t="e">
        <f>VLOOKUP(B337,'Erection Completed '!$B$2:$J$62,7,FALSE)</f>
        <v>#N/A</v>
      </c>
      <c r="I337" s="276" t="e">
        <f>VLOOKUP(B337,'Erection Completed '!$B$2:$J$62,8,FALSE)</f>
        <v>#N/A</v>
      </c>
      <c r="J337" s="145"/>
      <c r="K337" s="277" t="e">
        <f>VLOOKUP(B337,'Erection Completed '!$B$2:$K$62,10,FALSE)</f>
        <v>#N/A</v>
      </c>
      <c r="L337" s="188"/>
    </row>
    <row r="338" spans="1:12" ht="16.399999999999999" customHeight="1" thickBot="1">
      <c r="A338" s="6">
        <v>337</v>
      </c>
      <c r="B338" s="254" t="s">
        <v>508</v>
      </c>
      <c r="C338" s="254" t="s">
        <v>853</v>
      </c>
      <c r="D338" s="193" t="e">
        <f>VLOOKUP(B338,'Erection Completed '!$B$2:$J$62,3,FALSE)</f>
        <v>#N/A</v>
      </c>
      <c r="E338" s="187" t="e">
        <v>#N/A</v>
      </c>
      <c r="F338" s="211" t="e">
        <f t="shared" si="5"/>
        <v>#N/A</v>
      </c>
      <c r="G338" s="193" t="e">
        <f>VLOOKUP(B338,'Erection Completed '!$B$2:$J$62,6,FALSE)</f>
        <v>#N/A</v>
      </c>
      <c r="H338" s="193" t="e">
        <f>VLOOKUP(B338,'Erection Completed '!$B$2:$J$62,7,FALSE)</f>
        <v>#N/A</v>
      </c>
      <c r="I338" s="276" t="e">
        <f>VLOOKUP(B338,'Erection Completed '!$B$2:$J$62,8,FALSE)</f>
        <v>#N/A</v>
      </c>
      <c r="J338" s="145"/>
      <c r="K338" s="277" t="e">
        <f>VLOOKUP(B338,'Erection Completed '!$B$2:$K$62,10,FALSE)</f>
        <v>#N/A</v>
      </c>
      <c r="L338" s="188"/>
    </row>
    <row r="339" spans="1:12" ht="16.399999999999999" customHeight="1" thickBot="1">
      <c r="A339" s="6">
        <v>338</v>
      </c>
      <c r="B339" s="254" t="s">
        <v>66</v>
      </c>
      <c r="C339" s="254" t="s">
        <v>653</v>
      </c>
      <c r="D339" s="193" t="e">
        <f>VLOOKUP(B339,'Erection Completed '!$B$2:$J$62,3,FALSE)</f>
        <v>#N/A</v>
      </c>
      <c r="E339" s="187">
        <v>54.417843999999995</v>
      </c>
      <c r="F339" s="211" t="e">
        <f t="shared" si="5"/>
        <v>#N/A</v>
      </c>
      <c r="G339" s="193" t="e">
        <f>VLOOKUP(B339,'Erection Completed '!$B$2:$J$62,6,FALSE)</f>
        <v>#N/A</v>
      </c>
      <c r="H339" s="193" t="e">
        <f>VLOOKUP(B339,'Erection Completed '!$B$2:$J$62,7,FALSE)</f>
        <v>#N/A</v>
      </c>
      <c r="I339" s="276" t="e">
        <f>VLOOKUP(B339,'Erection Completed '!$B$2:$J$62,8,FALSE)</f>
        <v>#N/A</v>
      </c>
      <c r="J339" s="145"/>
      <c r="K339" s="277" t="e">
        <f>VLOOKUP(B339,'Erection Completed '!$B$2:$K$62,10,FALSE)</f>
        <v>#N/A</v>
      </c>
      <c r="L339" s="188"/>
    </row>
    <row r="340" spans="1:12" ht="16.399999999999999" customHeight="1" thickBot="1">
      <c r="A340" s="6">
        <v>339</v>
      </c>
      <c r="B340" s="254" t="s">
        <v>509</v>
      </c>
      <c r="C340" s="254" t="s">
        <v>623</v>
      </c>
      <c r="D340" s="193" t="e">
        <f>VLOOKUP(B340,'Erection Completed '!$B$2:$J$62,3,FALSE)</f>
        <v>#N/A</v>
      </c>
      <c r="E340" s="187">
        <v>37.796346</v>
      </c>
      <c r="F340" s="211" t="e">
        <f t="shared" si="5"/>
        <v>#N/A</v>
      </c>
      <c r="G340" s="193" t="e">
        <f>VLOOKUP(B340,'Erection Completed '!$B$2:$J$62,6,FALSE)</f>
        <v>#N/A</v>
      </c>
      <c r="H340" s="193" t="e">
        <f>VLOOKUP(B340,'Erection Completed '!$B$2:$J$62,7,FALSE)</f>
        <v>#N/A</v>
      </c>
      <c r="I340" s="276" t="e">
        <f>VLOOKUP(B340,'Erection Completed '!$B$2:$J$62,8,FALSE)</f>
        <v>#N/A</v>
      </c>
      <c r="J340" s="145"/>
      <c r="K340" s="277" t="e">
        <f>VLOOKUP(B340,'Erection Completed '!$B$2:$K$62,10,FALSE)</f>
        <v>#N/A</v>
      </c>
      <c r="L340" s="188"/>
    </row>
    <row r="341" spans="1:12" ht="16.399999999999999" customHeight="1" thickBot="1">
      <c r="A341" s="6">
        <v>340</v>
      </c>
      <c r="B341" s="254" t="s">
        <v>510</v>
      </c>
      <c r="C341" s="254" t="s">
        <v>642</v>
      </c>
      <c r="D341" s="193" t="e">
        <f>VLOOKUP(B341,'Erection Completed '!$B$2:$J$62,3,FALSE)</f>
        <v>#N/A</v>
      </c>
      <c r="E341" s="187">
        <v>39.458914000000007</v>
      </c>
      <c r="F341" s="211" t="e">
        <f t="shared" si="5"/>
        <v>#N/A</v>
      </c>
      <c r="G341" s="193" t="e">
        <f>VLOOKUP(B341,'Erection Completed '!$B$2:$J$62,6,FALSE)</f>
        <v>#N/A</v>
      </c>
      <c r="H341" s="193" t="e">
        <f>VLOOKUP(B341,'Erection Completed '!$B$2:$J$62,7,FALSE)</f>
        <v>#N/A</v>
      </c>
      <c r="I341" s="276" t="e">
        <f>VLOOKUP(B341,'Erection Completed '!$B$2:$J$62,8,FALSE)</f>
        <v>#N/A</v>
      </c>
      <c r="J341" s="145"/>
      <c r="K341" s="277" t="e">
        <f>VLOOKUP(B341,'Erection Completed '!$B$2:$K$62,10,FALSE)</f>
        <v>#N/A</v>
      </c>
      <c r="L341" s="188"/>
    </row>
    <row r="342" spans="1:12" ht="16.399999999999999" customHeight="1" thickBot="1">
      <c r="A342" s="6">
        <v>341</v>
      </c>
      <c r="B342" s="254" t="s">
        <v>199</v>
      </c>
      <c r="C342" s="254" t="s">
        <v>643</v>
      </c>
      <c r="D342" s="193" t="e">
        <f>VLOOKUP(B342,'Erection Completed '!$B$2:$J$62,3,FALSE)</f>
        <v>#N/A</v>
      </c>
      <c r="E342" s="187">
        <v>44.794097999999998</v>
      </c>
      <c r="F342" s="211" t="e">
        <f t="shared" si="5"/>
        <v>#N/A</v>
      </c>
      <c r="G342" s="193" t="e">
        <f>VLOOKUP(B342,'Erection Completed '!$B$2:$J$62,6,FALSE)</f>
        <v>#N/A</v>
      </c>
      <c r="H342" s="193" t="e">
        <f>VLOOKUP(B342,'Erection Completed '!$B$2:$J$62,7,FALSE)</f>
        <v>#N/A</v>
      </c>
      <c r="I342" s="276" t="e">
        <f>VLOOKUP(B342,'Erection Completed '!$B$2:$J$62,8,FALSE)</f>
        <v>#N/A</v>
      </c>
      <c r="J342" s="145"/>
      <c r="K342" s="277" t="e">
        <f>VLOOKUP(B342,'Erection Completed '!$B$2:$K$62,10,FALSE)</f>
        <v>#N/A</v>
      </c>
      <c r="L342" s="188"/>
    </row>
    <row r="343" spans="1:12" ht="16.399999999999999" customHeight="1" thickBot="1">
      <c r="A343" s="6">
        <v>342</v>
      </c>
      <c r="B343" s="254" t="s">
        <v>511</v>
      </c>
      <c r="C343" s="254" t="s">
        <v>623</v>
      </c>
      <c r="D343" s="193" t="e">
        <f>VLOOKUP(B343,'Erection Completed '!$B$2:$J$62,3,FALSE)</f>
        <v>#N/A</v>
      </c>
      <c r="E343" s="187">
        <v>37.796346</v>
      </c>
      <c r="F343" s="211" t="e">
        <f t="shared" si="5"/>
        <v>#N/A</v>
      </c>
      <c r="G343" s="193" t="e">
        <f>VLOOKUP(B343,'Erection Completed '!$B$2:$J$62,6,FALSE)</f>
        <v>#N/A</v>
      </c>
      <c r="H343" s="193" t="e">
        <f>VLOOKUP(B343,'Erection Completed '!$B$2:$J$62,7,FALSE)</f>
        <v>#N/A</v>
      </c>
      <c r="I343" s="276" t="e">
        <f>VLOOKUP(B343,'Erection Completed '!$B$2:$J$62,8,FALSE)</f>
        <v>#N/A</v>
      </c>
      <c r="J343" s="145"/>
      <c r="K343" s="277" t="e">
        <f>VLOOKUP(B343,'Erection Completed '!$B$2:$K$62,10,FALSE)</f>
        <v>#N/A</v>
      </c>
      <c r="L343" s="188"/>
    </row>
    <row r="344" spans="1:12" ht="16.399999999999999" customHeight="1" thickBot="1">
      <c r="A344" s="6">
        <v>343</v>
      </c>
      <c r="B344" s="254" t="s">
        <v>512</v>
      </c>
      <c r="C344" s="254" t="s">
        <v>625</v>
      </c>
      <c r="D344" s="193" t="e">
        <f>VLOOKUP(B344,'Erection Completed '!$B$2:$J$62,3,FALSE)</f>
        <v>#N/A</v>
      </c>
      <c r="E344" s="187">
        <v>65.756547999999995</v>
      </c>
      <c r="F344" s="211" t="e">
        <f t="shared" si="5"/>
        <v>#N/A</v>
      </c>
      <c r="G344" s="193" t="e">
        <f>VLOOKUP(B344,'Erection Completed '!$B$2:$J$62,6,FALSE)</f>
        <v>#N/A</v>
      </c>
      <c r="H344" s="193" t="e">
        <f>VLOOKUP(B344,'Erection Completed '!$B$2:$J$62,7,FALSE)</f>
        <v>#N/A</v>
      </c>
      <c r="I344" s="276" t="e">
        <f>VLOOKUP(B344,'Erection Completed '!$B$2:$J$62,8,FALSE)</f>
        <v>#N/A</v>
      </c>
      <c r="J344" s="145"/>
      <c r="K344" s="277" t="e">
        <f>VLOOKUP(B344,'Erection Completed '!$B$2:$K$62,10,FALSE)</f>
        <v>#N/A</v>
      </c>
      <c r="L344" s="188"/>
    </row>
    <row r="345" spans="1:12" ht="16.399999999999999" customHeight="1" thickBot="1">
      <c r="A345" s="6">
        <v>344</v>
      </c>
      <c r="B345" s="275" t="s">
        <v>513</v>
      </c>
      <c r="C345" s="275" t="s">
        <v>854</v>
      </c>
      <c r="D345" s="193" t="e">
        <f>VLOOKUP(B345,'Erection Completed '!$B$2:$J$62,3,FALSE)</f>
        <v>#N/A</v>
      </c>
      <c r="E345" s="187" t="e">
        <v>#N/A</v>
      </c>
      <c r="F345" s="211" t="e">
        <f t="shared" si="5"/>
        <v>#N/A</v>
      </c>
      <c r="G345" s="193" t="e">
        <f>VLOOKUP(B345,'Erection Completed '!$B$2:$J$62,6,FALSE)</f>
        <v>#N/A</v>
      </c>
      <c r="H345" s="193" t="e">
        <f>VLOOKUP(B345,'Erection Completed '!$B$2:$J$62,7,FALSE)</f>
        <v>#N/A</v>
      </c>
      <c r="I345" s="276" t="e">
        <f>VLOOKUP(B345,'Erection Completed '!$B$2:$J$62,8,FALSE)</f>
        <v>#N/A</v>
      </c>
      <c r="J345" s="145"/>
      <c r="K345" s="277" t="e">
        <f>VLOOKUP(B345,'Erection Completed '!$B$2:$K$62,10,FALSE)</f>
        <v>#N/A</v>
      </c>
      <c r="L345" s="188"/>
    </row>
    <row r="346" spans="1:12" ht="16.399999999999999" customHeight="1" thickBot="1">
      <c r="A346" s="6">
        <v>345</v>
      </c>
      <c r="B346" s="275" t="s">
        <v>514</v>
      </c>
      <c r="C346" s="275" t="s">
        <v>854</v>
      </c>
      <c r="D346" s="193" t="e">
        <f>VLOOKUP(B346,'Erection Completed '!$B$2:$J$62,3,FALSE)</f>
        <v>#N/A</v>
      </c>
      <c r="E346" s="187" t="e">
        <v>#N/A</v>
      </c>
      <c r="F346" s="211" t="e">
        <f t="shared" si="5"/>
        <v>#N/A</v>
      </c>
      <c r="G346" s="193" t="e">
        <f>VLOOKUP(B346,'Erection Completed '!$B$2:$J$62,6,FALSE)</f>
        <v>#N/A</v>
      </c>
      <c r="H346" s="193" t="e">
        <f>VLOOKUP(B346,'Erection Completed '!$B$2:$J$62,7,FALSE)</f>
        <v>#N/A</v>
      </c>
      <c r="I346" s="276" t="e">
        <f>VLOOKUP(B346,'Erection Completed '!$B$2:$J$62,8,FALSE)</f>
        <v>#N/A</v>
      </c>
      <c r="J346" s="145"/>
      <c r="K346" s="277" t="e">
        <f>VLOOKUP(B346,'Erection Completed '!$B$2:$K$62,10,FALSE)</f>
        <v>#N/A</v>
      </c>
      <c r="L346" s="188"/>
    </row>
    <row r="347" spans="1:12" ht="16.399999999999999" customHeight="1" thickBot="1">
      <c r="A347" s="6">
        <v>346</v>
      </c>
      <c r="B347" s="275" t="s">
        <v>515</v>
      </c>
      <c r="C347" s="275" t="s">
        <v>625</v>
      </c>
      <c r="D347" s="193" t="e">
        <f>VLOOKUP(B347,'Erection Completed '!$B$2:$J$62,3,FALSE)</f>
        <v>#N/A</v>
      </c>
      <c r="E347" s="187">
        <v>65.756547999999995</v>
      </c>
      <c r="F347" s="211" t="e">
        <f t="shared" si="5"/>
        <v>#N/A</v>
      </c>
      <c r="G347" s="193" t="e">
        <f>VLOOKUP(B347,'Erection Completed '!$B$2:$J$62,6,FALSE)</f>
        <v>#N/A</v>
      </c>
      <c r="H347" s="193" t="e">
        <f>VLOOKUP(B347,'Erection Completed '!$B$2:$J$62,7,FALSE)</f>
        <v>#N/A</v>
      </c>
      <c r="I347" s="276" t="e">
        <f>VLOOKUP(B347,'Erection Completed '!$B$2:$J$62,8,FALSE)</f>
        <v>#N/A</v>
      </c>
      <c r="J347" s="145"/>
      <c r="K347" s="277" t="e">
        <f>VLOOKUP(B347,'Erection Completed '!$B$2:$K$62,10,FALSE)</f>
        <v>#N/A</v>
      </c>
      <c r="L347" s="188"/>
    </row>
    <row r="348" spans="1:12" ht="16.399999999999999" customHeight="1" thickBot="1">
      <c r="A348" s="6">
        <v>347</v>
      </c>
      <c r="B348" s="254" t="s">
        <v>516</v>
      </c>
      <c r="C348" s="254" t="s">
        <v>5</v>
      </c>
      <c r="D348" s="193" t="e">
        <f>VLOOKUP(B348,'Erection Completed '!$B$2:$J$62,3,FALSE)</f>
        <v>#N/A</v>
      </c>
      <c r="E348" s="187">
        <v>80.408017000000001</v>
      </c>
      <c r="F348" s="211" t="e">
        <f t="shared" si="5"/>
        <v>#N/A</v>
      </c>
      <c r="G348" s="193" t="e">
        <f>VLOOKUP(B348,'Erection Completed '!$B$2:$J$62,6,FALSE)</f>
        <v>#N/A</v>
      </c>
      <c r="H348" s="193" t="e">
        <f>VLOOKUP(B348,'Erection Completed '!$B$2:$J$62,7,FALSE)</f>
        <v>#N/A</v>
      </c>
      <c r="I348" s="276" t="e">
        <f>VLOOKUP(B348,'Erection Completed '!$B$2:$J$62,8,FALSE)</f>
        <v>#N/A</v>
      </c>
      <c r="J348" s="145"/>
      <c r="K348" s="277" t="e">
        <f>VLOOKUP(B348,'Erection Completed '!$B$2:$K$62,10,FALSE)</f>
        <v>#N/A</v>
      </c>
      <c r="L348" s="188"/>
    </row>
    <row r="349" spans="1:12" ht="16.399999999999999" customHeight="1" thickBot="1">
      <c r="A349" s="6">
        <v>348</v>
      </c>
      <c r="B349" s="254" t="s">
        <v>517</v>
      </c>
      <c r="C349" s="254" t="s">
        <v>623</v>
      </c>
      <c r="D349" s="193" t="e">
        <f>VLOOKUP(B349,'Erection Completed '!$B$2:$J$62,3,FALSE)</f>
        <v>#N/A</v>
      </c>
      <c r="E349" s="187">
        <v>37.796346</v>
      </c>
      <c r="F349" s="211" t="e">
        <f t="shared" si="5"/>
        <v>#N/A</v>
      </c>
      <c r="G349" s="193" t="e">
        <f>VLOOKUP(B349,'Erection Completed '!$B$2:$J$62,6,FALSE)</f>
        <v>#N/A</v>
      </c>
      <c r="H349" s="193" t="e">
        <f>VLOOKUP(B349,'Erection Completed '!$B$2:$J$62,7,FALSE)</f>
        <v>#N/A</v>
      </c>
      <c r="I349" s="276" t="e">
        <f>VLOOKUP(B349,'Erection Completed '!$B$2:$J$62,8,FALSE)</f>
        <v>#N/A</v>
      </c>
      <c r="J349" s="145"/>
      <c r="K349" s="277" t="e">
        <f>VLOOKUP(B349,'Erection Completed '!$B$2:$K$62,10,FALSE)</f>
        <v>#N/A</v>
      </c>
      <c r="L349" s="188"/>
    </row>
    <row r="350" spans="1:12" ht="16.399999999999999" customHeight="1" thickBot="1">
      <c r="A350" s="6">
        <v>349</v>
      </c>
      <c r="B350" s="254" t="s">
        <v>518</v>
      </c>
      <c r="C350" s="254" t="s">
        <v>5</v>
      </c>
      <c r="D350" s="193" t="e">
        <f>VLOOKUP(B350,'Erection Completed '!$B$2:$J$62,3,FALSE)</f>
        <v>#N/A</v>
      </c>
      <c r="E350" s="187">
        <v>80.408017000000001</v>
      </c>
      <c r="F350" s="211" t="e">
        <f t="shared" si="5"/>
        <v>#N/A</v>
      </c>
      <c r="G350" s="193" t="e">
        <f>VLOOKUP(B350,'Erection Completed '!$B$2:$J$62,6,FALSE)</f>
        <v>#N/A</v>
      </c>
      <c r="H350" s="193" t="e">
        <f>VLOOKUP(B350,'Erection Completed '!$B$2:$J$62,7,FALSE)</f>
        <v>#N/A</v>
      </c>
      <c r="I350" s="276" t="e">
        <f>VLOOKUP(B350,'Erection Completed '!$B$2:$J$62,8,FALSE)</f>
        <v>#N/A</v>
      </c>
      <c r="J350" s="145"/>
      <c r="K350" s="277" t="e">
        <f>VLOOKUP(B350,'Erection Completed '!$B$2:$K$62,10,FALSE)</f>
        <v>#N/A</v>
      </c>
      <c r="L350" s="188"/>
    </row>
    <row r="351" spans="1:12" ht="16.399999999999999" customHeight="1" thickBot="1">
      <c r="A351" s="6">
        <v>350</v>
      </c>
      <c r="B351" s="254" t="s">
        <v>519</v>
      </c>
      <c r="C351" s="254" t="s">
        <v>627</v>
      </c>
      <c r="D351" s="193" t="e">
        <f>VLOOKUP(B351,'Erection Completed '!$B$2:$J$62,3,FALSE)</f>
        <v>#N/A</v>
      </c>
      <c r="E351" s="187">
        <v>46.689357999999991</v>
      </c>
      <c r="F351" s="211" t="e">
        <f t="shared" si="5"/>
        <v>#N/A</v>
      </c>
      <c r="G351" s="193" t="e">
        <f>VLOOKUP(B351,'Erection Completed '!$B$2:$J$62,6,FALSE)</f>
        <v>#N/A</v>
      </c>
      <c r="H351" s="193" t="e">
        <f>VLOOKUP(B351,'Erection Completed '!$B$2:$J$62,7,FALSE)</f>
        <v>#N/A</v>
      </c>
      <c r="I351" s="276" t="e">
        <f>VLOOKUP(B351,'Erection Completed '!$B$2:$J$62,8,FALSE)</f>
        <v>#N/A</v>
      </c>
      <c r="J351" s="145"/>
      <c r="K351" s="277" t="e">
        <f>VLOOKUP(B351,'Erection Completed '!$B$2:$K$62,10,FALSE)</f>
        <v>#N/A</v>
      </c>
      <c r="L351" s="188"/>
    </row>
    <row r="352" spans="1:12" ht="16.399999999999999" customHeight="1" thickBot="1">
      <c r="A352" s="6">
        <v>351</v>
      </c>
      <c r="B352" s="254" t="s">
        <v>520</v>
      </c>
      <c r="C352" s="254" t="s">
        <v>624</v>
      </c>
      <c r="D352" s="193" t="e">
        <f>VLOOKUP(B352,'Erection Completed '!$B$2:$J$62,3,FALSE)</f>
        <v>#N/A</v>
      </c>
      <c r="E352" s="187">
        <v>77.718057000000002</v>
      </c>
      <c r="F352" s="211" t="e">
        <f t="shared" si="5"/>
        <v>#N/A</v>
      </c>
      <c r="G352" s="193" t="e">
        <f>VLOOKUP(B352,'Erection Completed '!$B$2:$J$62,6,FALSE)</f>
        <v>#N/A</v>
      </c>
      <c r="H352" s="193" t="e">
        <f>VLOOKUP(B352,'Erection Completed '!$B$2:$J$62,7,FALSE)</f>
        <v>#N/A</v>
      </c>
      <c r="I352" s="276" t="e">
        <f>VLOOKUP(B352,'Erection Completed '!$B$2:$J$62,8,FALSE)</f>
        <v>#N/A</v>
      </c>
      <c r="J352" s="145"/>
      <c r="K352" s="277" t="e">
        <f>VLOOKUP(B352,'Erection Completed '!$B$2:$K$62,10,FALSE)</f>
        <v>#N/A</v>
      </c>
      <c r="L352" s="188"/>
    </row>
    <row r="353" spans="1:12" ht="16.399999999999999" customHeight="1">
      <c r="A353" s="6">
        <v>352</v>
      </c>
      <c r="B353" s="254" t="s">
        <v>521</v>
      </c>
      <c r="C353" s="254" t="s">
        <v>855</v>
      </c>
      <c r="D353" s="193" t="e">
        <f>VLOOKUP(B353,'Erection Completed '!$B$2:$J$62,3,FALSE)</f>
        <v>#N/A</v>
      </c>
      <c r="E353" s="187" t="e">
        <v>#N/A</v>
      </c>
      <c r="F353" s="211" t="e">
        <f t="shared" si="5"/>
        <v>#N/A</v>
      </c>
      <c r="G353" s="193" t="e">
        <f>VLOOKUP(B353,'Erection Completed '!$B$2:$J$62,6,FALSE)</f>
        <v>#N/A</v>
      </c>
      <c r="H353" s="193" t="e">
        <f>VLOOKUP(B353,'Erection Completed '!$B$2:$J$62,7,FALSE)</f>
        <v>#N/A</v>
      </c>
      <c r="I353" s="276" t="e">
        <f>VLOOKUP(B353,'Erection Completed '!$B$2:$J$62,8,FALSE)</f>
        <v>#N/A</v>
      </c>
      <c r="J353" s="145"/>
      <c r="K353" s="277" t="e">
        <f>VLOOKUP(B353,'Erection Completed '!$B$2:$K$62,10,FALSE)</f>
        <v>#N/A</v>
      </c>
      <c r="L353" s="188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2" t="s">
        <v>172</v>
      </c>
      <c r="B1" s="283"/>
      <c r="C1" s="283"/>
      <c r="D1" s="289">
        <f>SUBTOTAL(9,D4:D10485)</f>
        <v>12.751649000000002</v>
      </c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>
        <f>SUBTOTAL(9,Q8:Q119)</f>
        <v>416</v>
      </c>
      <c r="R1" s="283"/>
      <c r="S1" s="284"/>
    </row>
    <row r="2" spans="1:19" ht="21" customHeight="1">
      <c r="A2" s="739" t="s">
        <v>153</v>
      </c>
      <c r="B2" s="735" t="s">
        <v>154</v>
      </c>
      <c r="C2" s="735" t="s">
        <v>747</v>
      </c>
      <c r="D2" s="735" t="s">
        <v>766</v>
      </c>
      <c r="E2" s="735" t="s">
        <v>155</v>
      </c>
      <c r="F2" s="735" t="s">
        <v>761</v>
      </c>
      <c r="G2" s="735" t="s">
        <v>168</v>
      </c>
      <c r="H2" s="741" t="s">
        <v>85</v>
      </c>
      <c r="I2" s="741"/>
      <c r="J2" s="741" t="s">
        <v>87</v>
      </c>
      <c r="K2" s="741"/>
      <c r="L2" s="735" t="s">
        <v>165</v>
      </c>
      <c r="M2" s="735" t="s">
        <v>166</v>
      </c>
      <c r="N2" s="735" t="s">
        <v>167</v>
      </c>
      <c r="O2" s="735" t="s">
        <v>156</v>
      </c>
      <c r="P2" s="735" t="s">
        <v>159</v>
      </c>
      <c r="Q2" s="735" t="s">
        <v>164</v>
      </c>
      <c r="R2" s="735" t="s">
        <v>169</v>
      </c>
      <c r="S2" s="737" t="s">
        <v>121</v>
      </c>
    </row>
    <row r="3" spans="1:19" ht="25.4" customHeight="1">
      <c r="A3" s="740"/>
      <c r="B3" s="736"/>
      <c r="C3" s="736"/>
      <c r="D3" s="736"/>
      <c r="E3" s="736"/>
      <c r="F3" s="736"/>
      <c r="G3" s="736"/>
      <c r="H3" s="56" t="s">
        <v>113</v>
      </c>
      <c r="I3" s="56" t="s">
        <v>114</v>
      </c>
      <c r="J3" s="56" t="s">
        <v>113</v>
      </c>
      <c r="K3" s="56" t="s">
        <v>114</v>
      </c>
      <c r="L3" s="736"/>
      <c r="M3" s="736"/>
      <c r="N3" s="736"/>
      <c r="O3" s="736"/>
      <c r="P3" s="736"/>
      <c r="Q3" s="736"/>
      <c r="R3" s="736"/>
      <c r="S3" s="738"/>
    </row>
    <row r="4" spans="1:19" ht="15.5" hidden="1">
      <c r="A4" s="86">
        <v>1</v>
      </c>
      <c r="B4" s="44" t="s">
        <v>734</v>
      </c>
      <c r="C4" s="44">
        <v>2</v>
      </c>
      <c r="D4" s="201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5"/>
    </row>
    <row r="5" spans="1:19" ht="43.5" hidden="1" customHeight="1">
      <c r="A5" s="86">
        <v>2</v>
      </c>
      <c r="B5" s="44" t="s">
        <v>735</v>
      </c>
      <c r="C5" s="44">
        <v>4</v>
      </c>
      <c r="D5" s="201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5"/>
    </row>
    <row r="6" spans="1:19" ht="43.5" hidden="1" customHeight="1">
      <c r="A6" s="86">
        <v>3</v>
      </c>
      <c r="B6" s="44" t="s">
        <v>736</v>
      </c>
      <c r="C6" s="44">
        <v>7</v>
      </c>
      <c r="D6" s="201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8" t="s">
        <v>767</v>
      </c>
    </row>
    <row r="7" spans="1:19" ht="33.65" hidden="1" customHeight="1">
      <c r="A7" s="87">
        <v>4</v>
      </c>
      <c r="B7" s="44" t="s">
        <v>737</v>
      </c>
      <c r="C7" s="44">
        <v>2</v>
      </c>
      <c r="D7" s="201">
        <v>0.20890900000000001</v>
      </c>
      <c r="E7" s="212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2" t="s">
        <v>745</v>
      </c>
    </row>
    <row r="8" spans="1:19" ht="45.65" customHeight="1">
      <c r="A8" s="87">
        <v>5</v>
      </c>
      <c r="B8" s="5" t="s">
        <v>738</v>
      </c>
      <c r="C8" s="44">
        <v>5</v>
      </c>
      <c r="D8" s="201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8" t="s">
        <v>822</v>
      </c>
    </row>
    <row r="9" spans="1:19" ht="61.25" customHeight="1">
      <c r="A9" s="206">
        <v>6</v>
      </c>
      <c r="B9" s="198" t="s">
        <v>748</v>
      </c>
      <c r="C9" s="192">
        <v>7</v>
      </c>
      <c r="D9" s="207">
        <v>2.2839999999999998</v>
      </c>
      <c r="E9" s="198" t="s">
        <v>739</v>
      </c>
      <c r="F9" s="198" t="s">
        <v>763</v>
      </c>
      <c r="G9" s="208">
        <v>46118</v>
      </c>
      <c r="H9" s="208">
        <v>46125</v>
      </c>
      <c r="I9" s="208">
        <v>46128</v>
      </c>
      <c r="J9" s="208">
        <v>46161</v>
      </c>
      <c r="K9" s="208">
        <v>46163</v>
      </c>
      <c r="L9" s="52">
        <f t="shared" si="0"/>
        <v>46128</v>
      </c>
      <c r="M9" s="52">
        <f t="shared" si="1"/>
        <v>46163</v>
      </c>
      <c r="N9" s="198" t="s">
        <v>930</v>
      </c>
      <c r="O9" s="5" t="s">
        <v>110</v>
      </c>
      <c r="P9" s="192" t="s">
        <v>744</v>
      </c>
      <c r="Q9" s="192">
        <v>49</v>
      </c>
      <c r="R9" s="192">
        <v>1</v>
      </c>
      <c r="S9" s="209"/>
    </row>
    <row r="10" spans="1:19" ht="105.65" customHeight="1">
      <c r="A10" s="44">
        <v>7</v>
      </c>
      <c r="B10" s="5" t="s">
        <v>768</v>
      </c>
      <c r="C10" s="44">
        <v>4</v>
      </c>
      <c r="D10" s="207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7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7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7">
        <v>2.8616779999999999</v>
      </c>
      <c r="E13" s="5" t="s">
        <v>739</v>
      </c>
      <c r="F13" s="213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2" t="s">
        <v>744</v>
      </c>
      <c r="Q13" s="192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7">
        <v>1.3265070000000001</v>
      </c>
      <c r="E14" s="5" t="s">
        <v>739</v>
      </c>
      <c r="F14" s="213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7">
        <v>11</v>
      </c>
      <c r="B15" s="5" t="s">
        <v>777</v>
      </c>
      <c r="C15" s="44">
        <v>2</v>
      </c>
      <c r="D15" s="201">
        <v>0.24674000000000001</v>
      </c>
      <c r="E15" s="212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2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1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1">
        <v>0.21017</v>
      </c>
      <c r="E17" s="212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1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5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1">
        <v>0.468001</v>
      </c>
      <c r="E19" s="212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4">
        <v>0.22800000000000001</v>
      </c>
      <c r="E20" s="212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7">
        <v>0.85499000000000003</v>
      </c>
      <c r="E21" s="288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7">
        <v>1.5842240000000001</v>
      </c>
      <c r="E22" s="288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7">
        <v>19</v>
      </c>
      <c r="B23" s="5" t="s">
        <v>925</v>
      </c>
      <c r="C23" s="44">
        <v>2</v>
      </c>
      <c r="D23" s="201">
        <v>0.24382400000000001</v>
      </c>
      <c r="E23" s="212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8"/>
    </row>
    <row r="24" spans="1:19" ht="29">
      <c r="A24" s="44">
        <v>20</v>
      </c>
      <c r="B24" s="44" t="s">
        <v>928</v>
      </c>
      <c r="C24" s="44">
        <v>2</v>
      </c>
      <c r="D24" s="254">
        <v>0.27100000000000002</v>
      </c>
      <c r="E24" s="212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742" t="s">
        <v>172</v>
      </c>
      <c r="B1" s="743"/>
      <c r="C1" s="743"/>
      <c r="D1" s="743"/>
      <c r="E1" s="743"/>
      <c r="F1" s="743"/>
      <c r="G1" s="743"/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4"/>
    </row>
    <row r="2" spans="1:18" ht="21.65" customHeight="1">
      <c r="A2" s="247"/>
      <c r="B2" s="182"/>
      <c r="C2" s="182"/>
      <c r="D2" s="250">
        <f>SUM(D5:D55)</f>
        <v>12.680015999999998</v>
      </c>
      <c r="E2" s="182"/>
      <c r="F2" s="182"/>
      <c r="G2" s="182"/>
      <c r="H2" s="248"/>
      <c r="I2" s="248"/>
      <c r="J2" s="248"/>
      <c r="K2" s="248"/>
      <c r="L2" s="182"/>
      <c r="M2" s="182"/>
      <c r="N2" s="182"/>
      <c r="O2" s="182"/>
      <c r="P2" s="182"/>
      <c r="Q2" s="182"/>
      <c r="R2" s="249"/>
    </row>
    <row r="3" spans="1:18" ht="21" customHeight="1">
      <c r="A3" s="739" t="s">
        <v>153</v>
      </c>
      <c r="B3" s="735" t="s">
        <v>154</v>
      </c>
      <c r="C3" s="735" t="s">
        <v>747</v>
      </c>
      <c r="D3" s="735" t="s">
        <v>766</v>
      </c>
      <c r="E3" s="735" t="s">
        <v>155</v>
      </c>
      <c r="F3" s="735" t="s">
        <v>761</v>
      </c>
      <c r="G3" s="735" t="s">
        <v>168</v>
      </c>
      <c r="H3" s="741" t="s">
        <v>85</v>
      </c>
      <c r="I3" s="741"/>
      <c r="J3" s="741" t="s">
        <v>87</v>
      </c>
      <c r="K3" s="741"/>
      <c r="L3" s="735" t="s">
        <v>165</v>
      </c>
      <c r="M3" s="735" t="s">
        <v>166</v>
      </c>
      <c r="N3" s="735" t="s">
        <v>156</v>
      </c>
      <c r="O3" s="735" t="s">
        <v>159</v>
      </c>
      <c r="P3" s="735" t="s">
        <v>164</v>
      </c>
      <c r="Q3" s="735" t="s">
        <v>169</v>
      </c>
      <c r="R3" s="737" t="s">
        <v>121</v>
      </c>
    </row>
    <row r="4" spans="1:18" ht="25.4" customHeight="1">
      <c r="A4" s="740"/>
      <c r="B4" s="736"/>
      <c r="C4" s="736"/>
      <c r="D4" s="736"/>
      <c r="E4" s="736"/>
      <c r="F4" s="736"/>
      <c r="G4" s="736"/>
      <c r="H4" s="56" t="s">
        <v>113</v>
      </c>
      <c r="I4" s="56" t="s">
        <v>114</v>
      </c>
      <c r="J4" s="56" t="s">
        <v>113</v>
      </c>
      <c r="K4" s="56" t="s">
        <v>114</v>
      </c>
      <c r="L4" s="736"/>
      <c r="M4" s="736"/>
      <c r="N4" s="736"/>
      <c r="O4" s="736"/>
      <c r="P4" s="736"/>
      <c r="Q4" s="736"/>
      <c r="R4" s="738"/>
    </row>
    <row r="5" spans="1:18" ht="15.5">
      <c r="A5" s="87">
        <v>1</v>
      </c>
      <c r="B5" s="44" t="s">
        <v>737</v>
      </c>
      <c r="C5" s="44">
        <v>2</v>
      </c>
      <c r="D5" s="201">
        <v>0.20890900000000001</v>
      </c>
      <c r="E5" s="212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2" t="s">
        <v>745</v>
      </c>
    </row>
    <row r="6" spans="1:18" ht="43.5" customHeight="1">
      <c r="A6" s="86">
        <f>A5+1</f>
        <v>2</v>
      </c>
      <c r="B6" s="44" t="s">
        <v>734</v>
      </c>
      <c r="C6" s="44">
        <v>2</v>
      </c>
      <c r="D6" s="201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5"/>
    </row>
    <row r="7" spans="1:18" ht="33.65" customHeight="1">
      <c r="A7" s="86">
        <f t="shared" ref="A7:A16" si="0">A6+1</f>
        <v>3</v>
      </c>
      <c r="B7" s="5" t="s">
        <v>771</v>
      </c>
      <c r="C7" s="44">
        <v>3</v>
      </c>
      <c r="D7" s="201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5"/>
    </row>
    <row r="8" spans="1:18" ht="37.5" customHeight="1">
      <c r="A8" s="86">
        <f t="shared" si="0"/>
        <v>4</v>
      </c>
      <c r="B8" s="44" t="s">
        <v>736</v>
      </c>
      <c r="C8" s="44">
        <v>7</v>
      </c>
      <c r="D8" s="207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6">
        <f t="shared" si="0"/>
        <v>5</v>
      </c>
      <c r="B9" s="5" t="s">
        <v>770</v>
      </c>
      <c r="C9" s="44">
        <v>5</v>
      </c>
      <c r="D9" s="207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6">
        <f t="shared" si="0"/>
        <v>6</v>
      </c>
      <c r="B10" s="5" t="s">
        <v>777</v>
      </c>
      <c r="C10" s="44">
        <v>2</v>
      </c>
      <c r="D10" s="201">
        <v>0.24673999999999999</v>
      </c>
      <c r="E10" s="212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2" t="s">
        <v>779</v>
      </c>
    </row>
    <row r="11" spans="1:18" ht="15.5">
      <c r="A11" s="86">
        <f t="shared" si="0"/>
        <v>7</v>
      </c>
      <c r="B11" s="44" t="s">
        <v>735</v>
      </c>
      <c r="C11" s="44">
        <v>4</v>
      </c>
      <c r="D11" s="201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5"/>
    </row>
    <row r="12" spans="1:18" ht="15.5">
      <c r="A12" s="86">
        <f t="shared" si="0"/>
        <v>8</v>
      </c>
      <c r="B12" s="44" t="s">
        <v>820</v>
      </c>
      <c r="C12" s="44">
        <v>2</v>
      </c>
      <c r="D12" s="201">
        <v>0.468001</v>
      </c>
      <c r="E12" s="212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9" t="s">
        <v>745</v>
      </c>
    </row>
    <row r="13" spans="1:18" ht="15.5">
      <c r="A13" s="86">
        <f t="shared" si="0"/>
        <v>9</v>
      </c>
      <c r="B13" s="44" t="s">
        <v>815</v>
      </c>
      <c r="C13" s="44">
        <v>2</v>
      </c>
      <c r="D13" s="201">
        <v>0.21017</v>
      </c>
      <c r="E13" s="212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1">
        <v>2.8616779999999999</v>
      </c>
      <c r="E14" s="5" t="s">
        <v>739</v>
      </c>
      <c r="F14" s="213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4">
        <v>0.22800000000000001</v>
      </c>
      <c r="E15" s="212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4">
        <v>2.2839999999999998</v>
      </c>
      <c r="E16" s="288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L3:L4"/>
    <mergeCell ref="M3:M4"/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6" bestFit="1" customWidth="1"/>
    <col min="11" max="11" width="15.08984375" style="186" bestFit="1" customWidth="1"/>
    <col min="12" max="12" width="13.36328125" bestFit="1" customWidth="1"/>
    <col min="13" max="13" width="14.08984375" bestFit="1" customWidth="1"/>
    <col min="14" max="14" width="15.08984375" style="186" bestFit="1" customWidth="1"/>
    <col min="15" max="17" width="15.08984375" style="186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1"/>
      <c r="B1" s="182"/>
      <c r="C1" s="181"/>
      <c r="D1" s="183" t="s">
        <v>704</v>
      </c>
      <c r="E1" s="184">
        <v>2</v>
      </c>
      <c r="F1" s="3">
        <f>SUBTOTAL(9,F3:F174)/1000</f>
        <v>9.319214999999998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5"/>
    </row>
    <row r="2" spans="1:24" ht="29">
      <c r="A2" s="257" t="s">
        <v>705</v>
      </c>
      <c r="B2" s="258" t="s">
        <v>706</v>
      </c>
      <c r="C2" s="258" t="s">
        <v>707</v>
      </c>
      <c r="D2" s="258" t="s">
        <v>708</v>
      </c>
      <c r="E2" s="258" t="s">
        <v>832</v>
      </c>
      <c r="F2" s="258" t="s">
        <v>709</v>
      </c>
      <c r="G2" s="259" t="s">
        <v>710</v>
      </c>
      <c r="H2" s="260" t="s">
        <v>711</v>
      </c>
      <c r="I2" s="261" t="s">
        <v>712</v>
      </c>
      <c r="J2" s="262" t="s">
        <v>713</v>
      </c>
      <c r="K2" s="259" t="s">
        <v>714</v>
      </c>
      <c r="L2" s="258" t="s">
        <v>715</v>
      </c>
      <c r="M2" s="259" t="s">
        <v>716</v>
      </c>
      <c r="N2" s="263" t="s">
        <v>717</v>
      </c>
      <c r="O2" s="257" t="s">
        <v>718</v>
      </c>
      <c r="P2" s="264" t="s">
        <v>719</v>
      </c>
      <c r="Q2" s="265" t="s">
        <v>720</v>
      </c>
      <c r="R2" s="266" t="s">
        <v>721</v>
      </c>
      <c r="S2" s="258" t="s">
        <v>109</v>
      </c>
      <c r="T2" s="258" t="s">
        <v>631</v>
      </c>
      <c r="U2" s="258" t="s">
        <v>722</v>
      </c>
      <c r="V2" s="258" t="s">
        <v>723</v>
      </c>
      <c r="W2" s="258" t="s">
        <v>724</v>
      </c>
      <c r="X2" s="265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2">
        <v>1142.7619999999999</v>
      </c>
      <c r="G3" s="6" t="s">
        <v>739</v>
      </c>
      <c r="H3" s="271" t="s">
        <v>836</v>
      </c>
      <c r="I3" s="268"/>
      <c r="J3" s="43"/>
      <c r="K3" s="43"/>
      <c r="L3" s="267"/>
      <c r="M3" s="52"/>
      <c r="N3" s="52"/>
      <c r="O3" s="128"/>
      <c r="P3" s="128"/>
      <c r="Q3" s="128"/>
      <c r="R3" s="267"/>
      <c r="S3" s="6"/>
      <c r="T3" s="129"/>
      <c r="U3" s="129"/>
      <c r="V3" s="129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2">
        <v>243.82400000000001</v>
      </c>
      <c r="G4" s="6" t="s">
        <v>740</v>
      </c>
      <c r="H4" s="231" t="s">
        <v>70</v>
      </c>
      <c r="I4" s="268" t="s">
        <v>161</v>
      </c>
      <c r="J4" s="43"/>
      <c r="K4" s="43"/>
      <c r="L4" s="267"/>
      <c r="M4" s="52"/>
      <c r="N4" s="52"/>
      <c r="O4" s="128"/>
      <c r="P4" s="128"/>
      <c r="Q4" s="128"/>
      <c r="R4" s="267"/>
      <c r="S4" s="6"/>
      <c r="T4" s="129"/>
      <c r="U4" s="129"/>
      <c r="V4" s="129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2">
        <v>1421.595</v>
      </c>
      <c r="G5" s="6" t="s">
        <v>739</v>
      </c>
      <c r="H5" s="231" t="s">
        <v>70</v>
      </c>
      <c r="I5" s="268" t="s">
        <v>161</v>
      </c>
      <c r="J5" s="43"/>
      <c r="K5" s="43"/>
      <c r="L5" s="267"/>
      <c r="M5" s="52"/>
      <c r="N5" s="52"/>
      <c r="O5" s="128"/>
      <c r="P5" s="128"/>
      <c r="Q5" s="128"/>
      <c r="R5" s="267"/>
      <c r="S5" s="6"/>
      <c r="T5" s="129" t="s">
        <v>744</v>
      </c>
      <c r="U5" s="129">
        <v>49</v>
      </c>
      <c r="V5" s="129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2">
        <v>2861.6779999999999</v>
      </c>
      <c r="G6" s="6" t="s">
        <v>739</v>
      </c>
      <c r="H6" s="231" t="s">
        <v>773</v>
      </c>
      <c r="I6" s="268" t="s">
        <v>161</v>
      </c>
      <c r="J6" s="43">
        <v>46145</v>
      </c>
      <c r="K6" s="43">
        <v>46150</v>
      </c>
      <c r="L6" s="267" t="s">
        <v>110</v>
      </c>
      <c r="M6" s="52">
        <v>46152</v>
      </c>
      <c r="N6" s="52">
        <v>46157</v>
      </c>
      <c r="O6" s="128"/>
      <c r="P6" s="128" t="s">
        <v>161</v>
      </c>
      <c r="Q6" s="128" t="s">
        <v>161</v>
      </c>
      <c r="R6" s="267"/>
      <c r="S6" s="6"/>
      <c r="T6" s="129" t="s">
        <v>744</v>
      </c>
      <c r="U6" s="129">
        <v>49</v>
      </c>
      <c r="V6" s="129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2">
        <v>276.14100000000002</v>
      </c>
      <c r="G7" s="278" t="s">
        <v>745</v>
      </c>
      <c r="H7" s="270" t="s">
        <v>836</v>
      </c>
      <c r="I7" s="268"/>
      <c r="J7" s="43"/>
      <c r="K7" s="43"/>
      <c r="L7" s="267"/>
      <c r="M7" s="52"/>
      <c r="N7" s="52"/>
      <c r="O7" s="128"/>
      <c r="P7" s="128"/>
      <c r="Q7" s="128"/>
      <c r="R7" s="267"/>
      <c r="S7" s="6"/>
      <c r="T7" s="129" t="s">
        <v>744</v>
      </c>
      <c r="U7" s="129">
        <v>49</v>
      </c>
      <c r="V7" s="129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2">
        <v>2284</v>
      </c>
      <c r="G8" s="6" t="s">
        <v>739</v>
      </c>
      <c r="H8" s="269" t="s">
        <v>773</v>
      </c>
      <c r="I8" s="268" t="s">
        <v>161</v>
      </c>
      <c r="J8" s="43">
        <v>46125</v>
      </c>
      <c r="K8" s="43">
        <v>46128</v>
      </c>
      <c r="L8" s="267" t="s">
        <v>110</v>
      </c>
      <c r="M8" s="52">
        <v>46161</v>
      </c>
      <c r="N8" s="52">
        <v>46163</v>
      </c>
      <c r="O8" s="128"/>
      <c r="P8" s="128"/>
      <c r="Q8" s="128"/>
      <c r="R8" s="267"/>
      <c r="S8" s="6"/>
      <c r="T8" s="129" t="s">
        <v>744</v>
      </c>
      <c r="U8" s="129">
        <v>45</v>
      </c>
      <c r="V8" s="129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2">
        <v>1937.394</v>
      </c>
      <c r="G9" s="6" t="s">
        <v>739</v>
      </c>
      <c r="H9" s="231" t="s">
        <v>837</v>
      </c>
      <c r="I9" s="268"/>
      <c r="J9" s="43"/>
      <c r="K9" s="43"/>
      <c r="L9" s="267"/>
      <c r="M9" s="52"/>
      <c r="N9" s="52"/>
      <c r="O9" s="128"/>
      <c r="P9" s="128"/>
      <c r="Q9" s="128"/>
      <c r="R9" s="267"/>
      <c r="S9" s="6"/>
      <c r="T9" s="129"/>
      <c r="U9" s="129"/>
      <c r="V9" s="129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2">
        <v>1472.5889999999999</v>
      </c>
      <c r="G10" s="6" t="s">
        <v>739</v>
      </c>
      <c r="H10" s="231" t="s">
        <v>837</v>
      </c>
      <c r="I10" s="268"/>
      <c r="J10" s="43"/>
      <c r="K10" s="43"/>
      <c r="L10" s="267"/>
      <c r="M10" s="52"/>
      <c r="N10" s="52"/>
      <c r="O10" s="128"/>
      <c r="P10" s="128"/>
      <c r="Q10" s="128"/>
      <c r="R10" s="267"/>
      <c r="S10" s="6"/>
      <c r="T10" s="129"/>
      <c r="U10" s="129"/>
      <c r="V10" s="129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2">
        <v>1288.931</v>
      </c>
      <c r="G11" s="6" t="s">
        <v>739</v>
      </c>
      <c r="H11" s="231" t="s">
        <v>836</v>
      </c>
      <c r="I11" s="268"/>
      <c r="J11" s="43"/>
      <c r="K11" s="43"/>
      <c r="L11" s="267"/>
      <c r="M11" s="52"/>
      <c r="N11" s="52"/>
      <c r="O11" s="128"/>
      <c r="P11" s="128"/>
      <c r="Q11" s="128"/>
      <c r="R11" s="267"/>
      <c r="S11" s="6"/>
      <c r="T11" s="129"/>
      <c r="U11" s="129"/>
      <c r="V11" s="129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2">
        <v>1584.22</v>
      </c>
      <c r="G12" s="6" t="s">
        <v>739</v>
      </c>
      <c r="H12" s="231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2">
        <v>709.97900000000004</v>
      </c>
      <c r="G13" s="6" t="s">
        <v>740</v>
      </c>
      <c r="H13" s="231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2">
        <v>339.13</v>
      </c>
      <c r="G14" s="6" t="s">
        <v>740</v>
      </c>
      <c r="H14" s="231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2">
        <v>620</v>
      </c>
      <c r="G15" s="6" t="s">
        <v>740</v>
      </c>
      <c r="H15" s="231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2">
        <v>620.05999999999995</v>
      </c>
      <c r="G16" s="6" t="s">
        <v>740</v>
      </c>
      <c r="H16" s="231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2">
        <v>535.07000000000005</v>
      </c>
      <c r="G17" s="6" t="s">
        <v>740</v>
      </c>
      <c r="H17" s="231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2">
        <v>2201.62</v>
      </c>
      <c r="G18" s="6" t="s">
        <v>739</v>
      </c>
      <c r="H18" s="231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2">
        <v>1217.54</v>
      </c>
      <c r="G19" s="6" t="s">
        <v>739</v>
      </c>
      <c r="H19" s="231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2">
        <v>767</v>
      </c>
      <c r="G20" s="6" t="s">
        <v>740</v>
      </c>
      <c r="H20" s="231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2">
        <v>250</v>
      </c>
      <c r="G21" s="278" t="s">
        <v>745</v>
      </c>
      <c r="H21" s="231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2">
        <v>833.85</v>
      </c>
      <c r="G22" s="6" t="s">
        <v>740</v>
      </c>
      <c r="H22" s="231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2">
        <v>360.67</v>
      </c>
      <c r="G23" s="6" t="s">
        <v>740</v>
      </c>
      <c r="H23" s="231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2">
        <v>247.87100000000001</v>
      </c>
      <c r="G24" s="278" t="s">
        <v>745</v>
      </c>
      <c r="H24" s="231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2">
        <v>459.99799999999999</v>
      </c>
      <c r="G25" s="6" t="s">
        <v>740</v>
      </c>
      <c r="H25" s="231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2">
        <v>455.96300000000002</v>
      </c>
      <c r="G26" s="278" t="s">
        <v>745</v>
      </c>
      <c r="H26" s="231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2">
        <v>1116.114</v>
      </c>
      <c r="G27" s="6" t="s">
        <v>739</v>
      </c>
      <c r="H27" s="231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2">
        <v>460.541</v>
      </c>
      <c r="G28" s="6" t="s">
        <v>740</v>
      </c>
      <c r="H28" s="231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2">
        <v>716.09</v>
      </c>
      <c r="G29" s="6" t="s">
        <v>740</v>
      </c>
      <c r="H29" s="231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2">
        <v>340</v>
      </c>
      <c r="G30" s="6" t="s">
        <v>740</v>
      </c>
      <c r="H30" s="231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2">
        <v>360.1</v>
      </c>
      <c r="G31" s="6" t="s">
        <v>740</v>
      </c>
      <c r="H31" s="231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2">
        <v>204</v>
      </c>
      <c r="G32" s="278" t="s">
        <v>745</v>
      </c>
      <c r="H32" s="231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2">
        <v>2659.63</v>
      </c>
      <c r="G33" s="6" t="s">
        <v>739</v>
      </c>
      <c r="H33" s="231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2">
        <v>164.303</v>
      </c>
      <c r="G34" s="6" t="s">
        <v>740</v>
      </c>
      <c r="H34" s="231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2">
        <v>277.27</v>
      </c>
      <c r="G35" s="278" t="s">
        <v>745</v>
      </c>
      <c r="H35" s="231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2">
        <v>451.67899999999997</v>
      </c>
      <c r="G36" s="278" t="s">
        <v>745</v>
      </c>
      <c r="H36" s="231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2">
        <v>2776</v>
      </c>
      <c r="G37" s="6" t="s">
        <v>739</v>
      </c>
      <c r="H37" s="231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2">
        <v>344.26799999999997</v>
      </c>
      <c r="G38" s="6" t="s">
        <v>740</v>
      </c>
      <c r="H38" s="231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2">
        <v>251.64500000000001</v>
      </c>
      <c r="G39" s="278" t="s">
        <v>745</v>
      </c>
      <c r="H39" s="231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2">
        <v>2077.9969999999998</v>
      </c>
      <c r="G40" s="6" t="s">
        <v>739</v>
      </c>
      <c r="H40" s="231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2">
        <v>508.08800000000002</v>
      </c>
      <c r="G41" s="6" t="s">
        <v>740</v>
      </c>
      <c r="H41" s="231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2">
        <v>258.00200000000001</v>
      </c>
      <c r="G42" s="278" t="s">
        <v>745</v>
      </c>
      <c r="H42" s="231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2">
        <v>281</v>
      </c>
      <c r="G43" s="6" t="s">
        <v>740</v>
      </c>
      <c r="H43" s="231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2">
        <v>367.61</v>
      </c>
      <c r="G44" s="6" t="s">
        <v>740</v>
      </c>
      <c r="H44" s="231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2">
        <v>266.99</v>
      </c>
      <c r="G45" s="6" t="s">
        <v>740</v>
      </c>
      <c r="H45" s="231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2">
        <v>500.05</v>
      </c>
      <c r="G46" s="6" t="s">
        <v>740</v>
      </c>
      <c r="H46" s="231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2">
        <v>295</v>
      </c>
      <c r="G47" s="278" t="s">
        <v>745</v>
      </c>
      <c r="H47" s="231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2">
        <v>1184.01</v>
      </c>
      <c r="G48" s="6" t="s">
        <v>739</v>
      </c>
      <c r="H48" s="231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2">
        <v>490.15</v>
      </c>
      <c r="G49" s="6" t="s">
        <v>740</v>
      </c>
      <c r="H49" s="231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2">
        <v>295.36</v>
      </c>
      <c r="G50" s="6" t="s">
        <v>740</v>
      </c>
      <c r="H50" s="231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2">
        <v>257.33999999999997</v>
      </c>
      <c r="G51" s="278" t="s">
        <v>745</v>
      </c>
      <c r="H51" s="231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2">
        <v>342.99</v>
      </c>
      <c r="G52" s="6" t="s">
        <v>740</v>
      </c>
      <c r="H52" s="231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2">
        <v>335.33</v>
      </c>
      <c r="G53" s="6" t="s">
        <v>740</v>
      </c>
      <c r="H53" s="231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2">
        <v>230</v>
      </c>
      <c r="G54" s="278" t="s">
        <v>745</v>
      </c>
      <c r="H54" s="231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2">
        <v>253.62</v>
      </c>
      <c r="G55" s="6" t="s">
        <v>740</v>
      </c>
      <c r="H55" s="231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2">
        <v>333.34</v>
      </c>
      <c r="G56" s="278" t="s">
        <v>745</v>
      </c>
      <c r="H56" s="231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2">
        <v>392.23</v>
      </c>
      <c r="G57" s="6" t="s">
        <v>740</v>
      </c>
      <c r="H57" s="231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2">
        <v>248.00200000000001</v>
      </c>
      <c r="G58" s="278" t="s">
        <v>745</v>
      </c>
      <c r="H58" s="231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2">
        <v>328.49599999999998</v>
      </c>
      <c r="G59" s="278" t="s">
        <v>745</v>
      </c>
      <c r="H59" s="231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2">
        <v>382.995</v>
      </c>
      <c r="G60" s="278" t="s">
        <v>745</v>
      </c>
      <c r="H60" s="231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2">
        <v>401.589</v>
      </c>
      <c r="G61" s="6" t="s">
        <v>740</v>
      </c>
      <c r="H61" s="231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2">
        <v>285.05500000000001</v>
      </c>
      <c r="G62" s="278" t="s">
        <v>745</v>
      </c>
      <c r="H62" s="231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2">
        <v>2297.9960000000001</v>
      </c>
      <c r="G63" s="6" t="s">
        <v>739</v>
      </c>
      <c r="H63" s="231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2">
        <v>730.096</v>
      </c>
      <c r="G64" s="6" t="s">
        <v>740</v>
      </c>
      <c r="H64" s="231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2">
        <v>280</v>
      </c>
      <c r="G65" s="6" t="s">
        <v>740</v>
      </c>
      <c r="H65" s="231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2">
        <v>576.14499999999998</v>
      </c>
      <c r="G66" s="6" t="s">
        <v>740</v>
      </c>
      <c r="H66" s="231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2">
        <v>255.601</v>
      </c>
      <c r="G67" s="278" t="s">
        <v>745</v>
      </c>
      <c r="H67" s="231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2">
        <v>521.31200000000001</v>
      </c>
      <c r="G68" s="6" t="s">
        <v>740</v>
      </c>
      <c r="H68" s="231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2">
        <v>261.44600000000003</v>
      </c>
      <c r="G69" s="278" t="s">
        <v>745</v>
      </c>
      <c r="H69" s="231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2">
        <v>186.77199999999999</v>
      </c>
      <c r="G70" s="278" t="s">
        <v>745</v>
      </c>
      <c r="H70" s="231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2">
        <v>689.62900000000002</v>
      </c>
      <c r="G71" s="6" t="s">
        <v>740</v>
      </c>
      <c r="H71" s="231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2">
        <v>215.227</v>
      </c>
      <c r="G72" s="278" t="s">
        <v>745</v>
      </c>
      <c r="H72" s="231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2">
        <v>2633.3690000000001</v>
      </c>
      <c r="G73" s="6" t="s">
        <v>739</v>
      </c>
      <c r="H73" s="231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2">
        <v>468.00099999999998</v>
      </c>
      <c r="G74" s="278" t="s">
        <v>745</v>
      </c>
      <c r="H74" s="231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8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2">
        <v>445.52800000000002</v>
      </c>
      <c r="G75" s="6" t="s">
        <v>740</v>
      </c>
      <c r="H75" s="231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2">
        <v>1043.3340000000001</v>
      </c>
      <c r="G76" s="6" t="s">
        <v>739</v>
      </c>
      <c r="H76" s="231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2">
        <v>228.09</v>
      </c>
      <c r="G77" s="278" t="s">
        <v>745</v>
      </c>
      <c r="H77" s="231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2">
        <v>1326.5070000000001</v>
      </c>
      <c r="G78" s="6" t="s">
        <v>739</v>
      </c>
      <c r="H78" s="231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2">
        <v>1582.4739999999999</v>
      </c>
      <c r="G79" s="6" t="s">
        <v>739</v>
      </c>
      <c r="H79" s="231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2">
        <v>821.99699999999996</v>
      </c>
      <c r="G80" s="6" t="s">
        <v>740</v>
      </c>
      <c r="H80" s="224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2">
        <v>2412.62</v>
      </c>
      <c r="G81" s="6" t="s">
        <v>739</v>
      </c>
      <c r="H81" s="231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2">
        <v>208.90899999999999</v>
      </c>
      <c r="G82" s="278" t="s">
        <v>745</v>
      </c>
      <c r="H82" s="231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8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2">
        <v>1479.41</v>
      </c>
      <c r="G83" s="6" t="s">
        <v>739</v>
      </c>
      <c r="H83" s="231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2">
        <v>210.17</v>
      </c>
      <c r="G84" s="278" t="s">
        <v>745</v>
      </c>
      <c r="H84" s="231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2">
        <v>271</v>
      </c>
      <c r="G85" s="278" t="s">
        <v>745</v>
      </c>
      <c r="H85" s="231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2">
        <v>390.65</v>
      </c>
      <c r="G86" s="278" t="s">
        <v>745</v>
      </c>
      <c r="H86" s="231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2">
        <v>428.21</v>
      </c>
      <c r="G87" s="6" t="s">
        <v>740</v>
      </c>
      <c r="H87" s="231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2">
        <v>672.59</v>
      </c>
      <c r="G88" s="6" t="s">
        <v>740</v>
      </c>
      <c r="H88" s="231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2">
        <v>807.98</v>
      </c>
      <c r="G89" s="6" t="s">
        <v>740</v>
      </c>
      <c r="H89" s="231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2">
        <v>226.48</v>
      </c>
      <c r="G90" s="278" t="s">
        <v>745</v>
      </c>
      <c r="H90" s="231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2">
        <v>465.47</v>
      </c>
      <c r="G91" s="6" t="s">
        <v>740</v>
      </c>
      <c r="H91" s="231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2">
        <v>389.51</v>
      </c>
      <c r="G92" s="6" t="s">
        <v>740</v>
      </c>
      <c r="H92" s="231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2">
        <v>222.83</v>
      </c>
      <c r="G93" s="278" t="s">
        <v>745</v>
      </c>
      <c r="H93" s="231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2">
        <v>277.42</v>
      </c>
      <c r="G94" s="278" t="s">
        <v>745</v>
      </c>
      <c r="H94" s="231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2">
        <v>470</v>
      </c>
      <c r="G95" s="6" t="s">
        <v>740</v>
      </c>
      <c r="H95" s="231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2">
        <v>479.7</v>
      </c>
      <c r="G96" s="6" t="s">
        <v>740</v>
      </c>
      <c r="H96" s="231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2">
        <v>239.69</v>
      </c>
      <c r="G97" s="278" t="s">
        <v>745</v>
      </c>
      <c r="H97" s="231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2">
        <v>1148.42</v>
      </c>
      <c r="G98" s="6" t="s">
        <v>739</v>
      </c>
      <c r="H98" s="231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2">
        <v>983.72</v>
      </c>
      <c r="G99" s="6" t="s">
        <v>740</v>
      </c>
      <c r="H99" s="231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2">
        <v>246.74</v>
      </c>
      <c r="G100" s="278" t="s">
        <v>745</v>
      </c>
      <c r="H100" s="231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2">
        <v>1266.29</v>
      </c>
      <c r="G101" s="6" t="s">
        <v>739</v>
      </c>
      <c r="H101" s="231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2">
        <v>709.98</v>
      </c>
      <c r="G102" s="278" t="s">
        <v>745</v>
      </c>
      <c r="H102" s="231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2">
        <v>513.96</v>
      </c>
      <c r="G103" s="6" t="s">
        <v>740</v>
      </c>
      <c r="H103" s="231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2">
        <v>233.14</v>
      </c>
      <c r="G104" s="278" t="s">
        <v>745</v>
      </c>
      <c r="H104" s="231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2">
        <v>128.02000000000001</v>
      </c>
      <c r="G105" s="6" t="s">
        <v>740</v>
      </c>
      <c r="H105" s="231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2">
        <v>282.82</v>
      </c>
      <c r="G106" s="6" t="s">
        <v>740</v>
      </c>
      <c r="H106" s="231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2">
        <v>339.95</v>
      </c>
      <c r="G107" s="6" t="s">
        <v>740</v>
      </c>
      <c r="H107" s="231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2">
        <v>172.64</v>
      </c>
      <c r="G108" s="278" t="s">
        <v>745</v>
      </c>
      <c r="H108" s="231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2">
        <v>555.16999999999996</v>
      </c>
      <c r="G109" s="6" t="s">
        <v>740</v>
      </c>
      <c r="H109" s="231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2">
        <v>811.52</v>
      </c>
      <c r="G110" s="6" t="s">
        <v>740</v>
      </c>
      <c r="H110" s="231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2">
        <v>184.81</v>
      </c>
      <c r="G111" s="6" t="s">
        <v>740</v>
      </c>
      <c r="H111" s="231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2">
        <v>214.27</v>
      </c>
      <c r="G112" s="6" t="s">
        <v>740</v>
      </c>
      <c r="H112" s="231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2">
        <v>272.3</v>
      </c>
      <c r="G113" s="278" t="s">
        <v>745</v>
      </c>
      <c r="H113" s="231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2">
        <v>284.64</v>
      </c>
      <c r="G114" s="278" t="s">
        <v>745</v>
      </c>
      <c r="H114" s="231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2">
        <v>1036.29</v>
      </c>
      <c r="G115" s="6" t="s">
        <v>739</v>
      </c>
      <c r="H115" s="231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2">
        <v>397.66</v>
      </c>
      <c r="G116" s="278" t="s">
        <v>745</v>
      </c>
      <c r="H116" s="231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2">
        <v>1872</v>
      </c>
      <c r="G117" s="6" t="s">
        <v>739</v>
      </c>
      <c r="H117" s="231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2">
        <v>266.96100000000001</v>
      </c>
      <c r="G118" s="6" t="s">
        <v>740</v>
      </c>
      <c r="H118" s="231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2">
        <v>378.221</v>
      </c>
      <c r="G119" s="278" t="s">
        <v>745</v>
      </c>
      <c r="H119" s="231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2">
        <v>325.22899999999998</v>
      </c>
      <c r="G120" s="278" t="s">
        <v>745</v>
      </c>
      <c r="H120" s="231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2">
        <v>2987.2165</v>
      </c>
      <c r="G121" s="6" t="s">
        <v>739</v>
      </c>
      <c r="H121" s="231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2">
        <v>231.41</v>
      </c>
      <c r="G122" s="278" t="s">
        <v>745</v>
      </c>
      <c r="H122" s="231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2">
        <v>803</v>
      </c>
      <c r="G123" s="278" t="s">
        <v>745</v>
      </c>
      <c r="H123" s="231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2">
        <v>749.12</v>
      </c>
      <c r="G124" s="6" t="s">
        <v>740</v>
      </c>
      <c r="H124" s="231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2">
        <v>2245.8110000000001</v>
      </c>
      <c r="G125" s="6" t="s">
        <v>739</v>
      </c>
      <c r="H125" s="231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2">
        <v>239.47</v>
      </c>
      <c r="G126" s="278" t="s">
        <v>745</v>
      </c>
      <c r="H126" s="231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2">
        <v>798.41</v>
      </c>
      <c r="G127" s="6" t="s">
        <v>740</v>
      </c>
      <c r="H127" s="231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2">
        <v>819.27</v>
      </c>
      <c r="G128" s="6" t="s">
        <v>740</v>
      </c>
      <c r="H128" s="231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2">
        <v>191.81</v>
      </c>
      <c r="G129" s="278" t="s">
        <v>745</v>
      </c>
      <c r="H129" s="231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2">
        <v>248.6</v>
      </c>
      <c r="G130" s="278" t="s">
        <v>745</v>
      </c>
      <c r="H130" s="231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2">
        <v>1386.17</v>
      </c>
      <c r="G131" s="6" t="s">
        <v>739</v>
      </c>
      <c r="H131" s="231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2">
        <v>714</v>
      </c>
      <c r="G132" s="6" t="s">
        <v>740</v>
      </c>
      <c r="H132" s="231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2">
        <v>431.2</v>
      </c>
      <c r="G133" s="6" t="s">
        <v>740</v>
      </c>
      <c r="H133" s="231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2">
        <v>2965.43</v>
      </c>
      <c r="G134" s="6" t="s">
        <v>739</v>
      </c>
      <c r="H134" s="231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2">
        <v>1574.68</v>
      </c>
      <c r="G135" s="6" t="s">
        <v>739</v>
      </c>
      <c r="H135" s="231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2">
        <v>1238.74</v>
      </c>
      <c r="G136" s="6" t="s">
        <v>739</v>
      </c>
      <c r="H136" s="231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2">
        <v>767.07</v>
      </c>
      <c r="G137" s="6" t="s">
        <v>740</v>
      </c>
      <c r="H137" s="231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2">
        <v>791.5</v>
      </c>
      <c r="G138" s="6" t="s">
        <v>740</v>
      </c>
      <c r="H138" s="231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2">
        <v>179.98</v>
      </c>
      <c r="G139" s="278" t="s">
        <v>745</v>
      </c>
      <c r="H139" s="231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2">
        <v>390.65</v>
      </c>
      <c r="G140" s="6" t="s">
        <v>740</v>
      </c>
      <c r="H140" s="231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2">
        <v>786.67</v>
      </c>
      <c r="G141" s="6" t="s">
        <v>740</v>
      </c>
      <c r="H141" s="231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2">
        <v>239.51</v>
      </c>
      <c r="G142" s="6" t="s">
        <v>740</v>
      </c>
      <c r="H142" s="231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2">
        <v>246.98</v>
      </c>
      <c r="G143" s="278" t="s">
        <v>745</v>
      </c>
      <c r="H143" s="231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2">
        <v>1728.1849999999999</v>
      </c>
      <c r="G144" s="6" t="s">
        <v>739</v>
      </c>
      <c r="H144" s="231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2">
        <v>411.1429</v>
      </c>
      <c r="G145" s="6" t="s">
        <v>740</v>
      </c>
      <c r="H145" s="231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2">
        <v>295</v>
      </c>
      <c r="G146" s="278" t="s">
        <v>745</v>
      </c>
      <c r="H146" s="231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2">
        <v>1763.5409999999999</v>
      </c>
      <c r="G147" s="6" t="s">
        <v>739</v>
      </c>
      <c r="H147" s="231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2">
        <v>200.821</v>
      </c>
      <c r="G148" s="278" t="s">
        <v>745</v>
      </c>
      <c r="H148" s="231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2">
        <v>202.27699999999999</v>
      </c>
      <c r="G149" s="278" t="s">
        <v>745</v>
      </c>
      <c r="H149" s="231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2">
        <v>363.32100000000003</v>
      </c>
      <c r="G150" s="6" t="s">
        <v>740</v>
      </c>
      <c r="H150" s="231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2">
        <v>737.40300000000002</v>
      </c>
      <c r="G151" s="6" t="s">
        <v>740</v>
      </c>
      <c r="H151" s="231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2">
        <v>734.048</v>
      </c>
      <c r="G152" s="6" t="s">
        <v>740</v>
      </c>
      <c r="H152" s="231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2">
        <v>1835.7380000000001</v>
      </c>
      <c r="G153" s="6" t="s">
        <v>739</v>
      </c>
      <c r="H153" s="231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2">
        <v>280.01499999999999</v>
      </c>
      <c r="G154" s="278" t="s">
        <v>745</v>
      </c>
      <c r="H154" s="231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2">
        <v>1372.6</v>
      </c>
      <c r="G155" s="6" t="s">
        <v>739</v>
      </c>
      <c r="H155" s="231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2">
        <v>2778.1210000000001</v>
      </c>
      <c r="G156" s="6" t="s">
        <v>739</v>
      </c>
      <c r="H156" s="231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2">
        <v>791.62599999999998</v>
      </c>
      <c r="G157" s="6" t="s">
        <v>740</v>
      </c>
      <c r="H157" s="231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2">
        <v>463.1</v>
      </c>
      <c r="G158" s="6" t="s">
        <v>740</v>
      </c>
      <c r="H158" s="231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2">
        <v>256.45</v>
      </c>
      <c r="G159" s="278" t="s">
        <v>745</v>
      </c>
      <c r="H159" s="231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2">
        <v>425.57</v>
      </c>
      <c r="G160" s="6" t="s">
        <v>740</v>
      </c>
      <c r="H160" s="231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2">
        <v>566.9</v>
      </c>
      <c r="G161" s="6" t="s">
        <v>740</v>
      </c>
      <c r="H161" s="231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2">
        <v>1620.626</v>
      </c>
      <c r="G162" s="6" t="s">
        <v>739</v>
      </c>
      <c r="H162" s="231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2">
        <v>1630.951</v>
      </c>
      <c r="G163" s="6" t="s">
        <v>739</v>
      </c>
      <c r="H163" s="231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2">
        <v>1133.9739999999999</v>
      </c>
      <c r="G164" s="6" t="s">
        <v>739</v>
      </c>
      <c r="H164" s="231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2">
        <v>840.86800000000005</v>
      </c>
      <c r="G165" s="6" t="s">
        <v>740</v>
      </c>
      <c r="H165" s="231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2">
        <v>2021.9960000000001</v>
      </c>
      <c r="G166" s="6" t="s">
        <v>739</v>
      </c>
      <c r="H166" s="231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2">
        <v>487.45400000000001</v>
      </c>
      <c r="G167" s="6" t="s">
        <v>740</v>
      </c>
      <c r="H167" s="231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2">
        <v>304.45999999999998</v>
      </c>
      <c r="G168" s="278" t="s">
        <v>745</v>
      </c>
      <c r="H168" s="231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2">
        <v>353.19</v>
      </c>
      <c r="G169" s="6" t="s">
        <v>740</v>
      </c>
      <c r="H169" s="231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2">
        <v>263.06</v>
      </c>
      <c r="G170" s="6" t="s">
        <v>740</v>
      </c>
      <c r="H170" s="231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2">
        <v>736.76</v>
      </c>
      <c r="G171" s="6" t="s">
        <v>740</v>
      </c>
      <c r="H171" s="231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2">
        <v>583.35</v>
      </c>
      <c r="G172" s="278" t="s">
        <v>745</v>
      </c>
      <c r="H172" s="231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2">
        <v>94.77</v>
      </c>
      <c r="G173" s="6" t="s">
        <v>740</v>
      </c>
      <c r="H173" s="231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2">
        <v>79</v>
      </c>
      <c r="G174" s="6" t="s">
        <v>740</v>
      </c>
      <c r="H174" s="231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8" customWidth="1"/>
    <col min="2" max="5" width="8.7265625" style="328"/>
    <col min="6" max="6" width="13.1796875" style="328" customWidth="1"/>
    <col min="7" max="11" width="8.7265625" style="328"/>
    <col min="12" max="12" width="11.1796875" style="328" customWidth="1"/>
    <col min="13" max="15" width="8.7265625" style="328"/>
    <col min="16" max="16" width="10.7265625" style="328" customWidth="1"/>
    <col min="17" max="20" width="8.7265625" style="328"/>
    <col min="21" max="21" width="10.1796875" style="328" customWidth="1"/>
    <col min="22" max="22" width="8.7265625" style="328"/>
    <col min="23" max="23" width="10" style="328" customWidth="1"/>
    <col min="24" max="29" width="8.7265625" style="328"/>
    <col min="30" max="30" width="10.26953125" style="328" customWidth="1"/>
    <col min="31" max="35" width="8.7265625" style="328"/>
    <col min="36" max="36" width="11.90625" style="328" bestFit="1" customWidth="1"/>
    <col min="37" max="37" width="10.54296875" style="328" customWidth="1"/>
    <col min="38" max="47" width="8.7265625" style="328"/>
    <col min="48" max="48" width="11.1796875" style="328" customWidth="1"/>
    <col min="49" max="49" width="12.90625" style="328" customWidth="1"/>
    <col min="50" max="50" width="13.453125" style="328" customWidth="1"/>
    <col min="51" max="51" width="10.1796875" style="328" customWidth="1"/>
    <col min="52" max="52" width="9.453125" style="328" bestFit="1" customWidth="1"/>
    <col min="53" max="53" width="11.26953125" style="328" customWidth="1"/>
    <col min="54" max="54" width="12.7265625" style="328" customWidth="1"/>
    <col min="55" max="16384" width="8.7265625" style="328"/>
  </cols>
  <sheetData>
    <row r="1" spans="1:64" ht="17.5" thickTop="1" thickBot="1">
      <c r="A1" s="327"/>
      <c r="B1" s="745" t="s">
        <v>67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E1" s="745"/>
      <c r="AF1" s="745"/>
      <c r="AG1" s="745"/>
      <c r="AH1" s="745"/>
      <c r="AI1" s="745"/>
      <c r="AJ1" s="745"/>
      <c r="AK1" s="745"/>
      <c r="AL1" s="745"/>
      <c r="AM1" s="745"/>
      <c r="AN1" s="745"/>
      <c r="AO1" s="745"/>
      <c r="AP1" s="745"/>
      <c r="AQ1" s="745"/>
      <c r="AR1" s="745"/>
      <c r="AS1" s="745"/>
      <c r="AT1" s="745"/>
      <c r="AU1" s="745"/>
      <c r="AV1" s="745"/>
      <c r="AW1" s="745"/>
      <c r="AX1" s="745"/>
      <c r="AY1" s="745"/>
      <c r="AZ1" s="745"/>
      <c r="BA1" s="745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</row>
    <row r="2" spans="1:64" ht="49.5" customHeight="1" thickTop="1">
      <c r="A2" s="327"/>
      <c r="B2" s="745"/>
      <c r="C2" s="745"/>
      <c r="D2" s="745"/>
      <c r="E2" s="745"/>
      <c r="F2" s="745"/>
      <c r="G2" s="745"/>
      <c r="H2" s="745"/>
      <c r="I2" s="745"/>
      <c r="J2" s="745"/>
      <c r="K2" s="745"/>
      <c r="L2" s="745"/>
      <c r="M2" s="745"/>
      <c r="N2" s="745"/>
      <c r="O2" s="745"/>
      <c r="P2" s="745"/>
      <c r="Q2" s="745"/>
      <c r="R2" s="745"/>
      <c r="S2" s="745"/>
      <c r="T2" s="745"/>
      <c r="U2" s="745"/>
      <c r="V2" s="745"/>
      <c r="W2" s="745"/>
      <c r="X2" s="745"/>
      <c r="Y2" s="745"/>
      <c r="Z2" s="745"/>
      <c r="AA2" s="745"/>
      <c r="AB2" s="745"/>
      <c r="AC2" s="745"/>
      <c r="AD2" s="745"/>
      <c r="AE2" s="745"/>
      <c r="AF2" s="745"/>
      <c r="AG2" s="745"/>
      <c r="AH2" s="745"/>
      <c r="AI2" s="745"/>
      <c r="AJ2" s="745"/>
      <c r="AK2" s="745"/>
      <c r="AL2" s="745"/>
      <c r="AM2" s="745"/>
      <c r="AN2" s="745"/>
      <c r="AO2" s="745"/>
      <c r="AP2" s="745"/>
      <c r="AQ2" s="745"/>
      <c r="AR2" s="745"/>
      <c r="AS2" s="745"/>
      <c r="AT2" s="745"/>
      <c r="AU2" s="745"/>
      <c r="AV2" s="745"/>
      <c r="AW2" s="745"/>
      <c r="AX2" s="745"/>
      <c r="AY2" s="745"/>
      <c r="AZ2" s="745"/>
      <c r="BA2" s="745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</row>
    <row r="3" spans="1:64">
      <c r="A3" s="327"/>
      <c r="B3" s="329"/>
      <c r="C3" s="330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30"/>
      <c r="AW3" s="330"/>
      <c r="AX3" s="330"/>
      <c r="AY3" s="330"/>
      <c r="AZ3" s="330"/>
      <c r="BA3" s="332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</row>
    <row r="4" spans="1:64">
      <c r="A4" s="327" t="s">
        <v>1131</v>
      </c>
      <c r="B4" s="329"/>
      <c r="C4" s="330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  <c r="AH4" s="333"/>
      <c r="AI4" s="333"/>
      <c r="AJ4" s="333"/>
      <c r="AK4" s="333"/>
      <c r="AL4" s="333"/>
      <c r="AM4" s="333"/>
      <c r="AN4" s="333"/>
      <c r="AO4" s="333"/>
      <c r="AP4" s="333"/>
      <c r="AQ4" s="333"/>
      <c r="AR4" s="333"/>
      <c r="AS4" s="333"/>
      <c r="AT4" s="333"/>
      <c r="AU4" s="333"/>
      <c r="AV4" s="330"/>
      <c r="AW4" s="330"/>
      <c r="AX4" s="330"/>
      <c r="AY4" s="330"/>
      <c r="AZ4" s="330"/>
      <c r="BA4" s="332"/>
      <c r="BB4" s="327"/>
      <c r="BC4" s="327"/>
      <c r="BD4" s="327"/>
      <c r="BE4" s="327"/>
      <c r="BF4" s="327"/>
      <c r="BG4" s="327"/>
      <c r="BH4" s="327"/>
      <c r="BI4" s="327"/>
      <c r="BJ4" s="327"/>
      <c r="BK4" s="327"/>
      <c r="BL4" s="327"/>
    </row>
    <row r="5" spans="1:64" s="342" customFormat="1" ht="24.75" customHeight="1">
      <c r="A5" s="334"/>
      <c r="B5" s="335" t="s">
        <v>1132</v>
      </c>
      <c r="C5" s="336"/>
      <c r="D5" s="337"/>
      <c r="E5" s="337"/>
      <c r="F5" s="337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338"/>
      <c r="AU5" s="338"/>
      <c r="AV5" s="339"/>
      <c r="AW5" s="339"/>
      <c r="AX5" s="339"/>
      <c r="AY5" s="339"/>
      <c r="AZ5" s="339"/>
      <c r="BA5" s="340"/>
      <c r="BB5" s="341"/>
      <c r="BC5" s="334"/>
      <c r="BD5" s="334"/>
      <c r="BE5" s="334"/>
      <c r="BF5" s="334"/>
      <c r="BG5" s="334"/>
      <c r="BH5" s="334"/>
      <c r="BI5" s="334"/>
      <c r="BJ5" s="334"/>
      <c r="BK5" s="334"/>
      <c r="BL5" s="334"/>
    </row>
    <row r="6" spans="1:64" s="342" customFormat="1" ht="24.75" customHeight="1">
      <c r="A6" s="334"/>
      <c r="B6" s="343" t="s">
        <v>1133</v>
      </c>
      <c r="C6" s="344"/>
      <c r="D6" s="337"/>
      <c r="E6" s="337"/>
      <c r="F6" s="337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38"/>
      <c r="AV6" s="339"/>
      <c r="AW6" s="339"/>
      <c r="AX6" s="339"/>
      <c r="AY6" s="339"/>
      <c r="AZ6" s="339"/>
      <c r="BA6" s="340"/>
      <c r="BB6" s="341"/>
      <c r="BC6" s="334"/>
      <c r="BD6" s="334"/>
      <c r="BE6" s="334"/>
      <c r="BF6" s="334"/>
      <c r="BG6" s="334"/>
      <c r="BH6" s="334"/>
      <c r="BI6" s="334"/>
      <c r="BJ6" s="334"/>
      <c r="BK6" s="334"/>
      <c r="BL6" s="334"/>
    </row>
    <row r="7" spans="1:64" s="342" customFormat="1" ht="24.75" customHeight="1">
      <c r="A7" s="334"/>
      <c r="B7" s="345" t="s">
        <v>1134</v>
      </c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39"/>
      <c r="O7" s="346"/>
      <c r="P7" s="346"/>
      <c r="Q7" s="346"/>
      <c r="R7" s="346"/>
      <c r="S7" s="346"/>
      <c r="T7" s="346"/>
      <c r="U7" s="346"/>
      <c r="V7" s="347"/>
      <c r="W7" s="347"/>
      <c r="X7" s="346"/>
      <c r="Y7" s="347"/>
      <c r="Z7" s="347"/>
      <c r="AA7" s="347"/>
      <c r="AB7" s="338"/>
      <c r="AC7" s="338"/>
      <c r="AD7" s="348"/>
      <c r="AE7" s="339"/>
      <c r="AF7" s="346"/>
      <c r="AG7" s="348"/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/>
      <c r="AT7" s="338"/>
      <c r="AU7" s="338"/>
      <c r="AV7" s="346"/>
      <c r="AW7" s="339"/>
      <c r="AX7" s="339"/>
      <c r="AY7" s="339"/>
      <c r="AZ7" s="348"/>
      <c r="BA7" s="340"/>
      <c r="BB7" s="341"/>
      <c r="BC7" s="334"/>
      <c r="BD7" s="334"/>
      <c r="BE7" s="334"/>
      <c r="BF7" s="334"/>
      <c r="BG7" s="334"/>
      <c r="BH7" s="334"/>
      <c r="BI7" s="334"/>
      <c r="BJ7" s="334"/>
      <c r="BK7" s="334"/>
      <c r="BL7" s="334"/>
    </row>
    <row r="8" spans="1:64" ht="17" thickBot="1">
      <c r="A8" s="327"/>
      <c r="B8" s="349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30"/>
      <c r="AW8" s="330"/>
      <c r="AX8" s="330"/>
      <c r="AY8" s="330"/>
      <c r="AZ8" s="330"/>
      <c r="BA8" s="332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</row>
    <row r="9" spans="1:64" s="352" customFormat="1" ht="17.5" thickTop="1" thickBot="1">
      <c r="A9" s="351"/>
      <c r="B9" s="746" t="s">
        <v>1135</v>
      </c>
      <c r="C9" s="746"/>
      <c r="D9" s="746"/>
      <c r="E9" s="746"/>
      <c r="F9" s="746"/>
      <c r="G9" s="746"/>
      <c r="H9" s="746"/>
      <c r="I9" s="746"/>
      <c r="J9" s="746"/>
      <c r="K9" s="746"/>
      <c r="L9" s="746"/>
      <c r="M9" s="746"/>
      <c r="N9" s="746"/>
      <c r="O9" s="746"/>
      <c r="P9" s="746"/>
      <c r="Q9" s="746"/>
      <c r="R9" s="746"/>
      <c r="S9" s="746"/>
      <c r="T9" s="746"/>
      <c r="U9" s="746"/>
      <c r="V9" s="746"/>
      <c r="W9" s="746"/>
      <c r="X9" s="746"/>
      <c r="Y9" s="746"/>
      <c r="Z9" s="746"/>
      <c r="AA9" s="746"/>
      <c r="AB9" s="746"/>
      <c r="AC9" s="746"/>
      <c r="AD9" s="746"/>
      <c r="AE9" s="746"/>
      <c r="AF9" s="746"/>
      <c r="AG9" s="746"/>
      <c r="AH9" s="746"/>
      <c r="AI9" s="746"/>
      <c r="AJ9" s="746"/>
      <c r="AK9" s="746"/>
      <c r="AL9" s="746"/>
      <c r="AM9" s="746"/>
      <c r="AN9" s="746"/>
      <c r="AO9" s="746"/>
      <c r="AP9" s="746"/>
      <c r="AQ9" s="746"/>
      <c r="AR9" s="746"/>
      <c r="AS9" s="746"/>
      <c r="AT9" s="746"/>
      <c r="AU9" s="746"/>
      <c r="AV9" s="747" t="s">
        <v>1136</v>
      </c>
      <c r="AW9" s="747"/>
      <c r="AX9" s="747"/>
      <c r="AY9" s="748">
        <f ca="1">+NOW()</f>
        <v>46190.401807870374</v>
      </c>
      <c r="AZ9" s="748"/>
      <c r="BA9" s="749"/>
      <c r="BB9" s="333"/>
      <c r="BC9" s="333"/>
      <c r="BD9" s="333"/>
      <c r="BE9" s="333"/>
      <c r="BF9" s="333"/>
      <c r="BG9" s="333"/>
      <c r="BH9" s="333"/>
      <c r="BI9" s="333"/>
      <c r="BJ9" s="333"/>
      <c r="BK9" s="333"/>
      <c r="BL9" s="333"/>
    </row>
    <row r="10" spans="1:64" s="352" customFormat="1" ht="15.65" customHeight="1" thickTop="1" thickBot="1">
      <c r="A10" s="351"/>
      <c r="B10" s="746"/>
      <c r="C10" s="746"/>
      <c r="D10" s="746"/>
      <c r="E10" s="746"/>
      <c r="F10" s="746"/>
      <c r="G10" s="746"/>
      <c r="H10" s="746"/>
      <c r="I10" s="746"/>
      <c r="J10" s="746"/>
      <c r="K10" s="746"/>
      <c r="L10" s="746"/>
      <c r="M10" s="746"/>
      <c r="N10" s="746"/>
      <c r="O10" s="746"/>
      <c r="P10" s="746"/>
      <c r="Q10" s="746"/>
      <c r="R10" s="746"/>
      <c r="S10" s="746"/>
      <c r="T10" s="746"/>
      <c r="U10" s="746"/>
      <c r="V10" s="746"/>
      <c r="W10" s="746"/>
      <c r="X10" s="746"/>
      <c r="Y10" s="746"/>
      <c r="Z10" s="746"/>
      <c r="AA10" s="746"/>
      <c r="AB10" s="746"/>
      <c r="AC10" s="746"/>
      <c r="AD10" s="746"/>
      <c r="AE10" s="746"/>
      <c r="AF10" s="746"/>
      <c r="AG10" s="746"/>
      <c r="AH10" s="746"/>
      <c r="AI10" s="746"/>
      <c r="AJ10" s="746"/>
      <c r="AK10" s="746"/>
      <c r="AL10" s="746"/>
      <c r="AM10" s="746"/>
      <c r="AN10" s="746"/>
      <c r="AO10" s="746"/>
      <c r="AP10" s="746"/>
      <c r="AQ10" s="746"/>
      <c r="AR10" s="746"/>
      <c r="AS10" s="746"/>
      <c r="AT10" s="746"/>
      <c r="AU10" s="746"/>
      <c r="AV10" s="747"/>
      <c r="AW10" s="747"/>
      <c r="AX10" s="747"/>
      <c r="AY10" s="748"/>
      <c r="AZ10" s="748"/>
      <c r="BA10" s="749"/>
      <c r="BB10" s="333"/>
      <c r="BC10" s="333"/>
      <c r="BD10" s="333"/>
      <c r="BE10" s="333"/>
      <c r="BF10" s="333"/>
      <c r="BG10" s="333"/>
      <c r="BH10" s="333"/>
      <c r="BI10" s="333"/>
      <c r="BJ10" s="333"/>
      <c r="BK10" s="333"/>
      <c r="BL10" s="333"/>
    </row>
    <row r="11" spans="1:64" s="352" customFormat="1" ht="15.65" customHeight="1" thickTop="1" thickBot="1">
      <c r="A11" s="351"/>
      <c r="B11" s="750"/>
      <c r="C11" s="353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354"/>
      <c r="AK11" s="354"/>
      <c r="AL11" s="354"/>
      <c r="AM11" s="354"/>
      <c r="AN11" s="354"/>
      <c r="AO11" s="354"/>
      <c r="AP11" s="354"/>
      <c r="AQ11" s="354"/>
      <c r="AR11" s="354"/>
      <c r="AS11" s="354"/>
      <c r="AT11" s="354"/>
      <c r="AU11" s="754" t="s">
        <v>1137</v>
      </c>
      <c r="AV11" s="757" t="s">
        <v>1138</v>
      </c>
      <c r="AW11" s="758" t="s">
        <v>1139</v>
      </c>
      <c r="AX11" s="758"/>
      <c r="AY11" s="758"/>
      <c r="AZ11" s="758"/>
      <c r="BA11" s="759"/>
      <c r="BB11" s="333"/>
      <c r="BC11" s="333"/>
      <c r="BD11" s="333"/>
      <c r="BE11" s="333"/>
      <c r="BF11" s="333"/>
      <c r="BG11" s="333"/>
      <c r="BH11" s="333"/>
      <c r="BI11" s="333"/>
      <c r="BJ11" s="333"/>
      <c r="BK11" s="333"/>
      <c r="BL11" s="333"/>
    </row>
    <row r="12" spans="1:64" ht="15.65" customHeight="1" thickTop="1" thickBot="1">
      <c r="A12" s="327"/>
      <c r="B12" s="751"/>
      <c r="C12" s="330"/>
      <c r="D12" s="355"/>
      <c r="E12" s="355"/>
      <c r="F12" s="355"/>
      <c r="G12" s="355"/>
      <c r="H12" s="355"/>
      <c r="I12" s="356"/>
      <c r="J12" s="330"/>
      <c r="K12" s="330"/>
      <c r="L12" s="356"/>
      <c r="M12" s="330"/>
      <c r="N12" s="330"/>
      <c r="O12" s="357"/>
      <c r="P12" s="357"/>
      <c r="Q12" s="357"/>
      <c r="R12" s="357"/>
      <c r="S12" s="357"/>
      <c r="T12" s="357"/>
      <c r="U12" s="356"/>
      <c r="V12" s="330"/>
      <c r="W12" s="330"/>
      <c r="X12" s="356"/>
      <c r="Y12" s="330"/>
      <c r="Z12" s="330"/>
      <c r="AA12" s="358"/>
      <c r="AB12" s="330"/>
      <c r="AC12" s="330"/>
      <c r="AD12" s="356"/>
      <c r="AE12" s="330"/>
      <c r="AF12" s="330"/>
      <c r="AG12" s="355"/>
      <c r="AH12" s="359"/>
      <c r="AI12" s="355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6"/>
      <c r="AU12" s="755"/>
      <c r="AV12" s="757"/>
      <c r="AW12" s="757" t="s">
        <v>1140</v>
      </c>
      <c r="AX12" s="757" t="s">
        <v>1141</v>
      </c>
      <c r="AY12" s="757" t="s">
        <v>1142</v>
      </c>
      <c r="AZ12" s="757" t="s">
        <v>1143</v>
      </c>
      <c r="BA12" s="759" t="s">
        <v>1144</v>
      </c>
      <c r="BB12" s="333"/>
      <c r="BC12" s="333"/>
      <c r="BD12" s="333"/>
      <c r="BE12" s="333"/>
      <c r="BF12" s="333"/>
      <c r="BG12" s="333"/>
      <c r="BH12" s="333"/>
      <c r="BI12" s="333"/>
      <c r="BJ12" s="333"/>
      <c r="BK12" s="333"/>
      <c r="BL12" s="333"/>
    </row>
    <row r="13" spans="1:64" ht="40" customHeight="1" thickTop="1" thickBot="1">
      <c r="A13" s="327"/>
      <c r="B13" s="752"/>
      <c r="C13" s="330"/>
      <c r="D13" s="330"/>
      <c r="E13" s="330"/>
      <c r="F13" s="356"/>
      <c r="G13" s="330"/>
      <c r="H13" s="330"/>
      <c r="I13" s="356"/>
      <c r="J13" s="763" t="s">
        <v>1145</v>
      </c>
      <c r="K13" s="764"/>
      <c r="L13" s="764"/>
      <c r="M13" s="764"/>
      <c r="N13" s="764"/>
      <c r="O13" s="764"/>
      <c r="P13" s="764"/>
      <c r="Q13" s="765"/>
      <c r="R13" s="766" t="s">
        <v>1146</v>
      </c>
      <c r="S13" s="767"/>
      <c r="T13" s="767"/>
      <c r="U13" s="767"/>
      <c r="V13" s="767"/>
      <c r="W13" s="767"/>
      <c r="X13" s="767"/>
      <c r="Y13" s="767"/>
      <c r="Z13" s="767"/>
      <c r="AA13" s="767"/>
      <c r="AB13" s="767"/>
      <c r="AC13" s="767"/>
      <c r="AD13" s="767"/>
      <c r="AE13" s="767"/>
      <c r="AF13" s="767"/>
      <c r="AG13" s="767"/>
      <c r="AH13" s="767"/>
      <c r="AI13" s="767"/>
      <c r="AJ13" s="767"/>
      <c r="AK13" s="767"/>
      <c r="AL13" s="767"/>
      <c r="AM13" s="768"/>
      <c r="AN13" s="769" t="s">
        <v>1145</v>
      </c>
      <c r="AO13" s="770"/>
      <c r="AP13" s="770"/>
      <c r="AQ13" s="770"/>
      <c r="AR13" s="770"/>
      <c r="AS13" s="771"/>
      <c r="AT13" s="356"/>
      <c r="AU13" s="755"/>
      <c r="AV13" s="757"/>
      <c r="AW13" s="757"/>
      <c r="AX13" s="757"/>
      <c r="AY13" s="757"/>
      <c r="AZ13" s="757"/>
      <c r="BA13" s="759"/>
      <c r="BB13" s="333"/>
      <c r="BC13" s="333"/>
      <c r="BD13" s="333"/>
      <c r="BE13" s="333"/>
      <c r="BF13" s="333"/>
      <c r="BG13" s="333"/>
      <c r="BH13" s="333"/>
      <c r="BI13" s="333"/>
      <c r="BJ13" s="333"/>
      <c r="BK13" s="333"/>
      <c r="BL13" s="333"/>
    </row>
    <row r="14" spans="1:64" ht="15" customHeight="1" thickTop="1">
      <c r="A14" s="327"/>
      <c r="B14" s="752"/>
      <c r="C14" s="330"/>
      <c r="D14" s="330"/>
      <c r="E14" s="330"/>
      <c r="F14" s="356"/>
      <c r="G14" s="330"/>
      <c r="H14" s="330"/>
      <c r="I14" s="356"/>
      <c r="J14" s="330"/>
      <c r="K14" s="330"/>
      <c r="L14" s="356"/>
      <c r="M14" s="330"/>
      <c r="N14" s="330"/>
      <c r="O14" s="356"/>
      <c r="P14" s="330"/>
      <c r="Q14" s="330"/>
      <c r="R14" s="356"/>
      <c r="S14" s="330"/>
      <c r="T14" s="330"/>
      <c r="U14" s="356"/>
      <c r="V14" s="330"/>
      <c r="W14" s="330"/>
      <c r="X14" s="356"/>
      <c r="Y14" s="330"/>
      <c r="Z14" s="330"/>
      <c r="AA14" s="330"/>
      <c r="AB14" s="330"/>
      <c r="AC14" s="330"/>
      <c r="AD14" s="356"/>
      <c r="AE14" s="330"/>
      <c r="AF14" s="330"/>
      <c r="AG14" s="356"/>
      <c r="AH14" s="330"/>
      <c r="AI14" s="330"/>
      <c r="AJ14" s="356"/>
      <c r="AK14" s="330"/>
      <c r="AL14" s="330"/>
      <c r="AM14" s="356"/>
      <c r="AN14" s="330"/>
      <c r="AO14" s="330"/>
      <c r="AP14" s="356"/>
      <c r="AQ14" s="330"/>
      <c r="AR14" s="330"/>
      <c r="AS14" s="356"/>
      <c r="AT14" s="356"/>
      <c r="AU14" s="755"/>
      <c r="AV14" s="360"/>
      <c r="AW14" s="360"/>
      <c r="AX14" s="360"/>
      <c r="AY14" s="360"/>
      <c r="AZ14" s="361"/>
      <c r="BA14" s="362"/>
      <c r="BB14" s="333"/>
      <c r="BC14" s="333"/>
      <c r="BD14" s="333"/>
      <c r="BE14" s="333"/>
      <c r="BF14" s="333"/>
      <c r="BG14" s="333"/>
      <c r="BH14" s="333"/>
      <c r="BI14" s="333"/>
      <c r="BJ14" s="333"/>
      <c r="BK14" s="333"/>
      <c r="BL14" s="333"/>
    </row>
    <row r="15" spans="1:64" ht="15" customHeight="1" thickBot="1">
      <c r="A15" s="327"/>
      <c r="B15" s="752"/>
      <c r="C15" s="330"/>
      <c r="D15" s="330"/>
      <c r="E15" s="330"/>
      <c r="F15" s="356"/>
      <c r="G15" s="330"/>
      <c r="H15" s="330"/>
      <c r="I15" s="356"/>
      <c r="J15" s="363"/>
      <c r="K15" s="364"/>
      <c r="L15" s="356"/>
      <c r="M15" s="363"/>
      <c r="N15" s="364"/>
      <c r="O15" s="356"/>
      <c r="P15" s="363"/>
      <c r="Q15" s="364"/>
      <c r="R15" s="356"/>
      <c r="S15" s="363"/>
      <c r="T15" s="364"/>
      <c r="U15" s="356"/>
      <c r="V15" s="363"/>
      <c r="W15" s="364"/>
      <c r="X15" s="356"/>
      <c r="Y15" s="363"/>
      <c r="Z15" s="364"/>
      <c r="AA15" s="330"/>
      <c r="AB15" s="363"/>
      <c r="AC15" s="364"/>
      <c r="AD15" s="356"/>
      <c r="AE15" s="363"/>
      <c r="AF15" s="364"/>
      <c r="AG15" s="356"/>
      <c r="AH15" s="363"/>
      <c r="AI15" s="364"/>
      <c r="AJ15" s="356"/>
      <c r="AK15" s="363"/>
      <c r="AL15" s="364"/>
      <c r="AM15" s="356"/>
      <c r="AN15" s="363"/>
      <c r="AO15" s="364"/>
      <c r="AP15" s="356"/>
      <c r="AQ15" s="363"/>
      <c r="AR15" s="364"/>
      <c r="AS15" s="356"/>
      <c r="AT15" s="356"/>
      <c r="AU15" s="755"/>
      <c r="AV15" s="361"/>
      <c r="AW15" s="361"/>
      <c r="AX15" s="361"/>
      <c r="AY15" s="361"/>
      <c r="BA15" s="365"/>
      <c r="BB15" s="333"/>
      <c r="BC15" s="333"/>
      <c r="BD15" s="333"/>
      <c r="BE15" s="333"/>
      <c r="BF15" s="333"/>
      <c r="BG15" s="333"/>
      <c r="BH15" s="333"/>
      <c r="BI15" s="333"/>
      <c r="BJ15" s="333"/>
      <c r="BK15" s="333"/>
      <c r="BL15" s="333"/>
    </row>
    <row r="16" spans="1:64" ht="15.65" customHeight="1" thickTop="1" thickBot="1">
      <c r="A16" s="327"/>
      <c r="B16" s="752"/>
      <c r="C16" s="366"/>
      <c r="D16" s="367"/>
      <c r="E16" s="367"/>
      <c r="F16" s="367"/>
      <c r="G16" s="330"/>
      <c r="H16" s="330"/>
      <c r="I16" s="356"/>
      <c r="J16" s="368" t="s">
        <v>796</v>
      </c>
      <c r="K16" s="368" t="s">
        <v>798</v>
      </c>
      <c r="L16" s="356"/>
      <c r="M16" s="368" t="s">
        <v>796</v>
      </c>
      <c r="N16" s="368" t="s">
        <v>798</v>
      </c>
      <c r="O16" s="356"/>
      <c r="P16" s="368" t="s">
        <v>796</v>
      </c>
      <c r="Q16" s="368" t="s">
        <v>798</v>
      </c>
      <c r="R16" s="356"/>
      <c r="S16" s="368" t="s">
        <v>796</v>
      </c>
      <c r="T16" s="368" t="s">
        <v>798</v>
      </c>
      <c r="U16" s="356"/>
      <c r="V16" s="368" t="s">
        <v>796</v>
      </c>
      <c r="W16" s="368" t="s">
        <v>798</v>
      </c>
      <c r="X16" s="356"/>
      <c r="Y16" s="368" t="s">
        <v>796</v>
      </c>
      <c r="Z16" s="368" t="s">
        <v>798</v>
      </c>
      <c r="AA16" s="356"/>
      <c r="AB16" s="368" t="s">
        <v>796</v>
      </c>
      <c r="AC16" s="368" t="s">
        <v>798</v>
      </c>
      <c r="AD16" s="356"/>
      <c r="AE16" s="368" t="s">
        <v>796</v>
      </c>
      <c r="AF16" s="368" t="s">
        <v>798</v>
      </c>
      <c r="AG16" s="356"/>
      <c r="AH16" s="368" t="s">
        <v>796</v>
      </c>
      <c r="AI16" s="368" t="s">
        <v>798</v>
      </c>
      <c r="AJ16" s="356"/>
      <c r="AK16" s="368" t="s">
        <v>796</v>
      </c>
      <c r="AL16" s="368" t="s">
        <v>798</v>
      </c>
      <c r="AM16" s="356"/>
      <c r="AN16" s="368" t="s">
        <v>796</v>
      </c>
      <c r="AO16" s="368" t="s">
        <v>798</v>
      </c>
      <c r="AP16" s="356"/>
      <c r="AQ16" s="368" t="s">
        <v>1147</v>
      </c>
      <c r="AR16" s="368" t="s">
        <v>1148</v>
      </c>
      <c r="AS16" s="356"/>
      <c r="AT16" s="356"/>
      <c r="AU16" s="755"/>
      <c r="AV16" s="761">
        <v>12</v>
      </c>
      <c r="AW16" s="761">
        <f>COUNTIF(K15:AR15,"FC")</f>
        <v>0</v>
      </c>
      <c r="AX16" s="761">
        <f>COUNTIF(J14:AR14,"EC")</f>
        <v>0</v>
      </c>
      <c r="AY16" s="761">
        <f>COUNTIF(J18:AR18,"E")</f>
        <v>0</v>
      </c>
      <c r="AZ16" s="761">
        <f>COUNTIF(J15:AR15,"TW")</f>
        <v>0</v>
      </c>
      <c r="BA16" s="762"/>
      <c r="BB16" s="333"/>
      <c r="BC16" s="333"/>
      <c r="BD16" s="333"/>
      <c r="BE16" s="333"/>
      <c r="BF16" s="333"/>
      <c r="BG16" s="333"/>
      <c r="BH16" s="333"/>
      <c r="BI16" s="333"/>
      <c r="BJ16" s="333"/>
      <c r="BK16" s="333"/>
      <c r="BL16" s="333"/>
    </row>
    <row r="17" spans="1:64" ht="15.65" customHeight="1" thickTop="1" thickBot="1">
      <c r="A17" s="327"/>
      <c r="B17" s="752"/>
      <c r="C17" s="367"/>
      <c r="D17" s="367"/>
      <c r="E17" s="367"/>
      <c r="F17" s="367"/>
      <c r="G17" s="330"/>
      <c r="H17" s="330"/>
      <c r="I17" s="369"/>
      <c r="J17" s="370" t="s">
        <v>801</v>
      </c>
      <c r="K17" s="371" t="s">
        <v>622</v>
      </c>
      <c r="L17" s="356"/>
      <c r="M17" s="372" t="s">
        <v>801</v>
      </c>
      <c r="N17" s="372" t="s">
        <v>622</v>
      </c>
      <c r="O17" s="356"/>
      <c r="P17" s="372" t="s">
        <v>801</v>
      </c>
      <c r="Q17" s="372" t="s">
        <v>622</v>
      </c>
      <c r="R17" s="356"/>
      <c r="S17" s="372" t="s">
        <v>801</v>
      </c>
      <c r="T17" s="372" t="s">
        <v>622</v>
      </c>
      <c r="U17" s="356"/>
      <c r="V17" s="372" t="s">
        <v>801</v>
      </c>
      <c r="W17" s="372" t="s">
        <v>622</v>
      </c>
      <c r="X17" s="356"/>
      <c r="Y17" s="372" t="s">
        <v>801</v>
      </c>
      <c r="Z17" s="372" t="s">
        <v>622</v>
      </c>
      <c r="AA17" s="356"/>
      <c r="AB17" s="372" t="s">
        <v>801</v>
      </c>
      <c r="AC17" s="372" t="s">
        <v>622</v>
      </c>
      <c r="AD17" s="356"/>
      <c r="AE17" s="372" t="s">
        <v>801</v>
      </c>
      <c r="AF17" s="372" t="s">
        <v>622</v>
      </c>
      <c r="AG17" s="356"/>
      <c r="AH17" s="372" t="s">
        <v>801</v>
      </c>
      <c r="AI17" s="372" t="s">
        <v>622</v>
      </c>
      <c r="AJ17" s="356"/>
      <c r="AK17" s="372" t="s">
        <v>801</v>
      </c>
      <c r="AL17" s="372" t="s">
        <v>622</v>
      </c>
      <c r="AM17" s="356"/>
      <c r="AN17" s="372" t="s">
        <v>801</v>
      </c>
      <c r="AO17" s="372" t="s">
        <v>622</v>
      </c>
      <c r="AP17" s="356"/>
      <c r="AQ17" s="372" t="s">
        <v>1149</v>
      </c>
      <c r="AR17" s="372" t="s">
        <v>1150</v>
      </c>
      <c r="AS17" s="356"/>
      <c r="AT17" s="356"/>
      <c r="AU17" s="755"/>
      <c r="AV17" s="761"/>
      <c r="AW17" s="761"/>
      <c r="AX17" s="761"/>
      <c r="AY17" s="761"/>
      <c r="AZ17" s="761"/>
      <c r="BA17" s="762"/>
      <c r="BB17" s="333"/>
      <c r="BC17" s="333"/>
      <c r="BD17" s="333"/>
      <c r="BE17" s="333"/>
      <c r="BF17" s="333"/>
      <c r="BG17" s="333"/>
      <c r="BH17" s="333"/>
      <c r="BI17" s="333"/>
      <c r="BJ17" s="333"/>
      <c r="BK17" s="333"/>
      <c r="BL17" s="333"/>
    </row>
    <row r="18" spans="1:64" ht="15.65" customHeight="1" thickTop="1" thickBot="1">
      <c r="A18" s="327"/>
      <c r="B18" s="752"/>
      <c r="C18" s="373"/>
      <c r="D18" s="373"/>
      <c r="E18" s="373"/>
      <c r="F18" s="373"/>
      <c r="G18" s="373"/>
      <c r="H18" s="373"/>
      <c r="I18" s="374"/>
      <c r="J18" s="370">
        <v>0</v>
      </c>
      <c r="K18" s="375" t="s">
        <v>947</v>
      </c>
      <c r="L18" s="376">
        <v>337</v>
      </c>
      <c r="M18" s="370">
        <v>0</v>
      </c>
      <c r="N18" s="375" t="s">
        <v>947</v>
      </c>
      <c r="O18" s="376">
        <v>404</v>
      </c>
      <c r="P18" s="370">
        <v>0</v>
      </c>
      <c r="Q18" s="375" t="s">
        <v>947</v>
      </c>
      <c r="R18" s="376">
        <v>309</v>
      </c>
      <c r="S18" s="370">
        <v>0</v>
      </c>
      <c r="T18" s="375" t="s">
        <v>947</v>
      </c>
      <c r="U18" s="376">
        <v>317</v>
      </c>
      <c r="V18" s="370">
        <v>0</v>
      </c>
      <c r="W18" s="375" t="s">
        <v>947</v>
      </c>
      <c r="X18" s="376">
        <v>395</v>
      </c>
      <c r="Y18" s="370">
        <v>0</v>
      </c>
      <c r="Z18" s="375" t="s">
        <v>947</v>
      </c>
      <c r="AA18" s="376">
        <v>361</v>
      </c>
      <c r="AB18" s="370">
        <v>0</v>
      </c>
      <c r="AC18" s="375" t="s">
        <v>947</v>
      </c>
      <c r="AD18" s="376">
        <v>434</v>
      </c>
      <c r="AE18" s="370">
        <v>0</v>
      </c>
      <c r="AF18" s="375" t="s">
        <v>947</v>
      </c>
      <c r="AG18" s="376">
        <v>347</v>
      </c>
      <c r="AH18" s="370">
        <v>0</v>
      </c>
      <c r="AI18" s="375" t="s">
        <v>947</v>
      </c>
      <c r="AJ18" s="376">
        <v>344</v>
      </c>
      <c r="AK18" s="370">
        <v>0</v>
      </c>
      <c r="AL18" s="375" t="s">
        <v>947</v>
      </c>
      <c r="AM18" s="376">
        <v>379</v>
      </c>
      <c r="AN18" s="370">
        <v>0</v>
      </c>
      <c r="AO18" s="375" t="s">
        <v>947</v>
      </c>
      <c r="AP18" s="376">
        <v>336</v>
      </c>
      <c r="AQ18" s="370">
        <v>0</v>
      </c>
      <c r="AR18" s="375" t="s">
        <v>947</v>
      </c>
      <c r="AS18" s="376">
        <v>439.86</v>
      </c>
      <c r="AT18" s="374"/>
      <c r="AU18" s="755"/>
      <c r="AV18" s="761"/>
      <c r="AW18" s="761"/>
      <c r="AX18" s="761"/>
      <c r="AY18" s="761"/>
      <c r="AZ18" s="761"/>
      <c r="BA18" s="762"/>
      <c r="BB18" s="333">
        <f>SUM(F18:AS18)</f>
        <v>4402.8599999999997</v>
      </c>
      <c r="BC18" s="333"/>
      <c r="BD18" s="333"/>
      <c r="BE18" s="333"/>
      <c r="BF18" s="333"/>
      <c r="BG18" s="333"/>
      <c r="BH18" s="333"/>
      <c r="BI18" s="333"/>
      <c r="BJ18" s="333"/>
      <c r="BK18" s="333"/>
      <c r="BL18" s="333"/>
    </row>
    <row r="19" spans="1:64" ht="16.5" customHeight="1" thickTop="1">
      <c r="A19" s="327"/>
      <c r="B19" s="752"/>
      <c r="C19" s="373"/>
      <c r="D19" s="373"/>
      <c r="E19" s="373"/>
      <c r="F19" s="373"/>
      <c r="G19" s="373"/>
      <c r="H19" s="373"/>
      <c r="I19" s="373"/>
      <c r="J19" s="760" t="s">
        <v>1338</v>
      </c>
      <c r="K19" s="760"/>
      <c r="L19" s="330"/>
      <c r="M19" s="760" t="s">
        <v>1339</v>
      </c>
      <c r="N19" s="760"/>
      <c r="O19" s="356"/>
      <c r="P19" s="760" t="s">
        <v>1340</v>
      </c>
      <c r="Q19" s="760"/>
      <c r="R19" s="356"/>
      <c r="S19" s="760" t="s">
        <v>1341</v>
      </c>
      <c r="T19" s="760"/>
      <c r="U19" s="356"/>
      <c r="V19" s="760" t="s">
        <v>1342</v>
      </c>
      <c r="W19" s="760"/>
      <c r="X19" s="356"/>
      <c r="Y19" s="760" t="s">
        <v>1343</v>
      </c>
      <c r="Z19" s="760"/>
      <c r="AA19" s="330"/>
      <c r="AB19" s="760" t="s">
        <v>1344</v>
      </c>
      <c r="AC19" s="760"/>
      <c r="AD19" s="356"/>
      <c r="AE19" s="760" t="s">
        <v>1345</v>
      </c>
      <c r="AF19" s="760"/>
      <c r="AG19" s="356"/>
      <c r="AH19" s="760" t="s">
        <v>1346</v>
      </c>
      <c r="AI19" s="760"/>
      <c r="AJ19" s="377"/>
      <c r="AK19" s="760" t="s">
        <v>1347</v>
      </c>
      <c r="AL19" s="760"/>
      <c r="AM19" s="356"/>
      <c r="AN19" s="760" t="s">
        <v>1348</v>
      </c>
      <c r="AO19" s="760"/>
      <c r="AP19" s="356"/>
      <c r="AQ19" s="760" t="s">
        <v>1349</v>
      </c>
      <c r="AR19" s="760"/>
      <c r="AS19" s="356"/>
      <c r="AT19" s="356"/>
      <c r="AU19" s="755"/>
      <c r="AV19" s="779"/>
      <c r="AW19" s="779"/>
      <c r="AX19" s="779"/>
      <c r="AY19" s="779"/>
      <c r="AZ19" s="779"/>
      <c r="BA19" s="777"/>
      <c r="BB19" s="333"/>
      <c r="BC19" s="333"/>
      <c r="BD19" s="333"/>
      <c r="BE19" s="333"/>
      <c r="BF19" s="333"/>
      <c r="BG19" s="333"/>
      <c r="BH19" s="333"/>
      <c r="BI19" s="333"/>
      <c r="BJ19" s="333"/>
      <c r="BK19" s="333"/>
      <c r="BL19" s="333"/>
    </row>
    <row r="20" spans="1:64">
      <c r="A20" s="327"/>
      <c r="B20" s="752"/>
      <c r="C20" s="330"/>
      <c r="D20" s="330"/>
      <c r="E20" s="330"/>
      <c r="F20" s="356"/>
      <c r="G20" s="330"/>
      <c r="H20" s="330"/>
      <c r="I20" s="356"/>
      <c r="J20" s="760" t="s">
        <v>1350</v>
      </c>
      <c r="K20" s="760"/>
      <c r="L20" s="356"/>
      <c r="M20" s="760" t="s">
        <v>1099</v>
      </c>
      <c r="N20" s="760"/>
      <c r="O20" s="356"/>
      <c r="P20" s="760" t="s">
        <v>1099</v>
      </c>
      <c r="Q20" s="760"/>
      <c r="R20" s="378"/>
      <c r="S20" s="760" t="s">
        <v>1351</v>
      </c>
      <c r="T20" s="760"/>
      <c r="U20" s="378"/>
      <c r="V20" s="760" t="s">
        <v>1352</v>
      </c>
      <c r="W20" s="760"/>
      <c r="X20" s="378"/>
      <c r="Y20" s="760" t="s">
        <v>1094</v>
      </c>
      <c r="Z20" s="760"/>
      <c r="AA20" s="379"/>
      <c r="AB20" s="760" t="s">
        <v>1325</v>
      </c>
      <c r="AC20" s="760"/>
      <c r="AD20" s="378"/>
      <c r="AE20" s="760" t="s">
        <v>1316</v>
      </c>
      <c r="AF20" s="760"/>
      <c r="AG20" s="378"/>
      <c r="AH20" s="760" t="s">
        <v>1353</v>
      </c>
      <c r="AI20" s="760"/>
      <c r="AJ20" s="378"/>
      <c r="AK20" s="760" t="s">
        <v>1353</v>
      </c>
      <c r="AL20" s="760"/>
      <c r="AM20" s="378"/>
      <c r="AN20" s="760" t="s">
        <v>1354</v>
      </c>
      <c r="AO20" s="760"/>
      <c r="AP20" s="378"/>
      <c r="AQ20" s="760" t="s">
        <v>1326</v>
      </c>
      <c r="AR20" s="760"/>
      <c r="AS20" s="378"/>
      <c r="AT20" s="356"/>
      <c r="AU20" s="755"/>
      <c r="AV20" s="780"/>
      <c r="AW20" s="780"/>
      <c r="AX20" s="780"/>
      <c r="AY20" s="780"/>
      <c r="AZ20" s="780"/>
      <c r="BA20" s="777"/>
      <c r="BB20" s="333"/>
      <c r="BC20" s="333"/>
      <c r="BD20" s="333"/>
      <c r="BE20" s="333"/>
      <c r="BF20" s="333"/>
      <c r="BG20" s="333"/>
      <c r="BH20" s="333"/>
      <c r="BI20" s="333"/>
      <c r="BJ20" s="333"/>
      <c r="BK20" s="333"/>
      <c r="BL20" s="333"/>
    </row>
    <row r="21" spans="1:64" ht="22" customHeight="1">
      <c r="A21" s="327"/>
      <c r="B21" s="752"/>
      <c r="C21" s="330"/>
      <c r="D21" s="330"/>
      <c r="E21" s="330"/>
      <c r="F21" s="356"/>
      <c r="G21" s="330"/>
      <c r="H21" s="330"/>
      <c r="I21" s="356"/>
      <c r="J21" s="380"/>
      <c r="K21" s="380"/>
      <c r="L21" s="374"/>
      <c r="M21" s="380"/>
      <c r="N21" s="380"/>
      <c r="O21" s="374"/>
      <c r="P21" s="380"/>
      <c r="Q21" s="380"/>
      <c r="R21" s="374"/>
      <c r="S21" s="380"/>
      <c r="T21" s="380"/>
      <c r="U21" s="374"/>
      <c r="V21" s="380"/>
      <c r="W21" s="380"/>
      <c r="X21" s="374"/>
      <c r="Y21" s="380"/>
      <c r="Z21" s="380"/>
      <c r="AA21" s="374"/>
      <c r="AB21" s="380"/>
      <c r="AC21" s="380"/>
      <c r="AD21" s="374"/>
      <c r="AE21" s="380"/>
      <c r="AF21" s="380"/>
      <c r="AG21" s="374"/>
      <c r="AH21" s="380"/>
      <c r="AI21" s="380"/>
      <c r="AJ21" s="374"/>
      <c r="AK21" s="380"/>
      <c r="AL21" s="380"/>
      <c r="AM21" s="374"/>
      <c r="AN21" s="380"/>
      <c r="AO21" s="380"/>
      <c r="AP21" s="374"/>
      <c r="AQ21" s="772"/>
      <c r="AR21" s="772"/>
      <c r="AS21" s="374"/>
      <c r="AT21" s="356"/>
      <c r="AU21" s="755"/>
      <c r="AV21" s="780"/>
      <c r="AW21" s="780"/>
      <c r="AX21" s="780"/>
      <c r="AY21" s="780"/>
      <c r="AZ21" s="780"/>
      <c r="BA21" s="777"/>
      <c r="BB21" s="333"/>
      <c r="BC21" s="333"/>
      <c r="BD21" s="333"/>
      <c r="BE21" s="333"/>
      <c r="BF21" s="333"/>
      <c r="BG21" s="333"/>
      <c r="BH21" s="333"/>
      <c r="BI21" s="333"/>
      <c r="BJ21" s="333"/>
      <c r="BK21" s="333"/>
      <c r="BL21" s="333"/>
    </row>
    <row r="22" spans="1:64" ht="14.5" customHeight="1" thickBot="1">
      <c r="A22" s="327"/>
      <c r="B22" s="752"/>
      <c r="C22" s="330"/>
      <c r="D22" s="330"/>
      <c r="E22" s="330"/>
      <c r="F22" s="356"/>
      <c r="G22" s="330"/>
      <c r="H22" s="330"/>
      <c r="I22" s="356"/>
      <c r="J22" s="381">
        <v>1</v>
      </c>
      <c r="K22" s="381"/>
      <c r="L22" s="382"/>
      <c r="M22" s="381">
        <f>J22+1</f>
        <v>2</v>
      </c>
      <c r="N22" s="381"/>
      <c r="O22" s="381"/>
      <c r="P22" s="381">
        <f>M22+1</f>
        <v>3</v>
      </c>
      <c r="Q22" s="381"/>
      <c r="R22" s="382"/>
      <c r="S22" s="381">
        <f>P22+1</f>
        <v>4</v>
      </c>
      <c r="T22" s="381"/>
      <c r="U22" s="382"/>
      <c r="V22" s="381">
        <f>S22+1</f>
        <v>5</v>
      </c>
      <c r="W22" s="381"/>
      <c r="X22" s="382"/>
      <c r="Y22" s="381">
        <f>V22+1</f>
        <v>6</v>
      </c>
      <c r="Z22" s="381"/>
      <c r="AA22" s="382"/>
      <c r="AB22" s="381">
        <f>Y22+1</f>
        <v>7</v>
      </c>
      <c r="AC22" s="381"/>
      <c r="AD22" s="382"/>
      <c r="AE22" s="381">
        <f>AB22+1</f>
        <v>8</v>
      </c>
      <c r="AF22" s="381"/>
      <c r="AG22" s="382"/>
      <c r="AH22" s="381">
        <f>AE22+1</f>
        <v>9</v>
      </c>
      <c r="AI22" s="381"/>
      <c r="AJ22" s="382"/>
      <c r="AK22" s="381">
        <f>AH22+1</f>
        <v>10</v>
      </c>
      <c r="AL22" s="381"/>
      <c r="AM22" s="382"/>
      <c r="AN22" s="381">
        <f>AK22+1</f>
        <v>11</v>
      </c>
      <c r="AO22" s="381"/>
      <c r="AP22" s="382"/>
      <c r="AQ22" s="381">
        <f>AN22+1</f>
        <v>12</v>
      </c>
      <c r="AR22" s="381"/>
      <c r="AS22" s="374"/>
      <c r="AT22" s="356"/>
      <c r="AU22" s="755"/>
      <c r="AV22" s="780"/>
      <c r="AW22" s="780"/>
      <c r="AX22" s="780"/>
      <c r="AY22" s="780"/>
      <c r="AZ22" s="780"/>
      <c r="BA22" s="777"/>
      <c r="BB22" s="333"/>
      <c r="BC22" s="333"/>
      <c r="BD22" s="333"/>
      <c r="BE22" s="333"/>
      <c r="BF22" s="333"/>
      <c r="BG22" s="333"/>
      <c r="BH22" s="333"/>
      <c r="BI22" s="333"/>
      <c r="BJ22" s="333"/>
      <c r="BK22" s="333"/>
      <c r="BL22" s="333"/>
    </row>
    <row r="23" spans="1:64" ht="14.5" customHeight="1" thickBot="1">
      <c r="A23" s="327"/>
      <c r="B23" s="752"/>
      <c r="C23" s="773" t="s">
        <v>1145</v>
      </c>
      <c r="D23" s="774"/>
      <c r="E23" s="774"/>
      <c r="F23" s="774"/>
      <c r="G23" s="774"/>
      <c r="H23" s="774"/>
      <c r="I23" s="774"/>
      <c r="J23" s="774"/>
      <c r="K23" s="774"/>
      <c r="L23" s="774"/>
      <c r="M23" s="774"/>
      <c r="N23" s="774"/>
      <c r="O23" s="774"/>
      <c r="P23" s="774"/>
      <c r="Q23" s="775"/>
      <c r="R23" s="383" t="s">
        <v>1151</v>
      </c>
      <c r="S23" s="773" t="s">
        <v>1152</v>
      </c>
      <c r="T23" s="774"/>
      <c r="U23" s="774"/>
      <c r="V23" s="774"/>
      <c r="W23" s="774"/>
      <c r="X23" s="774"/>
      <c r="Y23" s="774"/>
      <c r="Z23" s="774"/>
      <c r="AA23" s="774"/>
      <c r="AB23" s="774"/>
      <c r="AC23" s="774"/>
      <c r="AD23" s="774"/>
      <c r="AE23" s="774"/>
      <c r="AF23" s="774"/>
      <c r="AG23" s="774"/>
      <c r="AH23" s="774"/>
      <c r="AI23" s="774"/>
      <c r="AJ23" s="774"/>
      <c r="AK23" s="774"/>
      <c r="AL23" s="774"/>
      <c r="AM23" s="774"/>
      <c r="AN23" s="774"/>
      <c r="AO23" s="774"/>
      <c r="AP23" s="774"/>
      <c r="AQ23" s="774"/>
      <c r="AR23" s="774"/>
      <c r="AS23" s="775"/>
      <c r="AT23" s="356"/>
      <c r="AU23" s="755"/>
      <c r="AV23" s="780"/>
      <c r="AW23" s="780"/>
      <c r="AX23" s="780"/>
      <c r="AY23" s="780"/>
      <c r="AZ23" s="780"/>
      <c r="BA23" s="777"/>
      <c r="BB23" s="333"/>
      <c r="BC23" s="333"/>
      <c r="BD23" s="333"/>
      <c r="BE23" s="333"/>
      <c r="BF23" s="333"/>
      <c r="BG23" s="333"/>
      <c r="BH23" s="333"/>
      <c r="BI23" s="333"/>
      <c r="BJ23" s="333"/>
      <c r="BK23" s="333"/>
      <c r="BL23" s="333"/>
    </row>
    <row r="24" spans="1:64" ht="14.5" customHeight="1">
      <c r="A24" s="327"/>
      <c r="B24" s="752"/>
      <c r="C24" s="330"/>
      <c r="D24" s="330"/>
      <c r="E24" s="330"/>
      <c r="F24" s="356"/>
      <c r="G24" s="330"/>
      <c r="H24" s="330"/>
      <c r="I24" s="356"/>
      <c r="J24" s="330"/>
      <c r="K24" s="330"/>
      <c r="L24" s="356"/>
      <c r="M24" s="330"/>
      <c r="N24" s="330"/>
      <c r="O24" s="356"/>
      <c r="P24" s="330"/>
      <c r="Q24" s="330"/>
      <c r="R24" s="356"/>
      <c r="S24" s="330"/>
      <c r="T24" s="330"/>
      <c r="U24" s="356"/>
      <c r="V24" s="330"/>
      <c r="W24" s="330"/>
      <c r="X24" s="356"/>
      <c r="Y24" s="330"/>
      <c r="Z24" s="330"/>
      <c r="AA24" s="356"/>
      <c r="AB24" s="330"/>
      <c r="AC24" s="330"/>
      <c r="AD24" s="356"/>
      <c r="AE24" s="330"/>
      <c r="AF24" s="330"/>
      <c r="AG24" s="356"/>
      <c r="AH24" s="330"/>
      <c r="AI24" s="330"/>
      <c r="AJ24" s="356"/>
      <c r="AK24" s="330"/>
      <c r="AL24" s="330"/>
      <c r="AM24" s="356"/>
      <c r="AN24" s="330"/>
      <c r="AO24" s="330"/>
      <c r="AP24" s="356"/>
      <c r="AQ24" s="330"/>
      <c r="AR24" s="384"/>
      <c r="AS24" s="356"/>
      <c r="AT24" s="356"/>
      <c r="AU24" s="755"/>
      <c r="AV24" s="780"/>
      <c r="AW24" s="780"/>
      <c r="AX24" s="780"/>
      <c r="AY24" s="780"/>
      <c r="AZ24" s="780"/>
      <c r="BA24" s="777"/>
      <c r="BB24" s="333"/>
      <c r="BC24" s="333"/>
      <c r="BD24" s="333"/>
      <c r="BE24" s="333"/>
      <c r="BF24" s="333"/>
      <c r="BG24" s="333"/>
      <c r="BH24" s="333"/>
      <c r="BI24" s="333"/>
      <c r="BJ24" s="333"/>
      <c r="BK24" s="333"/>
      <c r="BL24" s="333"/>
    </row>
    <row r="25" spans="1:64" ht="14.5" customHeight="1">
      <c r="A25" s="327"/>
      <c r="B25" s="751"/>
      <c r="C25" s="330"/>
      <c r="D25" s="330"/>
      <c r="E25" s="330"/>
      <c r="F25" s="356"/>
      <c r="G25" s="330"/>
      <c r="H25" s="330"/>
      <c r="I25" s="356"/>
      <c r="J25" s="330"/>
      <c r="K25" s="330"/>
      <c r="L25" s="356"/>
      <c r="M25" s="330"/>
      <c r="N25" s="330"/>
      <c r="O25" s="356"/>
      <c r="P25" s="330"/>
      <c r="Q25" s="330"/>
      <c r="R25" s="356"/>
      <c r="S25" s="330"/>
      <c r="T25" s="330"/>
      <c r="U25" s="356"/>
      <c r="V25" s="330"/>
      <c r="W25" s="330"/>
      <c r="X25" s="356"/>
      <c r="Y25" s="330"/>
      <c r="Z25" s="330"/>
      <c r="AA25" s="356"/>
      <c r="AB25" s="330"/>
      <c r="AC25" s="330"/>
      <c r="AD25" s="356"/>
      <c r="AE25" s="330"/>
      <c r="AF25" s="330"/>
      <c r="AG25" s="356"/>
      <c r="AH25" s="330"/>
      <c r="AI25" s="330"/>
      <c r="AJ25" s="356"/>
      <c r="AK25" s="330"/>
      <c r="AL25" s="330"/>
      <c r="AM25" s="356"/>
      <c r="AN25" s="330"/>
      <c r="AO25" s="330"/>
      <c r="AP25" s="356"/>
      <c r="AQ25" s="330"/>
      <c r="AR25" s="330"/>
      <c r="AS25" s="356"/>
      <c r="AT25" s="356"/>
      <c r="AU25" s="755"/>
      <c r="AV25" s="780"/>
      <c r="AW25" s="780"/>
      <c r="AX25" s="780"/>
      <c r="AY25" s="780"/>
      <c r="AZ25" s="780"/>
      <c r="BA25" s="777"/>
      <c r="BB25" s="333"/>
      <c r="BC25" s="333"/>
      <c r="BD25" s="333"/>
      <c r="BE25" s="333"/>
      <c r="BF25" s="333"/>
      <c r="BG25" s="333"/>
      <c r="BH25" s="333"/>
      <c r="BI25" s="333"/>
      <c r="BJ25" s="333"/>
      <c r="BK25" s="333"/>
      <c r="BL25" s="333"/>
    </row>
    <row r="26" spans="1:64" ht="15" customHeight="1" thickBot="1">
      <c r="A26" s="327"/>
      <c r="B26" s="751"/>
      <c r="C26" s="330"/>
      <c r="D26" s="363"/>
      <c r="E26" s="364"/>
      <c r="F26" s="356"/>
      <c r="G26" s="776"/>
      <c r="H26" s="776"/>
      <c r="I26" s="356"/>
      <c r="J26" s="363"/>
      <c r="K26" s="385"/>
      <c r="L26" s="356"/>
      <c r="M26" s="363"/>
      <c r="N26" s="364"/>
      <c r="O26" s="356"/>
      <c r="P26" s="363"/>
      <c r="Q26" s="364"/>
      <c r="R26" s="356"/>
      <c r="S26" s="776"/>
      <c r="T26" s="776"/>
      <c r="U26" s="356"/>
      <c r="V26" s="776"/>
      <c r="W26" s="776"/>
      <c r="X26" s="356"/>
      <c r="Y26" s="776"/>
      <c r="Z26" s="776"/>
      <c r="AA26" s="356"/>
      <c r="AB26" s="776"/>
      <c r="AC26" s="776"/>
      <c r="AD26" s="356"/>
      <c r="AE26" s="363"/>
      <c r="AF26" s="364"/>
      <c r="AG26" s="356"/>
      <c r="AH26" s="363"/>
      <c r="AI26" s="364"/>
      <c r="AJ26" s="356"/>
      <c r="AK26" s="776"/>
      <c r="AL26" s="776"/>
      <c r="AM26" s="356"/>
      <c r="AN26" s="363"/>
      <c r="AO26" s="364"/>
      <c r="AP26" s="356"/>
      <c r="AQ26" s="776"/>
      <c r="AR26" s="776"/>
      <c r="AS26" s="356"/>
      <c r="AT26" s="356"/>
      <c r="AU26" s="755"/>
      <c r="AV26" s="781"/>
      <c r="AW26" s="781"/>
      <c r="AX26" s="781"/>
      <c r="AY26" s="781"/>
      <c r="AZ26" s="781"/>
      <c r="BA26" s="778"/>
      <c r="BB26" s="333"/>
      <c r="BC26" s="333"/>
      <c r="BD26" s="333"/>
      <c r="BE26" s="333"/>
      <c r="BF26" s="333"/>
      <c r="BG26" s="333"/>
      <c r="BH26" s="333"/>
      <c r="BI26" s="333"/>
      <c r="BJ26" s="333"/>
      <c r="BK26" s="333"/>
      <c r="BL26" s="333"/>
    </row>
    <row r="27" spans="1:64" ht="15.65" customHeight="1" thickTop="1" thickBot="1">
      <c r="A27" s="327"/>
      <c r="B27" s="751"/>
      <c r="C27" s="356"/>
      <c r="D27" s="368" t="s">
        <v>796</v>
      </c>
      <c r="E27" s="368" t="s">
        <v>798</v>
      </c>
      <c r="F27" s="356"/>
      <c r="G27" s="368" t="s">
        <v>796</v>
      </c>
      <c r="H27" s="368" t="s">
        <v>798</v>
      </c>
      <c r="I27" s="356"/>
      <c r="J27" s="368" t="s">
        <v>796</v>
      </c>
      <c r="K27" s="368" t="s">
        <v>798</v>
      </c>
      <c r="L27" s="356"/>
      <c r="M27" s="368" t="s">
        <v>796</v>
      </c>
      <c r="N27" s="368" t="s">
        <v>798</v>
      </c>
      <c r="O27" s="356"/>
      <c r="P27" s="368" t="s">
        <v>796</v>
      </c>
      <c r="Q27" s="368" t="s">
        <v>798</v>
      </c>
      <c r="R27" s="356"/>
      <c r="S27" s="368" t="s">
        <v>796</v>
      </c>
      <c r="T27" s="368" t="s">
        <v>798</v>
      </c>
      <c r="U27" s="356"/>
      <c r="V27" s="368" t="s">
        <v>796</v>
      </c>
      <c r="W27" s="368" t="s">
        <v>798</v>
      </c>
      <c r="X27" s="356"/>
      <c r="Y27" s="368" t="s">
        <v>796</v>
      </c>
      <c r="Z27" s="368" t="s">
        <v>798</v>
      </c>
      <c r="AA27" s="356"/>
      <c r="AB27" s="368" t="s">
        <v>796</v>
      </c>
      <c r="AC27" s="368" t="s">
        <v>798</v>
      </c>
      <c r="AD27" s="356"/>
      <c r="AE27" s="368" t="s">
        <v>796</v>
      </c>
      <c r="AF27" s="368" t="s">
        <v>798</v>
      </c>
      <c r="AG27" s="356"/>
      <c r="AH27" s="368" t="s">
        <v>796</v>
      </c>
      <c r="AI27" s="368" t="s">
        <v>798</v>
      </c>
      <c r="AJ27" s="356"/>
      <c r="AK27" s="368" t="s">
        <v>796</v>
      </c>
      <c r="AL27" s="368" t="s">
        <v>798</v>
      </c>
      <c r="AM27" s="356"/>
      <c r="AN27" s="368" t="s">
        <v>796</v>
      </c>
      <c r="AO27" s="368" t="s">
        <v>798</v>
      </c>
      <c r="AP27" s="356"/>
      <c r="AQ27" s="368" t="s">
        <v>796</v>
      </c>
      <c r="AR27" s="368" t="s">
        <v>798</v>
      </c>
      <c r="AS27" s="356"/>
      <c r="AT27" s="356"/>
      <c r="AU27" s="755"/>
      <c r="AV27" s="761">
        <f>COUNTA(D30:AR30)</f>
        <v>14</v>
      </c>
      <c r="AW27" s="761">
        <f>COUNTIF(K26:AR26,"FC")</f>
        <v>0</v>
      </c>
      <c r="AX27" s="761">
        <f>COUNTIF(J25:AR25,"EC")</f>
        <v>0</v>
      </c>
      <c r="AY27" s="761">
        <f>COUNTIF(J29:AR29,"E")</f>
        <v>0</v>
      </c>
      <c r="AZ27" s="761">
        <f>COUNTIF(J26:AR26,"TW")</f>
        <v>0</v>
      </c>
      <c r="BA27" s="762"/>
      <c r="BB27" s="333"/>
      <c r="BC27" s="333"/>
      <c r="BD27" s="333"/>
      <c r="BE27" s="333"/>
      <c r="BF27" s="333"/>
      <c r="BG27" s="333"/>
      <c r="BH27" s="333"/>
      <c r="BI27" s="333"/>
      <c r="BJ27" s="333"/>
      <c r="BK27" s="333"/>
      <c r="BL27" s="333"/>
    </row>
    <row r="28" spans="1:64" ht="15.65" customHeight="1" thickTop="1" thickBot="1">
      <c r="A28" s="327"/>
      <c r="B28" s="751"/>
      <c r="C28" s="356"/>
      <c r="D28" s="372" t="s">
        <v>801</v>
      </c>
      <c r="E28" s="372" t="s">
        <v>622</v>
      </c>
      <c r="F28" s="356"/>
      <c r="G28" s="372" t="s">
        <v>801</v>
      </c>
      <c r="H28" s="372" t="s">
        <v>622</v>
      </c>
      <c r="I28" s="356"/>
      <c r="J28" s="372" t="s">
        <v>801</v>
      </c>
      <c r="K28" s="372" t="s">
        <v>622</v>
      </c>
      <c r="L28" s="356"/>
      <c r="M28" s="372" t="s">
        <v>801</v>
      </c>
      <c r="N28" s="372" t="s">
        <v>622</v>
      </c>
      <c r="O28" s="356"/>
      <c r="P28" s="372" t="s">
        <v>801</v>
      </c>
      <c r="Q28" s="372" t="s">
        <v>622</v>
      </c>
      <c r="R28" s="356"/>
      <c r="S28" s="372" t="s">
        <v>801</v>
      </c>
      <c r="T28" s="372" t="s">
        <v>622</v>
      </c>
      <c r="U28" s="356"/>
      <c r="V28" s="372" t="s">
        <v>801</v>
      </c>
      <c r="W28" s="372" t="s">
        <v>622</v>
      </c>
      <c r="X28" s="356"/>
      <c r="Y28" s="372" t="s">
        <v>801</v>
      </c>
      <c r="Z28" s="372" t="s">
        <v>622</v>
      </c>
      <c r="AA28" s="356"/>
      <c r="AB28" s="372" t="s">
        <v>801</v>
      </c>
      <c r="AC28" s="372" t="s">
        <v>622</v>
      </c>
      <c r="AD28" s="356"/>
      <c r="AE28" s="372" t="s">
        <v>801</v>
      </c>
      <c r="AF28" s="372" t="s">
        <v>622</v>
      </c>
      <c r="AG28" s="356"/>
      <c r="AH28" s="372" t="s">
        <v>801</v>
      </c>
      <c r="AI28" s="372" t="s">
        <v>622</v>
      </c>
      <c r="AJ28" s="356"/>
      <c r="AK28" s="372" t="s">
        <v>801</v>
      </c>
      <c r="AL28" s="372" t="s">
        <v>622</v>
      </c>
      <c r="AM28" s="356"/>
      <c r="AN28" s="372" t="s">
        <v>801</v>
      </c>
      <c r="AO28" s="372" t="s">
        <v>622</v>
      </c>
      <c r="AP28" s="356"/>
      <c r="AQ28" s="372" t="s">
        <v>801</v>
      </c>
      <c r="AR28" s="372" t="s">
        <v>622</v>
      </c>
      <c r="AS28" s="356"/>
      <c r="AT28" s="356"/>
      <c r="AU28" s="755"/>
      <c r="AV28" s="761"/>
      <c r="AW28" s="761"/>
      <c r="AX28" s="761"/>
      <c r="AY28" s="761"/>
      <c r="AZ28" s="761"/>
      <c r="BA28" s="762"/>
      <c r="BB28" s="333"/>
      <c r="BC28" s="333"/>
      <c r="BD28" s="333"/>
      <c r="BE28" s="333"/>
      <c r="BF28" s="333"/>
      <c r="BG28" s="333"/>
      <c r="BH28" s="333"/>
      <c r="BI28" s="333"/>
      <c r="BJ28" s="333"/>
      <c r="BK28" s="333"/>
      <c r="BL28" s="333"/>
    </row>
    <row r="29" spans="1:64" ht="15.65" customHeight="1" thickTop="1" thickBot="1">
      <c r="A29" s="327"/>
      <c r="B29" s="751"/>
      <c r="C29" s="330"/>
      <c r="D29" s="370">
        <v>0</v>
      </c>
      <c r="E29" s="375" t="s">
        <v>947</v>
      </c>
      <c r="F29" s="376">
        <v>437</v>
      </c>
      <c r="G29" s="370">
        <v>0</v>
      </c>
      <c r="H29" s="375" t="s">
        <v>947</v>
      </c>
      <c r="I29" s="376">
        <v>335.73399999999998</v>
      </c>
      <c r="J29" s="370">
        <v>0</v>
      </c>
      <c r="K29" s="375" t="s">
        <v>947</v>
      </c>
      <c r="L29" s="376"/>
      <c r="M29" s="370">
        <v>0</v>
      </c>
      <c r="N29" s="375" t="s">
        <v>947</v>
      </c>
      <c r="O29" s="376">
        <v>341.75299999999999</v>
      </c>
      <c r="P29" s="370">
        <v>0</v>
      </c>
      <c r="Q29" s="375" t="s">
        <v>947</v>
      </c>
      <c r="R29" s="376">
        <v>407.786</v>
      </c>
      <c r="S29" s="370">
        <v>0</v>
      </c>
      <c r="T29" s="375" t="s">
        <v>947</v>
      </c>
      <c r="U29" s="376">
        <v>412</v>
      </c>
      <c r="V29" s="370">
        <v>0</v>
      </c>
      <c r="W29" s="375" t="s">
        <v>947</v>
      </c>
      <c r="X29" s="376">
        <v>426.82</v>
      </c>
      <c r="Y29" s="370">
        <v>0</v>
      </c>
      <c r="Z29" s="375" t="s">
        <v>947</v>
      </c>
      <c r="AA29" s="376">
        <v>337</v>
      </c>
      <c r="AB29" s="370">
        <v>0</v>
      </c>
      <c r="AC29" s="375" t="s">
        <v>947</v>
      </c>
      <c r="AD29" s="376">
        <v>454</v>
      </c>
      <c r="AE29" s="370">
        <v>0</v>
      </c>
      <c r="AF29" s="375" t="s">
        <v>947</v>
      </c>
      <c r="AG29" s="376">
        <v>344.90600000000001</v>
      </c>
      <c r="AH29" s="370">
        <v>0</v>
      </c>
      <c r="AI29" s="375" t="s">
        <v>947</v>
      </c>
      <c r="AJ29" s="376">
        <v>399</v>
      </c>
      <c r="AK29" s="370">
        <v>0</v>
      </c>
      <c r="AL29" s="375" t="s">
        <v>947</v>
      </c>
      <c r="AM29" s="376">
        <v>379.98399999999998</v>
      </c>
      <c r="AN29" s="370">
        <v>0</v>
      </c>
      <c r="AO29" s="375" t="s">
        <v>947</v>
      </c>
      <c r="AP29" s="376">
        <v>464</v>
      </c>
      <c r="AQ29" s="370">
        <v>0</v>
      </c>
      <c r="AR29" s="375" t="s">
        <v>947</v>
      </c>
      <c r="AS29" s="376">
        <v>364</v>
      </c>
      <c r="AT29" s="386"/>
      <c r="AU29" s="755"/>
      <c r="AV29" s="761"/>
      <c r="AW29" s="761"/>
      <c r="AX29" s="761"/>
      <c r="AY29" s="761"/>
      <c r="AZ29" s="761"/>
      <c r="BA29" s="762"/>
      <c r="BB29" s="333">
        <f>SUM(F29:AS29)</f>
        <v>5103.9830000000002</v>
      </c>
      <c r="BC29" s="333"/>
      <c r="BD29" s="333"/>
      <c r="BE29" s="333"/>
      <c r="BF29" s="333"/>
      <c r="BG29" s="333"/>
      <c r="BH29" s="333"/>
      <c r="BI29" s="333"/>
      <c r="BJ29" s="333"/>
      <c r="BK29" s="333"/>
      <c r="BL29" s="333"/>
    </row>
    <row r="30" spans="1:64" ht="16.5" customHeight="1" thickTop="1">
      <c r="A30" s="327"/>
      <c r="B30" s="751"/>
      <c r="C30" s="330"/>
      <c r="D30" s="760" t="s">
        <v>1355</v>
      </c>
      <c r="E30" s="760"/>
      <c r="F30" s="356"/>
      <c r="G30" s="760" t="s">
        <v>1356</v>
      </c>
      <c r="H30" s="760"/>
      <c r="I30" s="330"/>
      <c r="J30" s="760" t="s">
        <v>1357</v>
      </c>
      <c r="K30" s="760"/>
      <c r="L30" s="330"/>
      <c r="M30" s="760" t="s">
        <v>1358</v>
      </c>
      <c r="N30" s="760"/>
      <c r="O30" s="330"/>
      <c r="P30" s="760" t="s">
        <v>1359</v>
      </c>
      <c r="Q30" s="760"/>
      <c r="R30" s="356"/>
      <c r="S30" s="760" t="s">
        <v>1360</v>
      </c>
      <c r="T30" s="760"/>
      <c r="U30" s="356"/>
      <c r="V30" s="760" t="s">
        <v>1361</v>
      </c>
      <c r="W30" s="760"/>
      <c r="X30" s="356"/>
      <c r="Y30" s="760" t="s">
        <v>1362</v>
      </c>
      <c r="Z30" s="760"/>
      <c r="AA30" s="356"/>
      <c r="AB30" s="760" t="s">
        <v>1363</v>
      </c>
      <c r="AC30" s="760"/>
      <c r="AD30" s="356"/>
      <c r="AE30" s="760" t="s">
        <v>1364</v>
      </c>
      <c r="AF30" s="760"/>
      <c r="AG30" s="356"/>
      <c r="AH30" s="760" t="s">
        <v>1365</v>
      </c>
      <c r="AI30" s="760"/>
      <c r="AJ30" s="356"/>
      <c r="AK30" s="760" t="s">
        <v>1366</v>
      </c>
      <c r="AL30" s="760"/>
      <c r="AM30" s="356"/>
      <c r="AN30" s="760" t="s">
        <v>1367</v>
      </c>
      <c r="AO30" s="760"/>
      <c r="AP30" s="356"/>
      <c r="AQ30" s="760" t="s">
        <v>1368</v>
      </c>
      <c r="AR30" s="760"/>
      <c r="AS30" s="356"/>
      <c r="AT30" s="356"/>
      <c r="AU30" s="755"/>
      <c r="AV30" s="779"/>
      <c r="AW30" s="779"/>
      <c r="AX30" s="779"/>
      <c r="AY30" s="779"/>
      <c r="AZ30" s="779"/>
      <c r="BA30" s="786"/>
      <c r="BB30" s="333"/>
      <c r="BC30" s="333"/>
      <c r="BD30" s="333"/>
      <c r="BE30" s="333"/>
      <c r="BF30" s="333"/>
      <c r="BG30" s="333"/>
      <c r="BH30" s="333"/>
      <c r="BI30" s="333"/>
      <c r="BJ30" s="333"/>
      <c r="BK30" s="333"/>
      <c r="BL30" s="333"/>
    </row>
    <row r="31" spans="1:64" ht="16.5" customHeight="1">
      <c r="A31" s="327"/>
      <c r="B31" s="751"/>
      <c r="C31" s="330"/>
      <c r="D31" s="760" t="s">
        <v>1352</v>
      </c>
      <c r="E31" s="760"/>
      <c r="F31" s="356"/>
      <c r="G31" s="760" t="s">
        <v>1093</v>
      </c>
      <c r="H31" s="760"/>
      <c r="I31" s="330"/>
      <c r="J31" s="760" t="s">
        <v>1369</v>
      </c>
      <c r="K31" s="760"/>
      <c r="L31" s="330"/>
      <c r="M31" s="760" t="s">
        <v>1323</v>
      </c>
      <c r="N31" s="760"/>
      <c r="O31" s="330"/>
      <c r="P31" s="760" t="s">
        <v>1370</v>
      </c>
      <c r="Q31" s="760"/>
      <c r="R31" s="356"/>
      <c r="S31" s="760" t="s">
        <v>1329</v>
      </c>
      <c r="T31" s="760"/>
      <c r="U31" s="356"/>
      <c r="V31" s="760" t="s">
        <v>1093</v>
      </c>
      <c r="W31" s="760"/>
      <c r="X31" s="356"/>
      <c r="Y31" s="760" t="s">
        <v>1329</v>
      </c>
      <c r="Z31" s="760"/>
      <c r="AA31" s="356"/>
      <c r="AB31" s="760" t="s">
        <v>1093</v>
      </c>
      <c r="AC31" s="760"/>
      <c r="AD31" s="387"/>
      <c r="AE31" s="760" t="s">
        <v>1093</v>
      </c>
      <c r="AF31" s="760"/>
      <c r="AG31" s="356"/>
      <c r="AH31" s="760" t="s">
        <v>1323</v>
      </c>
      <c r="AI31" s="760"/>
      <c r="AJ31" s="356"/>
      <c r="AK31" s="760" t="s">
        <v>1093</v>
      </c>
      <c r="AL31" s="760"/>
      <c r="AM31" s="356"/>
      <c r="AN31" s="760" t="s">
        <v>1371</v>
      </c>
      <c r="AO31" s="760"/>
      <c r="AP31" s="356"/>
      <c r="AQ31" s="760" t="s">
        <v>1099</v>
      </c>
      <c r="AR31" s="760"/>
      <c r="AS31" s="356"/>
      <c r="AT31" s="356"/>
      <c r="AU31" s="755"/>
      <c r="AV31" s="780"/>
      <c r="AW31" s="780"/>
      <c r="AX31" s="780"/>
      <c r="AY31" s="780"/>
      <c r="AZ31" s="780"/>
      <c r="BA31" s="777"/>
      <c r="BB31" s="333"/>
      <c r="BC31" s="333"/>
      <c r="BD31" s="333"/>
      <c r="BE31" s="333"/>
      <c r="BF31" s="333"/>
      <c r="BG31" s="333"/>
      <c r="BH31" s="333"/>
      <c r="BI31" s="333"/>
      <c r="BJ31" s="333"/>
      <c r="BK31" s="333"/>
      <c r="BL31" s="333"/>
    </row>
    <row r="32" spans="1:64" ht="16" customHeight="1">
      <c r="A32" s="327"/>
      <c r="B32" s="751"/>
      <c r="C32" s="330"/>
      <c r="D32" s="330"/>
      <c r="E32" s="330"/>
      <c r="F32" s="356"/>
      <c r="G32" s="330"/>
      <c r="H32" s="330"/>
      <c r="I32" s="356"/>
      <c r="J32" s="330"/>
      <c r="K32" s="330"/>
      <c r="L32" s="356"/>
      <c r="M32" s="330"/>
      <c r="N32" s="330"/>
      <c r="O32" s="356"/>
      <c r="P32" s="330"/>
      <c r="Q32" s="330"/>
      <c r="R32" s="356"/>
      <c r="S32" s="782"/>
      <c r="T32" s="782"/>
      <c r="U32" s="356"/>
      <c r="V32" s="782"/>
      <c r="W32" s="782"/>
      <c r="X32" s="356"/>
      <c r="Y32" s="782"/>
      <c r="Z32" s="782"/>
      <c r="AA32" s="356"/>
      <c r="AB32" s="330"/>
      <c r="AC32" s="330"/>
      <c r="AD32" s="356"/>
      <c r="AE32" s="330"/>
      <c r="AF32" s="330"/>
      <c r="AG32" s="356"/>
      <c r="AH32" s="330"/>
      <c r="AI32" s="330"/>
      <c r="AJ32" s="356"/>
      <c r="AK32" s="330"/>
      <c r="AL32" s="330"/>
      <c r="AM32" s="356"/>
      <c r="AN32" s="330"/>
      <c r="AO32" s="330"/>
      <c r="AP32" s="356"/>
      <c r="AQ32" s="330"/>
      <c r="AR32" s="330"/>
      <c r="AS32" s="356"/>
      <c r="AT32" s="356"/>
      <c r="AU32" s="755"/>
      <c r="AV32" s="780"/>
      <c r="AW32" s="780"/>
      <c r="AX32" s="780"/>
      <c r="AY32" s="780"/>
      <c r="AZ32" s="780"/>
      <c r="BA32" s="777"/>
      <c r="BB32" s="333"/>
      <c r="BC32" s="333"/>
      <c r="BD32" s="333"/>
      <c r="BE32" s="333"/>
      <c r="BF32" s="333"/>
      <c r="BG32" s="333"/>
      <c r="BH32" s="333"/>
      <c r="BI32" s="333"/>
      <c r="BJ32" s="333"/>
      <c r="BK32" s="333"/>
      <c r="BL32" s="333"/>
    </row>
    <row r="33" spans="1:64" ht="16" customHeight="1">
      <c r="A33" s="327"/>
      <c r="B33" s="751"/>
      <c r="C33" s="330"/>
      <c r="D33" s="381">
        <f>AQ22+1</f>
        <v>13</v>
      </c>
      <c r="E33" s="389"/>
      <c r="F33" s="382"/>
      <c r="G33" s="381">
        <f>D33+1</f>
        <v>14</v>
      </c>
      <c r="H33" s="389"/>
      <c r="I33" s="382"/>
      <c r="J33" s="381">
        <f>G33+1</f>
        <v>15</v>
      </c>
      <c r="K33" s="389"/>
      <c r="L33" s="382"/>
      <c r="M33" s="381">
        <f>J33+1</f>
        <v>16</v>
      </c>
      <c r="N33" s="389"/>
      <c r="O33" s="382"/>
      <c r="P33" s="381">
        <f>M33+1</f>
        <v>17</v>
      </c>
      <c r="Q33" s="389"/>
      <c r="R33" s="382"/>
      <c r="S33" s="381">
        <f>P33+1</f>
        <v>18</v>
      </c>
      <c r="T33" s="382"/>
      <c r="U33" s="382"/>
      <c r="V33" s="382">
        <f>S33+1</f>
        <v>19</v>
      </c>
      <c r="W33" s="382"/>
      <c r="X33" s="382"/>
      <c r="Y33" s="382">
        <f>V33+1</f>
        <v>20</v>
      </c>
      <c r="Z33" s="382"/>
      <c r="AA33" s="382"/>
      <c r="AB33" s="382">
        <f>Y33+1</f>
        <v>21</v>
      </c>
      <c r="AC33" s="389"/>
      <c r="AD33" s="382"/>
      <c r="AE33" s="382">
        <f>AB33+1</f>
        <v>22</v>
      </c>
      <c r="AF33" s="389"/>
      <c r="AG33" s="382"/>
      <c r="AH33" s="382">
        <f>AE33+1</f>
        <v>23</v>
      </c>
      <c r="AI33" s="389"/>
      <c r="AJ33" s="382"/>
      <c r="AK33" s="382">
        <f>AH33+1</f>
        <v>24</v>
      </c>
      <c r="AL33" s="389"/>
      <c r="AM33" s="382"/>
      <c r="AN33" s="382">
        <f>AK33+1</f>
        <v>25</v>
      </c>
      <c r="AO33" s="389"/>
      <c r="AP33" s="382"/>
      <c r="AQ33" s="382">
        <f>AN33+1</f>
        <v>26</v>
      </c>
      <c r="AR33" s="330"/>
      <c r="AS33" s="356"/>
      <c r="AT33" s="356"/>
      <c r="AU33" s="755"/>
      <c r="AV33" s="780"/>
      <c r="AW33" s="780"/>
      <c r="AX33" s="780"/>
      <c r="AY33" s="780"/>
      <c r="AZ33" s="780"/>
      <c r="BA33" s="777"/>
      <c r="BB33" s="333"/>
      <c r="BC33" s="333"/>
      <c r="BD33" s="333"/>
      <c r="BE33" s="333"/>
      <c r="BF33" s="333"/>
      <c r="BG33" s="333"/>
      <c r="BH33" s="333"/>
      <c r="BI33" s="333"/>
      <c r="BJ33" s="333"/>
      <c r="BK33" s="333"/>
      <c r="BL33" s="333"/>
    </row>
    <row r="34" spans="1:64" ht="16" customHeight="1">
      <c r="A34" s="327"/>
      <c r="B34" s="751"/>
      <c r="C34" s="783" t="s">
        <v>1145</v>
      </c>
      <c r="D34" s="784"/>
      <c r="E34" s="784"/>
      <c r="F34" s="784"/>
      <c r="G34" s="784"/>
      <c r="H34" s="784"/>
      <c r="I34" s="784"/>
      <c r="J34" s="784"/>
      <c r="K34" s="784"/>
      <c r="L34" s="784"/>
      <c r="M34" s="784"/>
      <c r="N34" s="784"/>
      <c r="O34" s="784"/>
      <c r="P34" s="784"/>
      <c r="Q34" s="784"/>
      <c r="R34" s="784"/>
      <c r="S34" s="784"/>
      <c r="T34" s="784"/>
      <c r="U34" s="785" t="s">
        <v>1153</v>
      </c>
      <c r="V34" s="785"/>
      <c r="W34" s="785"/>
      <c r="X34" s="785"/>
      <c r="Y34" s="785"/>
      <c r="Z34" s="785"/>
      <c r="AA34" s="785"/>
      <c r="AB34" s="785"/>
      <c r="AC34" s="785"/>
      <c r="AD34" s="785"/>
      <c r="AE34" s="785"/>
      <c r="AF34" s="785"/>
      <c r="AG34" s="785"/>
      <c r="AH34" s="785"/>
      <c r="AI34" s="785"/>
      <c r="AJ34" s="785"/>
      <c r="AK34" s="785"/>
      <c r="AL34" s="785"/>
      <c r="AM34" s="785"/>
      <c r="AN34" s="785"/>
      <c r="AO34" s="785"/>
      <c r="AP34" s="390"/>
      <c r="AQ34" s="390"/>
      <c r="AR34" s="390"/>
      <c r="AS34" s="390"/>
      <c r="AT34" s="356"/>
      <c r="AU34" s="755"/>
      <c r="AV34" s="780"/>
      <c r="AW34" s="780"/>
      <c r="AX34" s="780"/>
      <c r="AY34" s="780"/>
      <c r="AZ34" s="780"/>
      <c r="BA34" s="777"/>
      <c r="BB34" s="333"/>
      <c r="BC34" s="333"/>
      <c r="BD34" s="333"/>
      <c r="BE34" s="333"/>
      <c r="BF34" s="333"/>
      <c r="BG34" s="333"/>
      <c r="BH34" s="333"/>
      <c r="BI34" s="333"/>
      <c r="BJ34" s="333"/>
      <c r="BK34" s="333"/>
      <c r="BL34" s="333"/>
    </row>
    <row r="35" spans="1:64" ht="14.5" customHeight="1">
      <c r="A35" s="327"/>
      <c r="B35" s="751"/>
      <c r="C35" s="330"/>
      <c r="D35" s="330"/>
      <c r="E35" s="330"/>
      <c r="F35" s="356"/>
      <c r="G35" s="330"/>
      <c r="H35" s="330"/>
      <c r="I35" s="356"/>
      <c r="J35" s="330"/>
      <c r="K35" s="330"/>
      <c r="L35" s="356"/>
      <c r="M35" s="330"/>
      <c r="N35" s="330"/>
      <c r="O35" s="356"/>
      <c r="P35" s="330"/>
      <c r="Q35" s="330"/>
      <c r="R35" s="356"/>
      <c r="S35" s="330"/>
      <c r="T35" s="330"/>
      <c r="U35" s="356"/>
      <c r="V35" s="330"/>
      <c r="W35" s="330"/>
      <c r="X35" s="356"/>
      <c r="Y35" s="330"/>
      <c r="Z35" s="330"/>
      <c r="AA35" s="356"/>
      <c r="AB35" s="330"/>
      <c r="AC35" s="330"/>
      <c r="AD35" s="356"/>
      <c r="AE35" s="330"/>
      <c r="AF35" s="330"/>
      <c r="AG35" s="356"/>
      <c r="AH35" s="330"/>
      <c r="AI35" s="330"/>
      <c r="AJ35" s="356"/>
      <c r="AK35" s="330"/>
      <c r="AL35" s="330"/>
      <c r="AM35" s="356"/>
      <c r="AN35" s="330"/>
      <c r="AO35" s="330"/>
      <c r="AP35" s="356"/>
      <c r="AQ35" s="330"/>
      <c r="AR35" s="384"/>
      <c r="AS35" s="356"/>
      <c r="AT35" s="356"/>
      <c r="AU35" s="755"/>
      <c r="AV35" s="780"/>
      <c r="AW35" s="780"/>
      <c r="AX35" s="780"/>
      <c r="AY35" s="780"/>
      <c r="AZ35" s="780"/>
      <c r="BA35" s="777"/>
      <c r="BB35" s="333"/>
      <c r="BC35" s="333"/>
      <c r="BD35" s="333"/>
      <c r="BE35" s="333"/>
      <c r="BF35" s="333"/>
      <c r="BG35" s="333"/>
      <c r="BH35" s="333"/>
      <c r="BI35" s="333"/>
      <c r="BJ35" s="333"/>
      <c r="BK35" s="333"/>
      <c r="BL35" s="333"/>
    </row>
    <row r="36" spans="1:64" ht="14.5" customHeight="1">
      <c r="A36" s="327"/>
      <c r="B36" s="751"/>
      <c r="C36" s="330"/>
      <c r="D36" s="330"/>
      <c r="E36" s="330"/>
      <c r="F36" s="356"/>
      <c r="G36" s="330"/>
      <c r="H36" s="330"/>
      <c r="I36" s="356"/>
      <c r="J36" s="330"/>
      <c r="K36" s="330"/>
      <c r="L36" s="356"/>
      <c r="M36" s="330"/>
      <c r="N36" s="330"/>
      <c r="O36" s="356"/>
      <c r="P36" s="330"/>
      <c r="Q36" s="330"/>
      <c r="R36" s="356"/>
      <c r="S36" s="330"/>
      <c r="T36" s="330"/>
      <c r="U36" s="356"/>
      <c r="V36" s="330"/>
      <c r="W36" s="330"/>
      <c r="X36" s="356"/>
      <c r="Y36" s="330"/>
      <c r="Z36" s="330"/>
      <c r="AA36" s="356"/>
      <c r="AB36" s="330"/>
      <c r="AC36" s="330"/>
      <c r="AD36" s="356"/>
      <c r="AE36" s="330"/>
      <c r="AF36" s="330"/>
      <c r="AG36" s="356"/>
      <c r="AH36" s="330"/>
      <c r="AI36" s="330"/>
      <c r="AJ36" s="356"/>
      <c r="AK36" s="330"/>
      <c r="AL36" s="330"/>
      <c r="AM36" s="356"/>
      <c r="AN36" s="330"/>
      <c r="AO36" s="330"/>
      <c r="AP36" s="356"/>
      <c r="AQ36" s="330"/>
      <c r="AR36" s="330"/>
      <c r="AS36" s="356"/>
      <c r="AT36" s="356"/>
      <c r="AU36" s="755"/>
      <c r="AV36" s="780"/>
      <c r="AW36" s="780"/>
      <c r="AX36" s="780"/>
      <c r="AY36" s="780"/>
      <c r="AZ36" s="780"/>
      <c r="BA36" s="777"/>
      <c r="BB36" s="333"/>
      <c r="BC36" s="333"/>
      <c r="BD36" s="333"/>
      <c r="BE36" s="333"/>
      <c r="BF36" s="333"/>
      <c r="BG36" s="333"/>
      <c r="BH36" s="333"/>
      <c r="BI36" s="333"/>
      <c r="BJ36" s="333"/>
      <c r="BK36" s="333"/>
      <c r="BL36" s="333"/>
    </row>
    <row r="37" spans="1:64" ht="15" customHeight="1" thickBot="1">
      <c r="A37" s="327"/>
      <c r="B37" s="751"/>
      <c r="C37" s="330"/>
      <c r="D37" s="391"/>
      <c r="E37" s="364"/>
      <c r="F37" s="356"/>
      <c r="G37" s="363"/>
      <c r="H37" s="364"/>
      <c r="I37" s="356"/>
      <c r="J37" s="776"/>
      <c r="K37" s="776"/>
      <c r="L37" s="356"/>
      <c r="M37" s="776"/>
      <c r="N37" s="776"/>
      <c r="O37" s="356"/>
      <c r="P37" s="776"/>
      <c r="Q37" s="776"/>
      <c r="R37" s="356"/>
      <c r="S37" s="776"/>
      <c r="T37" s="776"/>
      <c r="U37" s="356"/>
      <c r="V37" s="776"/>
      <c r="W37" s="776"/>
      <c r="X37" s="356"/>
      <c r="Y37" s="776"/>
      <c r="Z37" s="776"/>
      <c r="AA37" s="356"/>
      <c r="AB37" s="776"/>
      <c r="AC37" s="776"/>
      <c r="AD37" s="356"/>
      <c r="AE37" s="776"/>
      <c r="AF37" s="776"/>
      <c r="AG37" s="356"/>
      <c r="AH37" s="363"/>
      <c r="AI37" s="364"/>
      <c r="AJ37" s="356"/>
      <c r="AK37" s="363"/>
      <c r="AL37" s="364"/>
      <c r="AM37" s="356"/>
      <c r="AN37" s="776"/>
      <c r="AO37" s="776"/>
      <c r="AP37" s="356"/>
      <c r="AQ37" s="776"/>
      <c r="AR37" s="776"/>
      <c r="AS37" s="356"/>
      <c r="AT37" s="356"/>
      <c r="AU37" s="755"/>
      <c r="AV37" s="781"/>
      <c r="AW37" s="781"/>
      <c r="AX37" s="781"/>
      <c r="AY37" s="781"/>
      <c r="AZ37" s="781"/>
      <c r="BA37" s="778"/>
      <c r="BB37" s="333"/>
      <c r="BC37" s="333"/>
      <c r="BD37" s="333"/>
      <c r="BE37" s="333"/>
      <c r="BF37" s="333"/>
      <c r="BG37" s="333"/>
      <c r="BH37" s="333"/>
      <c r="BI37" s="333"/>
      <c r="BJ37" s="333"/>
      <c r="BK37" s="333"/>
      <c r="BL37" s="333"/>
    </row>
    <row r="38" spans="1:64" ht="15.65" customHeight="1" thickTop="1" thickBot="1">
      <c r="A38" s="327"/>
      <c r="B38" s="751"/>
      <c r="C38" s="356"/>
      <c r="D38" s="368" t="s">
        <v>796</v>
      </c>
      <c r="E38" s="368" t="s">
        <v>798</v>
      </c>
      <c r="F38" s="356"/>
      <c r="G38" s="368" t="s">
        <v>796</v>
      </c>
      <c r="H38" s="368" t="s">
        <v>798</v>
      </c>
      <c r="I38" s="356"/>
      <c r="J38" s="368" t="s">
        <v>796</v>
      </c>
      <c r="K38" s="368" t="s">
        <v>798</v>
      </c>
      <c r="L38" s="356"/>
      <c r="M38" s="368" t="s">
        <v>1147</v>
      </c>
      <c r="N38" s="368" t="s">
        <v>1148</v>
      </c>
      <c r="O38" s="356"/>
      <c r="P38" s="368" t="s">
        <v>796</v>
      </c>
      <c r="Q38" s="368" t="s">
        <v>798</v>
      </c>
      <c r="R38" s="356"/>
      <c r="S38" s="368" t="s">
        <v>796</v>
      </c>
      <c r="T38" s="368" t="s">
        <v>798</v>
      </c>
      <c r="U38" s="356"/>
      <c r="V38" s="368" t="s">
        <v>796</v>
      </c>
      <c r="W38" s="368" t="s">
        <v>798</v>
      </c>
      <c r="X38" s="356"/>
      <c r="Y38" s="368" t="s">
        <v>796</v>
      </c>
      <c r="Z38" s="368" t="s">
        <v>798</v>
      </c>
      <c r="AA38" s="356"/>
      <c r="AB38" s="368" t="s">
        <v>796</v>
      </c>
      <c r="AC38" s="368" t="s">
        <v>798</v>
      </c>
      <c r="AD38" s="356"/>
      <c r="AE38" s="368" t="s">
        <v>1147</v>
      </c>
      <c r="AF38" s="368" t="s">
        <v>1148</v>
      </c>
      <c r="AG38" s="356"/>
      <c r="AH38" s="368" t="s">
        <v>796</v>
      </c>
      <c r="AI38" s="368" t="s">
        <v>798</v>
      </c>
      <c r="AJ38" s="356"/>
      <c r="AK38" s="368" t="s">
        <v>796</v>
      </c>
      <c r="AL38" s="368" t="s">
        <v>798</v>
      </c>
      <c r="AM38" s="356"/>
      <c r="AN38" s="368" t="s">
        <v>796</v>
      </c>
      <c r="AO38" s="368" t="s">
        <v>798</v>
      </c>
      <c r="AP38" s="356"/>
      <c r="AQ38" s="368" t="s">
        <v>796</v>
      </c>
      <c r="AR38" s="368" t="s">
        <v>798</v>
      </c>
      <c r="AS38" s="356"/>
      <c r="AT38" s="356"/>
      <c r="AU38" s="755"/>
      <c r="AV38" s="761">
        <v>14</v>
      </c>
      <c r="AW38" s="761">
        <f>COUNTIF(K37:AR37,"FC")</f>
        <v>0</v>
      </c>
      <c r="AX38" s="761">
        <f>COUNTIF(J36:AR36,"EC")</f>
        <v>0</v>
      </c>
      <c r="AY38" s="761">
        <f>COUNTIF(J40:AR40,"E")</f>
        <v>0</v>
      </c>
      <c r="AZ38" s="761">
        <f>COUNTIF(J37:AR37,"TW")</f>
        <v>0</v>
      </c>
      <c r="BA38" s="762"/>
      <c r="BB38" s="333"/>
      <c r="BC38" s="333"/>
      <c r="BD38" s="333"/>
      <c r="BE38" s="333"/>
      <c r="BF38" s="333"/>
      <c r="BG38" s="333"/>
      <c r="BH38" s="333"/>
      <c r="BI38" s="333"/>
      <c r="BJ38" s="333"/>
      <c r="BK38" s="333"/>
      <c r="BL38" s="333"/>
    </row>
    <row r="39" spans="1:64" ht="15.65" customHeight="1" thickTop="1" thickBot="1">
      <c r="A39" s="327"/>
      <c r="B39" s="751"/>
      <c r="C39" s="356"/>
      <c r="D39" s="372" t="s">
        <v>801</v>
      </c>
      <c r="E39" s="372" t="s">
        <v>622</v>
      </c>
      <c r="F39" s="356"/>
      <c r="G39" s="372" t="s">
        <v>801</v>
      </c>
      <c r="H39" s="372" t="s">
        <v>622</v>
      </c>
      <c r="I39" s="356"/>
      <c r="J39" s="372" t="s">
        <v>801</v>
      </c>
      <c r="K39" s="372" t="s">
        <v>622</v>
      </c>
      <c r="L39" s="356"/>
      <c r="M39" s="372" t="s">
        <v>1149</v>
      </c>
      <c r="N39" s="372" t="s">
        <v>1150</v>
      </c>
      <c r="O39" s="356"/>
      <c r="P39" s="372" t="s">
        <v>801</v>
      </c>
      <c r="Q39" s="372" t="s">
        <v>622</v>
      </c>
      <c r="R39" s="356"/>
      <c r="S39" s="372" t="s">
        <v>801</v>
      </c>
      <c r="T39" s="372" t="s">
        <v>622</v>
      </c>
      <c r="U39" s="356"/>
      <c r="V39" s="372" t="s">
        <v>801</v>
      </c>
      <c r="W39" s="372" t="s">
        <v>622</v>
      </c>
      <c r="X39" s="356"/>
      <c r="Y39" s="372" t="s">
        <v>801</v>
      </c>
      <c r="Z39" s="372" t="s">
        <v>622</v>
      </c>
      <c r="AA39" s="356"/>
      <c r="AB39" s="372" t="s">
        <v>801</v>
      </c>
      <c r="AC39" s="372" t="s">
        <v>622</v>
      </c>
      <c r="AD39" s="356"/>
      <c r="AE39" s="372" t="s">
        <v>1149</v>
      </c>
      <c r="AF39" s="372" t="s">
        <v>1150</v>
      </c>
      <c r="AG39" s="356"/>
      <c r="AH39" s="372" t="s">
        <v>801</v>
      </c>
      <c r="AI39" s="372" t="s">
        <v>622</v>
      </c>
      <c r="AJ39" s="356"/>
      <c r="AK39" s="372" t="s">
        <v>801</v>
      </c>
      <c r="AL39" s="372" t="s">
        <v>622</v>
      </c>
      <c r="AM39" s="356"/>
      <c r="AN39" s="372" t="s">
        <v>801</v>
      </c>
      <c r="AO39" s="372" t="s">
        <v>622</v>
      </c>
      <c r="AP39" s="356"/>
      <c r="AQ39" s="372" t="s">
        <v>801</v>
      </c>
      <c r="AR39" s="372" t="s">
        <v>622</v>
      </c>
      <c r="AS39" s="356"/>
      <c r="AT39" s="356"/>
      <c r="AU39" s="755"/>
      <c r="AV39" s="761"/>
      <c r="AW39" s="761"/>
      <c r="AX39" s="761"/>
      <c r="AY39" s="761"/>
      <c r="AZ39" s="761"/>
      <c r="BA39" s="762"/>
      <c r="BB39" s="333"/>
      <c r="BC39" s="333"/>
      <c r="BD39" s="333"/>
      <c r="BE39" s="333"/>
      <c r="BF39" s="333"/>
      <c r="BG39" s="333"/>
      <c r="BH39" s="333"/>
      <c r="BI39" s="333"/>
      <c r="BJ39" s="333"/>
      <c r="BK39" s="333"/>
      <c r="BL39" s="333"/>
    </row>
    <row r="40" spans="1:64" ht="15.65" customHeight="1" thickTop="1" thickBot="1">
      <c r="A40" s="327"/>
      <c r="B40" s="751"/>
      <c r="C40" s="330"/>
      <c r="D40" s="370">
        <v>0</v>
      </c>
      <c r="E40" s="375" t="s">
        <v>947</v>
      </c>
      <c r="F40" s="376">
        <v>454</v>
      </c>
      <c r="G40" s="370">
        <v>0</v>
      </c>
      <c r="H40" s="375" t="s">
        <v>947</v>
      </c>
      <c r="I40" s="376">
        <v>379.923</v>
      </c>
      <c r="J40" s="370">
        <v>0</v>
      </c>
      <c r="K40" s="375" t="s">
        <v>947</v>
      </c>
      <c r="L40" s="376">
        <v>422.762</v>
      </c>
      <c r="M40" s="370">
        <v>0</v>
      </c>
      <c r="N40" s="375" t="s">
        <v>947</v>
      </c>
      <c r="O40" s="376">
        <v>446</v>
      </c>
      <c r="P40" s="370">
        <v>0</v>
      </c>
      <c r="Q40" s="375" t="s">
        <v>947</v>
      </c>
      <c r="R40" s="376">
        <v>389.71</v>
      </c>
      <c r="S40" s="370">
        <v>0</v>
      </c>
      <c r="T40" s="375" t="s">
        <v>947</v>
      </c>
      <c r="U40" s="376">
        <v>480.74900000000002</v>
      </c>
      <c r="V40" s="370">
        <v>0</v>
      </c>
      <c r="W40" s="375" t="s">
        <v>947</v>
      </c>
      <c r="X40" s="376">
        <v>176</v>
      </c>
      <c r="Y40" s="370">
        <v>0</v>
      </c>
      <c r="Z40" s="375" t="s">
        <v>947</v>
      </c>
      <c r="AA40" s="376">
        <v>212</v>
      </c>
      <c r="AB40" s="370">
        <v>0</v>
      </c>
      <c r="AC40" s="375" t="s">
        <v>947</v>
      </c>
      <c r="AD40" s="376">
        <v>220</v>
      </c>
      <c r="AE40" s="370">
        <v>0</v>
      </c>
      <c r="AF40" s="375" t="s">
        <v>947</v>
      </c>
      <c r="AG40" s="376">
        <v>434</v>
      </c>
      <c r="AH40" s="370">
        <v>0</v>
      </c>
      <c r="AI40" s="375" t="s">
        <v>947</v>
      </c>
      <c r="AJ40" s="376">
        <v>431</v>
      </c>
      <c r="AK40" s="370">
        <v>0</v>
      </c>
      <c r="AL40" s="375" t="s">
        <v>947</v>
      </c>
      <c r="AM40" s="376">
        <v>440</v>
      </c>
      <c r="AN40" s="370">
        <v>0</v>
      </c>
      <c r="AO40" s="375" t="s">
        <v>947</v>
      </c>
      <c r="AP40" s="376" t="s">
        <v>1372</v>
      </c>
      <c r="AQ40" s="370">
        <v>0</v>
      </c>
      <c r="AR40" s="375" t="s">
        <v>947</v>
      </c>
      <c r="AS40" s="376">
        <v>362</v>
      </c>
      <c r="AT40" s="356"/>
      <c r="AU40" s="755"/>
      <c r="AV40" s="761"/>
      <c r="AW40" s="761"/>
      <c r="AX40" s="761"/>
      <c r="AY40" s="761"/>
      <c r="AZ40" s="761"/>
      <c r="BA40" s="762"/>
      <c r="BB40" s="333">
        <f>SUM(F40:AS40)</f>
        <v>4848.1440000000002</v>
      </c>
      <c r="BC40" s="333"/>
      <c r="BD40" s="333"/>
      <c r="BE40" s="333"/>
      <c r="BF40" s="333"/>
      <c r="BG40" s="333"/>
      <c r="BH40" s="333"/>
      <c r="BI40" s="333"/>
      <c r="BJ40" s="333"/>
      <c r="BK40" s="333"/>
      <c r="BL40" s="333"/>
    </row>
    <row r="41" spans="1:64" s="352" customFormat="1" ht="16.5" customHeight="1" thickTop="1">
      <c r="A41" s="351"/>
      <c r="B41" s="751"/>
      <c r="C41" s="384"/>
      <c r="D41" s="760" t="s">
        <v>1373</v>
      </c>
      <c r="E41" s="760"/>
      <c r="F41" s="356"/>
      <c r="G41" s="760" t="s">
        <v>1374</v>
      </c>
      <c r="H41" s="760"/>
      <c r="I41" s="377"/>
      <c r="J41" s="760" t="s">
        <v>1375</v>
      </c>
      <c r="K41" s="760"/>
      <c r="L41" s="377"/>
      <c r="M41" s="760" t="s">
        <v>1376</v>
      </c>
      <c r="N41" s="760"/>
      <c r="O41" s="384"/>
      <c r="P41" s="760" t="s">
        <v>1377</v>
      </c>
      <c r="Q41" s="760"/>
      <c r="R41" s="356"/>
      <c r="S41" s="760" t="s">
        <v>1378</v>
      </c>
      <c r="T41" s="760"/>
      <c r="U41" s="356"/>
      <c r="V41" s="760" t="s">
        <v>1379</v>
      </c>
      <c r="W41" s="760"/>
      <c r="X41" s="356"/>
      <c r="Y41" s="760" t="s">
        <v>1380</v>
      </c>
      <c r="Z41" s="760"/>
      <c r="AA41" s="356" t="s">
        <v>1154</v>
      </c>
      <c r="AB41" s="760" t="s">
        <v>1381</v>
      </c>
      <c r="AC41" s="760"/>
      <c r="AE41" s="760" t="s">
        <v>1382</v>
      </c>
      <c r="AF41" s="760"/>
      <c r="AG41" s="356"/>
      <c r="AH41" s="760" t="s">
        <v>1383</v>
      </c>
      <c r="AI41" s="760"/>
      <c r="AJ41" s="356"/>
      <c r="AK41" s="760" t="s">
        <v>1384</v>
      </c>
      <c r="AL41" s="760"/>
      <c r="AM41" s="392"/>
      <c r="AN41" s="760" t="s">
        <v>1385</v>
      </c>
      <c r="AO41" s="760"/>
      <c r="AP41" s="356"/>
      <c r="AQ41" s="760" t="s">
        <v>1386</v>
      </c>
      <c r="AR41" s="760"/>
      <c r="AS41" s="356"/>
      <c r="AT41" s="356"/>
      <c r="AU41" s="755"/>
      <c r="AV41" s="779"/>
      <c r="AW41" s="779"/>
      <c r="AX41" s="779"/>
      <c r="AY41" s="779"/>
      <c r="AZ41" s="779"/>
      <c r="BA41" s="786"/>
      <c r="BB41" s="333"/>
      <c r="BC41" s="333"/>
      <c r="BD41" s="333"/>
      <c r="BE41" s="333"/>
      <c r="BF41" s="333"/>
      <c r="BG41" s="333"/>
      <c r="BH41" s="333"/>
      <c r="BI41" s="333"/>
      <c r="BJ41" s="333"/>
      <c r="BK41" s="333"/>
      <c r="BL41" s="333"/>
    </row>
    <row r="42" spans="1:64" s="352" customFormat="1" ht="16" customHeight="1">
      <c r="A42" s="351"/>
      <c r="B42" s="751"/>
      <c r="C42" s="384"/>
      <c r="D42" s="760" t="s">
        <v>1093</v>
      </c>
      <c r="E42" s="760"/>
      <c r="F42" s="356"/>
      <c r="G42" s="760" t="s">
        <v>1093</v>
      </c>
      <c r="H42" s="760"/>
      <c r="I42" s="356"/>
      <c r="J42" s="760" t="s">
        <v>1352</v>
      </c>
      <c r="K42" s="760"/>
      <c r="L42" s="356"/>
      <c r="M42" s="760" t="s">
        <v>1318</v>
      </c>
      <c r="N42" s="760"/>
      <c r="O42" s="356"/>
      <c r="P42" s="760" t="s">
        <v>1091</v>
      </c>
      <c r="Q42" s="760"/>
      <c r="R42" s="356"/>
      <c r="S42" s="760" t="s">
        <v>1387</v>
      </c>
      <c r="T42" s="760"/>
      <c r="U42" s="356"/>
      <c r="V42" s="760" t="s">
        <v>1352</v>
      </c>
      <c r="W42" s="760"/>
      <c r="X42" s="356"/>
      <c r="Y42" s="760" t="s">
        <v>1371</v>
      </c>
      <c r="Z42" s="760"/>
      <c r="AA42" s="356"/>
      <c r="AB42" s="760" t="s">
        <v>1351</v>
      </c>
      <c r="AC42" s="760"/>
      <c r="AD42" s="356"/>
      <c r="AE42" s="760" t="s">
        <v>1332</v>
      </c>
      <c r="AF42" s="760"/>
      <c r="AG42" s="356"/>
      <c r="AH42" s="760" t="s">
        <v>1321</v>
      </c>
      <c r="AI42" s="760"/>
      <c r="AJ42" s="356"/>
      <c r="AK42" s="760" t="s">
        <v>1354</v>
      </c>
      <c r="AL42" s="760"/>
      <c r="AM42" s="356"/>
      <c r="AN42" s="760" t="s">
        <v>1388</v>
      </c>
      <c r="AO42" s="760"/>
      <c r="AP42" s="356"/>
      <c r="AQ42" s="760" t="s">
        <v>1094</v>
      </c>
      <c r="AR42" s="760"/>
      <c r="AS42" s="356"/>
      <c r="AT42" s="356"/>
      <c r="AU42" s="755"/>
      <c r="AV42" s="780"/>
      <c r="AW42" s="780"/>
      <c r="AX42" s="780"/>
      <c r="AY42" s="780"/>
      <c r="AZ42" s="780"/>
      <c r="BA42" s="777"/>
      <c r="BB42" s="333"/>
      <c r="BC42" s="333"/>
      <c r="BD42" s="333"/>
      <c r="BE42" s="333"/>
      <c r="BF42" s="333"/>
      <c r="BG42" s="333"/>
      <c r="BH42" s="333"/>
      <c r="BI42" s="333"/>
      <c r="BJ42" s="333"/>
      <c r="BK42" s="333"/>
      <c r="BL42" s="333"/>
    </row>
    <row r="43" spans="1:64" ht="25.5" customHeight="1">
      <c r="A43" s="327"/>
      <c r="B43" s="751"/>
      <c r="C43" s="330"/>
      <c r="D43" s="380"/>
      <c r="E43" s="380"/>
      <c r="F43" s="356"/>
      <c r="G43" s="380"/>
      <c r="H43" s="380"/>
      <c r="I43" s="388"/>
      <c r="J43" s="380"/>
      <c r="K43" s="380"/>
      <c r="L43" s="356"/>
      <c r="M43" s="772"/>
      <c r="N43" s="772"/>
      <c r="O43" s="356"/>
      <c r="P43" s="782"/>
      <c r="Q43" s="782"/>
      <c r="R43" s="388"/>
      <c r="S43" s="782"/>
      <c r="T43" s="782"/>
      <c r="U43" s="388"/>
      <c r="V43" s="782"/>
      <c r="W43" s="782"/>
      <c r="X43" s="330"/>
      <c r="Y43" s="782"/>
      <c r="Z43" s="782"/>
      <c r="AA43" s="356"/>
      <c r="AB43" s="380"/>
      <c r="AC43" s="380"/>
      <c r="AD43" s="356"/>
      <c r="AE43" s="772"/>
      <c r="AF43" s="772"/>
      <c r="AG43" s="356"/>
      <c r="AH43" s="393"/>
      <c r="AI43" s="393"/>
      <c r="AJ43" s="393"/>
      <c r="AK43" s="393"/>
      <c r="AL43" s="393"/>
      <c r="AM43" s="393"/>
      <c r="AN43" s="393"/>
      <c r="AO43" s="393"/>
      <c r="AP43" s="393"/>
      <c r="AQ43" s="393"/>
      <c r="AR43" s="393"/>
      <c r="AS43" s="393"/>
      <c r="AT43" s="394"/>
      <c r="AU43" s="755"/>
      <c r="AV43" s="780"/>
      <c r="AW43" s="780"/>
      <c r="AX43" s="780"/>
      <c r="AY43" s="780"/>
      <c r="AZ43" s="780"/>
      <c r="BA43" s="777"/>
      <c r="BB43" s="333"/>
      <c r="BC43" s="333"/>
      <c r="BD43" s="333"/>
      <c r="BE43" s="333"/>
      <c r="BF43" s="333"/>
      <c r="BG43" s="333"/>
      <c r="BH43" s="333"/>
      <c r="BI43" s="333"/>
      <c r="BJ43" s="333"/>
      <c r="BK43" s="333"/>
      <c r="BL43" s="333"/>
    </row>
    <row r="44" spans="1:64" ht="25.5" customHeight="1" thickBot="1">
      <c r="A44" s="327"/>
      <c r="B44" s="751"/>
      <c r="C44" s="330"/>
      <c r="D44" s="382">
        <f>AQ33+1</f>
        <v>27</v>
      </c>
      <c r="E44" s="381"/>
      <c r="F44" s="382"/>
      <c r="G44" s="382">
        <f>D44+1</f>
        <v>28</v>
      </c>
      <c r="H44" s="381"/>
      <c r="I44" s="382"/>
      <c r="J44" s="382">
        <f>G44+1</f>
        <v>29</v>
      </c>
      <c r="K44" s="381"/>
      <c r="L44" s="382"/>
      <c r="M44" s="382">
        <f>J44+1</f>
        <v>30</v>
      </c>
      <c r="N44" s="381"/>
      <c r="O44" s="382"/>
      <c r="P44" s="382">
        <f>M44+1</f>
        <v>31</v>
      </c>
      <c r="Q44" s="382"/>
      <c r="R44" s="382"/>
      <c r="S44" s="382">
        <f>P44+1</f>
        <v>32</v>
      </c>
      <c r="T44" s="382"/>
      <c r="U44" s="382"/>
      <c r="V44" s="382">
        <f>S44+1</f>
        <v>33</v>
      </c>
      <c r="W44" s="382"/>
      <c r="X44" s="389"/>
      <c r="Y44" s="382">
        <f>V44+1</f>
        <v>34</v>
      </c>
      <c r="Z44" s="382"/>
      <c r="AA44" s="382"/>
      <c r="AB44" s="382">
        <f>Y44+1</f>
        <v>35</v>
      </c>
      <c r="AC44" s="381"/>
      <c r="AD44" s="382"/>
      <c r="AE44" s="382">
        <f>AB44+1</f>
        <v>36</v>
      </c>
      <c r="AF44" s="381"/>
      <c r="AG44" s="382"/>
      <c r="AH44" s="382">
        <f>AE44+1</f>
        <v>37</v>
      </c>
      <c r="AI44" s="395"/>
      <c r="AJ44" s="395"/>
      <c r="AK44" s="382">
        <f>AH44+1</f>
        <v>38</v>
      </c>
      <c r="AL44" s="395"/>
      <c r="AM44" s="395"/>
      <c r="AN44" s="382">
        <f>AK44+1</f>
        <v>39</v>
      </c>
      <c r="AO44" s="395"/>
      <c r="AP44" s="395"/>
      <c r="AQ44" s="382">
        <f>AN44+1</f>
        <v>40</v>
      </c>
      <c r="AR44" s="393"/>
      <c r="AS44" s="393"/>
      <c r="AT44" s="393"/>
      <c r="AU44" s="755"/>
      <c r="AV44" s="780"/>
      <c r="AW44" s="780"/>
      <c r="AX44" s="780"/>
      <c r="AY44" s="780"/>
      <c r="AZ44" s="780"/>
      <c r="BA44" s="777"/>
      <c r="BB44" s="333"/>
      <c r="BC44" s="333"/>
      <c r="BD44" s="333"/>
      <c r="BE44" s="333"/>
      <c r="BF44" s="333"/>
      <c r="BG44" s="333"/>
      <c r="BH44" s="333"/>
      <c r="BI44" s="333"/>
      <c r="BJ44" s="333"/>
      <c r="BK44" s="333"/>
      <c r="BL44" s="333"/>
    </row>
    <row r="45" spans="1:64" ht="14.5" customHeight="1" thickBot="1">
      <c r="A45" s="327"/>
      <c r="B45" s="751"/>
      <c r="C45" s="396"/>
      <c r="AQ45" s="787" t="s">
        <v>1155</v>
      </c>
      <c r="AR45" s="788"/>
      <c r="AS45" s="789"/>
      <c r="AT45" s="356"/>
      <c r="AU45" s="755"/>
      <c r="AV45" s="780"/>
      <c r="AW45" s="780"/>
      <c r="AX45" s="780"/>
      <c r="AY45" s="780"/>
      <c r="AZ45" s="780"/>
      <c r="BA45" s="777"/>
      <c r="BB45" s="333"/>
      <c r="BC45" s="333"/>
      <c r="BD45" s="333"/>
      <c r="BE45" s="333"/>
      <c r="BF45" s="333"/>
      <c r="BG45" s="333"/>
      <c r="BH45" s="333"/>
      <c r="BI45" s="333"/>
      <c r="BJ45" s="333"/>
      <c r="BK45" s="333"/>
      <c r="BL45" s="333"/>
    </row>
    <row r="46" spans="1:64" ht="14.5" customHeight="1">
      <c r="A46" s="327"/>
      <c r="B46" s="751"/>
      <c r="C46" s="330"/>
      <c r="D46" s="330"/>
      <c r="E46" s="330"/>
      <c r="F46" s="356"/>
      <c r="G46" s="330"/>
      <c r="H46" s="330"/>
      <c r="I46" s="356"/>
      <c r="J46" s="330"/>
      <c r="K46" s="330"/>
      <c r="L46" s="356"/>
      <c r="M46" s="330"/>
      <c r="N46" s="330"/>
      <c r="O46" s="356"/>
      <c r="P46" s="330"/>
      <c r="Q46" s="330"/>
      <c r="R46" s="356"/>
      <c r="S46" s="330"/>
      <c r="T46" s="330"/>
      <c r="U46" s="356"/>
      <c r="V46" s="330"/>
      <c r="W46" s="330"/>
      <c r="X46" s="356"/>
      <c r="Y46" s="330"/>
      <c r="Z46" s="330"/>
      <c r="AA46" s="356"/>
      <c r="AB46" s="330"/>
      <c r="AC46" s="330"/>
      <c r="AD46" s="356"/>
      <c r="AE46" s="330"/>
      <c r="AF46" s="330"/>
      <c r="AG46" s="356"/>
      <c r="AH46" s="330"/>
      <c r="AI46" s="330"/>
      <c r="AJ46" s="356"/>
      <c r="AK46" s="330"/>
      <c r="AL46" s="330"/>
      <c r="AM46" s="356"/>
      <c r="AN46" s="330"/>
      <c r="AO46" s="330"/>
      <c r="AP46" s="356"/>
      <c r="AQ46" s="330"/>
      <c r="AR46" s="384"/>
      <c r="AS46" s="356"/>
      <c r="AT46" s="356"/>
      <c r="AU46" s="755"/>
      <c r="AV46" s="780"/>
      <c r="AW46" s="780"/>
      <c r="AX46" s="780"/>
      <c r="AY46" s="780"/>
      <c r="AZ46" s="780"/>
      <c r="BA46" s="777"/>
      <c r="BB46" s="333"/>
      <c r="BC46" s="333"/>
      <c r="BD46" s="333"/>
      <c r="BE46" s="333"/>
      <c r="BF46" s="333"/>
      <c r="BG46" s="333"/>
      <c r="BH46" s="333"/>
      <c r="BI46" s="333"/>
      <c r="BJ46" s="333"/>
      <c r="BK46" s="333"/>
      <c r="BL46" s="333"/>
    </row>
    <row r="47" spans="1:64" ht="14.5" customHeight="1">
      <c r="A47" s="327"/>
      <c r="B47" s="751"/>
      <c r="C47" s="330"/>
      <c r="D47" s="330"/>
      <c r="E47" s="330"/>
      <c r="F47" s="356"/>
      <c r="G47" s="330"/>
      <c r="H47" s="330"/>
      <c r="I47" s="356"/>
      <c r="J47" s="330"/>
      <c r="K47" s="330"/>
      <c r="L47" s="356"/>
      <c r="M47" s="330"/>
      <c r="N47" s="330"/>
      <c r="O47" s="356"/>
      <c r="P47" s="330"/>
      <c r="Q47" s="330"/>
      <c r="R47" s="356"/>
      <c r="S47" s="330"/>
      <c r="T47" s="330"/>
      <c r="U47" s="356"/>
      <c r="V47" s="330"/>
      <c r="W47" s="330"/>
      <c r="X47" s="356"/>
      <c r="Y47" s="330"/>
      <c r="Z47" s="330"/>
      <c r="AA47" s="356"/>
      <c r="AB47" s="330"/>
      <c r="AC47" s="330"/>
      <c r="AD47" s="356"/>
      <c r="AE47" s="330"/>
      <c r="AF47" s="330"/>
      <c r="AG47" s="356"/>
      <c r="AH47" s="330"/>
      <c r="AI47" s="330"/>
      <c r="AJ47" s="356"/>
      <c r="AK47" s="330"/>
      <c r="AL47" s="330"/>
      <c r="AM47" s="356"/>
      <c r="AN47" s="330"/>
      <c r="AO47" s="330"/>
      <c r="AP47" s="356"/>
      <c r="AQ47" s="330"/>
      <c r="AR47" s="330"/>
      <c r="AS47" s="356"/>
      <c r="AT47" s="356"/>
      <c r="AU47" s="755"/>
      <c r="AV47" s="780"/>
      <c r="AW47" s="780"/>
      <c r="AX47" s="780"/>
      <c r="AY47" s="780"/>
      <c r="AZ47" s="780"/>
      <c r="BA47" s="777"/>
      <c r="BB47" s="333"/>
      <c r="BC47" s="333"/>
      <c r="BD47" s="333"/>
      <c r="BE47" s="333"/>
      <c r="BF47" s="333"/>
      <c r="BG47" s="333"/>
      <c r="BH47" s="333"/>
      <c r="BI47" s="333"/>
      <c r="BJ47" s="333"/>
      <c r="BK47" s="333"/>
      <c r="BL47" s="333"/>
    </row>
    <row r="48" spans="1:64" ht="15" customHeight="1" thickBot="1">
      <c r="A48" s="327"/>
      <c r="B48" s="751"/>
      <c r="C48" s="330"/>
      <c r="D48" s="391"/>
      <c r="E48" s="364"/>
      <c r="F48" s="356"/>
      <c r="G48" s="776"/>
      <c r="H48" s="776"/>
      <c r="I48" s="356"/>
      <c r="J48" s="776"/>
      <c r="K48" s="776"/>
      <c r="L48" s="356"/>
      <c r="M48" s="776"/>
      <c r="N48" s="776"/>
      <c r="O48" s="356"/>
      <c r="P48" s="776"/>
      <c r="Q48" s="776"/>
      <c r="R48" s="356"/>
      <c r="S48" s="776"/>
      <c r="T48" s="776"/>
      <c r="U48" s="356"/>
      <c r="V48" s="776"/>
      <c r="W48" s="776"/>
      <c r="X48" s="356"/>
      <c r="Y48" s="776"/>
      <c r="Z48" s="776"/>
      <c r="AA48" s="356"/>
      <c r="AB48" s="776"/>
      <c r="AC48" s="776"/>
      <c r="AD48" s="356"/>
      <c r="AE48" s="776"/>
      <c r="AF48" s="776"/>
      <c r="AG48" s="356"/>
      <c r="AH48" s="776"/>
      <c r="AI48" s="776"/>
      <c r="AJ48" s="356"/>
      <c r="AK48" s="776"/>
      <c r="AL48" s="776"/>
      <c r="AM48" s="356"/>
      <c r="AN48" s="776"/>
      <c r="AO48" s="776"/>
      <c r="AP48" s="356"/>
      <c r="AQ48" s="790"/>
      <c r="AR48" s="791"/>
      <c r="AS48" s="356"/>
      <c r="AT48" s="356"/>
      <c r="AU48" s="755"/>
      <c r="AV48" s="781"/>
      <c r="AW48" s="781"/>
      <c r="AX48" s="781"/>
      <c r="AY48" s="781"/>
      <c r="AZ48" s="781"/>
      <c r="BA48" s="778"/>
      <c r="BB48" s="333"/>
      <c r="BC48" s="333"/>
      <c r="BD48" s="333"/>
      <c r="BE48" s="333"/>
      <c r="BF48" s="333"/>
      <c r="BG48" s="333"/>
      <c r="BH48" s="333"/>
      <c r="BI48" s="333"/>
      <c r="BJ48" s="333"/>
      <c r="BK48" s="333"/>
      <c r="BL48" s="333"/>
    </row>
    <row r="49" spans="1:64" ht="15.65" customHeight="1" thickTop="1" thickBot="1">
      <c r="A49" s="327"/>
      <c r="B49" s="751"/>
      <c r="C49" s="356"/>
      <c r="D49" s="368" t="s">
        <v>1156</v>
      </c>
      <c r="E49" s="368" t="s">
        <v>1157</v>
      </c>
      <c r="F49" s="356"/>
      <c r="G49" s="368" t="s">
        <v>1156</v>
      </c>
      <c r="H49" s="368" t="s">
        <v>1157</v>
      </c>
      <c r="I49" s="356"/>
      <c r="J49" s="368" t="s">
        <v>1156</v>
      </c>
      <c r="K49" s="368" t="s">
        <v>1157</v>
      </c>
      <c r="L49" s="356"/>
      <c r="M49" s="368" t="s">
        <v>796</v>
      </c>
      <c r="N49" s="368" t="s">
        <v>798</v>
      </c>
      <c r="O49" s="356"/>
      <c r="P49" s="368" t="s">
        <v>796</v>
      </c>
      <c r="Q49" s="368" t="s">
        <v>798</v>
      </c>
      <c r="R49" s="356"/>
      <c r="S49" s="368" t="s">
        <v>796</v>
      </c>
      <c r="T49" s="368" t="s">
        <v>798</v>
      </c>
      <c r="U49" s="356"/>
      <c r="V49" s="368" t="s">
        <v>796</v>
      </c>
      <c r="W49" s="368" t="s">
        <v>798</v>
      </c>
      <c r="X49" s="356"/>
      <c r="Y49" s="368" t="s">
        <v>796</v>
      </c>
      <c r="Z49" s="368" t="s">
        <v>798</v>
      </c>
      <c r="AA49" s="356"/>
      <c r="AB49" s="368" t="s">
        <v>796</v>
      </c>
      <c r="AC49" s="368" t="s">
        <v>798</v>
      </c>
      <c r="AD49" s="356"/>
      <c r="AE49" s="368" t="s">
        <v>796</v>
      </c>
      <c r="AF49" s="368" t="s">
        <v>798</v>
      </c>
      <c r="AG49" s="356"/>
      <c r="AH49" s="368" t="s">
        <v>796</v>
      </c>
      <c r="AI49" s="368" t="s">
        <v>798</v>
      </c>
      <c r="AJ49" s="356"/>
      <c r="AK49" s="368" t="s">
        <v>796</v>
      </c>
      <c r="AL49" s="368" t="s">
        <v>798</v>
      </c>
      <c r="AM49" s="356"/>
      <c r="AN49" s="368" t="s">
        <v>796</v>
      </c>
      <c r="AO49" s="368" t="s">
        <v>798</v>
      </c>
      <c r="AP49" s="356"/>
      <c r="AQ49" s="368" t="s">
        <v>796</v>
      </c>
      <c r="AR49" s="368" t="s">
        <v>798</v>
      </c>
      <c r="AS49" s="356"/>
      <c r="AT49" s="356"/>
      <c r="AU49" s="755"/>
      <c r="AV49" s="761">
        <f>COUNTA(D52:AR52)</f>
        <v>14</v>
      </c>
      <c r="AW49" s="761">
        <f>COUNTIF(K48:AR48,"FC")</f>
        <v>0</v>
      </c>
      <c r="AX49" s="761">
        <f>COUNTIF(J47:AR47,"EC")</f>
        <v>0</v>
      </c>
      <c r="AY49" s="761">
        <f>COUNTIF(J51:AR51,"E")</f>
        <v>0</v>
      </c>
      <c r="AZ49" s="761">
        <f>COUNTIF(J48:AR48,"TW")</f>
        <v>0</v>
      </c>
      <c r="BA49" s="762"/>
      <c r="BB49" s="333"/>
      <c r="BC49" s="333"/>
      <c r="BD49" s="333"/>
      <c r="BE49" s="333"/>
      <c r="BF49" s="333"/>
      <c r="BG49" s="333"/>
      <c r="BH49" s="333"/>
      <c r="BI49" s="333"/>
      <c r="BJ49" s="333"/>
      <c r="BK49" s="333"/>
      <c r="BL49" s="333"/>
    </row>
    <row r="50" spans="1:64" ht="15.65" customHeight="1" thickTop="1" thickBot="1">
      <c r="A50" s="327"/>
      <c r="B50" s="751"/>
      <c r="C50" s="356"/>
      <c r="D50" s="372" t="s">
        <v>1158</v>
      </c>
      <c r="E50" s="372" t="s">
        <v>1159</v>
      </c>
      <c r="F50" s="356"/>
      <c r="G50" s="372" t="s">
        <v>1158</v>
      </c>
      <c r="H50" s="372" t="s">
        <v>1159</v>
      </c>
      <c r="I50" s="356"/>
      <c r="J50" s="372" t="s">
        <v>1158</v>
      </c>
      <c r="K50" s="372" t="s">
        <v>1159</v>
      </c>
      <c r="L50" s="356"/>
      <c r="M50" s="372" t="s">
        <v>801</v>
      </c>
      <c r="N50" s="372" t="s">
        <v>622</v>
      </c>
      <c r="O50" s="356"/>
      <c r="P50" s="372" t="s">
        <v>801</v>
      </c>
      <c r="Q50" s="372" t="s">
        <v>622</v>
      </c>
      <c r="R50" s="356"/>
      <c r="S50" s="372" t="s">
        <v>801</v>
      </c>
      <c r="T50" s="372" t="s">
        <v>622</v>
      </c>
      <c r="U50" s="356"/>
      <c r="V50" s="372" t="s">
        <v>801</v>
      </c>
      <c r="W50" s="372" t="s">
        <v>622</v>
      </c>
      <c r="X50" s="356"/>
      <c r="Y50" s="372" t="s">
        <v>801</v>
      </c>
      <c r="Z50" s="372" t="s">
        <v>622</v>
      </c>
      <c r="AA50" s="356"/>
      <c r="AB50" s="372" t="s">
        <v>801</v>
      </c>
      <c r="AC50" s="372" t="s">
        <v>622</v>
      </c>
      <c r="AD50" s="356"/>
      <c r="AE50" s="372" t="s">
        <v>801</v>
      </c>
      <c r="AF50" s="372" t="s">
        <v>622</v>
      </c>
      <c r="AG50" s="356"/>
      <c r="AH50" s="372" t="s">
        <v>801</v>
      </c>
      <c r="AI50" s="372" t="s">
        <v>622</v>
      </c>
      <c r="AJ50" s="356"/>
      <c r="AK50" s="372" t="s">
        <v>801</v>
      </c>
      <c r="AL50" s="372" t="s">
        <v>622</v>
      </c>
      <c r="AM50" s="356"/>
      <c r="AN50" s="372" t="s">
        <v>801</v>
      </c>
      <c r="AO50" s="372" t="s">
        <v>622</v>
      </c>
      <c r="AP50" s="356"/>
      <c r="AQ50" s="372" t="s">
        <v>801</v>
      </c>
      <c r="AR50" s="372" t="s">
        <v>622</v>
      </c>
      <c r="AS50" s="356"/>
      <c r="AT50" s="356"/>
      <c r="AU50" s="755"/>
      <c r="AV50" s="761"/>
      <c r="AW50" s="761"/>
      <c r="AX50" s="761"/>
      <c r="AY50" s="761"/>
      <c r="AZ50" s="761"/>
      <c r="BA50" s="762"/>
      <c r="BB50" s="333"/>
      <c r="BC50" s="333"/>
      <c r="BD50" s="333"/>
      <c r="BE50" s="333"/>
      <c r="BF50" s="333"/>
      <c r="BG50" s="333"/>
      <c r="BH50" s="333"/>
      <c r="BI50" s="333"/>
      <c r="BJ50" s="333"/>
      <c r="BK50" s="333"/>
      <c r="BL50" s="333"/>
    </row>
    <row r="51" spans="1:64" ht="16.5" customHeight="1" thickTop="1" thickBot="1">
      <c r="A51" s="327"/>
      <c r="B51" s="751"/>
      <c r="C51" s="392"/>
      <c r="D51" s="370">
        <v>0</v>
      </c>
      <c r="E51" s="375" t="s">
        <v>947</v>
      </c>
      <c r="F51" s="376">
        <v>365</v>
      </c>
      <c r="G51" s="370">
        <v>0</v>
      </c>
      <c r="H51" s="375" t="s">
        <v>947</v>
      </c>
      <c r="I51" s="376">
        <v>365</v>
      </c>
      <c r="J51" s="370">
        <v>0</v>
      </c>
      <c r="K51" s="375" t="s">
        <v>947</v>
      </c>
      <c r="L51" s="376">
        <v>390</v>
      </c>
      <c r="M51" s="370">
        <v>0</v>
      </c>
      <c r="N51" s="375" t="s">
        <v>947</v>
      </c>
      <c r="O51" s="376">
        <v>390</v>
      </c>
      <c r="P51" s="370">
        <v>0</v>
      </c>
      <c r="Q51" s="375" t="s">
        <v>947</v>
      </c>
      <c r="R51" s="376">
        <v>381</v>
      </c>
      <c r="S51" s="370">
        <v>0</v>
      </c>
      <c r="T51" s="375" t="s">
        <v>947</v>
      </c>
      <c r="U51" s="376">
        <v>390</v>
      </c>
      <c r="V51" s="370">
        <v>0</v>
      </c>
      <c r="W51" s="375" t="s">
        <v>947</v>
      </c>
      <c r="X51" s="376">
        <v>369</v>
      </c>
      <c r="Y51" s="370">
        <v>0</v>
      </c>
      <c r="Z51" s="375" t="s">
        <v>947</v>
      </c>
      <c r="AA51" s="376">
        <v>432</v>
      </c>
      <c r="AB51" s="370">
        <v>0</v>
      </c>
      <c r="AC51" s="375" t="s">
        <v>947</v>
      </c>
      <c r="AD51" s="376">
        <v>446</v>
      </c>
      <c r="AE51" s="370">
        <v>0</v>
      </c>
      <c r="AF51" s="375" t="s">
        <v>947</v>
      </c>
      <c r="AG51" s="376">
        <v>395</v>
      </c>
      <c r="AH51" s="370">
        <v>0</v>
      </c>
      <c r="AI51" s="375" t="s">
        <v>947</v>
      </c>
      <c r="AJ51" s="376">
        <v>400</v>
      </c>
      <c r="AK51" s="370">
        <v>0</v>
      </c>
      <c r="AL51" s="375" t="s">
        <v>947</v>
      </c>
      <c r="AM51" s="376">
        <v>440</v>
      </c>
      <c r="AN51" s="370">
        <v>0</v>
      </c>
      <c r="AO51" s="375" t="s">
        <v>947</v>
      </c>
      <c r="AP51" s="376">
        <v>439</v>
      </c>
      <c r="AQ51" s="370">
        <v>0</v>
      </c>
      <c r="AR51" s="375" t="s">
        <v>947</v>
      </c>
      <c r="AS51" s="376">
        <v>372</v>
      </c>
      <c r="AT51" s="356"/>
      <c r="AU51" s="755"/>
      <c r="AV51" s="761"/>
      <c r="AW51" s="761"/>
      <c r="AX51" s="761"/>
      <c r="AY51" s="761"/>
      <c r="AZ51" s="761"/>
      <c r="BA51" s="762"/>
      <c r="BB51" s="333">
        <f>SUM(F51:AS51)</f>
        <v>5574</v>
      </c>
      <c r="BC51" s="333"/>
      <c r="BD51" s="333"/>
      <c r="BE51" s="333"/>
      <c r="BF51" s="333"/>
      <c r="BG51" s="333"/>
      <c r="BH51" s="333"/>
      <c r="BI51" s="333"/>
      <c r="BJ51" s="333"/>
      <c r="BK51" s="333"/>
      <c r="BL51" s="333"/>
    </row>
    <row r="52" spans="1:64" s="352" customFormat="1" ht="16.5" customHeight="1" thickTop="1">
      <c r="A52" s="351"/>
      <c r="B52" s="751"/>
      <c r="C52" s="384"/>
      <c r="D52" s="760" t="s">
        <v>1389</v>
      </c>
      <c r="E52" s="760"/>
      <c r="F52" s="356"/>
      <c r="G52" s="760" t="s">
        <v>1390</v>
      </c>
      <c r="H52" s="760"/>
      <c r="I52" s="384"/>
      <c r="J52" s="760" t="s">
        <v>1391</v>
      </c>
      <c r="K52" s="760"/>
      <c r="L52" s="384"/>
      <c r="M52" s="760" t="s">
        <v>1392</v>
      </c>
      <c r="N52" s="760"/>
      <c r="O52" s="384"/>
      <c r="P52" s="760" t="s">
        <v>1393</v>
      </c>
      <c r="Q52" s="760"/>
      <c r="R52" s="356"/>
      <c r="S52" s="760" t="s">
        <v>1394</v>
      </c>
      <c r="T52" s="760"/>
      <c r="U52" s="356"/>
      <c r="V52" s="760" t="s">
        <v>1395</v>
      </c>
      <c r="W52" s="760"/>
      <c r="X52" s="356"/>
      <c r="Y52" s="760" t="s">
        <v>1396</v>
      </c>
      <c r="Z52" s="760"/>
      <c r="AA52" s="356"/>
      <c r="AB52" s="760" t="s">
        <v>1397</v>
      </c>
      <c r="AC52" s="760"/>
      <c r="AD52" s="356"/>
      <c r="AE52" s="760" t="s">
        <v>1398</v>
      </c>
      <c r="AF52" s="760"/>
      <c r="AG52" s="356"/>
      <c r="AH52" s="760" t="s">
        <v>1399</v>
      </c>
      <c r="AI52" s="760"/>
      <c r="AJ52" s="356"/>
      <c r="AK52" s="760" t="s">
        <v>1400</v>
      </c>
      <c r="AL52" s="760"/>
      <c r="AM52" s="356"/>
      <c r="AN52" s="760" t="s">
        <v>1401</v>
      </c>
      <c r="AO52" s="760"/>
      <c r="AP52" s="356"/>
      <c r="AQ52" s="760" t="s">
        <v>1402</v>
      </c>
      <c r="AR52" s="760"/>
      <c r="AS52" s="356"/>
      <c r="AT52" s="356"/>
      <c r="AU52" s="755"/>
      <c r="AV52" s="779"/>
      <c r="AW52" s="779"/>
      <c r="AX52" s="779"/>
      <c r="AY52" s="779"/>
      <c r="AZ52" s="779"/>
      <c r="BA52" s="786"/>
      <c r="BB52" s="333"/>
      <c r="BC52" s="333"/>
      <c r="BD52" s="333"/>
      <c r="BE52" s="333"/>
      <c r="BF52" s="333"/>
      <c r="BG52" s="333"/>
      <c r="BH52" s="333"/>
      <c r="BI52" s="333"/>
      <c r="BJ52" s="333"/>
      <c r="BK52" s="333"/>
      <c r="BL52" s="333"/>
    </row>
    <row r="53" spans="1:64" s="352" customFormat="1" ht="16" customHeight="1">
      <c r="A53" s="351"/>
      <c r="B53" s="751"/>
      <c r="C53" s="384"/>
      <c r="D53" s="760" t="s">
        <v>1094</v>
      </c>
      <c r="E53" s="760"/>
      <c r="F53" s="356"/>
      <c r="G53" s="760" t="s">
        <v>1094</v>
      </c>
      <c r="H53" s="760"/>
      <c r="I53" s="356"/>
      <c r="J53" s="760" t="s">
        <v>1371</v>
      </c>
      <c r="K53" s="760"/>
      <c r="L53" s="356"/>
      <c r="M53" s="760" t="s">
        <v>1093</v>
      </c>
      <c r="N53" s="760"/>
      <c r="O53" s="356"/>
      <c r="P53" s="760" t="s">
        <v>1091</v>
      </c>
      <c r="Q53" s="760"/>
      <c r="R53" s="356"/>
      <c r="S53" s="760" t="s">
        <v>1093</v>
      </c>
      <c r="T53" s="760"/>
      <c r="U53" s="356"/>
      <c r="V53" s="760" t="s">
        <v>1325</v>
      </c>
      <c r="W53" s="760"/>
      <c r="X53" s="356"/>
      <c r="Y53" s="760" t="s">
        <v>1371</v>
      </c>
      <c r="Z53" s="760"/>
      <c r="AA53" s="356"/>
      <c r="AB53" s="760" t="s">
        <v>1371</v>
      </c>
      <c r="AC53" s="760"/>
      <c r="AD53" s="356"/>
      <c r="AE53" s="760" t="s">
        <v>1330</v>
      </c>
      <c r="AF53" s="760"/>
      <c r="AG53" s="356"/>
      <c r="AH53" s="760" t="s">
        <v>1091</v>
      </c>
      <c r="AI53" s="760"/>
      <c r="AJ53" s="356"/>
      <c r="AK53" s="760" t="s">
        <v>1403</v>
      </c>
      <c r="AL53" s="760"/>
      <c r="AM53" s="356"/>
      <c r="AN53" s="760" t="s">
        <v>1404</v>
      </c>
      <c r="AO53" s="760"/>
      <c r="AQ53" s="760" t="s">
        <v>1405</v>
      </c>
      <c r="AR53" s="760"/>
      <c r="AS53" s="356"/>
      <c r="AT53" s="356"/>
      <c r="AU53" s="755"/>
      <c r="AV53" s="780"/>
      <c r="AW53" s="780"/>
      <c r="AX53" s="780"/>
      <c r="AY53" s="780"/>
      <c r="AZ53" s="780"/>
      <c r="BA53" s="777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</row>
    <row r="54" spans="1:64" ht="25.5" customHeight="1">
      <c r="A54" s="327"/>
      <c r="B54" s="751"/>
      <c r="C54" s="330"/>
      <c r="D54" s="772"/>
      <c r="E54" s="772"/>
      <c r="F54" s="356"/>
      <c r="G54" s="772"/>
      <c r="H54" s="772"/>
      <c r="I54" s="388"/>
      <c r="J54" s="772"/>
      <c r="K54" s="772"/>
      <c r="L54" s="356"/>
      <c r="M54" s="380"/>
      <c r="N54" s="380"/>
      <c r="O54" s="356"/>
      <c r="P54" s="380"/>
      <c r="Q54" s="380"/>
      <c r="R54" s="388"/>
      <c r="S54" s="393"/>
      <c r="T54" s="393"/>
      <c r="U54" s="388"/>
      <c r="V54" s="380"/>
      <c r="W54" s="380"/>
      <c r="X54" s="330"/>
      <c r="Y54" s="380"/>
      <c r="Z54" s="380"/>
      <c r="AA54" s="356"/>
      <c r="AB54" s="380"/>
      <c r="AC54" s="380"/>
      <c r="AD54" s="356"/>
      <c r="AE54" s="380"/>
      <c r="AF54" s="380"/>
      <c r="AG54" s="356"/>
      <c r="AH54" s="393"/>
      <c r="AI54" s="393"/>
      <c r="AJ54" s="393"/>
      <c r="AK54" s="393"/>
      <c r="AL54" s="393"/>
      <c r="AM54" s="393"/>
      <c r="AN54" s="782"/>
      <c r="AO54" s="782"/>
      <c r="AP54" s="356"/>
      <c r="AQ54" s="782"/>
      <c r="AR54" s="782"/>
      <c r="AS54" s="393"/>
      <c r="AT54" s="393"/>
      <c r="AU54" s="755"/>
      <c r="AV54" s="780"/>
      <c r="AW54" s="780"/>
      <c r="AX54" s="780"/>
      <c r="AY54" s="780"/>
      <c r="AZ54" s="780"/>
      <c r="BA54" s="777"/>
      <c r="BB54" s="333"/>
      <c r="BC54" s="333"/>
      <c r="BD54" s="333"/>
      <c r="BE54" s="333"/>
      <c r="BF54" s="333"/>
      <c r="BG54" s="333"/>
      <c r="BH54" s="333"/>
      <c r="BI54" s="333"/>
      <c r="BJ54" s="333"/>
      <c r="BK54" s="333"/>
      <c r="BL54" s="333"/>
    </row>
    <row r="55" spans="1:64" ht="25.5" customHeight="1" thickBot="1">
      <c r="A55" s="327"/>
      <c r="B55" s="751"/>
      <c r="C55" s="330"/>
      <c r="D55" s="382">
        <f>AQ44+1</f>
        <v>41</v>
      </c>
      <c r="E55" s="381"/>
      <c r="F55" s="382"/>
      <c r="G55" s="381">
        <f>D55+1</f>
        <v>42</v>
      </c>
      <c r="H55" s="381"/>
      <c r="I55" s="382"/>
      <c r="J55" s="381">
        <f>G55+1</f>
        <v>43</v>
      </c>
      <c r="K55" s="381"/>
      <c r="L55" s="382"/>
      <c r="M55" s="381">
        <f>J55+1</f>
        <v>44</v>
      </c>
      <c r="N55" s="381"/>
      <c r="O55" s="382"/>
      <c r="P55" s="381">
        <f>M55+1</f>
        <v>45</v>
      </c>
      <c r="Q55" s="381"/>
      <c r="R55" s="382"/>
      <c r="S55" s="381">
        <f>P55+1</f>
        <v>46</v>
      </c>
      <c r="T55" s="395"/>
      <c r="U55" s="382"/>
      <c r="V55" s="381">
        <f>S55+1</f>
        <v>47</v>
      </c>
      <c r="W55" s="381"/>
      <c r="X55" s="389"/>
      <c r="Y55" s="381">
        <f>V55+1</f>
        <v>48</v>
      </c>
      <c r="Z55" s="381"/>
      <c r="AA55" s="382"/>
      <c r="AB55" s="381">
        <f>Y55+1</f>
        <v>49</v>
      </c>
      <c r="AC55" s="381"/>
      <c r="AD55" s="382"/>
      <c r="AE55" s="381">
        <f>AB55+1</f>
        <v>50</v>
      </c>
      <c r="AF55" s="381"/>
      <c r="AG55" s="382"/>
      <c r="AH55" s="381">
        <f>AE55+1</f>
        <v>51</v>
      </c>
      <c r="AI55" s="395"/>
      <c r="AJ55" s="395"/>
      <c r="AK55" s="381">
        <f>AH55+1</f>
        <v>52</v>
      </c>
      <c r="AL55" s="395"/>
      <c r="AM55" s="395"/>
      <c r="AN55" s="381">
        <f>AK55+1</f>
        <v>53</v>
      </c>
      <c r="AO55" s="382"/>
      <c r="AP55" s="395"/>
      <c r="AQ55" s="381">
        <f>AN55+1</f>
        <v>54</v>
      </c>
      <c r="AR55" s="388"/>
      <c r="AS55" s="393"/>
      <c r="AT55" s="393"/>
      <c r="AU55" s="755"/>
      <c r="AV55" s="780"/>
      <c r="AW55" s="780"/>
      <c r="AX55" s="780"/>
      <c r="AY55" s="780"/>
      <c r="AZ55" s="780"/>
      <c r="BA55" s="777"/>
      <c r="BB55" s="333"/>
      <c r="BC55" s="333"/>
      <c r="BD55" s="333"/>
      <c r="BE55" s="333"/>
      <c r="BF55" s="333"/>
      <c r="BG55" s="333"/>
      <c r="BH55" s="333"/>
      <c r="BI55" s="333"/>
      <c r="BJ55" s="333"/>
      <c r="BK55" s="333"/>
      <c r="BL55" s="333"/>
    </row>
    <row r="56" spans="1:64" ht="14.5" customHeight="1" thickBot="1">
      <c r="A56" s="327"/>
      <c r="B56" s="751"/>
      <c r="C56" s="396"/>
      <c r="D56" s="792" t="s">
        <v>1145</v>
      </c>
      <c r="E56" s="793"/>
      <c r="F56" s="793"/>
      <c r="G56" s="793"/>
      <c r="H56" s="793"/>
      <c r="I56" s="793"/>
      <c r="J56" s="793"/>
      <c r="K56" s="793"/>
      <c r="L56" s="793"/>
      <c r="M56" s="793"/>
      <c r="N56" s="793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93"/>
      <c r="AB56" s="793"/>
      <c r="AC56" s="793"/>
      <c r="AD56" s="794"/>
      <c r="AE56" s="795" t="s">
        <v>1160</v>
      </c>
      <c r="AF56" s="796"/>
      <c r="AG56" s="796"/>
      <c r="AH56" s="796"/>
      <c r="AI56" s="796"/>
      <c r="AJ56" s="796"/>
      <c r="AK56" s="796"/>
      <c r="AL56" s="796"/>
      <c r="AM56" s="796"/>
      <c r="AN56" s="796"/>
      <c r="AO56" s="796"/>
      <c r="AP56" s="796"/>
      <c r="AQ56" s="796"/>
      <c r="AR56" s="796"/>
      <c r="AS56" s="796"/>
      <c r="AT56" s="356"/>
      <c r="AU56" s="755"/>
      <c r="AV56" s="780"/>
      <c r="AW56" s="780"/>
      <c r="AX56" s="780"/>
      <c r="AY56" s="780"/>
      <c r="AZ56" s="780"/>
      <c r="BA56" s="777"/>
      <c r="BB56" s="333"/>
      <c r="BC56" s="333"/>
      <c r="BD56" s="333"/>
      <c r="BE56" s="333"/>
      <c r="BF56" s="333"/>
      <c r="BG56" s="333"/>
      <c r="BH56" s="333"/>
      <c r="BI56" s="333"/>
      <c r="BJ56" s="333"/>
      <c r="BK56" s="333"/>
      <c r="BL56" s="333"/>
    </row>
    <row r="57" spans="1:64" ht="14.5" customHeight="1">
      <c r="A57" s="327"/>
      <c r="B57" s="751"/>
      <c r="C57" s="330"/>
      <c r="D57" s="330"/>
      <c r="E57" s="330"/>
      <c r="F57" s="356"/>
      <c r="G57" s="330"/>
      <c r="H57" s="330"/>
      <c r="I57" s="356"/>
      <c r="J57" s="330"/>
      <c r="K57" s="330"/>
      <c r="L57" s="356"/>
      <c r="M57" s="330"/>
      <c r="N57" s="330"/>
      <c r="O57" s="356"/>
      <c r="P57" s="330"/>
      <c r="Q57" s="330"/>
      <c r="R57" s="356"/>
      <c r="S57" s="330"/>
      <c r="T57" s="330"/>
      <c r="U57" s="356"/>
      <c r="V57" s="330"/>
      <c r="W57" s="330"/>
      <c r="X57" s="356"/>
      <c r="Y57" s="330"/>
      <c r="Z57" s="330"/>
      <c r="AA57" s="356"/>
      <c r="AB57" s="330"/>
      <c r="AC57" s="330"/>
      <c r="AD57" s="356"/>
      <c r="AE57" s="330"/>
      <c r="AF57" s="330"/>
      <c r="AG57" s="356"/>
      <c r="AH57" s="330"/>
      <c r="AI57" s="330"/>
      <c r="AJ57" s="356"/>
      <c r="AK57" s="330"/>
      <c r="AL57" s="330"/>
      <c r="AM57" s="356"/>
      <c r="AN57" s="330"/>
      <c r="AO57" s="330"/>
      <c r="AP57" s="356"/>
      <c r="AQ57" s="330"/>
      <c r="AR57" s="384"/>
      <c r="AS57" s="356"/>
      <c r="AT57" s="356"/>
      <c r="AU57" s="755"/>
      <c r="AV57" s="780"/>
      <c r="AW57" s="780"/>
      <c r="AX57" s="780"/>
      <c r="AY57" s="780"/>
      <c r="AZ57" s="780"/>
      <c r="BA57" s="777"/>
      <c r="BB57" s="333"/>
      <c r="BC57" s="333"/>
      <c r="BD57" s="333"/>
      <c r="BE57" s="333"/>
      <c r="BF57" s="333"/>
      <c r="BG57" s="333"/>
      <c r="BH57" s="333"/>
      <c r="BI57" s="333"/>
      <c r="BJ57" s="333"/>
      <c r="BK57" s="333"/>
      <c r="BL57" s="333"/>
    </row>
    <row r="58" spans="1:64" ht="14.5" customHeight="1">
      <c r="A58" s="327"/>
      <c r="B58" s="751"/>
      <c r="C58" s="330"/>
      <c r="D58" s="330"/>
      <c r="E58" s="330"/>
      <c r="F58" s="356"/>
      <c r="G58" s="330"/>
      <c r="H58" s="330"/>
      <c r="I58" s="356"/>
      <c r="J58" s="330"/>
      <c r="K58" s="330"/>
      <c r="L58" s="356"/>
      <c r="M58" s="330"/>
      <c r="N58" s="330"/>
      <c r="O58" s="356"/>
      <c r="P58" s="330"/>
      <c r="Q58" s="330"/>
      <c r="R58" s="356"/>
      <c r="S58" s="330"/>
      <c r="T58" s="330"/>
      <c r="U58" s="356"/>
      <c r="V58" s="330"/>
      <c r="W58" s="330"/>
      <c r="X58" s="356"/>
      <c r="Y58" s="330"/>
      <c r="Z58" s="330"/>
      <c r="AA58" s="356"/>
      <c r="AB58" s="330"/>
      <c r="AC58" s="330"/>
      <c r="AD58" s="356"/>
      <c r="AE58" s="330"/>
      <c r="AF58" s="330"/>
      <c r="AG58" s="356"/>
      <c r="AH58" s="330"/>
      <c r="AI58" s="330"/>
      <c r="AJ58" s="356"/>
      <c r="AK58" s="330"/>
      <c r="AL58" s="330"/>
      <c r="AM58" s="356"/>
      <c r="AN58" s="330"/>
      <c r="AO58" s="330"/>
      <c r="AP58" s="356"/>
      <c r="AQ58" s="330"/>
      <c r="AR58" s="330"/>
      <c r="AS58" s="356"/>
      <c r="AT58" s="356"/>
      <c r="AU58" s="755"/>
      <c r="AV58" s="780"/>
      <c r="AW58" s="780"/>
      <c r="AX58" s="780"/>
      <c r="AY58" s="780"/>
      <c r="AZ58" s="780"/>
      <c r="BA58" s="777"/>
      <c r="BB58" s="333"/>
      <c r="BC58" s="333"/>
      <c r="BD58" s="333"/>
      <c r="BE58" s="333"/>
      <c r="BF58" s="333"/>
      <c r="BG58" s="333"/>
      <c r="BH58" s="333"/>
      <c r="BI58" s="333"/>
      <c r="BJ58" s="333"/>
      <c r="BK58" s="333"/>
      <c r="BL58" s="333"/>
    </row>
    <row r="59" spans="1:64" ht="15" customHeight="1" thickBot="1">
      <c r="A59" s="327"/>
      <c r="B59" s="751"/>
      <c r="C59" s="330"/>
      <c r="D59" s="391"/>
      <c r="E59" s="364"/>
      <c r="F59" s="356"/>
      <c r="G59" s="776"/>
      <c r="H59" s="776"/>
      <c r="I59" s="356"/>
      <c r="J59" s="776"/>
      <c r="K59" s="776"/>
      <c r="L59" s="356"/>
      <c r="M59" s="776"/>
      <c r="N59" s="776"/>
      <c r="O59" s="356"/>
      <c r="P59" s="776"/>
      <c r="Q59" s="776"/>
      <c r="R59" s="356"/>
      <c r="S59" s="776"/>
      <c r="T59" s="776"/>
      <c r="U59" s="356"/>
      <c r="V59" s="776"/>
      <c r="W59" s="776"/>
      <c r="X59" s="356"/>
      <c r="Y59" s="776"/>
      <c r="Z59" s="776"/>
      <c r="AA59" s="356"/>
      <c r="AB59" s="776"/>
      <c r="AC59" s="776"/>
      <c r="AD59" s="356"/>
      <c r="AE59" s="776"/>
      <c r="AF59" s="776"/>
      <c r="AG59" s="356"/>
      <c r="AH59" s="776"/>
      <c r="AI59" s="776"/>
      <c r="AJ59" s="356"/>
      <c r="AK59" s="776"/>
      <c r="AL59" s="776"/>
      <c r="AM59" s="356"/>
      <c r="AN59" s="776"/>
      <c r="AO59" s="776"/>
      <c r="AP59" s="356"/>
      <c r="AQ59" s="776"/>
      <c r="AR59" s="776"/>
      <c r="AS59" s="356"/>
      <c r="AT59" s="356"/>
      <c r="AU59" s="755"/>
      <c r="AV59" s="781"/>
      <c r="AW59" s="781"/>
      <c r="AX59" s="781"/>
      <c r="AY59" s="781"/>
      <c r="AZ59" s="781"/>
      <c r="BA59" s="778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</row>
    <row r="60" spans="1:64" ht="15.65" customHeight="1" thickTop="1" thickBot="1">
      <c r="A60" s="327"/>
      <c r="B60" s="751"/>
      <c r="C60" s="356"/>
      <c r="D60" s="368" t="s">
        <v>796</v>
      </c>
      <c r="E60" s="368" t="s">
        <v>798</v>
      </c>
      <c r="F60" s="356"/>
      <c r="G60" s="368" t="s">
        <v>796</v>
      </c>
      <c r="H60" s="368" t="s">
        <v>798</v>
      </c>
      <c r="I60" s="356"/>
      <c r="J60" s="368" t="s">
        <v>796</v>
      </c>
      <c r="K60" s="368" t="s">
        <v>798</v>
      </c>
      <c r="L60" s="356"/>
      <c r="M60" s="368" t="s">
        <v>796</v>
      </c>
      <c r="N60" s="368" t="s">
        <v>798</v>
      </c>
      <c r="O60" s="356"/>
      <c r="P60" s="368" t="s">
        <v>796</v>
      </c>
      <c r="Q60" s="368" t="s">
        <v>798</v>
      </c>
      <c r="R60" s="356"/>
      <c r="S60" s="368" t="s">
        <v>796</v>
      </c>
      <c r="T60" s="368" t="s">
        <v>798</v>
      </c>
      <c r="U60" s="356"/>
      <c r="V60" s="368" t="s">
        <v>796</v>
      </c>
      <c r="W60" s="368" t="s">
        <v>798</v>
      </c>
      <c r="X60" s="356"/>
      <c r="Y60" s="368" t="s">
        <v>796</v>
      </c>
      <c r="Z60" s="368" t="s">
        <v>798</v>
      </c>
      <c r="AA60" s="356"/>
      <c r="AB60" s="368" t="s">
        <v>796</v>
      </c>
      <c r="AC60" s="368" t="s">
        <v>798</v>
      </c>
      <c r="AD60" s="356"/>
      <c r="AE60" s="368" t="s">
        <v>796</v>
      </c>
      <c r="AF60" s="368" t="s">
        <v>798</v>
      </c>
      <c r="AG60" s="356"/>
      <c r="AH60" s="368" t="s">
        <v>796</v>
      </c>
      <c r="AI60" s="368" t="s">
        <v>798</v>
      </c>
      <c r="AJ60" s="356"/>
      <c r="AK60" s="368" t="s">
        <v>796</v>
      </c>
      <c r="AL60" s="368" t="s">
        <v>798</v>
      </c>
      <c r="AM60" s="356"/>
      <c r="AN60" s="368" t="s">
        <v>796</v>
      </c>
      <c r="AO60" s="368" t="s">
        <v>798</v>
      </c>
      <c r="AP60" s="356"/>
      <c r="AQ60" s="368" t="s">
        <v>796</v>
      </c>
      <c r="AR60" s="368" t="s">
        <v>798</v>
      </c>
      <c r="AS60" s="356"/>
      <c r="AT60" s="356"/>
      <c r="AU60" s="755"/>
      <c r="AV60" s="761">
        <f>COUNTA(D63:AR63)</f>
        <v>14</v>
      </c>
      <c r="AW60" s="761">
        <f>COUNTIF(K59:AR59,"FC")</f>
        <v>0</v>
      </c>
      <c r="AX60" s="761">
        <f>COUNTIF(J58:AR58,"EC")</f>
        <v>0</v>
      </c>
      <c r="AY60" s="761">
        <f>COUNTIF(J62:AR62,"E")</f>
        <v>0</v>
      </c>
      <c r="AZ60" s="761">
        <f>COUNTIF(J59:AR59,"TW")</f>
        <v>0</v>
      </c>
      <c r="BA60" s="762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</row>
    <row r="61" spans="1:64" ht="15.65" customHeight="1" thickTop="1" thickBot="1">
      <c r="A61" s="327"/>
      <c r="B61" s="751"/>
      <c r="C61" s="356"/>
      <c r="D61" s="372" t="s">
        <v>801</v>
      </c>
      <c r="E61" s="372" t="s">
        <v>622</v>
      </c>
      <c r="F61" s="356"/>
      <c r="G61" s="372" t="s">
        <v>801</v>
      </c>
      <c r="H61" s="372" t="s">
        <v>622</v>
      </c>
      <c r="I61" s="356"/>
      <c r="J61" s="372" t="s">
        <v>801</v>
      </c>
      <c r="K61" s="372" t="s">
        <v>622</v>
      </c>
      <c r="L61" s="356"/>
      <c r="M61" s="372" t="s">
        <v>801</v>
      </c>
      <c r="N61" s="372" t="s">
        <v>622</v>
      </c>
      <c r="O61" s="356"/>
      <c r="P61" s="372" t="s">
        <v>801</v>
      </c>
      <c r="Q61" s="372" t="s">
        <v>622</v>
      </c>
      <c r="R61" s="356"/>
      <c r="S61" s="372" t="s">
        <v>801</v>
      </c>
      <c r="T61" s="372" t="s">
        <v>622</v>
      </c>
      <c r="U61" s="356"/>
      <c r="V61" s="372" t="s">
        <v>801</v>
      </c>
      <c r="W61" s="372" t="s">
        <v>622</v>
      </c>
      <c r="X61" s="356"/>
      <c r="Y61" s="372" t="s">
        <v>801</v>
      </c>
      <c r="Z61" s="372" t="s">
        <v>622</v>
      </c>
      <c r="AA61" s="356"/>
      <c r="AB61" s="372" t="s">
        <v>801</v>
      </c>
      <c r="AC61" s="372" t="s">
        <v>622</v>
      </c>
      <c r="AD61" s="356"/>
      <c r="AE61" s="372" t="s">
        <v>801</v>
      </c>
      <c r="AF61" s="372" t="s">
        <v>622</v>
      </c>
      <c r="AG61" s="356"/>
      <c r="AH61" s="372" t="s">
        <v>801</v>
      </c>
      <c r="AI61" s="372" t="s">
        <v>622</v>
      </c>
      <c r="AJ61" s="356"/>
      <c r="AK61" s="372" t="s">
        <v>801</v>
      </c>
      <c r="AL61" s="372" t="s">
        <v>622</v>
      </c>
      <c r="AM61" s="356"/>
      <c r="AN61" s="372" t="s">
        <v>801</v>
      </c>
      <c r="AO61" s="372" t="s">
        <v>622</v>
      </c>
      <c r="AP61" s="356"/>
      <c r="AQ61" s="372" t="s">
        <v>801</v>
      </c>
      <c r="AR61" s="372" t="s">
        <v>622</v>
      </c>
      <c r="AS61" s="356"/>
      <c r="AT61" s="356"/>
      <c r="AU61" s="755"/>
      <c r="AV61" s="761"/>
      <c r="AW61" s="761"/>
      <c r="AX61" s="761"/>
      <c r="AY61" s="761"/>
      <c r="AZ61" s="761"/>
      <c r="BA61" s="762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</row>
    <row r="62" spans="1:64" ht="15.65" customHeight="1" thickTop="1" thickBot="1">
      <c r="A62" s="327"/>
      <c r="B62" s="751"/>
      <c r="C62" s="330"/>
      <c r="D62" s="370">
        <v>0</v>
      </c>
      <c r="E62" s="375" t="s">
        <v>947</v>
      </c>
      <c r="F62" s="376">
        <v>372</v>
      </c>
      <c r="G62" s="370">
        <v>0</v>
      </c>
      <c r="H62" s="375" t="s">
        <v>947</v>
      </c>
      <c r="I62" s="376">
        <v>370</v>
      </c>
      <c r="J62" s="370">
        <v>0</v>
      </c>
      <c r="K62" s="375" t="s">
        <v>947</v>
      </c>
      <c r="L62" s="376">
        <v>400</v>
      </c>
      <c r="M62" s="370">
        <v>0</v>
      </c>
      <c r="N62" s="375" t="s">
        <v>947</v>
      </c>
      <c r="O62" s="376">
        <v>360</v>
      </c>
      <c r="P62" s="370">
        <v>0</v>
      </c>
      <c r="Q62" s="375" t="s">
        <v>947</v>
      </c>
      <c r="R62" s="376">
        <v>365</v>
      </c>
      <c r="S62" s="370">
        <v>0</v>
      </c>
      <c r="T62" s="375" t="s">
        <v>947</v>
      </c>
      <c r="U62" s="376">
        <v>428</v>
      </c>
      <c r="V62" s="370">
        <v>0</v>
      </c>
      <c r="W62" s="375" t="s">
        <v>947</v>
      </c>
      <c r="X62" s="376">
        <v>360.72300000000001</v>
      </c>
      <c r="Y62" s="370">
        <v>0</v>
      </c>
      <c r="Z62" s="375" t="s">
        <v>947</v>
      </c>
      <c r="AA62" s="376">
        <v>260.00200000000001</v>
      </c>
      <c r="AB62" s="370">
        <v>0</v>
      </c>
      <c r="AC62" s="375" t="s">
        <v>947</v>
      </c>
      <c r="AD62" s="376">
        <v>456.80599999999998</v>
      </c>
      <c r="AE62" s="370">
        <v>0</v>
      </c>
      <c r="AF62" s="375" t="s">
        <v>947</v>
      </c>
      <c r="AG62" s="376">
        <v>444.77800000000002</v>
      </c>
      <c r="AH62" s="370">
        <v>0</v>
      </c>
      <c r="AI62" s="375" t="s">
        <v>947</v>
      </c>
      <c r="AJ62" s="376">
        <v>407</v>
      </c>
      <c r="AK62" s="370">
        <v>0</v>
      </c>
      <c r="AL62" s="375" t="s">
        <v>947</v>
      </c>
      <c r="AM62" s="376">
        <v>400.91199999999998</v>
      </c>
      <c r="AN62" s="370">
        <v>0</v>
      </c>
      <c r="AO62" s="375" t="s">
        <v>947</v>
      </c>
      <c r="AP62" s="376">
        <v>407</v>
      </c>
      <c r="AQ62" s="370">
        <v>0</v>
      </c>
      <c r="AR62" s="375" t="s">
        <v>947</v>
      </c>
      <c r="AS62" s="376">
        <v>378</v>
      </c>
      <c r="AT62" s="356"/>
      <c r="AU62" s="755"/>
      <c r="AV62" s="761"/>
      <c r="AW62" s="761"/>
      <c r="AX62" s="761"/>
      <c r="AY62" s="761"/>
      <c r="AZ62" s="761"/>
      <c r="BA62" s="762"/>
      <c r="BB62" s="333">
        <f>SUM(F62:AS62)</f>
        <v>5410.2210000000005</v>
      </c>
      <c r="BC62" s="333"/>
      <c r="BD62" s="333"/>
      <c r="BE62" s="333"/>
      <c r="BF62" s="333"/>
      <c r="BG62" s="333"/>
      <c r="BH62" s="333"/>
      <c r="BI62" s="333"/>
      <c r="BJ62" s="333"/>
      <c r="BK62" s="333"/>
      <c r="BL62" s="333"/>
    </row>
    <row r="63" spans="1:64" s="352" customFormat="1" ht="16.5" customHeight="1" thickTop="1">
      <c r="A63" s="351"/>
      <c r="B63" s="751"/>
      <c r="C63" s="384"/>
      <c r="D63" s="760" t="s">
        <v>1406</v>
      </c>
      <c r="E63" s="760"/>
      <c r="F63" s="356"/>
      <c r="G63" s="760" t="s">
        <v>1407</v>
      </c>
      <c r="H63" s="760"/>
      <c r="I63" s="384"/>
      <c r="J63" s="760" t="s">
        <v>1408</v>
      </c>
      <c r="K63" s="760"/>
      <c r="L63" s="384"/>
      <c r="M63" s="760" t="s">
        <v>1409</v>
      </c>
      <c r="N63" s="760"/>
      <c r="O63" s="384"/>
      <c r="P63" s="760" t="s">
        <v>1410</v>
      </c>
      <c r="Q63" s="760"/>
      <c r="R63" s="356"/>
      <c r="S63" s="760" t="s">
        <v>1411</v>
      </c>
      <c r="T63" s="760"/>
      <c r="U63" s="356"/>
      <c r="V63" s="760" t="s">
        <v>1412</v>
      </c>
      <c r="W63" s="760"/>
      <c r="X63" s="356"/>
      <c r="Y63" s="760" t="s">
        <v>1413</v>
      </c>
      <c r="Z63" s="760"/>
      <c r="AA63" s="356"/>
      <c r="AB63" s="760" t="s">
        <v>1414</v>
      </c>
      <c r="AC63" s="760"/>
      <c r="AD63" s="356"/>
      <c r="AE63" s="760" t="s">
        <v>1415</v>
      </c>
      <c r="AF63" s="760"/>
      <c r="AG63" s="356"/>
      <c r="AH63" s="760" t="s">
        <v>1416</v>
      </c>
      <c r="AI63" s="760"/>
      <c r="AJ63" s="356"/>
      <c r="AK63" s="760" t="s">
        <v>1417</v>
      </c>
      <c r="AL63" s="760"/>
      <c r="AM63" s="356"/>
      <c r="AN63" s="760" t="s">
        <v>1418</v>
      </c>
      <c r="AO63" s="760"/>
      <c r="AP63" s="356"/>
      <c r="AQ63" s="760" t="s">
        <v>1419</v>
      </c>
      <c r="AR63" s="760"/>
      <c r="AS63" s="356"/>
      <c r="AT63" s="356"/>
      <c r="AU63" s="755"/>
      <c r="AV63" s="779"/>
      <c r="AW63" s="779"/>
      <c r="AX63" s="779"/>
      <c r="AY63" s="779"/>
      <c r="AZ63" s="779"/>
      <c r="BA63" s="786"/>
      <c r="BB63" s="333"/>
      <c r="BC63" s="333"/>
      <c r="BD63" s="333"/>
      <c r="BE63" s="333"/>
      <c r="BF63" s="333"/>
      <c r="BG63" s="333"/>
      <c r="BH63" s="333"/>
      <c r="BI63" s="333"/>
      <c r="BJ63" s="333"/>
      <c r="BK63" s="333"/>
      <c r="BL63" s="333"/>
    </row>
    <row r="64" spans="1:64" s="352" customFormat="1" ht="16" customHeight="1">
      <c r="A64" s="351"/>
      <c r="B64" s="751"/>
      <c r="C64" s="384"/>
      <c r="D64" s="760" t="s">
        <v>1094</v>
      </c>
      <c r="E64" s="760"/>
      <c r="F64" s="356"/>
      <c r="G64" s="760" t="s">
        <v>1094</v>
      </c>
      <c r="H64" s="760"/>
      <c r="I64" s="356"/>
      <c r="J64" s="760" t="s">
        <v>1329</v>
      </c>
      <c r="K64" s="760"/>
      <c r="L64" s="356"/>
      <c r="M64" s="760" t="s">
        <v>1352</v>
      </c>
      <c r="N64" s="760"/>
      <c r="O64" s="356"/>
      <c r="P64" s="760" t="s">
        <v>1094</v>
      </c>
      <c r="Q64" s="760"/>
      <c r="R64" s="356"/>
      <c r="S64" s="760" t="s">
        <v>1420</v>
      </c>
      <c r="T64" s="760"/>
      <c r="U64" s="356"/>
      <c r="V64" s="760" t="s">
        <v>1094</v>
      </c>
      <c r="W64" s="760"/>
      <c r="X64" s="356"/>
      <c r="Y64" s="760" t="s">
        <v>1325</v>
      </c>
      <c r="Z64" s="760"/>
      <c r="AA64" s="356"/>
      <c r="AB64" s="760" t="s">
        <v>1093</v>
      </c>
      <c r="AC64" s="760"/>
      <c r="AD64" s="356"/>
      <c r="AE64" s="760" t="s">
        <v>1320</v>
      </c>
      <c r="AF64" s="760"/>
      <c r="AG64" s="356"/>
      <c r="AH64" s="760" t="s">
        <v>1329</v>
      </c>
      <c r="AI64" s="760"/>
      <c r="AJ64" s="356"/>
      <c r="AK64" s="760" t="s">
        <v>1094</v>
      </c>
      <c r="AL64" s="760"/>
      <c r="AM64" s="356"/>
      <c r="AN64" s="760" t="s">
        <v>1329</v>
      </c>
      <c r="AO64" s="760"/>
      <c r="AP64" s="356"/>
      <c r="AQ64" s="760" t="s">
        <v>1093</v>
      </c>
      <c r="AR64" s="760"/>
      <c r="AS64" s="356"/>
      <c r="AT64" s="356"/>
      <c r="AU64" s="755"/>
      <c r="AV64" s="780"/>
      <c r="AW64" s="780"/>
      <c r="AX64" s="780"/>
      <c r="AY64" s="780"/>
      <c r="AZ64" s="780"/>
      <c r="BA64" s="777"/>
      <c r="BB64" s="333"/>
      <c r="BC64" s="333"/>
      <c r="BD64" s="333"/>
      <c r="BE64" s="333"/>
      <c r="BF64" s="333"/>
      <c r="BG64" s="333"/>
      <c r="BH64" s="333"/>
      <c r="BI64" s="333"/>
      <c r="BJ64" s="333"/>
      <c r="BK64" s="333"/>
      <c r="BL64" s="333"/>
    </row>
    <row r="65" spans="1:64" s="352" customFormat="1" ht="14.5" customHeight="1">
      <c r="A65" s="351"/>
      <c r="B65" s="751"/>
      <c r="C65" s="384"/>
      <c r="D65" s="374"/>
      <c r="E65" s="374"/>
      <c r="F65" s="356"/>
      <c r="G65" s="374"/>
      <c r="H65" s="374"/>
      <c r="I65" s="388"/>
      <c r="J65" s="374"/>
      <c r="K65" s="374"/>
      <c r="L65" s="356"/>
      <c r="M65" s="374"/>
      <c r="N65" s="374"/>
      <c r="O65" s="356"/>
      <c r="P65" s="782"/>
      <c r="Q65" s="782"/>
      <c r="R65" s="388"/>
      <c r="S65" s="393"/>
      <c r="T65" s="393"/>
      <c r="U65" s="388"/>
      <c r="V65" s="374"/>
      <c r="W65" s="374"/>
      <c r="X65" s="384"/>
      <c r="Y65" s="374"/>
      <c r="Z65" s="374"/>
      <c r="AA65" s="356"/>
      <c r="AB65" s="374"/>
      <c r="AC65" s="374"/>
      <c r="AD65" s="356"/>
      <c r="AE65" s="374"/>
      <c r="AF65" s="374"/>
      <c r="AG65" s="356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755"/>
      <c r="AV65" s="780"/>
      <c r="AW65" s="780"/>
      <c r="AX65" s="780"/>
      <c r="AY65" s="780"/>
      <c r="AZ65" s="780"/>
      <c r="BA65" s="777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</row>
    <row r="66" spans="1:64" ht="14.5" customHeight="1" thickBot="1">
      <c r="A66" s="327"/>
      <c r="B66" s="751"/>
      <c r="C66" s="330"/>
      <c r="D66" s="382">
        <f>AQ55+1</f>
        <v>55</v>
      </c>
      <c r="E66" s="381"/>
      <c r="F66" s="382"/>
      <c r="G66" s="382">
        <f>D66+1</f>
        <v>56</v>
      </c>
      <c r="H66" s="381"/>
      <c r="I66" s="382"/>
      <c r="J66" s="382">
        <f>G66+1</f>
        <v>57</v>
      </c>
      <c r="K66" s="381"/>
      <c r="L66" s="382"/>
      <c r="M66" s="382">
        <f>J66+1</f>
        <v>58</v>
      </c>
      <c r="N66" s="381"/>
      <c r="O66" s="382"/>
      <c r="P66" s="382">
        <f>M66+1</f>
        <v>59</v>
      </c>
      <c r="Q66" s="382"/>
      <c r="R66" s="382"/>
      <c r="S66" s="382">
        <f>P66+1</f>
        <v>60</v>
      </c>
      <c r="T66" s="395"/>
      <c r="U66" s="382"/>
      <c r="V66" s="382">
        <f>S66+1</f>
        <v>61</v>
      </c>
      <c r="W66" s="381"/>
      <c r="X66" s="389"/>
      <c r="Y66" s="382">
        <f>V66+1</f>
        <v>62</v>
      </c>
      <c r="Z66" s="381"/>
      <c r="AA66" s="382"/>
      <c r="AB66" s="382">
        <f>Y66+1</f>
        <v>63</v>
      </c>
      <c r="AC66" s="381"/>
      <c r="AD66" s="382"/>
      <c r="AE66" s="382">
        <f>AB66+1</f>
        <v>64</v>
      </c>
      <c r="AF66" s="381"/>
      <c r="AG66" s="382"/>
      <c r="AH66" s="382">
        <f>AE66+1</f>
        <v>65</v>
      </c>
      <c r="AI66" s="395"/>
      <c r="AJ66" s="395"/>
      <c r="AK66" s="382">
        <f>AH66+1</f>
        <v>66</v>
      </c>
      <c r="AL66" s="395"/>
      <c r="AM66" s="395"/>
      <c r="AN66" s="382">
        <f>AK66+1</f>
        <v>67</v>
      </c>
      <c r="AO66" s="395"/>
      <c r="AP66" s="395"/>
      <c r="AQ66" s="382">
        <f>AN66+1</f>
        <v>68</v>
      </c>
      <c r="AR66" s="393"/>
      <c r="AS66" s="393"/>
      <c r="AT66" s="393"/>
      <c r="AU66" s="755"/>
      <c r="AV66" s="780"/>
      <c r="AW66" s="780"/>
      <c r="AX66" s="780"/>
      <c r="AY66" s="780"/>
      <c r="AZ66" s="780"/>
      <c r="BA66" s="777"/>
      <c r="BB66" s="333"/>
      <c r="BC66" s="333"/>
      <c r="BD66" s="333"/>
      <c r="BE66" s="333"/>
      <c r="BF66" s="333"/>
      <c r="BG66" s="333"/>
      <c r="BH66" s="333"/>
      <c r="BI66" s="333"/>
      <c r="BJ66" s="333"/>
      <c r="BK66" s="333"/>
      <c r="BL66" s="333"/>
    </row>
    <row r="67" spans="1:64" ht="14.5" customHeight="1" thickBot="1">
      <c r="A67" s="327"/>
      <c r="B67" s="751"/>
      <c r="C67" s="797" t="s">
        <v>1151</v>
      </c>
      <c r="D67" s="798"/>
      <c r="E67" s="798"/>
      <c r="F67" s="798"/>
      <c r="G67" s="798"/>
      <c r="H67" s="798"/>
      <c r="I67" s="798"/>
      <c r="J67" s="798"/>
      <c r="K67" s="798"/>
      <c r="L67" s="798"/>
      <c r="M67" s="798"/>
      <c r="N67" s="798"/>
      <c r="O67" s="798"/>
      <c r="P67" s="798"/>
      <c r="Q67" s="798"/>
      <c r="R67" s="798"/>
      <c r="S67" s="798"/>
      <c r="T67" s="798"/>
      <c r="U67" s="798"/>
      <c r="V67" s="798"/>
      <c r="W67" s="798"/>
      <c r="X67" s="798"/>
      <c r="Y67" s="798"/>
      <c r="Z67" s="798"/>
      <c r="AA67" s="798"/>
      <c r="AB67" s="798"/>
      <c r="AC67" s="798"/>
      <c r="AD67" s="798"/>
      <c r="AE67" s="798"/>
      <c r="AF67" s="798"/>
      <c r="AG67" s="798"/>
      <c r="AH67" s="798"/>
      <c r="AI67" s="798"/>
      <c r="AJ67" s="799"/>
      <c r="AK67" s="800" t="s">
        <v>1145</v>
      </c>
      <c r="AL67" s="801"/>
      <c r="AM67" s="801"/>
      <c r="AN67" s="801"/>
      <c r="AO67" s="801"/>
      <c r="AP67" s="801"/>
      <c r="AQ67" s="801"/>
      <c r="AR67" s="801"/>
      <c r="AS67" s="802"/>
      <c r="AT67" s="356"/>
      <c r="AU67" s="755"/>
      <c r="AV67" s="780"/>
      <c r="AW67" s="780"/>
      <c r="AX67" s="780"/>
      <c r="AY67" s="780"/>
      <c r="AZ67" s="780"/>
      <c r="BA67" s="777"/>
      <c r="BB67" s="333"/>
      <c r="BC67" s="333"/>
      <c r="BD67" s="333"/>
      <c r="BE67" s="333"/>
      <c r="BF67" s="333"/>
      <c r="BG67" s="333"/>
      <c r="BH67" s="333"/>
      <c r="BI67" s="333"/>
      <c r="BJ67" s="333"/>
      <c r="BK67" s="333"/>
      <c r="BL67" s="333"/>
    </row>
    <row r="68" spans="1:64" ht="14.5" customHeight="1">
      <c r="A68" s="327"/>
      <c r="B68" s="751"/>
      <c r="C68" s="330"/>
      <c r="D68" s="330"/>
      <c r="E68" s="330"/>
      <c r="F68" s="356"/>
      <c r="G68" s="330"/>
      <c r="H68" s="330"/>
      <c r="I68" s="356"/>
      <c r="J68" s="330"/>
      <c r="K68" s="330"/>
      <c r="L68" s="356"/>
      <c r="M68" s="330"/>
      <c r="N68" s="330"/>
      <c r="O68" s="356"/>
      <c r="P68" s="330"/>
      <c r="Q68" s="330"/>
      <c r="R68" s="356"/>
      <c r="S68" s="330"/>
      <c r="T68" s="330"/>
      <c r="U68" s="356"/>
      <c r="V68" s="330"/>
      <c r="W68" s="330"/>
      <c r="X68" s="356"/>
      <c r="Y68" s="330"/>
      <c r="Z68" s="330"/>
      <c r="AA68" s="356"/>
      <c r="AB68" s="330"/>
      <c r="AC68" s="330"/>
      <c r="AD68" s="356"/>
      <c r="AE68" s="330"/>
      <c r="AF68" s="330"/>
      <c r="AG68" s="356"/>
      <c r="AH68" s="330"/>
      <c r="AI68" s="330"/>
      <c r="AJ68" s="356"/>
      <c r="AK68" s="330"/>
      <c r="AL68" s="330"/>
      <c r="AM68" s="356"/>
      <c r="AN68" s="330"/>
      <c r="AO68" s="330"/>
      <c r="AP68" s="356"/>
      <c r="AQ68" s="330"/>
      <c r="AR68" s="384"/>
      <c r="AS68" s="356"/>
      <c r="AT68" s="356"/>
      <c r="AU68" s="755"/>
      <c r="AV68" s="780"/>
      <c r="AW68" s="780"/>
      <c r="AX68" s="780"/>
      <c r="AY68" s="780"/>
      <c r="AZ68" s="780"/>
      <c r="BA68" s="777"/>
      <c r="BB68" s="333"/>
      <c r="BC68" s="333"/>
      <c r="BD68" s="333"/>
      <c r="BE68" s="333"/>
      <c r="BF68" s="333"/>
      <c r="BG68" s="333"/>
      <c r="BH68" s="333"/>
      <c r="BI68" s="333"/>
      <c r="BJ68" s="333"/>
      <c r="BK68" s="333"/>
      <c r="BL68" s="333"/>
    </row>
    <row r="69" spans="1:64" ht="14.5" customHeight="1">
      <c r="A69" s="327"/>
      <c r="B69" s="751"/>
      <c r="C69" s="330"/>
      <c r="D69" s="330"/>
      <c r="E69" s="330"/>
      <c r="F69" s="356"/>
      <c r="G69" s="330"/>
      <c r="H69" s="330"/>
      <c r="I69" s="356"/>
      <c r="J69" s="330"/>
      <c r="K69" s="330"/>
      <c r="L69" s="356"/>
      <c r="M69" s="330"/>
      <c r="N69" s="330"/>
      <c r="O69" s="356"/>
      <c r="P69" s="330"/>
      <c r="Q69" s="330"/>
      <c r="R69" s="356"/>
      <c r="S69" s="330"/>
      <c r="T69" s="330"/>
      <c r="U69" s="356"/>
      <c r="V69" s="330"/>
      <c r="W69" s="330"/>
      <c r="X69" s="356"/>
      <c r="Y69" s="330"/>
      <c r="Z69" s="330"/>
      <c r="AA69" s="356"/>
      <c r="AB69" s="330"/>
      <c r="AC69" s="330"/>
      <c r="AD69" s="356"/>
      <c r="AE69" s="330"/>
      <c r="AF69" s="330"/>
      <c r="AG69" s="356"/>
      <c r="AH69" s="330"/>
      <c r="AI69" s="330"/>
      <c r="AJ69" s="356"/>
      <c r="AK69" s="330"/>
      <c r="AL69" s="330"/>
      <c r="AM69" s="356"/>
      <c r="AN69" s="330"/>
      <c r="AO69" s="330"/>
      <c r="AP69" s="356"/>
      <c r="AQ69" s="330"/>
      <c r="AR69" s="330"/>
      <c r="AS69" s="356"/>
      <c r="AT69" s="356"/>
      <c r="AU69" s="755"/>
      <c r="AV69" s="780"/>
      <c r="AW69" s="780"/>
      <c r="AX69" s="780"/>
      <c r="AY69" s="780"/>
      <c r="AZ69" s="780"/>
      <c r="BA69" s="777"/>
      <c r="BB69" s="333"/>
      <c r="BC69" s="333"/>
      <c r="BD69" s="333"/>
      <c r="BE69" s="333"/>
      <c r="BF69" s="333"/>
      <c r="BG69" s="333"/>
      <c r="BH69" s="333"/>
      <c r="BI69" s="333"/>
      <c r="BJ69" s="333"/>
      <c r="BK69" s="333"/>
      <c r="BL69" s="333"/>
    </row>
    <row r="70" spans="1:64" ht="15" customHeight="1" thickBot="1">
      <c r="A70" s="327"/>
      <c r="B70" s="751"/>
      <c r="C70" s="330"/>
      <c r="D70" s="391"/>
      <c r="E70" s="364"/>
      <c r="F70" s="356"/>
      <c r="G70" s="776"/>
      <c r="H70" s="776"/>
      <c r="I70" s="356"/>
      <c r="J70" s="776"/>
      <c r="K70" s="776"/>
      <c r="L70" s="356"/>
      <c r="M70" s="776"/>
      <c r="N70" s="776"/>
      <c r="O70" s="356"/>
      <c r="P70" s="776"/>
      <c r="Q70" s="776"/>
      <c r="R70" s="356"/>
      <c r="S70" s="776"/>
      <c r="T70" s="776"/>
      <c r="U70" s="356"/>
      <c r="V70" s="776"/>
      <c r="W70" s="776"/>
      <c r="X70" s="356"/>
      <c r="Y70" s="776"/>
      <c r="Z70" s="776"/>
      <c r="AA70" s="356"/>
      <c r="AB70" s="776"/>
      <c r="AC70" s="776"/>
      <c r="AD70" s="356"/>
      <c r="AE70" s="776"/>
      <c r="AF70" s="776"/>
      <c r="AG70" s="356"/>
      <c r="AH70" s="776"/>
      <c r="AI70" s="776"/>
      <c r="AJ70" s="356"/>
      <c r="AK70" s="776"/>
      <c r="AL70" s="776"/>
      <c r="AM70" s="356"/>
      <c r="AN70" s="776"/>
      <c r="AO70" s="776"/>
      <c r="AP70" s="356"/>
      <c r="AQ70" s="776"/>
      <c r="AR70" s="776"/>
      <c r="AS70" s="356"/>
      <c r="AT70" s="356"/>
      <c r="AU70" s="755"/>
      <c r="AV70" s="781"/>
      <c r="AW70" s="781"/>
      <c r="AX70" s="781"/>
      <c r="AY70" s="781"/>
      <c r="AZ70" s="781"/>
      <c r="BA70" s="778"/>
      <c r="BB70" s="333"/>
      <c r="BC70" s="333"/>
      <c r="BD70" s="333"/>
      <c r="BE70" s="333"/>
      <c r="BF70" s="333"/>
      <c r="BG70" s="333"/>
      <c r="BH70" s="333"/>
      <c r="BI70" s="333"/>
      <c r="BJ70" s="333"/>
      <c r="BK70" s="333"/>
      <c r="BL70" s="333"/>
    </row>
    <row r="71" spans="1:64" ht="15.65" customHeight="1" thickTop="1" thickBot="1">
      <c r="A71" s="327"/>
      <c r="B71" s="751"/>
      <c r="C71" s="356"/>
      <c r="D71" s="368" t="s">
        <v>796</v>
      </c>
      <c r="E71" s="368" t="s">
        <v>798</v>
      </c>
      <c r="F71" s="356"/>
      <c r="G71" s="368" t="s">
        <v>796</v>
      </c>
      <c r="H71" s="368" t="s">
        <v>798</v>
      </c>
      <c r="I71" s="356"/>
      <c r="J71" s="368" t="s">
        <v>796</v>
      </c>
      <c r="K71" s="368" t="s">
        <v>798</v>
      </c>
      <c r="L71" s="356"/>
      <c r="M71" s="368" t="s">
        <v>796</v>
      </c>
      <c r="N71" s="368" t="s">
        <v>798</v>
      </c>
      <c r="O71" s="356"/>
      <c r="P71" s="368" t="s">
        <v>796</v>
      </c>
      <c r="Q71" s="368" t="s">
        <v>798</v>
      </c>
      <c r="R71" s="356"/>
      <c r="S71" s="368" t="s">
        <v>796</v>
      </c>
      <c r="T71" s="368" t="s">
        <v>798</v>
      </c>
      <c r="U71" s="356"/>
      <c r="V71" s="368" t="s">
        <v>796</v>
      </c>
      <c r="W71" s="368" t="s">
        <v>798</v>
      </c>
      <c r="X71" s="356"/>
      <c r="Y71" s="368" t="s">
        <v>796</v>
      </c>
      <c r="Z71" s="368" t="s">
        <v>798</v>
      </c>
      <c r="AA71" s="356"/>
      <c r="AB71" s="368" t="s">
        <v>796</v>
      </c>
      <c r="AC71" s="368" t="s">
        <v>798</v>
      </c>
      <c r="AD71" s="356"/>
      <c r="AE71" s="368" t="s">
        <v>796</v>
      </c>
      <c r="AF71" s="368" t="s">
        <v>798</v>
      </c>
      <c r="AG71" s="356"/>
      <c r="AH71" s="368" t="s">
        <v>796</v>
      </c>
      <c r="AI71" s="368" t="s">
        <v>798</v>
      </c>
      <c r="AJ71" s="356"/>
      <c r="AK71" s="368" t="s">
        <v>796</v>
      </c>
      <c r="AL71" s="368" t="s">
        <v>798</v>
      </c>
      <c r="AM71" s="356"/>
      <c r="AN71" s="368" t="s">
        <v>796</v>
      </c>
      <c r="AO71" s="368" t="s">
        <v>798</v>
      </c>
      <c r="AP71" s="356"/>
      <c r="AQ71" s="368" t="s">
        <v>796</v>
      </c>
      <c r="AR71" s="368" t="s">
        <v>798</v>
      </c>
      <c r="AS71" s="356"/>
      <c r="AT71" s="356"/>
      <c r="AU71" s="755"/>
      <c r="AV71" s="761">
        <f>COUNTA(D74:AR74)</f>
        <v>14</v>
      </c>
      <c r="AW71" s="761">
        <f>COUNTIF(K70:AR70,"FC")</f>
        <v>0</v>
      </c>
      <c r="AX71" s="761">
        <f>COUNTIF(J69:AR69,"EC")</f>
        <v>0</v>
      </c>
      <c r="AY71" s="761">
        <f>COUNTIF(J73:AR73,"E")</f>
        <v>0</v>
      </c>
      <c r="AZ71" s="761">
        <f>COUNTIF(J70:AR70,"TW")</f>
        <v>0</v>
      </c>
      <c r="BA71" s="762"/>
      <c r="BB71" s="333"/>
      <c r="BC71" s="333"/>
      <c r="BD71" s="333"/>
      <c r="BE71" s="333"/>
      <c r="BF71" s="333"/>
      <c r="BG71" s="333"/>
      <c r="BH71" s="333"/>
      <c r="BI71" s="333"/>
      <c r="BJ71" s="333"/>
      <c r="BK71" s="333"/>
      <c r="BL71" s="333"/>
    </row>
    <row r="72" spans="1:64" ht="15.65" customHeight="1" thickTop="1" thickBot="1">
      <c r="A72" s="327"/>
      <c r="B72" s="751"/>
      <c r="C72" s="356"/>
      <c r="D72" s="372" t="s">
        <v>801</v>
      </c>
      <c r="E72" s="372" t="s">
        <v>622</v>
      </c>
      <c r="F72" s="356"/>
      <c r="G72" s="372" t="s">
        <v>801</v>
      </c>
      <c r="H72" s="372" t="s">
        <v>622</v>
      </c>
      <c r="I72" s="356"/>
      <c r="J72" s="372" t="s">
        <v>801</v>
      </c>
      <c r="K72" s="372" t="s">
        <v>622</v>
      </c>
      <c r="L72" s="356"/>
      <c r="M72" s="372" t="s">
        <v>801</v>
      </c>
      <c r="N72" s="372" t="s">
        <v>622</v>
      </c>
      <c r="O72" s="356"/>
      <c r="P72" s="372" t="s">
        <v>801</v>
      </c>
      <c r="Q72" s="372" t="s">
        <v>622</v>
      </c>
      <c r="R72" s="356"/>
      <c r="S72" s="372" t="s">
        <v>801</v>
      </c>
      <c r="T72" s="372" t="s">
        <v>622</v>
      </c>
      <c r="U72" s="356"/>
      <c r="V72" s="372" t="s">
        <v>801</v>
      </c>
      <c r="W72" s="372" t="s">
        <v>622</v>
      </c>
      <c r="X72" s="356"/>
      <c r="Y72" s="372" t="s">
        <v>801</v>
      </c>
      <c r="Z72" s="372" t="s">
        <v>622</v>
      </c>
      <c r="AA72" s="356"/>
      <c r="AB72" s="372" t="s">
        <v>801</v>
      </c>
      <c r="AC72" s="372" t="s">
        <v>622</v>
      </c>
      <c r="AD72" s="356"/>
      <c r="AE72" s="372" t="s">
        <v>801</v>
      </c>
      <c r="AF72" s="372" t="s">
        <v>622</v>
      </c>
      <c r="AG72" s="356"/>
      <c r="AH72" s="372" t="s">
        <v>801</v>
      </c>
      <c r="AI72" s="372" t="s">
        <v>622</v>
      </c>
      <c r="AJ72" s="356"/>
      <c r="AK72" s="372" t="s">
        <v>801</v>
      </c>
      <c r="AL72" s="372" t="s">
        <v>622</v>
      </c>
      <c r="AM72" s="356"/>
      <c r="AN72" s="372" t="s">
        <v>801</v>
      </c>
      <c r="AO72" s="372" t="s">
        <v>622</v>
      </c>
      <c r="AP72" s="356"/>
      <c r="AQ72" s="372" t="s">
        <v>801</v>
      </c>
      <c r="AR72" s="372" t="s">
        <v>622</v>
      </c>
      <c r="AS72" s="356"/>
      <c r="AT72" s="356"/>
      <c r="AU72" s="755"/>
      <c r="AV72" s="761"/>
      <c r="AW72" s="761"/>
      <c r="AX72" s="761"/>
      <c r="AY72" s="761"/>
      <c r="AZ72" s="761"/>
      <c r="BA72" s="762"/>
      <c r="BB72" s="333"/>
      <c r="BC72" s="333"/>
      <c r="BD72" s="333"/>
      <c r="BE72" s="333"/>
      <c r="BF72" s="333"/>
      <c r="BG72" s="333"/>
      <c r="BH72" s="333"/>
      <c r="BI72" s="333"/>
      <c r="BJ72" s="333"/>
      <c r="BK72" s="333"/>
      <c r="BL72" s="333"/>
    </row>
    <row r="73" spans="1:64" ht="15.65" customHeight="1" thickTop="1" thickBot="1">
      <c r="A73" s="327"/>
      <c r="B73" s="751"/>
      <c r="C73" s="330"/>
      <c r="D73" s="370">
        <v>0</v>
      </c>
      <c r="E73" s="375" t="s">
        <v>947</v>
      </c>
      <c r="F73" s="376">
        <v>468</v>
      </c>
      <c r="G73" s="370">
        <v>0</v>
      </c>
      <c r="H73" s="375" t="s">
        <v>947</v>
      </c>
      <c r="I73" s="376">
        <v>379</v>
      </c>
      <c r="J73" s="370">
        <v>0</v>
      </c>
      <c r="K73" s="375" t="s">
        <v>947</v>
      </c>
      <c r="L73" s="376">
        <v>354</v>
      </c>
      <c r="M73" s="370">
        <v>0</v>
      </c>
      <c r="N73" s="375" t="s">
        <v>947</v>
      </c>
      <c r="O73" s="376">
        <v>388</v>
      </c>
      <c r="P73" s="370">
        <v>0</v>
      </c>
      <c r="Q73" s="375" t="s">
        <v>947</v>
      </c>
      <c r="R73" s="376">
        <v>442.971</v>
      </c>
      <c r="S73" s="370">
        <v>0</v>
      </c>
      <c r="T73" s="375" t="s">
        <v>947</v>
      </c>
      <c r="U73" s="376">
        <v>508</v>
      </c>
      <c r="V73" s="370">
        <v>0</v>
      </c>
      <c r="W73" s="375" t="s">
        <v>947</v>
      </c>
      <c r="X73" s="376">
        <v>313.96199999999999</v>
      </c>
      <c r="Y73" s="370">
        <v>0</v>
      </c>
      <c r="Z73" s="375" t="s">
        <v>947</v>
      </c>
      <c r="AA73" s="376">
        <v>386</v>
      </c>
      <c r="AB73" s="370">
        <v>0</v>
      </c>
      <c r="AC73" s="375" t="s">
        <v>947</v>
      </c>
      <c r="AD73" s="376">
        <v>439</v>
      </c>
      <c r="AE73" s="370">
        <v>0</v>
      </c>
      <c r="AF73" s="375" t="s">
        <v>947</v>
      </c>
      <c r="AG73" s="376">
        <v>362</v>
      </c>
      <c r="AH73" s="370">
        <v>0</v>
      </c>
      <c r="AI73" s="375" t="s">
        <v>947</v>
      </c>
      <c r="AJ73" s="376">
        <v>477.96199999999999</v>
      </c>
      <c r="AK73" s="370">
        <v>0</v>
      </c>
      <c r="AL73" s="375" t="s">
        <v>947</v>
      </c>
      <c r="AM73" s="376">
        <v>350</v>
      </c>
      <c r="AN73" s="370">
        <v>0</v>
      </c>
      <c r="AO73" s="375" t="s">
        <v>947</v>
      </c>
      <c r="AP73" s="376">
        <v>350</v>
      </c>
      <c r="AQ73" s="370">
        <v>0</v>
      </c>
      <c r="AR73" s="375" t="s">
        <v>947</v>
      </c>
      <c r="AS73" s="376">
        <v>325</v>
      </c>
      <c r="AT73" s="356"/>
      <c r="AU73" s="755"/>
      <c r="AV73" s="761"/>
      <c r="AW73" s="761"/>
      <c r="AX73" s="761"/>
      <c r="AY73" s="761"/>
      <c r="AZ73" s="761"/>
      <c r="BA73" s="762"/>
      <c r="BB73" s="333">
        <f>SUM(F73:AS73)</f>
        <v>5543.8950000000004</v>
      </c>
      <c r="BC73" s="333"/>
      <c r="BD73" s="333"/>
      <c r="BE73" s="333"/>
      <c r="BF73" s="333"/>
      <c r="BG73" s="333"/>
      <c r="BH73" s="333"/>
      <c r="BI73" s="333"/>
      <c r="BJ73" s="333"/>
      <c r="BK73" s="333"/>
      <c r="BL73" s="333"/>
    </row>
    <row r="74" spans="1:64" s="352" customFormat="1" ht="16.5" customHeight="1" thickTop="1">
      <c r="A74" s="351"/>
      <c r="B74" s="751"/>
      <c r="C74" s="384"/>
      <c r="D74" s="760" t="s">
        <v>1421</v>
      </c>
      <c r="E74" s="760"/>
      <c r="F74" s="356"/>
      <c r="G74" s="760" t="s">
        <v>1422</v>
      </c>
      <c r="H74" s="760"/>
      <c r="I74" s="384"/>
      <c r="J74" s="760" t="s">
        <v>1423</v>
      </c>
      <c r="K74" s="760"/>
      <c r="L74" s="384"/>
      <c r="M74" s="760" t="s">
        <v>1424</v>
      </c>
      <c r="N74" s="760"/>
      <c r="O74" s="384"/>
      <c r="P74" s="760" t="s">
        <v>1425</v>
      </c>
      <c r="Q74" s="760"/>
      <c r="R74" s="356"/>
      <c r="S74" s="760" t="s">
        <v>1426</v>
      </c>
      <c r="T74" s="760"/>
      <c r="U74" s="356"/>
      <c r="V74" s="760" t="s">
        <v>1427</v>
      </c>
      <c r="W74" s="760"/>
      <c r="X74" s="356"/>
      <c r="Y74" s="760" t="s">
        <v>1428</v>
      </c>
      <c r="Z74" s="760"/>
      <c r="AA74" s="356"/>
      <c r="AB74" s="760" t="s">
        <v>1429</v>
      </c>
      <c r="AC74" s="760"/>
      <c r="AD74" s="356"/>
      <c r="AE74" s="760" t="s">
        <v>1430</v>
      </c>
      <c r="AF74" s="760"/>
      <c r="AG74" s="356"/>
      <c r="AH74" s="760" t="s">
        <v>1431</v>
      </c>
      <c r="AI74" s="760"/>
      <c r="AJ74" s="356"/>
      <c r="AK74" s="760" t="s">
        <v>1432</v>
      </c>
      <c r="AL74" s="760"/>
      <c r="AM74" s="356"/>
      <c r="AN74" s="760" t="s">
        <v>1433</v>
      </c>
      <c r="AO74" s="760"/>
      <c r="AP74" s="356"/>
      <c r="AQ74" s="760" t="s">
        <v>1434</v>
      </c>
      <c r="AR74" s="760"/>
      <c r="AS74" s="356"/>
      <c r="AT74" s="356"/>
      <c r="AU74" s="755"/>
      <c r="AV74" s="779"/>
      <c r="AW74" s="779"/>
      <c r="AX74" s="779"/>
      <c r="AY74" s="779"/>
      <c r="AZ74" s="779"/>
      <c r="BA74" s="786"/>
      <c r="BB74" s="333"/>
      <c r="BC74" s="333"/>
      <c r="BD74" s="333"/>
      <c r="BE74" s="333"/>
      <c r="BF74" s="333"/>
      <c r="BG74" s="333"/>
      <c r="BH74" s="333"/>
      <c r="BI74" s="333"/>
      <c r="BJ74" s="333"/>
      <c r="BK74" s="333"/>
      <c r="BL74" s="333"/>
    </row>
    <row r="75" spans="1:64" s="352" customFormat="1" ht="16" customHeight="1">
      <c r="A75" s="351"/>
      <c r="B75" s="751"/>
      <c r="C75" s="384"/>
      <c r="D75" s="760" t="s">
        <v>1317</v>
      </c>
      <c r="E75" s="760"/>
      <c r="F75" s="356"/>
      <c r="G75" s="760" t="s">
        <v>1317</v>
      </c>
      <c r="H75" s="760"/>
      <c r="I75" s="356"/>
      <c r="J75" s="760" t="s">
        <v>1105</v>
      </c>
      <c r="K75" s="760"/>
      <c r="L75" s="356"/>
      <c r="M75" s="760" t="s">
        <v>1317</v>
      </c>
      <c r="N75" s="760"/>
      <c r="O75" s="356"/>
      <c r="P75" s="760" t="s">
        <v>1099</v>
      </c>
      <c r="Q75" s="760"/>
      <c r="R75" s="356"/>
      <c r="S75" s="760" t="s">
        <v>1387</v>
      </c>
      <c r="T75" s="760"/>
      <c r="U75" s="356"/>
      <c r="V75" s="760" t="s">
        <v>1093</v>
      </c>
      <c r="W75" s="760"/>
      <c r="X75" s="356"/>
      <c r="Y75" s="760" t="s">
        <v>1324</v>
      </c>
      <c r="Z75" s="760"/>
      <c r="AA75" s="356"/>
      <c r="AB75" s="760" t="s">
        <v>1099</v>
      </c>
      <c r="AC75" s="760"/>
      <c r="AD75" s="356"/>
      <c r="AE75" s="760" t="s">
        <v>1094</v>
      </c>
      <c r="AF75" s="760"/>
      <c r="AG75" s="356"/>
      <c r="AH75" s="760" t="s">
        <v>1099</v>
      </c>
      <c r="AI75" s="760"/>
      <c r="AJ75" s="356"/>
      <c r="AK75" s="760" t="s">
        <v>1323</v>
      </c>
      <c r="AL75" s="760"/>
      <c r="AM75" s="356"/>
      <c r="AN75" s="760" t="s">
        <v>1316</v>
      </c>
      <c r="AO75" s="760"/>
      <c r="AP75" s="356"/>
      <c r="AQ75" s="760" t="s">
        <v>1094</v>
      </c>
      <c r="AR75" s="760"/>
      <c r="AS75" s="356"/>
      <c r="AT75" s="356"/>
      <c r="AU75" s="755"/>
      <c r="AV75" s="780"/>
      <c r="AW75" s="780"/>
      <c r="AX75" s="780"/>
      <c r="AY75" s="780"/>
      <c r="AZ75" s="780"/>
      <c r="BA75" s="777"/>
      <c r="BB75" s="333"/>
      <c r="BC75" s="333"/>
      <c r="BD75" s="333"/>
      <c r="BE75" s="333"/>
      <c r="BF75" s="333"/>
      <c r="BG75" s="333"/>
      <c r="BH75" s="333"/>
      <c r="BI75" s="333"/>
      <c r="BJ75" s="333"/>
      <c r="BK75" s="333"/>
      <c r="BL75" s="333"/>
    </row>
    <row r="76" spans="1:64" s="352" customFormat="1" ht="15.65" customHeight="1">
      <c r="A76" s="351"/>
      <c r="B76" s="751"/>
      <c r="C76" s="384"/>
      <c r="D76" s="374"/>
      <c r="E76" s="374"/>
      <c r="F76" s="356"/>
      <c r="G76" s="374"/>
      <c r="H76" s="374"/>
      <c r="I76" s="388"/>
      <c r="J76" s="374"/>
      <c r="K76" s="374"/>
      <c r="L76" s="356"/>
      <c r="M76" s="374"/>
      <c r="N76" s="374"/>
      <c r="O76" s="356"/>
      <c r="P76" s="374"/>
      <c r="Q76" s="374"/>
      <c r="R76" s="388"/>
      <c r="S76" s="393"/>
      <c r="T76" s="393"/>
      <c r="U76" s="388"/>
      <c r="V76" s="782"/>
      <c r="W76" s="782"/>
      <c r="X76" s="384"/>
      <c r="Y76" s="782"/>
      <c r="Z76" s="782"/>
      <c r="AA76" s="356"/>
      <c r="AB76" s="782"/>
      <c r="AC76" s="782"/>
      <c r="AD76" s="356"/>
      <c r="AE76" s="782"/>
      <c r="AF76" s="782"/>
      <c r="AG76" s="356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755"/>
      <c r="AV76" s="780"/>
      <c r="AW76" s="780"/>
      <c r="AX76" s="780"/>
      <c r="AY76" s="780"/>
      <c r="AZ76" s="780"/>
      <c r="BA76" s="777"/>
      <c r="BB76" s="333"/>
      <c r="BC76" s="333"/>
      <c r="BD76" s="333"/>
      <c r="BE76" s="333"/>
      <c r="BF76" s="333"/>
      <c r="BG76" s="333"/>
      <c r="BH76" s="333"/>
      <c r="BI76" s="333"/>
      <c r="BJ76" s="333"/>
      <c r="BK76" s="333"/>
      <c r="BL76" s="333"/>
    </row>
    <row r="77" spans="1:64" ht="15.65" customHeight="1" thickBot="1">
      <c r="A77" s="327"/>
      <c r="B77" s="751"/>
      <c r="C77" s="330"/>
      <c r="D77" s="382">
        <f>AQ66+1</f>
        <v>69</v>
      </c>
      <c r="E77" s="381"/>
      <c r="F77" s="382"/>
      <c r="G77" s="382">
        <f>D77+1</f>
        <v>70</v>
      </c>
      <c r="H77" s="381"/>
      <c r="I77" s="382"/>
      <c r="J77" s="382">
        <f>G77+1</f>
        <v>71</v>
      </c>
      <c r="K77" s="381"/>
      <c r="L77" s="382"/>
      <c r="M77" s="382">
        <f>J77+1</f>
        <v>72</v>
      </c>
      <c r="N77" s="381"/>
      <c r="O77" s="382"/>
      <c r="P77" s="382">
        <f>M77+1</f>
        <v>73</v>
      </c>
      <c r="Q77" s="381"/>
      <c r="R77" s="382"/>
      <c r="S77" s="382">
        <f>P77+1</f>
        <v>74</v>
      </c>
      <c r="T77" s="395"/>
      <c r="U77" s="382"/>
      <c r="V77" s="382">
        <f>S77+1</f>
        <v>75</v>
      </c>
      <c r="W77" s="382"/>
      <c r="X77" s="389"/>
      <c r="Y77" s="382">
        <f>V77+1</f>
        <v>76</v>
      </c>
      <c r="Z77" s="382"/>
      <c r="AA77" s="382"/>
      <c r="AB77" s="382">
        <f>Y77+1</f>
        <v>77</v>
      </c>
      <c r="AC77" s="382"/>
      <c r="AD77" s="382"/>
      <c r="AE77" s="382">
        <f>AB77+1</f>
        <v>78</v>
      </c>
      <c r="AF77" s="382"/>
      <c r="AG77" s="382"/>
      <c r="AH77" s="382">
        <f>AE77+1</f>
        <v>79</v>
      </c>
      <c r="AI77" s="395"/>
      <c r="AJ77" s="395"/>
      <c r="AK77" s="382">
        <f>AH77+1</f>
        <v>80</v>
      </c>
      <c r="AL77" s="395"/>
      <c r="AM77" s="395"/>
      <c r="AN77" s="382">
        <f>AK77+1</f>
        <v>81</v>
      </c>
      <c r="AO77" s="395"/>
      <c r="AP77" s="395"/>
      <c r="AQ77" s="382">
        <f>AN77+1</f>
        <v>82</v>
      </c>
      <c r="AR77" s="393"/>
      <c r="AS77" s="393"/>
      <c r="AT77" s="393"/>
      <c r="AU77" s="755"/>
      <c r="AV77" s="780"/>
      <c r="AW77" s="780"/>
      <c r="AX77" s="780"/>
      <c r="AY77" s="780"/>
      <c r="AZ77" s="780"/>
      <c r="BA77" s="777"/>
      <c r="BB77" s="333"/>
      <c r="BC77" s="333"/>
      <c r="BD77" s="333"/>
      <c r="BE77" s="333"/>
      <c r="BF77" s="333"/>
      <c r="BG77" s="333"/>
      <c r="BH77" s="333"/>
      <c r="BI77" s="333"/>
      <c r="BJ77" s="333"/>
      <c r="BK77" s="333"/>
      <c r="BL77" s="333"/>
    </row>
    <row r="78" spans="1:64" ht="14.5" customHeight="1" thickBot="1">
      <c r="A78" s="327"/>
      <c r="B78" s="752"/>
      <c r="C78" s="792" t="s">
        <v>1145</v>
      </c>
      <c r="D78" s="793"/>
      <c r="E78" s="793"/>
      <c r="F78" s="793"/>
      <c r="G78" s="793"/>
      <c r="H78" s="793"/>
      <c r="I78" s="793"/>
      <c r="J78" s="793"/>
      <c r="K78" s="793"/>
      <c r="L78" s="793"/>
      <c r="M78" s="793"/>
      <c r="N78" s="793"/>
      <c r="O78" s="793"/>
      <c r="P78" s="793"/>
      <c r="Q78" s="793"/>
      <c r="R78" s="793"/>
      <c r="S78" s="793"/>
      <c r="T78" s="793"/>
      <c r="U78" s="793"/>
      <c r="V78" s="793"/>
      <c r="W78" s="793"/>
      <c r="X78" s="793"/>
      <c r="Y78" s="793"/>
      <c r="Z78" s="793"/>
      <c r="AA78" s="793"/>
      <c r="AB78" s="793"/>
      <c r="AC78" s="793"/>
      <c r="AD78" s="793"/>
      <c r="AE78" s="793"/>
      <c r="AF78" s="793"/>
      <c r="AG78" s="793"/>
      <c r="AH78" s="793"/>
      <c r="AI78" s="793"/>
      <c r="AJ78" s="793"/>
      <c r="AK78" s="793"/>
      <c r="AL78" s="793"/>
      <c r="AM78" s="793"/>
      <c r="AN78" s="793"/>
      <c r="AO78" s="793"/>
      <c r="AP78" s="793"/>
      <c r="AQ78" s="793"/>
      <c r="AR78" s="793"/>
      <c r="AS78" s="794"/>
      <c r="AT78" s="356"/>
      <c r="AU78" s="755"/>
      <c r="AV78" s="780"/>
      <c r="AW78" s="780"/>
      <c r="AX78" s="780"/>
      <c r="AY78" s="780"/>
      <c r="AZ78" s="780"/>
      <c r="BA78" s="777"/>
      <c r="BB78" s="333"/>
      <c r="BC78" s="333"/>
      <c r="BD78" s="333"/>
      <c r="BE78" s="333"/>
      <c r="BF78" s="333"/>
      <c r="BG78" s="333"/>
      <c r="BH78" s="333"/>
      <c r="BI78" s="333"/>
      <c r="BJ78" s="333"/>
      <c r="BK78" s="333"/>
      <c r="BL78" s="333"/>
    </row>
    <row r="79" spans="1:64">
      <c r="A79" s="327"/>
      <c r="B79" s="751"/>
      <c r="C79" s="330"/>
      <c r="D79" s="330"/>
      <c r="E79" s="330"/>
      <c r="F79" s="356"/>
      <c r="G79" s="330"/>
      <c r="H79" s="330"/>
      <c r="I79" s="356"/>
      <c r="J79" s="330"/>
      <c r="K79" s="330"/>
      <c r="L79" s="356"/>
      <c r="M79" s="330"/>
      <c r="N79" s="330"/>
      <c r="O79" s="356"/>
      <c r="P79" s="330"/>
      <c r="Q79" s="330"/>
      <c r="R79" s="356"/>
      <c r="S79" s="330"/>
      <c r="T79" s="330"/>
      <c r="U79" s="356"/>
      <c r="V79" s="330"/>
      <c r="W79" s="330"/>
      <c r="X79" s="356"/>
      <c r="Y79" s="330"/>
      <c r="Z79" s="330"/>
      <c r="AA79" s="356"/>
      <c r="AB79" s="330"/>
      <c r="AC79" s="330"/>
      <c r="AD79" s="356"/>
      <c r="AE79" s="330"/>
      <c r="AF79" s="330"/>
      <c r="AG79" s="356"/>
      <c r="AH79" s="330"/>
      <c r="AI79" s="330"/>
      <c r="AJ79" s="356"/>
      <c r="AK79" s="330"/>
      <c r="AL79" s="330"/>
      <c r="AM79" s="356"/>
      <c r="AN79" s="330"/>
      <c r="AO79" s="330"/>
      <c r="AP79" s="356"/>
      <c r="AQ79" s="330"/>
      <c r="AR79" s="384"/>
      <c r="AS79" s="356"/>
      <c r="AT79" s="356"/>
      <c r="AU79" s="755"/>
      <c r="AV79" s="780"/>
      <c r="AW79" s="780"/>
      <c r="AX79" s="780"/>
      <c r="AY79" s="780"/>
      <c r="AZ79" s="780"/>
      <c r="BA79" s="777"/>
      <c r="BB79" s="330"/>
      <c r="BC79" s="327"/>
      <c r="BD79" s="327"/>
      <c r="BE79" s="327"/>
      <c r="BF79" s="327"/>
      <c r="BG79" s="327"/>
      <c r="BH79" s="327"/>
      <c r="BI79" s="327"/>
      <c r="BJ79" s="327"/>
      <c r="BK79" s="327"/>
      <c r="BL79" s="327"/>
    </row>
    <row r="80" spans="1:64">
      <c r="A80" s="327"/>
      <c r="B80" s="751"/>
      <c r="C80" s="330"/>
      <c r="D80" s="330"/>
      <c r="E80" s="330"/>
      <c r="F80" s="356"/>
      <c r="G80" s="330"/>
      <c r="H80" s="330"/>
      <c r="I80" s="356"/>
      <c r="J80" s="330"/>
      <c r="K80" s="330"/>
      <c r="L80" s="356"/>
      <c r="M80" s="330"/>
      <c r="N80" s="330"/>
      <c r="O80" s="356"/>
      <c r="P80" s="330"/>
      <c r="Q80" s="330"/>
      <c r="R80" s="356"/>
      <c r="S80" s="330"/>
      <c r="T80" s="330"/>
      <c r="U80" s="356"/>
      <c r="V80" s="330"/>
      <c r="W80" s="330"/>
      <c r="X80" s="356"/>
      <c r="Y80" s="330"/>
      <c r="Z80" s="330"/>
      <c r="AA80" s="356"/>
      <c r="AB80" s="330"/>
      <c r="AC80" s="330"/>
      <c r="AD80" s="356"/>
      <c r="AE80" s="330"/>
      <c r="AF80" s="330"/>
      <c r="AG80" s="356"/>
      <c r="AH80" s="330"/>
      <c r="AI80" s="330"/>
      <c r="AJ80" s="356"/>
      <c r="AK80" s="330"/>
      <c r="AL80" s="330"/>
      <c r="AM80" s="356"/>
      <c r="AN80" s="330"/>
      <c r="AO80" s="330"/>
      <c r="AP80" s="356"/>
      <c r="AQ80" s="330"/>
      <c r="AR80" s="330"/>
      <c r="AS80" s="356"/>
      <c r="AT80" s="356"/>
      <c r="AU80" s="755"/>
      <c r="AV80" s="780"/>
      <c r="AW80" s="780"/>
      <c r="AX80" s="780"/>
      <c r="AY80" s="780"/>
      <c r="AZ80" s="780"/>
      <c r="BA80" s="777"/>
      <c r="BB80" s="327"/>
      <c r="BC80" s="327"/>
      <c r="BD80" s="327"/>
      <c r="BE80" s="327"/>
      <c r="BF80" s="327"/>
      <c r="BG80" s="327"/>
      <c r="BH80" s="327"/>
      <c r="BI80" s="327"/>
      <c r="BJ80" s="327"/>
      <c r="BK80" s="327"/>
      <c r="BL80" s="327"/>
    </row>
    <row r="81" spans="1:64" ht="17" thickBot="1">
      <c r="A81" s="327"/>
      <c r="B81" s="751"/>
      <c r="C81" s="330"/>
      <c r="D81" s="391"/>
      <c r="E81" s="364"/>
      <c r="F81" s="356"/>
      <c r="G81" s="776"/>
      <c r="H81" s="776"/>
      <c r="I81" s="356"/>
      <c r="J81" s="776"/>
      <c r="K81" s="776"/>
      <c r="L81" s="356"/>
      <c r="M81" s="776"/>
      <c r="N81" s="776"/>
      <c r="O81" s="356"/>
      <c r="P81" s="776"/>
      <c r="Q81" s="776"/>
      <c r="R81" s="356"/>
      <c r="S81" s="776"/>
      <c r="T81" s="776"/>
      <c r="U81" s="356"/>
      <c r="V81" s="776"/>
      <c r="W81" s="776"/>
      <c r="X81" s="356"/>
      <c r="Y81" s="776"/>
      <c r="Z81" s="776"/>
      <c r="AA81" s="356"/>
      <c r="AB81" s="776"/>
      <c r="AC81" s="776"/>
      <c r="AD81" s="356"/>
      <c r="AE81" s="776"/>
      <c r="AF81" s="776"/>
      <c r="AG81" s="356"/>
      <c r="AH81" s="776"/>
      <c r="AI81" s="776"/>
      <c r="AJ81" s="356"/>
      <c r="AK81" s="776"/>
      <c r="AL81" s="776"/>
      <c r="AM81" s="356"/>
      <c r="AN81" s="776"/>
      <c r="AO81" s="776"/>
      <c r="AP81" s="356"/>
      <c r="AQ81" s="776"/>
      <c r="AR81" s="776"/>
      <c r="AS81" s="356"/>
      <c r="AT81" s="356"/>
      <c r="AU81" s="755"/>
      <c r="AV81" s="781"/>
      <c r="AW81" s="781"/>
      <c r="AX81" s="781"/>
      <c r="AY81" s="781"/>
      <c r="AZ81" s="781"/>
      <c r="BA81" s="778"/>
      <c r="BB81" s="327"/>
      <c r="BC81" s="327"/>
      <c r="BD81" s="327"/>
      <c r="BE81" s="327"/>
      <c r="BF81" s="327"/>
      <c r="BG81" s="327"/>
      <c r="BH81" s="327"/>
      <c r="BI81" s="327"/>
      <c r="BJ81" s="327"/>
      <c r="BK81" s="327"/>
      <c r="BL81" s="327"/>
    </row>
    <row r="82" spans="1:64" ht="18" customHeight="1" thickTop="1" thickBot="1">
      <c r="A82" s="327"/>
      <c r="B82" s="751"/>
      <c r="C82" s="356"/>
      <c r="D82" s="368" t="s">
        <v>796</v>
      </c>
      <c r="E82" s="368" t="s">
        <v>798</v>
      </c>
      <c r="F82" s="356"/>
      <c r="G82" s="368" t="s">
        <v>796</v>
      </c>
      <c r="H82" s="368" t="s">
        <v>798</v>
      </c>
      <c r="I82" s="356"/>
      <c r="J82" s="368" t="s">
        <v>796</v>
      </c>
      <c r="K82" s="368" t="s">
        <v>798</v>
      </c>
      <c r="L82" s="356"/>
      <c r="M82" s="368" t="s">
        <v>796</v>
      </c>
      <c r="N82" s="368" t="s">
        <v>798</v>
      </c>
      <c r="O82" s="356"/>
      <c r="P82" s="368" t="s">
        <v>1156</v>
      </c>
      <c r="Q82" s="368" t="s">
        <v>1157</v>
      </c>
      <c r="R82" s="356"/>
      <c r="S82" s="368" t="s">
        <v>796</v>
      </c>
      <c r="T82" s="368" t="s">
        <v>798</v>
      </c>
      <c r="U82" s="356"/>
      <c r="V82" s="368" t="s">
        <v>796</v>
      </c>
      <c r="W82" s="368" t="s">
        <v>798</v>
      </c>
      <c r="X82" s="356"/>
      <c r="Y82" s="368" t="s">
        <v>796</v>
      </c>
      <c r="Z82" s="368" t="s">
        <v>798</v>
      </c>
      <c r="AA82" s="356"/>
      <c r="AB82" s="368" t="s">
        <v>796</v>
      </c>
      <c r="AC82" s="368" t="s">
        <v>798</v>
      </c>
      <c r="AD82" s="356"/>
      <c r="AE82" s="368" t="s">
        <v>1161</v>
      </c>
      <c r="AF82" s="368" t="s">
        <v>1162</v>
      </c>
      <c r="AG82" s="356"/>
      <c r="AH82" s="368" t="s">
        <v>796</v>
      </c>
      <c r="AI82" s="368" t="s">
        <v>798</v>
      </c>
      <c r="AJ82" s="356"/>
      <c r="AK82" s="368" t="s">
        <v>796</v>
      </c>
      <c r="AL82" s="368" t="s">
        <v>798</v>
      </c>
      <c r="AM82" s="356"/>
      <c r="AN82" s="368" t="s">
        <v>796</v>
      </c>
      <c r="AO82" s="368" t="s">
        <v>798</v>
      </c>
      <c r="AP82" s="356"/>
      <c r="AQ82" s="368" t="s">
        <v>796</v>
      </c>
      <c r="AR82" s="368" t="s">
        <v>798</v>
      </c>
      <c r="AS82" s="356"/>
      <c r="AT82" s="356"/>
      <c r="AU82" s="755"/>
      <c r="AV82" s="761">
        <v>14</v>
      </c>
      <c r="AW82" s="761">
        <f>COUNTIF(K81:AR81,"FC")</f>
        <v>0</v>
      </c>
      <c r="AX82" s="761">
        <f>COUNTIF(J80:AR80,"EC")</f>
        <v>0</v>
      </c>
      <c r="AY82" s="761">
        <f>COUNTIF(J84:AR84,"E")</f>
        <v>0</v>
      </c>
      <c r="AZ82" s="761">
        <f>COUNTIF(J81:AR81,"TW")</f>
        <v>0</v>
      </c>
      <c r="BA82" s="762"/>
      <c r="BB82" s="327"/>
      <c r="BC82" s="330"/>
      <c r="BD82" s="327"/>
      <c r="BE82" s="327"/>
      <c r="BF82" s="327"/>
      <c r="BG82" s="327"/>
      <c r="BH82" s="327"/>
      <c r="BI82" s="327"/>
      <c r="BJ82" s="327"/>
      <c r="BK82" s="327"/>
      <c r="BL82" s="327"/>
    </row>
    <row r="83" spans="1:64" ht="18" customHeight="1" thickTop="1" thickBot="1">
      <c r="A83" s="327"/>
      <c r="B83" s="751"/>
      <c r="C83" s="356"/>
      <c r="D83" s="372" t="s">
        <v>801</v>
      </c>
      <c r="E83" s="372" t="s">
        <v>622</v>
      </c>
      <c r="F83" s="356"/>
      <c r="G83" s="372" t="s">
        <v>801</v>
      </c>
      <c r="H83" s="372" t="s">
        <v>622</v>
      </c>
      <c r="I83" s="356"/>
      <c r="J83" s="372" t="s">
        <v>801</v>
      </c>
      <c r="K83" s="372" t="s">
        <v>622</v>
      </c>
      <c r="L83" s="356"/>
      <c r="M83" s="372" t="s">
        <v>801</v>
      </c>
      <c r="N83" s="372" t="s">
        <v>622</v>
      </c>
      <c r="O83" s="356"/>
      <c r="P83" s="372" t="s">
        <v>1158</v>
      </c>
      <c r="Q83" s="372" t="s">
        <v>1159</v>
      </c>
      <c r="R83" s="356"/>
      <c r="S83" s="372" t="s">
        <v>801</v>
      </c>
      <c r="T83" s="372" t="s">
        <v>622</v>
      </c>
      <c r="U83" s="356"/>
      <c r="V83" s="372" t="s">
        <v>801</v>
      </c>
      <c r="W83" s="372" t="s">
        <v>622</v>
      </c>
      <c r="X83" s="356"/>
      <c r="Y83" s="372" t="s">
        <v>801</v>
      </c>
      <c r="Z83" s="372" t="s">
        <v>622</v>
      </c>
      <c r="AA83" s="356"/>
      <c r="AB83" s="372" t="s">
        <v>801</v>
      </c>
      <c r="AC83" s="372" t="s">
        <v>622</v>
      </c>
      <c r="AD83" s="356"/>
      <c r="AE83" s="372" t="s">
        <v>1163</v>
      </c>
      <c r="AF83" s="372" t="s">
        <v>1164</v>
      </c>
      <c r="AG83" s="356"/>
      <c r="AH83" s="372" t="s">
        <v>801</v>
      </c>
      <c r="AI83" s="372" t="s">
        <v>622</v>
      </c>
      <c r="AJ83" s="356"/>
      <c r="AK83" s="372" t="s">
        <v>801</v>
      </c>
      <c r="AL83" s="372" t="s">
        <v>622</v>
      </c>
      <c r="AM83" s="356"/>
      <c r="AN83" s="372" t="s">
        <v>801</v>
      </c>
      <c r="AO83" s="372" t="s">
        <v>622</v>
      </c>
      <c r="AP83" s="356"/>
      <c r="AQ83" s="372" t="s">
        <v>801</v>
      </c>
      <c r="AR83" s="372" t="s">
        <v>622</v>
      </c>
      <c r="AS83" s="356"/>
      <c r="AT83" s="356"/>
      <c r="AU83" s="755"/>
      <c r="AV83" s="761"/>
      <c r="AW83" s="761"/>
      <c r="AX83" s="761"/>
      <c r="AY83" s="761"/>
      <c r="AZ83" s="761"/>
      <c r="BA83" s="762"/>
      <c r="BB83" s="327"/>
      <c r="BC83" s="327"/>
      <c r="BD83" s="327"/>
      <c r="BE83" s="327"/>
      <c r="BF83" s="327"/>
      <c r="BG83" s="327"/>
      <c r="BH83" s="327"/>
      <c r="BI83" s="327"/>
      <c r="BJ83" s="327"/>
      <c r="BK83" s="327"/>
      <c r="BL83" s="327"/>
    </row>
    <row r="84" spans="1:64" ht="17.5" thickTop="1" thickBot="1">
      <c r="A84" s="327"/>
      <c r="B84" s="751"/>
      <c r="C84" s="330"/>
      <c r="D84" s="370">
        <v>0</v>
      </c>
      <c r="E84" s="375" t="s">
        <v>947</v>
      </c>
      <c r="F84" s="376">
        <v>386</v>
      </c>
      <c r="G84" s="370">
        <v>0</v>
      </c>
      <c r="H84" s="375" t="s">
        <v>947</v>
      </c>
      <c r="I84" s="376">
        <v>458.96699999999998</v>
      </c>
      <c r="J84" s="370">
        <v>0</v>
      </c>
      <c r="K84" s="375" t="s">
        <v>947</v>
      </c>
      <c r="L84" s="376">
        <v>329.87299999999999</v>
      </c>
      <c r="M84" s="370">
        <v>0</v>
      </c>
      <c r="N84" s="375" t="s">
        <v>947</v>
      </c>
      <c r="O84" s="376">
        <v>369</v>
      </c>
      <c r="P84" s="370">
        <v>0</v>
      </c>
      <c r="Q84" s="375" t="s">
        <v>947</v>
      </c>
      <c r="R84" s="376">
        <v>466.935</v>
      </c>
      <c r="S84" s="370">
        <v>0</v>
      </c>
      <c r="T84" s="375" t="s">
        <v>947</v>
      </c>
      <c r="U84" s="376">
        <v>304.85399999999998</v>
      </c>
      <c r="V84" s="370">
        <v>0</v>
      </c>
      <c r="W84" s="375" t="s">
        <v>947</v>
      </c>
      <c r="X84" s="376">
        <v>214.00299999999999</v>
      </c>
      <c r="Y84" s="370">
        <v>0</v>
      </c>
      <c r="Z84" s="375" t="s">
        <v>947</v>
      </c>
      <c r="AA84" s="376">
        <v>433.99900000000002</v>
      </c>
      <c r="AB84" s="370">
        <v>0</v>
      </c>
      <c r="AC84" s="375" t="s">
        <v>947</v>
      </c>
      <c r="AD84" s="376">
        <v>414</v>
      </c>
      <c r="AE84" s="370">
        <v>0</v>
      </c>
      <c r="AF84" s="375" t="s">
        <v>947</v>
      </c>
      <c r="AG84" s="376">
        <v>416</v>
      </c>
      <c r="AH84" s="370">
        <v>0</v>
      </c>
      <c r="AI84" s="375" t="s">
        <v>947</v>
      </c>
      <c r="AJ84" s="376">
        <v>334.88099999999997</v>
      </c>
      <c r="AK84" s="370">
        <v>0</v>
      </c>
      <c r="AL84" s="375" t="s">
        <v>947</v>
      </c>
      <c r="AM84" s="376">
        <v>356</v>
      </c>
      <c r="AN84" s="370">
        <v>0</v>
      </c>
      <c r="AO84" s="375" t="s">
        <v>947</v>
      </c>
      <c r="AP84" s="376">
        <v>385</v>
      </c>
      <c r="AQ84" s="370">
        <v>0</v>
      </c>
      <c r="AR84" s="375" t="s">
        <v>947</v>
      </c>
      <c r="AS84" s="376">
        <v>379.87700000000001</v>
      </c>
      <c r="AT84" s="356"/>
      <c r="AU84" s="755"/>
      <c r="AV84" s="761"/>
      <c r="AW84" s="761"/>
      <c r="AX84" s="761"/>
      <c r="AY84" s="761"/>
      <c r="AZ84" s="761"/>
      <c r="BA84" s="762"/>
      <c r="BB84" s="333">
        <f>SUM(F84:AS84)</f>
        <v>5249.389000000001</v>
      </c>
      <c r="BC84" s="327"/>
      <c r="BD84" s="327"/>
      <c r="BE84" s="327"/>
      <c r="BF84" s="327"/>
      <c r="BG84" s="327"/>
      <c r="BH84" s="327"/>
      <c r="BI84" s="327"/>
      <c r="BJ84" s="327"/>
      <c r="BK84" s="327"/>
      <c r="BL84" s="327"/>
    </row>
    <row r="85" spans="1:64" s="352" customFormat="1" ht="17.25" customHeight="1" thickTop="1">
      <c r="A85" s="351"/>
      <c r="B85" s="751"/>
      <c r="C85" s="384"/>
      <c r="D85" s="760" t="s">
        <v>1435</v>
      </c>
      <c r="E85" s="760"/>
      <c r="F85" s="356"/>
      <c r="G85" s="760" t="s">
        <v>1436</v>
      </c>
      <c r="H85" s="760"/>
      <c r="I85" s="384"/>
      <c r="J85" s="760" t="s">
        <v>1437</v>
      </c>
      <c r="K85" s="760"/>
      <c r="L85" s="384"/>
      <c r="M85" s="760" t="s">
        <v>1438</v>
      </c>
      <c r="N85" s="760"/>
      <c r="O85" s="384"/>
      <c r="P85" s="760" t="s">
        <v>1439</v>
      </c>
      <c r="Q85" s="760"/>
      <c r="R85" s="356"/>
      <c r="S85" s="760" t="s">
        <v>1440</v>
      </c>
      <c r="T85" s="760"/>
      <c r="U85" s="356" t="s">
        <v>1165</v>
      </c>
      <c r="V85" s="760" t="s">
        <v>1441</v>
      </c>
      <c r="W85" s="760"/>
      <c r="X85" s="397" t="s">
        <v>1166</v>
      </c>
      <c r="Y85" s="760" t="s">
        <v>1442</v>
      </c>
      <c r="Z85" s="760"/>
      <c r="AA85" s="392"/>
      <c r="AB85" s="760" t="s">
        <v>1443</v>
      </c>
      <c r="AC85" s="760"/>
      <c r="AE85" s="760" t="s">
        <v>1444</v>
      </c>
      <c r="AF85" s="760"/>
      <c r="AG85" s="356"/>
      <c r="AH85" s="760" t="s">
        <v>1445</v>
      </c>
      <c r="AI85" s="760"/>
      <c r="AJ85" s="356"/>
      <c r="AK85" s="760" t="s">
        <v>1446</v>
      </c>
      <c r="AL85" s="760"/>
      <c r="AM85" s="356"/>
      <c r="AN85" s="760" t="s">
        <v>1447</v>
      </c>
      <c r="AO85" s="760"/>
      <c r="AP85" s="356"/>
      <c r="AQ85" s="760" t="s">
        <v>1448</v>
      </c>
      <c r="AR85" s="760"/>
      <c r="AS85" s="356"/>
      <c r="AT85" s="356"/>
      <c r="AU85" s="755"/>
      <c r="AV85" s="779"/>
      <c r="AW85" s="779"/>
      <c r="AX85" s="779"/>
      <c r="AY85" s="779"/>
      <c r="AZ85" s="779"/>
      <c r="BA85" s="786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 spans="1:64" s="352" customFormat="1">
      <c r="A86" s="351"/>
      <c r="B86" s="751"/>
      <c r="C86" s="384"/>
      <c r="D86" s="760" t="s">
        <v>1105</v>
      </c>
      <c r="E86" s="760"/>
      <c r="F86" s="356"/>
      <c r="G86" s="760" t="s">
        <v>1099</v>
      </c>
      <c r="H86" s="760"/>
      <c r="I86" s="356"/>
      <c r="J86" s="760" t="s">
        <v>1449</v>
      </c>
      <c r="K86" s="760"/>
      <c r="L86" s="356"/>
      <c r="M86" s="760" t="s">
        <v>1450</v>
      </c>
      <c r="N86" s="760"/>
      <c r="O86" s="356"/>
      <c r="P86" s="760" t="s">
        <v>1093</v>
      </c>
      <c r="Q86" s="760"/>
      <c r="R86" s="356"/>
      <c r="S86" s="760" t="s">
        <v>1403</v>
      </c>
      <c r="T86" s="760"/>
      <c r="U86" s="356"/>
      <c r="V86" s="760" t="s">
        <v>1451</v>
      </c>
      <c r="W86" s="760"/>
      <c r="X86" s="356"/>
      <c r="Y86" s="760" t="s">
        <v>1452</v>
      </c>
      <c r="Z86" s="760"/>
      <c r="AA86" s="356"/>
      <c r="AB86" s="760" t="s">
        <v>1091</v>
      </c>
      <c r="AC86" s="760"/>
      <c r="AE86" s="760" t="s">
        <v>1099</v>
      </c>
      <c r="AF86" s="760"/>
      <c r="AG86" s="356"/>
      <c r="AH86" s="760" t="s">
        <v>1091</v>
      </c>
      <c r="AI86" s="760"/>
      <c r="AJ86" s="356"/>
      <c r="AK86" s="760" t="s">
        <v>1330</v>
      </c>
      <c r="AL86" s="760"/>
      <c r="AM86" s="356"/>
      <c r="AN86" s="760" t="s">
        <v>1094</v>
      </c>
      <c r="AO86" s="760"/>
      <c r="AP86" s="356"/>
      <c r="AQ86" s="760" t="s">
        <v>1091</v>
      </c>
      <c r="AR86" s="760"/>
      <c r="AS86" s="356"/>
      <c r="AT86" s="356"/>
      <c r="AU86" s="755"/>
      <c r="AV86" s="780"/>
      <c r="AW86" s="780"/>
      <c r="AX86" s="780"/>
      <c r="AY86" s="780"/>
      <c r="AZ86" s="780"/>
      <c r="BA86" s="777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 spans="1:64">
      <c r="A87" s="327"/>
      <c r="B87" s="751"/>
      <c r="C87" s="330"/>
      <c r="D87" s="380"/>
      <c r="E87" s="380"/>
      <c r="F87" s="356"/>
      <c r="G87" s="380"/>
      <c r="H87" s="380"/>
      <c r="I87" s="388"/>
      <c r="J87" s="388"/>
      <c r="K87" s="388"/>
      <c r="L87" s="356"/>
      <c r="M87" s="388"/>
      <c r="N87" s="388"/>
      <c r="O87" s="356"/>
      <c r="P87" s="772"/>
      <c r="Q87" s="772"/>
      <c r="R87" s="388"/>
      <c r="S87" s="393"/>
      <c r="T87" s="393"/>
      <c r="U87" s="388"/>
      <c r="V87" s="380"/>
      <c r="W87" s="380"/>
      <c r="X87" s="330"/>
      <c r="Y87" s="380"/>
      <c r="Z87" s="380"/>
      <c r="AA87" s="356"/>
      <c r="AB87" s="380"/>
      <c r="AC87" s="380"/>
      <c r="AD87" s="803"/>
      <c r="AE87" s="772"/>
      <c r="AF87" s="772"/>
      <c r="AG87" s="356"/>
      <c r="AH87" s="393"/>
      <c r="AI87" s="393"/>
      <c r="AJ87" s="393"/>
      <c r="AK87" s="393"/>
      <c r="AL87" s="393"/>
      <c r="AM87" s="393"/>
      <c r="AP87" s="393"/>
      <c r="AQ87" s="393"/>
      <c r="AR87" s="393"/>
      <c r="AS87" s="393"/>
      <c r="AT87" s="393"/>
      <c r="AU87" s="755"/>
      <c r="AV87" s="780"/>
      <c r="AW87" s="780"/>
      <c r="AX87" s="780"/>
      <c r="AY87" s="780"/>
      <c r="AZ87" s="780"/>
      <c r="BA87" s="777"/>
      <c r="BB87" s="327"/>
      <c r="BC87" s="327"/>
      <c r="BD87" s="327"/>
      <c r="BE87" s="327"/>
      <c r="BF87" s="327"/>
      <c r="BG87" s="327"/>
      <c r="BH87" s="327"/>
      <c r="BI87" s="327"/>
      <c r="BJ87" s="327"/>
      <c r="BK87" s="327"/>
      <c r="BL87" s="327"/>
    </row>
    <row r="88" spans="1:64" s="400" customFormat="1" ht="17" thickBot="1">
      <c r="A88" s="399"/>
      <c r="B88" s="751"/>
      <c r="C88" s="389"/>
      <c r="D88" s="382">
        <f>AQ77+11</f>
        <v>93</v>
      </c>
      <c r="E88" s="381"/>
      <c r="F88" s="382"/>
      <c r="G88" s="381">
        <f>D88+1</f>
        <v>94</v>
      </c>
      <c r="H88" s="381"/>
      <c r="I88" s="382"/>
      <c r="J88" s="381">
        <f>G88+1</f>
        <v>95</v>
      </c>
      <c r="K88" s="395"/>
      <c r="L88" s="382"/>
      <c r="M88" s="381">
        <f>J88+1</f>
        <v>96</v>
      </c>
      <c r="N88" s="395"/>
      <c r="O88" s="382"/>
      <c r="P88" s="381">
        <f>M88+1</f>
        <v>97</v>
      </c>
      <c r="Q88" s="395"/>
      <c r="R88" s="382"/>
      <c r="S88" s="381">
        <f>P88+1</f>
        <v>98</v>
      </c>
      <c r="T88" s="395"/>
      <c r="U88" s="382"/>
      <c r="V88" s="381">
        <f>S88+1</f>
        <v>99</v>
      </c>
      <c r="W88" s="381"/>
      <c r="X88" s="389"/>
      <c r="Y88" s="381">
        <f>V88+1</f>
        <v>100</v>
      </c>
      <c r="Z88" s="381"/>
      <c r="AA88" s="382"/>
      <c r="AB88" s="381">
        <f>Y88+1</f>
        <v>101</v>
      </c>
      <c r="AC88" s="381"/>
      <c r="AD88" s="803"/>
      <c r="AE88" s="381">
        <f>AB88+1</f>
        <v>102</v>
      </c>
      <c r="AF88" s="395"/>
      <c r="AG88" s="382"/>
      <c r="AH88" s="381">
        <f>AE88+1</f>
        <v>103</v>
      </c>
      <c r="AI88" s="395"/>
      <c r="AJ88" s="395"/>
      <c r="AK88" s="381">
        <f>AH88+1</f>
        <v>104</v>
      </c>
      <c r="AL88" s="395"/>
      <c r="AM88" s="395"/>
      <c r="AN88" s="381">
        <f>AK88+1</f>
        <v>105</v>
      </c>
      <c r="AP88" s="395"/>
      <c r="AQ88" s="381">
        <f>AN88+1</f>
        <v>106</v>
      </c>
      <c r="AR88" s="395"/>
      <c r="AS88" s="395"/>
      <c r="AT88" s="395"/>
      <c r="AU88" s="755"/>
      <c r="AV88" s="780"/>
      <c r="AW88" s="780"/>
      <c r="AX88" s="780"/>
      <c r="AY88" s="780"/>
      <c r="AZ88" s="780"/>
      <c r="BA88" s="777"/>
      <c r="BB88" s="399"/>
      <c r="BC88" s="399"/>
      <c r="BD88" s="399"/>
      <c r="BE88" s="399"/>
      <c r="BF88" s="399"/>
      <c r="BG88" s="399"/>
      <c r="BH88" s="399"/>
      <c r="BI88" s="399"/>
      <c r="BJ88" s="399"/>
      <c r="BK88" s="399"/>
      <c r="BL88" s="399"/>
    </row>
    <row r="89" spans="1:64" ht="17" thickBot="1">
      <c r="A89" s="327"/>
      <c r="B89" s="752"/>
      <c r="C89" s="804" t="s">
        <v>1145</v>
      </c>
      <c r="D89" s="805"/>
      <c r="E89" s="805"/>
      <c r="F89" s="805"/>
      <c r="G89" s="805"/>
      <c r="H89" s="805"/>
      <c r="I89" s="805"/>
      <c r="J89" s="805"/>
      <c r="K89" s="805"/>
      <c r="L89" s="805"/>
      <c r="M89" s="805"/>
      <c r="N89" s="805"/>
      <c r="O89" s="805"/>
      <c r="P89" s="805"/>
      <c r="Q89" s="805"/>
      <c r="R89" s="805"/>
      <c r="S89" s="806"/>
      <c r="T89" s="807" t="s">
        <v>1167</v>
      </c>
      <c r="U89" s="808"/>
      <c r="V89" s="808"/>
      <c r="W89" s="808"/>
      <c r="X89" s="808"/>
      <c r="Y89" s="808"/>
      <c r="Z89" s="808"/>
      <c r="AA89" s="808"/>
      <c r="AB89" s="808"/>
      <c r="AC89" s="808"/>
      <c r="AD89" s="808"/>
      <c r="AE89" s="808"/>
      <c r="AF89" s="808"/>
      <c r="AG89" s="808"/>
      <c r="AH89" s="808"/>
      <c r="AI89" s="808"/>
      <c r="AJ89" s="808"/>
      <c r="AK89" s="808"/>
      <c r="AL89" s="808"/>
      <c r="AM89" s="808"/>
      <c r="AN89" s="808"/>
      <c r="AO89" s="808"/>
      <c r="AP89" s="808"/>
      <c r="AQ89" s="808"/>
      <c r="AR89" s="808"/>
      <c r="AS89" s="808"/>
      <c r="AT89" s="356"/>
      <c r="AU89" s="755"/>
      <c r="AV89" s="780"/>
      <c r="AW89" s="780"/>
      <c r="AX89" s="780"/>
      <c r="AY89" s="780"/>
      <c r="AZ89" s="780"/>
      <c r="BA89" s="777"/>
      <c r="BB89" s="327"/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</row>
    <row r="90" spans="1:64">
      <c r="A90" s="327"/>
      <c r="B90" s="751"/>
      <c r="C90" s="330"/>
      <c r="D90" s="330"/>
      <c r="E90" s="330"/>
      <c r="F90" s="356"/>
      <c r="G90" s="330"/>
      <c r="H90" s="330"/>
      <c r="I90" s="356"/>
      <c r="J90" s="330"/>
      <c r="K90" s="330"/>
      <c r="L90" s="356"/>
      <c r="M90" s="330"/>
      <c r="N90" s="330"/>
      <c r="O90" s="356"/>
      <c r="P90" s="330"/>
      <c r="Q90" s="330"/>
      <c r="R90" s="356"/>
      <c r="S90" s="330"/>
      <c r="T90" s="330"/>
      <c r="U90" s="356"/>
      <c r="V90" s="330"/>
      <c r="W90" s="330"/>
      <c r="X90" s="356"/>
      <c r="Y90" s="330"/>
      <c r="Z90" s="330"/>
      <c r="AA90" s="356"/>
      <c r="AB90" s="330"/>
      <c r="AC90" s="330"/>
      <c r="AD90" s="356"/>
      <c r="AE90" s="330"/>
      <c r="AF90" s="330"/>
      <c r="AG90" s="356"/>
      <c r="AH90" s="330"/>
      <c r="AI90" s="330"/>
      <c r="AJ90" s="356"/>
      <c r="AK90" s="809"/>
      <c r="AL90" s="809"/>
      <c r="AM90" s="356"/>
      <c r="AN90" s="330"/>
      <c r="AO90" s="330"/>
      <c r="AP90" s="356"/>
      <c r="AQ90" s="330"/>
      <c r="AR90" s="384"/>
      <c r="AS90" s="356"/>
      <c r="AT90" s="356"/>
      <c r="AU90" s="755"/>
      <c r="AV90" s="780"/>
      <c r="AW90" s="780"/>
      <c r="AX90" s="780"/>
      <c r="AY90" s="780"/>
      <c r="AZ90" s="780"/>
      <c r="BA90" s="777"/>
      <c r="BB90" s="327"/>
      <c r="BC90" s="327"/>
      <c r="BD90" s="327"/>
      <c r="BE90" s="327"/>
      <c r="BF90" s="327"/>
      <c r="BG90" s="327"/>
      <c r="BH90" s="327"/>
      <c r="BI90" s="327"/>
      <c r="BJ90" s="327"/>
      <c r="BK90" s="327"/>
      <c r="BL90" s="327"/>
    </row>
    <row r="91" spans="1:64">
      <c r="A91" s="327"/>
      <c r="B91" s="751"/>
      <c r="C91" s="330"/>
      <c r="D91" s="330"/>
      <c r="E91" s="330"/>
      <c r="G91" s="330"/>
      <c r="H91" s="330"/>
      <c r="I91" s="356"/>
      <c r="J91" s="330"/>
      <c r="K91" s="330"/>
      <c r="L91" s="356"/>
      <c r="M91" s="330"/>
      <c r="N91" s="330"/>
      <c r="O91" s="356"/>
      <c r="P91" s="330"/>
      <c r="Q91" s="330"/>
      <c r="R91" s="356"/>
      <c r="S91" s="330"/>
      <c r="T91" s="330"/>
      <c r="U91" s="356"/>
      <c r="V91" s="330"/>
      <c r="W91" s="330"/>
      <c r="X91" s="356"/>
      <c r="Y91" s="330"/>
      <c r="Z91" s="330"/>
      <c r="AA91" s="356"/>
      <c r="AB91" s="330"/>
      <c r="AC91" s="330"/>
      <c r="AD91" s="356"/>
      <c r="AE91" s="401"/>
      <c r="AF91" s="401"/>
      <c r="AG91" s="356"/>
      <c r="AH91" s="330"/>
      <c r="AI91" s="330"/>
      <c r="AJ91" s="356"/>
      <c r="AK91" s="809"/>
      <c r="AL91" s="809"/>
      <c r="AM91" s="356"/>
      <c r="AN91" s="330"/>
      <c r="AO91" s="330"/>
      <c r="AP91" s="356"/>
      <c r="AQ91" s="330"/>
      <c r="AR91" s="330"/>
      <c r="AS91" s="356"/>
      <c r="AT91" s="356"/>
      <c r="AU91" s="755"/>
      <c r="AV91" s="780"/>
      <c r="AW91" s="780"/>
      <c r="AX91" s="780"/>
      <c r="AY91" s="780"/>
      <c r="AZ91" s="780"/>
      <c r="BA91" s="777"/>
      <c r="BB91" s="327"/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</row>
    <row r="92" spans="1:64" ht="17" thickBot="1">
      <c r="A92" s="327"/>
      <c r="B92" s="751"/>
      <c r="C92" s="330"/>
      <c r="D92" s="391"/>
      <c r="E92" s="364"/>
      <c r="F92" s="356"/>
      <c r="G92" s="776"/>
      <c r="H92" s="776"/>
      <c r="I92" s="356"/>
      <c r="J92" s="776"/>
      <c r="K92" s="776"/>
      <c r="L92" s="356"/>
      <c r="M92" s="776"/>
      <c r="N92" s="776"/>
      <c r="O92" s="356"/>
      <c r="P92" s="776"/>
      <c r="Q92" s="776"/>
      <c r="R92" s="356"/>
      <c r="S92" s="776"/>
      <c r="T92" s="776"/>
      <c r="U92" s="356"/>
      <c r="V92" s="776"/>
      <c r="W92" s="776"/>
      <c r="X92" s="356"/>
      <c r="Y92" s="776"/>
      <c r="Z92" s="776"/>
      <c r="AA92" s="356"/>
      <c r="AB92" s="776"/>
      <c r="AC92" s="776"/>
      <c r="AD92" s="356"/>
      <c r="AE92" s="776"/>
      <c r="AF92" s="776"/>
      <c r="AG92" s="356"/>
      <c r="AH92" s="776"/>
      <c r="AI92" s="776"/>
      <c r="AJ92" s="356"/>
      <c r="AK92" s="776"/>
      <c r="AL92" s="776"/>
      <c r="AM92" s="356"/>
      <c r="AN92" s="776"/>
      <c r="AO92" s="776"/>
      <c r="AP92" s="356"/>
      <c r="AQ92" s="776"/>
      <c r="AR92" s="776"/>
      <c r="AS92" s="356"/>
      <c r="AT92" s="356"/>
      <c r="AU92" s="755"/>
      <c r="AV92" s="781"/>
      <c r="AW92" s="781"/>
      <c r="AX92" s="781"/>
      <c r="AY92" s="781"/>
      <c r="AZ92" s="781"/>
      <c r="BA92" s="778"/>
      <c r="BB92" s="327"/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</row>
    <row r="93" spans="1:64" ht="18" customHeight="1" thickTop="1" thickBot="1">
      <c r="A93" s="327"/>
      <c r="B93" s="751"/>
      <c r="C93" s="356"/>
      <c r="D93" s="368" t="s">
        <v>796</v>
      </c>
      <c r="E93" s="368" t="s">
        <v>798</v>
      </c>
      <c r="F93" s="356"/>
      <c r="G93" s="368" t="s">
        <v>796</v>
      </c>
      <c r="H93" s="368" t="s">
        <v>798</v>
      </c>
      <c r="I93" s="356"/>
      <c r="J93" s="368" t="s">
        <v>796</v>
      </c>
      <c r="K93" s="368" t="s">
        <v>798</v>
      </c>
      <c r="L93" s="356"/>
      <c r="M93" s="368" t="s">
        <v>796</v>
      </c>
      <c r="N93" s="368" t="s">
        <v>798</v>
      </c>
      <c r="O93" s="356"/>
      <c r="P93" s="368" t="s">
        <v>796</v>
      </c>
      <c r="Q93" s="368" t="s">
        <v>798</v>
      </c>
      <c r="R93" s="356"/>
      <c r="S93" s="368" t="s">
        <v>796</v>
      </c>
      <c r="T93" s="368" t="s">
        <v>798</v>
      </c>
      <c r="U93" s="356"/>
      <c r="V93" s="368" t="s">
        <v>796</v>
      </c>
      <c r="W93" s="368" t="s">
        <v>798</v>
      </c>
      <c r="X93" s="356"/>
      <c r="Y93" s="368" t="s">
        <v>796</v>
      </c>
      <c r="Z93" s="368" t="s">
        <v>798</v>
      </c>
      <c r="AA93" s="356"/>
      <c r="AB93" s="402" t="s">
        <v>796</v>
      </c>
      <c r="AC93" s="403" t="s">
        <v>798</v>
      </c>
      <c r="AD93" s="356"/>
      <c r="AE93" s="402" t="s">
        <v>796</v>
      </c>
      <c r="AF93" s="403" t="s">
        <v>798</v>
      </c>
      <c r="AG93" s="356"/>
      <c r="AH93" s="402" t="s">
        <v>796</v>
      </c>
      <c r="AI93" s="403" t="s">
        <v>798</v>
      </c>
      <c r="AJ93" s="356"/>
      <c r="AK93" s="402" t="s">
        <v>796</v>
      </c>
      <c r="AL93" s="403" t="s">
        <v>798</v>
      </c>
      <c r="AM93" s="356"/>
      <c r="AN93" s="402" t="s">
        <v>796</v>
      </c>
      <c r="AO93" s="403" t="s">
        <v>798</v>
      </c>
      <c r="AP93" s="356"/>
      <c r="AQ93" s="402" t="s">
        <v>796</v>
      </c>
      <c r="AR93" s="403" t="s">
        <v>798</v>
      </c>
      <c r="AS93" s="356"/>
      <c r="AT93" s="356"/>
      <c r="AU93" s="755"/>
      <c r="AV93" s="810">
        <f>COUNTA(D96:AR96)</f>
        <v>15</v>
      </c>
      <c r="AW93" s="761">
        <f>COUNTIF(K92:AR92,"FC")</f>
        <v>0</v>
      </c>
      <c r="AX93" s="761">
        <f>COUNTIF(J91:AR91,"EC")</f>
        <v>0</v>
      </c>
      <c r="AY93" s="761">
        <f>COUNTIF(J95:AR95,"E")</f>
        <v>0</v>
      </c>
      <c r="AZ93" s="761">
        <f>COUNTIF(J92:AR92,"TW")</f>
        <v>0</v>
      </c>
      <c r="BA93" s="762"/>
      <c r="BB93" s="327"/>
      <c r="BC93" s="327"/>
      <c r="BD93" s="327"/>
      <c r="BE93" s="327"/>
      <c r="BF93" s="327"/>
      <c r="BG93" s="327"/>
      <c r="BH93" s="327"/>
      <c r="BI93" s="327"/>
      <c r="BJ93" s="327"/>
      <c r="BK93" s="327"/>
      <c r="BL93" s="327"/>
    </row>
    <row r="94" spans="1:64" ht="18" customHeight="1" thickTop="1" thickBot="1">
      <c r="A94" s="327"/>
      <c r="B94" s="751"/>
      <c r="C94" s="356"/>
      <c r="D94" s="372" t="s">
        <v>801</v>
      </c>
      <c r="E94" s="372" t="s">
        <v>622</v>
      </c>
      <c r="F94" s="356"/>
      <c r="G94" s="372" t="s">
        <v>801</v>
      </c>
      <c r="H94" s="372" t="s">
        <v>622</v>
      </c>
      <c r="I94" s="356"/>
      <c r="J94" s="372" t="s">
        <v>801</v>
      </c>
      <c r="K94" s="372" t="s">
        <v>622</v>
      </c>
      <c r="L94" s="356"/>
      <c r="M94" s="372" t="s">
        <v>801</v>
      </c>
      <c r="N94" s="372" t="s">
        <v>622</v>
      </c>
      <c r="O94" s="356"/>
      <c r="P94" s="372" t="s">
        <v>801</v>
      </c>
      <c r="Q94" s="372" t="s">
        <v>622</v>
      </c>
      <c r="R94" s="356"/>
      <c r="S94" s="372" t="s">
        <v>801</v>
      </c>
      <c r="T94" s="372" t="s">
        <v>622</v>
      </c>
      <c r="U94" s="356"/>
      <c r="V94" s="372" t="s">
        <v>801</v>
      </c>
      <c r="W94" s="372" t="s">
        <v>622</v>
      </c>
      <c r="X94" s="356"/>
      <c r="Y94" s="372" t="s">
        <v>801</v>
      </c>
      <c r="Z94" s="404" t="s">
        <v>622</v>
      </c>
      <c r="AA94" s="356"/>
      <c r="AB94" s="405" t="s">
        <v>801</v>
      </c>
      <c r="AC94" s="406" t="s">
        <v>622</v>
      </c>
      <c r="AD94" s="356"/>
      <c r="AE94" s="405" t="s">
        <v>801</v>
      </c>
      <c r="AF94" s="406" t="s">
        <v>622</v>
      </c>
      <c r="AG94" s="356"/>
      <c r="AH94" s="405" t="s">
        <v>801</v>
      </c>
      <c r="AI94" s="406" t="s">
        <v>622</v>
      </c>
      <c r="AJ94" s="356"/>
      <c r="AK94" s="405" t="s">
        <v>801</v>
      </c>
      <c r="AL94" s="406" t="s">
        <v>622</v>
      </c>
      <c r="AM94" s="356"/>
      <c r="AN94" s="405" t="s">
        <v>801</v>
      </c>
      <c r="AO94" s="406" t="s">
        <v>622</v>
      </c>
      <c r="AP94" s="356"/>
      <c r="AQ94" s="405" t="s">
        <v>801</v>
      </c>
      <c r="AR94" s="406" t="s">
        <v>622</v>
      </c>
      <c r="AS94" s="356"/>
      <c r="AT94" s="356"/>
      <c r="AU94" s="755"/>
      <c r="AV94" s="811"/>
      <c r="AW94" s="761"/>
      <c r="AX94" s="761"/>
      <c r="AY94" s="761"/>
      <c r="AZ94" s="761"/>
      <c r="BA94" s="762"/>
      <c r="BB94" s="327"/>
      <c r="BC94" s="327"/>
      <c r="BD94" s="327"/>
      <c r="BE94" s="327"/>
      <c r="BF94" s="327"/>
      <c r="BG94" s="327"/>
      <c r="BH94" s="327"/>
      <c r="BI94" s="327"/>
      <c r="BJ94" s="327"/>
      <c r="BK94" s="327"/>
      <c r="BL94" s="327"/>
    </row>
    <row r="95" spans="1:64" ht="17.5" thickTop="1" thickBot="1">
      <c r="A95" s="327"/>
      <c r="B95" s="751"/>
      <c r="C95" s="330"/>
      <c r="D95" s="370">
        <v>0</v>
      </c>
      <c r="E95" s="375" t="s">
        <v>947</v>
      </c>
      <c r="F95" s="376">
        <v>357.96600000000001</v>
      </c>
      <c r="G95" s="370">
        <v>0</v>
      </c>
      <c r="H95" s="375" t="s">
        <v>947</v>
      </c>
      <c r="I95" s="376">
        <v>323.99799999999999</v>
      </c>
      <c r="J95" s="370">
        <v>0</v>
      </c>
      <c r="K95" s="375" t="s">
        <v>947</v>
      </c>
      <c r="L95" s="376">
        <v>412</v>
      </c>
      <c r="M95" s="370">
        <v>0</v>
      </c>
      <c r="N95" s="375" t="s">
        <v>947</v>
      </c>
      <c r="O95" s="376">
        <v>430.86900000000003</v>
      </c>
      <c r="P95" s="370">
        <v>0</v>
      </c>
      <c r="Q95" s="375" t="s">
        <v>947</v>
      </c>
      <c r="R95" s="376">
        <v>230</v>
      </c>
      <c r="S95" s="370">
        <v>0</v>
      </c>
      <c r="T95" s="375" t="s">
        <v>947</v>
      </c>
      <c r="U95" s="376">
        <v>523</v>
      </c>
      <c r="V95" s="370">
        <v>0</v>
      </c>
      <c r="W95" s="375" t="s">
        <v>947</v>
      </c>
      <c r="X95" s="376">
        <v>464</v>
      </c>
      <c r="Y95" s="370">
        <v>0</v>
      </c>
      <c r="Z95" s="375" t="s">
        <v>947</v>
      </c>
      <c r="AA95" s="376">
        <v>397</v>
      </c>
      <c r="AB95" s="370">
        <v>0</v>
      </c>
      <c r="AC95" s="375" t="s">
        <v>947</v>
      </c>
      <c r="AD95" s="376">
        <v>372.20800000000003</v>
      </c>
      <c r="AE95" s="370">
        <v>0</v>
      </c>
      <c r="AF95" s="375" t="s">
        <v>947</v>
      </c>
      <c r="AG95" s="376">
        <v>456.27800000000002</v>
      </c>
      <c r="AH95" s="370">
        <v>0</v>
      </c>
      <c r="AI95" s="375" t="s">
        <v>947</v>
      </c>
      <c r="AJ95" s="376">
        <v>424.23700000000002</v>
      </c>
      <c r="AK95" s="370">
        <v>0</v>
      </c>
      <c r="AL95" s="375" t="s">
        <v>947</v>
      </c>
      <c r="AM95" s="376">
        <v>363</v>
      </c>
      <c r="AN95" s="370">
        <v>0</v>
      </c>
      <c r="AO95" s="375" t="s">
        <v>947</v>
      </c>
      <c r="AP95" s="376">
        <v>384.00299999999999</v>
      </c>
      <c r="AQ95" s="370">
        <v>0</v>
      </c>
      <c r="AR95" s="375" t="s">
        <v>947</v>
      </c>
      <c r="AS95" s="376">
        <v>450.00099999999998</v>
      </c>
      <c r="AT95" s="356"/>
      <c r="AU95" s="755"/>
      <c r="AV95" s="812"/>
      <c r="AW95" s="761"/>
      <c r="AX95" s="761"/>
      <c r="AY95" s="761"/>
      <c r="AZ95" s="761"/>
      <c r="BA95" s="762"/>
      <c r="BB95" s="333">
        <f>SUM(F95:AS95)</f>
        <v>5588.56</v>
      </c>
      <c r="BC95" s="327"/>
      <c r="BD95" s="327"/>
      <c r="BE95" s="327"/>
      <c r="BF95" s="327"/>
      <c r="BG95" s="327"/>
      <c r="BH95" s="327"/>
      <c r="BI95" s="327"/>
      <c r="BJ95" s="327"/>
      <c r="BK95" s="327"/>
      <c r="BL95" s="327"/>
    </row>
    <row r="96" spans="1:64" s="352" customFormat="1" ht="17.25" customHeight="1" thickTop="1">
      <c r="A96" s="351"/>
      <c r="B96" s="751"/>
      <c r="C96" s="384"/>
      <c r="D96" s="760" t="s">
        <v>1453</v>
      </c>
      <c r="E96" s="760"/>
      <c r="F96" s="356"/>
      <c r="G96" s="760" t="s">
        <v>1454</v>
      </c>
      <c r="H96" s="760"/>
      <c r="I96" s="384"/>
      <c r="J96" s="760" t="s">
        <v>1455</v>
      </c>
      <c r="K96" s="760"/>
      <c r="L96" s="384"/>
      <c r="M96" s="760" t="s">
        <v>1456</v>
      </c>
      <c r="N96" s="760"/>
      <c r="O96" s="384"/>
      <c r="P96" s="760" t="s">
        <v>1457</v>
      </c>
      <c r="Q96" s="760"/>
      <c r="R96" s="356" t="s">
        <v>1168</v>
      </c>
      <c r="S96" s="760" t="s">
        <v>1458</v>
      </c>
      <c r="T96" s="760"/>
      <c r="U96" s="356"/>
      <c r="V96" s="760" t="s">
        <v>1459</v>
      </c>
      <c r="W96" s="760"/>
      <c r="X96" s="356"/>
      <c r="Y96" s="760" t="s">
        <v>1460</v>
      </c>
      <c r="Z96" s="760"/>
      <c r="AA96" s="356"/>
      <c r="AB96" s="760" t="s">
        <v>1461</v>
      </c>
      <c r="AC96" s="760"/>
      <c r="AD96" s="356"/>
      <c r="AE96" s="760" t="s">
        <v>1462</v>
      </c>
      <c r="AF96" s="760"/>
      <c r="AG96" s="356"/>
      <c r="AH96" s="760" t="s">
        <v>1463</v>
      </c>
      <c r="AI96" s="760"/>
      <c r="AJ96" s="356"/>
      <c r="AK96" s="760" t="s">
        <v>1464</v>
      </c>
      <c r="AL96" s="760"/>
      <c r="AM96" s="356"/>
      <c r="AN96" s="760" t="s">
        <v>1465</v>
      </c>
      <c r="AO96" s="760"/>
      <c r="AP96" s="356"/>
      <c r="AQ96" s="760" t="s">
        <v>1466</v>
      </c>
      <c r="AR96" s="760"/>
      <c r="AS96" s="356"/>
      <c r="AT96" s="356"/>
      <c r="AU96" s="755"/>
      <c r="AV96" s="779"/>
      <c r="AW96" s="779"/>
      <c r="AX96" s="779"/>
      <c r="AY96" s="779"/>
      <c r="AZ96" s="779"/>
      <c r="BA96" s="786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 spans="1:64" s="352" customFormat="1">
      <c r="A97" s="351"/>
      <c r="B97" s="751"/>
      <c r="C97" s="384"/>
      <c r="D97" s="760" t="s">
        <v>1332</v>
      </c>
      <c r="E97" s="760"/>
      <c r="F97" s="356"/>
      <c r="G97" s="760" t="s">
        <v>1449</v>
      </c>
      <c r="H97" s="760"/>
      <c r="I97" s="356"/>
      <c r="J97" s="760" t="s">
        <v>1352</v>
      </c>
      <c r="K97" s="760"/>
      <c r="L97" s="356"/>
      <c r="M97" s="760" t="s">
        <v>1094</v>
      </c>
      <c r="N97" s="760"/>
      <c r="O97" s="356"/>
      <c r="P97" s="760" t="s">
        <v>1467</v>
      </c>
      <c r="Q97" s="760"/>
      <c r="R97" s="356"/>
      <c r="S97" s="760" t="s">
        <v>1350</v>
      </c>
      <c r="T97" s="760"/>
      <c r="U97" s="356"/>
      <c r="V97" s="760" t="s">
        <v>1404</v>
      </c>
      <c r="W97" s="760"/>
      <c r="X97" s="356"/>
      <c r="Y97" s="760" t="s">
        <v>1321</v>
      </c>
      <c r="Z97" s="760"/>
      <c r="AA97" s="356"/>
      <c r="AB97" s="760" t="s">
        <v>1094</v>
      </c>
      <c r="AC97" s="760"/>
      <c r="AD97" s="356"/>
      <c r="AE97" s="760" t="s">
        <v>1449</v>
      </c>
      <c r="AF97" s="760"/>
      <c r="AG97" s="356"/>
      <c r="AH97" s="760" t="s">
        <v>1451</v>
      </c>
      <c r="AI97" s="760"/>
      <c r="AJ97" s="356"/>
      <c r="AK97" s="760" t="s">
        <v>1323</v>
      </c>
      <c r="AL97" s="760"/>
      <c r="AM97" s="356"/>
      <c r="AN97" s="760" t="s">
        <v>1353</v>
      </c>
      <c r="AO97" s="760"/>
      <c r="AP97" s="356"/>
      <c r="AQ97" s="760" t="s">
        <v>1099</v>
      </c>
      <c r="AR97" s="760"/>
      <c r="AS97" s="356"/>
      <c r="AT97" s="356"/>
      <c r="AU97" s="755"/>
      <c r="AV97" s="780"/>
      <c r="AW97" s="780"/>
      <c r="AX97" s="780"/>
      <c r="AY97" s="780"/>
      <c r="AZ97" s="780"/>
      <c r="BA97" s="777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 spans="1:64" s="352" customFormat="1">
      <c r="A98" s="351"/>
      <c r="B98" s="751"/>
      <c r="C98" s="384"/>
      <c r="D98" s="782"/>
      <c r="E98" s="782"/>
      <c r="F98" s="356"/>
      <c r="G98" s="782"/>
      <c r="H98" s="782"/>
      <c r="I98" s="388"/>
      <c r="J98" s="782"/>
      <c r="K98" s="782"/>
      <c r="L98" s="388"/>
      <c r="M98" s="782"/>
      <c r="N98" s="782"/>
      <c r="O98" s="384"/>
      <c r="P98" s="782"/>
      <c r="Q98" s="782"/>
      <c r="R98" s="388"/>
      <c r="S98" s="782"/>
      <c r="T98" s="782"/>
      <c r="U98" s="388"/>
      <c r="V98" s="782"/>
      <c r="W98" s="782"/>
      <c r="X98" s="384"/>
      <c r="Y98" s="782"/>
      <c r="Z98" s="782"/>
      <c r="AA98" s="356"/>
      <c r="AB98" s="782"/>
      <c r="AC98" s="782"/>
      <c r="AD98" s="356"/>
      <c r="AE98" s="782"/>
      <c r="AF98" s="782"/>
      <c r="AG98" s="356"/>
      <c r="AH98" s="782"/>
      <c r="AI98" s="782"/>
      <c r="AJ98" s="393"/>
      <c r="AK98" s="782"/>
      <c r="AL98" s="782"/>
      <c r="AM98" s="393"/>
      <c r="AN98" s="782"/>
      <c r="AO98" s="782"/>
      <c r="AP98" s="393"/>
      <c r="AQ98" s="782"/>
      <c r="AR98" s="782"/>
      <c r="AS98" s="393"/>
      <c r="AT98" s="393"/>
      <c r="AU98" s="755"/>
      <c r="AV98" s="780"/>
      <c r="AW98" s="780"/>
      <c r="AX98" s="780"/>
      <c r="AY98" s="780"/>
      <c r="AZ98" s="780"/>
      <c r="BA98" s="777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 spans="1:64" s="400" customFormat="1">
      <c r="A99" s="399"/>
      <c r="B99" s="751"/>
      <c r="C99" s="389"/>
      <c r="D99" s="382">
        <f>AQ88+1</f>
        <v>107</v>
      </c>
      <c r="E99" s="382"/>
      <c r="F99" s="382"/>
      <c r="G99" s="382">
        <f>D99+1</f>
        <v>108</v>
      </c>
      <c r="H99" s="382"/>
      <c r="I99" s="382"/>
      <c r="J99" s="382">
        <f>G99+1</f>
        <v>109</v>
      </c>
      <c r="K99" s="382"/>
      <c r="L99" s="382"/>
      <c r="M99" s="382">
        <f>J99+1</f>
        <v>110</v>
      </c>
      <c r="N99" s="382"/>
      <c r="O99" s="389"/>
      <c r="P99" s="382">
        <f>M99+1</f>
        <v>111</v>
      </c>
      <c r="Q99" s="382"/>
      <c r="R99" s="382"/>
      <c r="S99" s="382">
        <f>P99+1</f>
        <v>112</v>
      </c>
      <c r="T99" s="382"/>
      <c r="U99" s="382"/>
      <c r="V99" s="382">
        <f>S99+1</f>
        <v>113</v>
      </c>
      <c r="W99" s="382"/>
      <c r="X99" s="389"/>
      <c r="Y99" s="382">
        <f>V99+1</f>
        <v>114</v>
      </c>
      <c r="Z99" s="382"/>
      <c r="AA99" s="382"/>
      <c r="AB99" s="382">
        <f>Y99+1</f>
        <v>115</v>
      </c>
      <c r="AC99" s="382"/>
      <c r="AD99" s="382"/>
      <c r="AE99" s="382">
        <f>AB99+1</f>
        <v>116</v>
      </c>
      <c r="AF99" s="382"/>
      <c r="AG99" s="382"/>
      <c r="AH99" s="382">
        <f>AE99+1</f>
        <v>117</v>
      </c>
      <c r="AI99" s="382"/>
      <c r="AJ99" s="395"/>
      <c r="AK99" s="382">
        <f>AH99+1</f>
        <v>118</v>
      </c>
      <c r="AL99" s="382"/>
      <c r="AM99" s="395"/>
      <c r="AN99" s="382">
        <f>AK99+1</f>
        <v>119</v>
      </c>
      <c r="AO99" s="382"/>
      <c r="AP99" s="395"/>
      <c r="AQ99" s="382">
        <f>AN99+1</f>
        <v>120</v>
      </c>
      <c r="AR99" s="382"/>
      <c r="AS99" s="395"/>
      <c r="AT99" s="395"/>
      <c r="AU99" s="755"/>
      <c r="AV99" s="780"/>
      <c r="AW99" s="780"/>
      <c r="AX99" s="780"/>
      <c r="AY99" s="780"/>
      <c r="AZ99" s="780"/>
      <c r="BA99" s="777"/>
      <c r="BB99" s="399"/>
      <c r="BC99" s="399"/>
      <c r="BD99" s="399"/>
      <c r="BE99" s="399"/>
      <c r="BF99" s="399"/>
      <c r="BG99" s="399"/>
      <c r="BH99" s="399"/>
      <c r="BI99" s="399"/>
      <c r="BJ99" s="399"/>
      <c r="BK99" s="399"/>
      <c r="BL99" s="399"/>
    </row>
    <row r="100" spans="1:64">
      <c r="A100" s="327"/>
      <c r="B100" s="751"/>
      <c r="C100" s="813" t="s">
        <v>1169</v>
      </c>
      <c r="D100" s="808"/>
      <c r="E100" s="808"/>
      <c r="F100" s="808"/>
      <c r="G100" s="808"/>
      <c r="H100" s="808"/>
      <c r="I100" s="808"/>
      <c r="J100" s="808"/>
      <c r="K100" s="808"/>
      <c r="L100" s="808"/>
      <c r="M100" s="808"/>
      <c r="N100" s="808"/>
      <c r="O100" s="808"/>
      <c r="P100" s="808"/>
      <c r="Q100" s="808"/>
      <c r="R100" s="808"/>
      <c r="S100" s="808"/>
      <c r="T100" s="808"/>
      <c r="U100" s="808"/>
      <c r="V100" s="808"/>
      <c r="W100" s="808"/>
      <c r="X100" s="808"/>
      <c r="Y100" s="808"/>
      <c r="Z100" s="808"/>
      <c r="AA100" s="808"/>
      <c r="AB100" s="808"/>
      <c r="AC100" s="808"/>
      <c r="AD100" s="808"/>
      <c r="AE100" s="808"/>
      <c r="AF100" s="808"/>
      <c r="AG100" s="808"/>
      <c r="AH100" s="808"/>
      <c r="AI100" s="808"/>
      <c r="AJ100" s="808"/>
      <c r="AK100" s="808"/>
      <c r="AL100" s="808"/>
      <c r="AM100" s="808"/>
      <c r="AN100" s="808"/>
      <c r="AO100" s="808"/>
      <c r="AP100" s="808"/>
      <c r="AQ100" s="808"/>
      <c r="AR100" s="808"/>
      <c r="AS100" s="808"/>
      <c r="AT100" s="356"/>
      <c r="AU100" s="755"/>
      <c r="AV100" s="780"/>
      <c r="AW100" s="780"/>
      <c r="AX100" s="780"/>
      <c r="AY100" s="780"/>
      <c r="AZ100" s="780"/>
      <c r="BA100" s="777"/>
      <c r="BB100" s="327"/>
      <c r="BC100" s="327"/>
      <c r="BD100" s="327"/>
      <c r="BE100" s="327"/>
      <c r="BF100" s="327"/>
      <c r="BG100" s="327"/>
      <c r="BH100" s="327"/>
      <c r="BI100" s="327"/>
      <c r="BJ100" s="327"/>
      <c r="BK100" s="327"/>
      <c r="BL100" s="327"/>
    </row>
    <row r="101" spans="1:64">
      <c r="A101" s="327"/>
      <c r="B101" s="751"/>
      <c r="C101" s="330"/>
      <c r="D101" s="330"/>
      <c r="E101" s="330"/>
      <c r="F101" s="356"/>
      <c r="G101" s="330"/>
      <c r="H101" s="330"/>
      <c r="I101" s="356"/>
      <c r="J101" s="330"/>
      <c r="K101" s="330"/>
      <c r="L101" s="356"/>
      <c r="M101" s="330"/>
      <c r="N101" s="330"/>
      <c r="O101" s="356"/>
      <c r="P101" s="330"/>
      <c r="Q101" s="330"/>
      <c r="R101" s="356"/>
      <c r="S101" s="330"/>
      <c r="T101" s="330"/>
      <c r="U101" s="356"/>
      <c r="V101" s="330"/>
      <c r="W101" s="330"/>
      <c r="X101" s="356"/>
      <c r="Y101" s="330"/>
      <c r="Z101" s="330"/>
      <c r="AA101" s="356"/>
      <c r="AB101" s="330"/>
      <c r="AC101" s="330"/>
      <c r="AD101" s="356"/>
      <c r="AE101" s="330"/>
      <c r="AF101" s="330"/>
      <c r="AG101" s="356"/>
      <c r="AH101" s="330"/>
      <c r="AI101" s="330"/>
      <c r="AJ101" s="356"/>
      <c r="AK101" s="330"/>
      <c r="AL101" s="330"/>
      <c r="AM101" s="356"/>
      <c r="AN101" s="330"/>
      <c r="AO101" s="330"/>
      <c r="AP101" s="356"/>
      <c r="AQ101" s="330"/>
      <c r="AR101" s="384"/>
      <c r="AS101" s="356"/>
      <c r="AT101" s="356"/>
      <c r="AU101" s="755"/>
      <c r="AV101" s="780"/>
      <c r="AW101" s="780"/>
      <c r="AX101" s="780"/>
      <c r="AY101" s="780"/>
      <c r="AZ101" s="780"/>
      <c r="BA101" s="777"/>
      <c r="BB101" s="327"/>
      <c r="BC101" s="327"/>
      <c r="BD101" s="327"/>
      <c r="BE101" s="327"/>
      <c r="BF101" s="327"/>
      <c r="BG101" s="327"/>
      <c r="BH101" s="327"/>
      <c r="BI101" s="327"/>
      <c r="BJ101" s="327"/>
      <c r="BK101" s="327"/>
      <c r="BL101" s="327"/>
    </row>
    <row r="102" spans="1:64">
      <c r="A102" s="327"/>
      <c r="B102" s="751"/>
      <c r="C102" s="330"/>
      <c r="D102" s="330"/>
      <c r="E102" s="330"/>
      <c r="F102" s="356"/>
      <c r="G102" s="330"/>
      <c r="H102" s="330"/>
      <c r="I102" s="356"/>
      <c r="J102" s="330"/>
      <c r="K102" s="330"/>
      <c r="L102" s="356"/>
      <c r="M102" s="330"/>
      <c r="N102" s="330"/>
      <c r="O102" s="356"/>
      <c r="P102" s="330"/>
      <c r="Q102" s="330"/>
      <c r="R102" s="356"/>
      <c r="S102" s="330"/>
      <c r="T102" s="330"/>
      <c r="U102" s="356"/>
      <c r="V102" s="330"/>
      <c r="W102" s="330"/>
      <c r="X102" s="356"/>
      <c r="Y102" s="330"/>
      <c r="Z102" s="330"/>
      <c r="AA102" s="356"/>
      <c r="AB102" s="330"/>
      <c r="AC102" s="330"/>
      <c r="AD102" s="356"/>
      <c r="AE102" s="330"/>
      <c r="AF102" s="330"/>
      <c r="AG102" s="356"/>
      <c r="AH102" s="330"/>
      <c r="AI102" s="330"/>
      <c r="AJ102" s="356"/>
      <c r="AK102" s="330"/>
      <c r="AL102" s="330"/>
      <c r="AM102" s="356"/>
      <c r="AN102" s="330"/>
      <c r="AO102" s="330"/>
      <c r="AP102" s="356"/>
      <c r="AQ102" s="330"/>
      <c r="AR102" s="330"/>
      <c r="AS102" s="356"/>
      <c r="AT102" s="356"/>
      <c r="AU102" s="755"/>
      <c r="AV102" s="780"/>
      <c r="AW102" s="780"/>
      <c r="AX102" s="780"/>
      <c r="AY102" s="780"/>
      <c r="AZ102" s="780"/>
      <c r="BA102" s="777"/>
      <c r="BB102" s="327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</row>
    <row r="103" spans="1:64" ht="17" thickBot="1">
      <c r="A103" s="327"/>
      <c r="B103" s="751"/>
      <c r="C103" s="330"/>
      <c r="D103" s="391"/>
      <c r="E103" s="364"/>
      <c r="F103" s="356"/>
      <c r="G103" s="776"/>
      <c r="H103" s="776"/>
      <c r="I103" s="356"/>
      <c r="J103" s="776"/>
      <c r="K103" s="776"/>
      <c r="L103" s="356"/>
      <c r="M103" s="776"/>
      <c r="N103" s="776"/>
      <c r="O103" s="356"/>
      <c r="P103" s="776"/>
      <c r="Q103" s="776"/>
      <c r="R103" s="356"/>
      <c r="S103" s="776"/>
      <c r="T103" s="776"/>
      <c r="U103" s="356"/>
      <c r="V103" s="776"/>
      <c r="W103" s="776"/>
      <c r="X103" s="356"/>
      <c r="Y103" s="776"/>
      <c r="Z103" s="776"/>
      <c r="AA103" s="356"/>
      <c r="AB103" s="776"/>
      <c r="AC103" s="776"/>
      <c r="AD103" s="356"/>
      <c r="AE103" s="776"/>
      <c r="AF103" s="776"/>
      <c r="AG103" s="356"/>
      <c r="AH103" s="776"/>
      <c r="AI103" s="776"/>
      <c r="AJ103" s="356"/>
      <c r="AK103" s="776"/>
      <c r="AL103" s="776"/>
      <c r="AM103" s="356"/>
      <c r="AN103" s="776"/>
      <c r="AO103" s="776"/>
      <c r="AP103" s="356"/>
      <c r="AQ103" s="776"/>
      <c r="AR103" s="776"/>
      <c r="AS103" s="356"/>
      <c r="AT103" s="356"/>
      <c r="AU103" s="755"/>
      <c r="AV103" s="781"/>
      <c r="AW103" s="781"/>
      <c r="AX103" s="781"/>
      <c r="AY103" s="781"/>
      <c r="AZ103" s="781"/>
      <c r="BA103" s="778"/>
      <c r="BB103" s="327"/>
      <c r="BC103" s="327"/>
      <c r="BD103" s="327"/>
      <c r="BE103" s="327"/>
      <c r="BF103" s="327"/>
      <c r="BG103" s="327"/>
      <c r="BH103" s="327"/>
      <c r="BI103" s="327"/>
      <c r="BJ103" s="327"/>
      <c r="BK103" s="327"/>
      <c r="BL103" s="327"/>
    </row>
    <row r="104" spans="1:64" ht="18" customHeight="1" thickTop="1" thickBot="1">
      <c r="A104" s="327"/>
      <c r="B104" s="751"/>
      <c r="C104" s="356"/>
      <c r="D104" s="402" t="s">
        <v>796</v>
      </c>
      <c r="E104" s="403" t="s">
        <v>798</v>
      </c>
      <c r="F104" s="356"/>
      <c r="G104" s="402" t="s">
        <v>796</v>
      </c>
      <c r="H104" s="403" t="s">
        <v>798</v>
      </c>
      <c r="I104" s="356"/>
      <c r="J104" s="368" t="s">
        <v>796</v>
      </c>
      <c r="K104" s="368" t="s">
        <v>798</v>
      </c>
      <c r="L104" s="356"/>
      <c r="M104" s="368" t="s">
        <v>796</v>
      </c>
      <c r="N104" s="368" t="s">
        <v>798</v>
      </c>
      <c r="O104" s="356"/>
      <c r="P104" s="402" t="s">
        <v>796</v>
      </c>
      <c r="Q104" s="403" t="s">
        <v>798</v>
      </c>
      <c r="R104" s="356"/>
      <c r="S104" s="402" t="s">
        <v>796</v>
      </c>
      <c r="T104" s="403" t="s">
        <v>798</v>
      </c>
      <c r="U104" s="356"/>
      <c r="V104" s="402" t="s">
        <v>796</v>
      </c>
      <c r="W104" s="403" t="s">
        <v>798</v>
      </c>
      <c r="X104" s="356"/>
      <c r="Y104" s="368" t="s">
        <v>796</v>
      </c>
      <c r="Z104" s="368" t="s">
        <v>798</v>
      </c>
      <c r="AA104" s="356"/>
      <c r="AB104" s="402" t="s">
        <v>796</v>
      </c>
      <c r="AC104" s="403" t="s">
        <v>798</v>
      </c>
      <c r="AD104" s="356"/>
      <c r="AE104" s="402" t="s">
        <v>796</v>
      </c>
      <c r="AF104" s="403" t="s">
        <v>798</v>
      </c>
      <c r="AG104" s="356"/>
      <c r="AH104" s="402" t="s">
        <v>796</v>
      </c>
      <c r="AI104" s="403" t="s">
        <v>798</v>
      </c>
      <c r="AJ104" s="356"/>
      <c r="AK104" s="402" t="s">
        <v>796</v>
      </c>
      <c r="AL104" s="403" t="s">
        <v>798</v>
      </c>
      <c r="AM104" s="356"/>
      <c r="AN104" s="402" t="s">
        <v>796</v>
      </c>
      <c r="AO104" s="403" t="s">
        <v>798</v>
      </c>
      <c r="AP104" s="356"/>
      <c r="AQ104" s="402" t="s">
        <v>796</v>
      </c>
      <c r="AR104" s="403" t="s">
        <v>798</v>
      </c>
      <c r="AS104" s="356"/>
      <c r="AT104" s="356"/>
      <c r="AU104" s="755"/>
      <c r="AV104" s="761">
        <v>14</v>
      </c>
      <c r="AW104" s="761">
        <f>COUNTIF(K103:AR103,"FC")</f>
        <v>0</v>
      </c>
      <c r="AX104" s="761">
        <f>COUNTIF(J102:AR102,"EC")</f>
        <v>0</v>
      </c>
      <c r="AY104" s="761">
        <f>COUNTIF(J106:AR106,"E")</f>
        <v>0</v>
      </c>
      <c r="AZ104" s="761">
        <f>COUNTIF(J103:AR103,"TW")</f>
        <v>0</v>
      </c>
      <c r="BA104" s="762"/>
      <c r="BB104" s="327"/>
      <c r="BC104" s="327"/>
      <c r="BD104" s="327"/>
      <c r="BE104" s="327"/>
      <c r="BF104" s="327"/>
      <c r="BG104" s="327"/>
      <c r="BH104" s="327"/>
      <c r="BI104" s="327"/>
      <c r="BJ104" s="327"/>
      <c r="BK104" s="327"/>
      <c r="BL104" s="327"/>
    </row>
    <row r="105" spans="1:64" ht="18" customHeight="1" thickTop="1" thickBot="1">
      <c r="A105" s="327"/>
      <c r="B105" s="751"/>
      <c r="C105" s="356"/>
      <c r="D105" s="405" t="s">
        <v>801</v>
      </c>
      <c r="E105" s="406" t="s">
        <v>622</v>
      </c>
      <c r="F105" s="356"/>
      <c r="G105" s="405" t="s">
        <v>801</v>
      </c>
      <c r="H105" s="406" t="s">
        <v>622</v>
      </c>
      <c r="I105" s="356"/>
      <c r="J105" s="372" t="s">
        <v>801</v>
      </c>
      <c r="K105" s="372" t="s">
        <v>622</v>
      </c>
      <c r="L105" s="356"/>
      <c r="M105" s="372" t="s">
        <v>801</v>
      </c>
      <c r="N105" s="372" t="s">
        <v>622</v>
      </c>
      <c r="O105" s="356"/>
      <c r="P105" s="405" t="s">
        <v>801</v>
      </c>
      <c r="Q105" s="406" t="s">
        <v>622</v>
      </c>
      <c r="R105" s="356"/>
      <c r="S105" s="405" t="s">
        <v>801</v>
      </c>
      <c r="T105" s="406" t="s">
        <v>622</v>
      </c>
      <c r="U105" s="356"/>
      <c r="V105" s="405" t="s">
        <v>801</v>
      </c>
      <c r="W105" s="406" t="s">
        <v>622</v>
      </c>
      <c r="X105" s="356"/>
      <c r="Y105" s="372" t="s">
        <v>801</v>
      </c>
      <c r="Z105" s="404" t="s">
        <v>622</v>
      </c>
      <c r="AA105" s="356"/>
      <c r="AB105" s="405" t="s">
        <v>801</v>
      </c>
      <c r="AC105" s="406" t="s">
        <v>622</v>
      </c>
      <c r="AD105" s="356"/>
      <c r="AE105" s="405" t="s">
        <v>801</v>
      </c>
      <c r="AF105" s="406" t="s">
        <v>622</v>
      </c>
      <c r="AG105" s="356"/>
      <c r="AH105" s="405" t="s">
        <v>801</v>
      </c>
      <c r="AI105" s="406" t="s">
        <v>622</v>
      </c>
      <c r="AJ105" s="356"/>
      <c r="AK105" s="405" t="s">
        <v>801</v>
      </c>
      <c r="AL105" s="406" t="s">
        <v>622</v>
      </c>
      <c r="AM105" s="356"/>
      <c r="AN105" s="405" t="s">
        <v>801</v>
      </c>
      <c r="AO105" s="406" t="s">
        <v>622</v>
      </c>
      <c r="AP105" s="356"/>
      <c r="AQ105" s="405" t="s">
        <v>801</v>
      </c>
      <c r="AR105" s="406" t="s">
        <v>622</v>
      </c>
      <c r="AS105" s="356"/>
      <c r="AT105" s="356"/>
      <c r="AU105" s="755"/>
      <c r="AV105" s="761"/>
      <c r="AW105" s="761"/>
      <c r="AX105" s="761"/>
      <c r="AY105" s="761"/>
      <c r="AZ105" s="761"/>
      <c r="BA105" s="762"/>
      <c r="BB105" s="327"/>
      <c r="BC105" s="327"/>
      <c r="BD105" s="327"/>
      <c r="BE105" s="327"/>
      <c r="BF105" s="327"/>
      <c r="BG105" s="327"/>
      <c r="BH105" s="327"/>
      <c r="BI105" s="327"/>
      <c r="BJ105" s="327"/>
      <c r="BK105" s="327"/>
      <c r="BL105" s="327"/>
    </row>
    <row r="106" spans="1:64" ht="17.5" thickTop="1" thickBot="1">
      <c r="A106" s="327"/>
      <c r="B106" s="751"/>
      <c r="C106" s="330"/>
      <c r="D106" s="370">
        <v>0</v>
      </c>
      <c r="E106" s="375" t="s">
        <v>947</v>
      </c>
      <c r="F106" s="376">
        <v>362.99900000000002</v>
      </c>
      <c r="G106" s="370">
        <v>0</v>
      </c>
      <c r="H106" s="375" t="s">
        <v>947</v>
      </c>
      <c r="I106" s="376">
        <v>373</v>
      </c>
      <c r="J106" s="370">
        <v>0</v>
      </c>
      <c r="K106" s="375" t="s">
        <v>947</v>
      </c>
      <c r="L106" s="376">
        <v>333</v>
      </c>
      <c r="M106" s="370">
        <v>0</v>
      </c>
      <c r="N106" s="375" t="s">
        <v>947</v>
      </c>
      <c r="O106" s="376">
        <v>497.01900000000001</v>
      </c>
      <c r="P106" s="370">
        <v>0</v>
      </c>
      <c r="Q106" s="375" t="s">
        <v>947</v>
      </c>
      <c r="R106" s="376">
        <v>355</v>
      </c>
      <c r="S106" s="370">
        <v>0</v>
      </c>
      <c r="T106" s="375" t="s">
        <v>947</v>
      </c>
      <c r="U106" s="376">
        <v>439</v>
      </c>
      <c r="V106" s="370">
        <v>0</v>
      </c>
      <c r="W106" s="375" t="s">
        <v>947</v>
      </c>
      <c r="X106" s="376">
        <v>408</v>
      </c>
      <c r="Y106" s="370">
        <v>0</v>
      </c>
      <c r="Z106" s="375" t="s">
        <v>947</v>
      </c>
      <c r="AA106" s="376">
        <v>438</v>
      </c>
      <c r="AB106" s="370">
        <v>0</v>
      </c>
      <c r="AC106" s="375" t="s">
        <v>947</v>
      </c>
      <c r="AD106" s="376">
        <v>258</v>
      </c>
      <c r="AE106" s="370">
        <v>0</v>
      </c>
      <c r="AF106" s="375" t="s">
        <v>947</v>
      </c>
      <c r="AG106" s="376">
        <v>323</v>
      </c>
      <c r="AH106" s="370">
        <v>0</v>
      </c>
      <c r="AI106" s="375" t="s">
        <v>947</v>
      </c>
      <c r="AJ106" s="376">
        <v>331.07900000000001</v>
      </c>
      <c r="AK106" s="370">
        <v>0</v>
      </c>
      <c r="AL106" s="375" t="s">
        <v>947</v>
      </c>
      <c r="AM106" s="376">
        <v>392.00299999999999</v>
      </c>
      <c r="AN106" s="370">
        <v>0</v>
      </c>
      <c r="AO106" s="375" t="s">
        <v>947</v>
      </c>
      <c r="AP106" s="376">
        <v>400</v>
      </c>
      <c r="AQ106" s="370">
        <v>0</v>
      </c>
      <c r="AR106" s="375" t="s">
        <v>947</v>
      </c>
      <c r="AS106" s="376">
        <v>400</v>
      </c>
      <c r="AT106" s="356"/>
      <c r="AU106" s="755"/>
      <c r="AV106" s="761"/>
      <c r="AW106" s="761"/>
      <c r="AX106" s="761"/>
      <c r="AY106" s="761"/>
      <c r="AZ106" s="761"/>
      <c r="BA106" s="762"/>
      <c r="BB106" s="333">
        <f>SUM(F106:AS106)</f>
        <v>5310.0999999999995</v>
      </c>
      <c r="BC106" s="327"/>
      <c r="BD106" s="327"/>
      <c r="BE106" s="327"/>
      <c r="BF106" s="327"/>
      <c r="BG106" s="327"/>
      <c r="BH106" s="327"/>
      <c r="BI106" s="327"/>
      <c r="BJ106" s="327"/>
      <c r="BK106" s="327"/>
      <c r="BL106" s="327"/>
    </row>
    <row r="107" spans="1:64" s="352" customFormat="1" ht="17.25" customHeight="1" thickTop="1">
      <c r="A107" s="351"/>
      <c r="B107" s="751"/>
      <c r="C107" s="384"/>
      <c r="D107" s="760" t="s">
        <v>1468</v>
      </c>
      <c r="E107" s="760"/>
      <c r="F107" s="407"/>
      <c r="G107" s="760" t="s">
        <v>1469</v>
      </c>
      <c r="H107" s="760"/>
      <c r="I107" s="384"/>
      <c r="J107" s="760" t="s">
        <v>1470</v>
      </c>
      <c r="K107" s="760"/>
      <c r="L107" s="384"/>
      <c r="M107" s="760" t="s">
        <v>1471</v>
      </c>
      <c r="N107" s="760"/>
      <c r="O107" s="384"/>
      <c r="P107" s="760" t="s">
        <v>1472</v>
      </c>
      <c r="Q107" s="760"/>
      <c r="R107" s="356"/>
      <c r="S107" s="760" t="s">
        <v>1473</v>
      </c>
      <c r="T107" s="760"/>
      <c r="U107" s="356"/>
      <c r="V107" s="760" t="s">
        <v>1474</v>
      </c>
      <c r="W107" s="760"/>
      <c r="X107" s="356"/>
      <c r="Y107" s="760" t="s">
        <v>1475</v>
      </c>
      <c r="Z107" s="760"/>
      <c r="AA107" s="356"/>
      <c r="AB107" s="760" t="s">
        <v>1476</v>
      </c>
      <c r="AC107" s="760"/>
      <c r="AD107" s="397" t="s">
        <v>1170</v>
      </c>
      <c r="AE107" s="760" t="s">
        <v>1477</v>
      </c>
      <c r="AF107" s="760"/>
      <c r="AG107" s="356"/>
      <c r="AH107" s="760" t="s">
        <v>1478</v>
      </c>
      <c r="AI107" s="760"/>
      <c r="AJ107" s="356"/>
      <c r="AK107" s="760" t="s">
        <v>1479</v>
      </c>
      <c r="AL107" s="760"/>
      <c r="AM107" s="356"/>
      <c r="AN107" s="760" t="s">
        <v>1480</v>
      </c>
      <c r="AO107" s="760"/>
      <c r="AP107" s="356"/>
      <c r="AQ107" s="760" t="s">
        <v>1481</v>
      </c>
      <c r="AR107" s="760"/>
      <c r="AS107" s="356"/>
      <c r="AT107" s="356"/>
      <c r="AU107" s="755"/>
      <c r="AV107" s="779"/>
      <c r="AW107" s="779"/>
      <c r="AX107" s="779"/>
      <c r="AY107" s="779"/>
      <c r="AZ107" s="779"/>
      <c r="BA107" s="786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 spans="1:64" s="352" customFormat="1">
      <c r="A108" s="351"/>
      <c r="B108" s="751"/>
      <c r="C108" s="384"/>
      <c r="D108" s="760" t="s">
        <v>1326</v>
      </c>
      <c r="E108" s="760"/>
      <c r="F108" s="356"/>
      <c r="G108" s="760" t="s">
        <v>1099</v>
      </c>
      <c r="H108" s="760"/>
      <c r="I108" s="356"/>
      <c r="J108" s="760" t="s">
        <v>1329</v>
      </c>
      <c r="K108" s="760"/>
      <c r="M108" s="760" t="s">
        <v>1099</v>
      </c>
      <c r="N108" s="760"/>
      <c r="O108" s="356"/>
      <c r="P108" s="760" t="s">
        <v>1321</v>
      </c>
      <c r="Q108" s="760"/>
      <c r="R108" s="356"/>
      <c r="S108" s="760" t="s">
        <v>1099</v>
      </c>
      <c r="T108" s="760"/>
      <c r="U108" s="356"/>
      <c r="V108" s="760" t="s">
        <v>1099</v>
      </c>
      <c r="W108" s="760"/>
      <c r="X108" s="356"/>
      <c r="Y108" s="760" t="s">
        <v>1093</v>
      </c>
      <c r="Z108" s="760"/>
      <c r="AA108" s="356"/>
      <c r="AB108" s="760" t="s">
        <v>1370</v>
      </c>
      <c r="AC108" s="760"/>
      <c r="AD108" s="356"/>
      <c r="AE108" s="760" t="s">
        <v>1332</v>
      </c>
      <c r="AF108" s="760"/>
      <c r="AG108" s="356"/>
      <c r="AH108" s="760" t="s">
        <v>1094</v>
      </c>
      <c r="AI108" s="760"/>
      <c r="AJ108" s="356"/>
      <c r="AK108" s="760" t="s">
        <v>1371</v>
      </c>
      <c r="AL108" s="760"/>
      <c r="AM108" s="356"/>
      <c r="AN108" s="760" t="s">
        <v>1325</v>
      </c>
      <c r="AO108" s="760"/>
      <c r="AP108" s="356"/>
      <c r="AQ108" s="760" t="s">
        <v>1093</v>
      </c>
      <c r="AR108" s="760"/>
      <c r="AS108" s="356"/>
      <c r="AT108" s="356"/>
      <c r="AU108" s="755"/>
      <c r="AV108" s="780"/>
      <c r="AW108" s="780"/>
      <c r="AX108" s="780"/>
      <c r="AY108" s="780"/>
      <c r="AZ108" s="780"/>
      <c r="BA108" s="777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 spans="1:64" s="352" customFormat="1">
      <c r="A109" s="351"/>
      <c r="B109" s="751"/>
      <c r="C109" s="384"/>
      <c r="D109" s="782"/>
      <c r="E109" s="782"/>
      <c r="F109" s="356"/>
      <c r="G109" s="782"/>
      <c r="H109" s="782"/>
      <c r="I109" s="388"/>
      <c r="J109" s="782"/>
      <c r="K109" s="782"/>
      <c r="L109" s="398"/>
      <c r="M109" s="782"/>
      <c r="N109" s="782"/>
      <c r="O109" s="356"/>
      <c r="P109" s="782"/>
      <c r="Q109" s="782"/>
      <c r="R109" s="388"/>
      <c r="S109" s="782"/>
      <c r="T109" s="782"/>
      <c r="U109" s="388"/>
      <c r="V109" s="782"/>
      <c r="W109" s="782"/>
      <c r="X109" s="384"/>
      <c r="Y109" s="782"/>
      <c r="Z109" s="782"/>
      <c r="AA109" s="356"/>
      <c r="AB109" s="782"/>
      <c r="AC109" s="782"/>
      <c r="AD109" s="356"/>
      <c r="AE109" s="782"/>
      <c r="AF109" s="782"/>
      <c r="AG109" s="356"/>
      <c r="AH109" s="782"/>
      <c r="AI109" s="782"/>
      <c r="AJ109" s="393"/>
      <c r="AK109" s="782"/>
      <c r="AL109" s="782"/>
      <c r="AM109" s="393"/>
      <c r="AN109" s="782"/>
      <c r="AO109" s="782"/>
      <c r="AP109" s="393"/>
      <c r="AQ109" s="782"/>
      <c r="AR109" s="782"/>
      <c r="AS109" s="393"/>
      <c r="AT109" s="393"/>
      <c r="AU109" s="755"/>
      <c r="AV109" s="780"/>
      <c r="AW109" s="780"/>
      <c r="AX109" s="780"/>
      <c r="AY109" s="780"/>
      <c r="AZ109" s="780"/>
      <c r="BA109" s="777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 spans="1:64" s="400" customFormat="1">
      <c r="A110" s="399"/>
      <c r="B110" s="751"/>
      <c r="C110" s="389"/>
      <c r="D110" s="382">
        <f>AQ99+1</f>
        <v>121</v>
      </c>
      <c r="E110" s="382"/>
      <c r="F110" s="382"/>
      <c r="G110" s="382">
        <f>D110+1</f>
        <v>122</v>
      </c>
      <c r="H110" s="382"/>
      <c r="I110" s="382"/>
      <c r="J110" s="382">
        <f>G110+1</f>
        <v>123</v>
      </c>
      <c r="K110" s="382"/>
      <c r="L110" s="382"/>
      <c r="M110" s="382">
        <f>J110+1</f>
        <v>124</v>
      </c>
      <c r="N110" s="382"/>
      <c r="O110" s="382"/>
      <c r="P110" s="382">
        <f>M110+1</f>
        <v>125</v>
      </c>
      <c r="Q110" s="382"/>
      <c r="R110" s="382"/>
      <c r="S110" s="382">
        <f>P110+1</f>
        <v>126</v>
      </c>
      <c r="T110" s="382"/>
      <c r="U110" s="382"/>
      <c r="V110" s="382">
        <f>S110+1</f>
        <v>127</v>
      </c>
      <c r="W110" s="382"/>
      <c r="X110" s="389"/>
      <c r="Y110" s="382">
        <f>V110+1</f>
        <v>128</v>
      </c>
      <c r="Z110" s="382"/>
      <c r="AA110" s="382"/>
      <c r="AB110" s="382">
        <f>Y110+1</f>
        <v>129</v>
      </c>
      <c r="AC110" s="382"/>
      <c r="AD110" s="382"/>
      <c r="AE110" s="382">
        <f>AB110+1</f>
        <v>130</v>
      </c>
      <c r="AF110" s="382"/>
      <c r="AG110" s="382"/>
      <c r="AH110" s="382">
        <f>AE110+1</f>
        <v>131</v>
      </c>
      <c r="AI110" s="382"/>
      <c r="AJ110" s="395"/>
      <c r="AK110" s="382">
        <f>AH110+1</f>
        <v>132</v>
      </c>
      <c r="AL110" s="382"/>
      <c r="AM110" s="395"/>
      <c r="AN110" s="382">
        <f>AK110+1</f>
        <v>133</v>
      </c>
      <c r="AO110" s="382"/>
      <c r="AP110" s="395"/>
      <c r="AQ110" s="382">
        <f>AN110+1</f>
        <v>134</v>
      </c>
      <c r="AR110" s="382"/>
      <c r="AS110" s="395"/>
      <c r="AT110" s="395"/>
      <c r="AU110" s="755"/>
      <c r="AV110" s="780"/>
      <c r="AW110" s="780"/>
      <c r="AX110" s="780"/>
      <c r="AY110" s="780"/>
      <c r="AZ110" s="780"/>
      <c r="BA110" s="777"/>
      <c r="BB110" s="399"/>
      <c r="BC110" s="399"/>
      <c r="BD110" s="399"/>
      <c r="BE110" s="399"/>
      <c r="BF110" s="399"/>
      <c r="BG110" s="399"/>
      <c r="BH110" s="399"/>
      <c r="BI110" s="399"/>
      <c r="BJ110" s="399"/>
      <c r="BK110" s="399"/>
      <c r="BL110" s="399"/>
    </row>
    <row r="111" spans="1:64">
      <c r="A111" s="327"/>
      <c r="B111" s="751"/>
      <c r="C111" s="813" t="s">
        <v>1171</v>
      </c>
      <c r="D111" s="808"/>
      <c r="E111" s="808"/>
      <c r="F111" s="808"/>
      <c r="G111" s="808"/>
      <c r="H111" s="808"/>
      <c r="I111" s="808"/>
      <c r="J111" s="808"/>
      <c r="K111" s="808"/>
      <c r="L111" s="808"/>
      <c r="M111" s="808"/>
      <c r="N111" s="808"/>
      <c r="O111" s="808"/>
      <c r="P111" s="808"/>
      <c r="Q111" s="808"/>
      <c r="R111" s="808"/>
      <c r="S111" s="808"/>
      <c r="T111" s="808"/>
      <c r="U111" s="808"/>
      <c r="V111" s="808"/>
      <c r="W111" s="808"/>
      <c r="X111" s="808"/>
      <c r="Y111" s="808"/>
      <c r="Z111" s="808"/>
      <c r="AA111" s="808"/>
      <c r="AB111" s="808"/>
      <c r="AC111" s="808"/>
      <c r="AD111" s="808"/>
      <c r="AE111" s="808"/>
      <c r="AF111" s="808"/>
      <c r="AG111" s="808"/>
      <c r="AH111" s="808"/>
      <c r="AI111" s="808"/>
      <c r="AJ111" s="808"/>
      <c r="AK111" s="808"/>
      <c r="AL111" s="808"/>
      <c r="AM111" s="808"/>
      <c r="AN111" s="808"/>
      <c r="AO111" s="808"/>
      <c r="AP111" s="808"/>
      <c r="AQ111" s="808"/>
      <c r="AR111" s="808"/>
      <c r="AS111" s="808"/>
      <c r="AT111" s="356"/>
      <c r="AU111" s="755"/>
      <c r="AV111" s="780"/>
      <c r="AW111" s="780"/>
      <c r="AX111" s="780"/>
      <c r="AY111" s="780"/>
      <c r="AZ111" s="780"/>
      <c r="BA111" s="777"/>
      <c r="BB111" s="327"/>
      <c r="BC111" s="327"/>
      <c r="BD111" s="327"/>
      <c r="BE111" s="327"/>
      <c r="BF111" s="327"/>
      <c r="BG111" s="327"/>
      <c r="BH111" s="327"/>
      <c r="BI111" s="327"/>
      <c r="BJ111" s="327"/>
      <c r="BK111" s="327"/>
      <c r="BL111" s="327"/>
    </row>
    <row r="112" spans="1:64">
      <c r="A112" s="327"/>
      <c r="B112" s="751"/>
      <c r="C112" s="330"/>
      <c r="D112" s="330"/>
      <c r="E112" s="330"/>
      <c r="F112" s="356"/>
      <c r="G112" s="330"/>
      <c r="H112" s="330"/>
      <c r="I112" s="356"/>
      <c r="J112" s="330"/>
      <c r="K112" s="330"/>
      <c r="L112" s="356"/>
      <c r="M112" s="330"/>
      <c r="N112" s="330"/>
      <c r="O112" s="356"/>
      <c r="P112" s="330"/>
      <c r="Q112" s="330"/>
      <c r="R112" s="356"/>
      <c r="S112" s="330"/>
      <c r="T112" s="330"/>
      <c r="U112" s="356"/>
      <c r="V112" s="330"/>
      <c r="W112" s="330"/>
      <c r="X112" s="356"/>
      <c r="Y112" s="330"/>
      <c r="Z112" s="330"/>
      <c r="AA112" s="356"/>
      <c r="AB112" s="330"/>
      <c r="AC112" s="330"/>
      <c r="AD112" s="356"/>
      <c r="AE112" s="330"/>
      <c r="AF112" s="330"/>
      <c r="AG112" s="356"/>
      <c r="AH112" s="330"/>
      <c r="AI112" s="330"/>
      <c r="AJ112" s="356"/>
      <c r="AK112" s="330"/>
      <c r="AL112" s="330"/>
      <c r="AM112" s="356"/>
      <c r="AN112" s="330"/>
      <c r="AO112" s="330"/>
      <c r="AP112" s="356"/>
      <c r="AQ112" s="330"/>
      <c r="AR112" s="384"/>
      <c r="AS112" s="356"/>
      <c r="AT112" s="356"/>
      <c r="AU112" s="755"/>
      <c r="AV112" s="780"/>
      <c r="AW112" s="780"/>
      <c r="AX112" s="780"/>
      <c r="AY112" s="780"/>
      <c r="AZ112" s="780"/>
      <c r="BA112" s="777"/>
      <c r="BB112" s="327"/>
      <c r="BC112" s="327"/>
      <c r="BD112" s="327"/>
      <c r="BE112" s="327"/>
      <c r="BF112" s="327"/>
      <c r="BG112" s="327"/>
      <c r="BH112" s="327"/>
      <c r="BI112" s="327"/>
      <c r="BJ112" s="327"/>
      <c r="BK112" s="327"/>
      <c r="BL112" s="327"/>
    </row>
    <row r="113" spans="1:64">
      <c r="A113" s="327"/>
      <c r="B113" s="751"/>
      <c r="C113" s="330"/>
      <c r="D113" s="330"/>
      <c r="E113" s="330"/>
      <c r="F113" s="356"/>
      <c r="G113" s="330"/>
      <c r="H113" s="330"/>
      <c r="I113" s="356"/>
      <c r="J113" s="330"/>
      <c r="K113" s="330"/>
      <c r="L113" s="356"/>
      <c r="M113" s="330"/>
      <c r="N113" s="330"/>
      <c r="O113" s="356"/>
      <c r="P113" s="330"/>
      <c r="Q113" s="330"/>
      <c r="R113" s="356"/>
      <c r="S113" s="330"/>
      <c r="T113" s="330"/>
      <c r="U113" s="356"/>
      <c r="V113" s="330"/>
      <c r="W113" s="330"/>
      <c r="X113" s="356"/>
      <c r="Y113" s="330"/>
      <c r="Z113" s="330"/>
      <c r="AA113" s="356"/>
      <c r="AB113" s="330"/>
      <c r="AC113" s="330"/>
      <c r="AD113" s="356"/>
      <c r="AE113" s="330"/>
      <c r="AF113" s="330"/>
      <c r="AG113" s="356"/>
      <c r="AH113" s="330"/>
      <c r="AI113" s="330"/>
      <c r="AJ113" s="356"/>
      <c r="AK113" s="330"/>
      <c r="AL113" s="330"/>
      <c r="AM113" s="356"/>
      <c r="AN113" s="330"/>
      <c r="AO113" s="330"/>
      <c r="AP113" s="356"/>
      <c r="AQ113" s="330"/>
      <c r="AR113" s="330"/>
      <c r="AS113" s="356"/>
      <c r="AT113" s="356"/>
      <c r="AU113" s="755"/>
      <c r="AV113" s="780"/>
      <c r="AW113" s="780"/>
      <c r="AX113" s="780"/>
      <c r="AY113" s="780"/>
      <c r="AZ113" s="780"/>
      <c r="BA113" s="777"/>
      <c r="BB113" s="327"/>
      <c r="BC113" s="327"/>
      <c r="BD113" s="327"/>
      <c r="BE113" s="327"/>
      <c r="BF113" s="327"/>
      <c r="BG113" s="327"/>
      <c r="BH113" s="327"/>
      <c r="BI113" s="327"/>
      <c r="BJ113" s="327"/>
      <c r="BK113" s="327"/>
      <c r="BL113" s="327"/>
    </row>
    <row r="114" spans="1:64" ht="17" thickBot="1">
      <c r="A114" s="327"/>
      <c r="B114" s="751"/>
      <c r="C114" s="330"/>
      <c r="D114" s="391"/>
      <c r="E114" s="364"/>
      <c r="F114" s="356"/>
      <c r="G114" s="776"/>
      <c r="H114" s="776"/>
      <c r="I114" s="356"/>
      <c r="J114" s="776"/>
      <c r="K114" s="776"/>
      <c r="L114" s="356"/>
      <c r="M114" s="776"/>
      <c r="N114" s="776"/>
      <c r="O114" s="356"/>
      <c r="P114" s="776"/>
      <c r="Q114" s="776"/>
      <c r="R114" s="356"/>
      <c r="S114" s="776"/>
      <c r="T114" s="776"/>
      <c r="U114" s="356"/>
      <c r="V114" s="776"/>
      <c r="W114" s="776"/>
      <c r="X114" s="356"/>
      <c r="Y114" s="776"/>
      <c r="Z114" s="776"/>
      <c r="AA114" s="356"/>
      <c r="AB114" s="776"/>
      <c r="AC114" s="776"/>
      <c r="AD114" s="356"/>
      <c r="AE114" s="776"/>
      <c r="AF114" s="776"/>
      <c r="AG114" s="356"/>
      <c r="AH114" s="776"/>
      <c r="AI114" s="776"/>
      <c r="AJ114" s="356"/>
      <c r="AK114" s="776"/>
      <c r="AL114" s="776"/>
      <c r="AM114" s="356"/>
      <c r="AN114" s="776"/>
      <c r="AO114" s="776"/>
      <c r="AP114" s="356"/>
      <c r="AQ114" s="814"/>
      <c r="AR114" s="814"/>
      <c r="AS114" s="356"/>
      <c r="AT114" s="356"/>
      <c r="AU114" s="755"/>
      <c r="AV114" s="781"/>
      <c r="AW114" s="781"/>
      <c r="AX114" s="781"/>
      <c r="AY114" s="781"/>
      <c r="AZ114" s="781"/>
      <c r="BA114" s="778"/>
      <c r="BB114" s="327"/>
      <c r="BC114" s="327"/>
      <c r="BD114" s="327"/>
      <c r="BE114" s="327"/>
      <c r="BF114" s="327"/>
      <c r="BG114" s="327"/>
      <c r="BH114" s="327"/>
      <c r="BI114" s="327"/>
      <c r="BJ114" s="327"/>
      <c r="BK114" s="327"/>
      <c r="BL114" s="327"/>
    </row>
    <row r="115" spans="1:64" ht="18" customHeight="1" thickTop="1" thickBot="1">
      <c r="A115" s="327"/>
      <c r="B115" s="751"/>
      <c r="C115" s="356"/>
      <c r="D115" s="402" t="s">
        <v>796</v>
      </c>
      <c r="E115" s="403" t="s">
        <v>798</v>
      </c>
      <c r="F115" s="356"/>
      <c r="G115" s="402" t="s">
        <v>796</v>
      </c>
      <c r="H115" s="403" t="s">
        <v>798</v>
      </c>
      <c r="I115" s="356"/>
      <c r="J115" s="402" t="s">
        <v>796</v>
      </c>
      <c r="K115" s="403" t="s">
        <v>798</v>
      </c>
      <c r="L115" s="356"/>
      <c r="M115" s="402" t="s">
        <v>796</v>
      </c>
      <c r="N115" s="403" t="s">
        <v>798</v>
      </c>
      <c r="O115" s="356"/>
      <c r="P115" s="402" t="s">
        <v>796</v>
      </c>
      <c r="Q115" s="403" t="s">
        <v>798</v>
      </c>
      <c r="R115" s="356"/>
      <c r="S115" s="402" t="s">
        <v>796</v>
      </c>
      <c r="T115" s="403" t="s">
        <v>798</v>
      </c>
      <c r="U115" s="356"/>
      <c r="V115" s="402" t="s">
        <v>796</v>
      </c>
      <c r="W115" s="403" t="s">
        <v>798</v>
      </c>
      <c r="X115" s="356"/>
      <c r="Y115" s="402" t="s">
        <v>796</v>
      </c>
      <c r="Z115" s="403" t="s">
        <v>798</v>
      </c>
      <c r="AA115" s="356"/>
      <c r="AB115" s="402" t="s">
        <v>796</v>
      </c>
      <c r="AC115" s="403" t="s">
        <v>798</v>
      </c>
      <c r="AD115" s="356"/>
      <c r="AE115" s="402" t="s">
        <v>796</v>
      </c>
      <c r="AF115" s="403" t="s">
        <v>798</v>
      </c>
      <c r="AG115" s="356"/>
      <c r="AH115" s="402" t="s">
        <v>796</v>
      </c>
      <c r="AI115" s="403" t="s">
        <v>798</v>
      </c>
      <c r="AJ115" s="356"/>
      <c r="AK115" s="402" t="s">
        <v>796</v>
      </c>
      <c r="AL115" s="403" t="s">
        <v>798</v>
      </c>
      <c r="AM115" s="356"/>
      <c r="AN115" s="402" t="s">
        <v>796</v>
      </c>
      <c r="AO115" s="403" t="s">
        <v>798</v>
      </c>
      <c r="AP115" s="356"/>
      <c r="AQ115" s="402" t="s">
        <v>796</v>
      </c>
      <c r="AR115" s="403" t="s">
        <v>798</v>
      </c>
      <c r="AS115" s="408"/>
      <c r="AT115" s="356"/>
      <c r="AU115" s="755"/>
      <c r="AV115" s="761">
        <v>14</v>
      </c>
      <c r="AW115" s="761">
        <f>COUNTIF(K114:AR114,"FC")</f>
        <v>0</v>
      </c>
      <c r="AX115" s="761">
        <f>COUNTIF(J113:AR113,"EC")</f>
        <v>0</v>
      </c>
      <c r="AY115" s="761">
        <f>COUNTIF(J117:AR117,"E")</f>
        <v>0</v>
      </c>
      <c r="AZ115" s="761">
        <f>COUNTIF(J114:AR114,"TW")</f>
        <v>0</v>
      </c>
      <c r="BA115" s="762"/>
      <c r="BB115" s="327"/>
      <c r="BC115" s="327"/>
      <c r="BD115" s="327"/>
      <c r="BE115" s="327"/>
      <c r="BF115" s="327"/>
      <c r="BG115" s="327"/>
      <c r="BH115" s="327"/>
      <c r="BI115" s="327"/>
      <c r="BJ115" s="327"/>
      <c r="BK115" s="327"/>
      <c r="BL115" s="327"/>
    </row>
    <row r="116" spans="1:64" ht="18" customHeight="1" thickTop="1" thickBot="1">
      <c r="A116" s="327"/>
      <c r="B116" s="751"/>
      <c r="C116" s="356"/>
      <c r="D116" s="405" t="s">
        <v>801</v>
      </c>
      <c r="E116" s="406" t="s">
        <v>622</v>
      </c>
      <c r="F116" s="356"/>
      <c r="G116" s="405" t="s">
        <v>801</v>
      </c>
      <c r="H116" s="406" t="s">
        <v>622</v>
      </c>
      <c r="I116" s="356" t="s">
        <v>808</v>
      </c>
      <c r="J116" s="405" t="s">
        <v>801</v>
      </c>
      <c r="K116" s="406" t="s">
        <v>622</v>
      </c>
      <c r="L116" s="356"/>
      <c r="M116" s="405" t="s">
        <v>801</v>
      </c>
      <c r="N116" s="406" t="s">
        <v>622</v>
      </c>
      <c r="O116" s="356"/>
      <c r="P116" s="405" t="s">
        <v>801</v>
      </c>
      <c r="Q116" s="406" t="s">
        <v>622</v>
      </c>
      <c r="R116" s="356"/>
      <c r="S116" s="405" t="s">
        <v>801</v>
      </c>
      <c r="T116" s="406" t="s">
        <v>622</v>
      </c>
      <c r="U116" s="356"/>
      <c r="V116" s="405" t="s">
        <v>801</v>
      </c>
      <c r="W116" s="406" t="s">
        <v>622</v>
      </c>
      <c r="X116" s="356"/>
      <c r="Y116" s="405" t="s">
        <v>801</v>
      </c>
      <c r="Z116" s="406" t="s">
        <v>622</v>
      </c>
      <c r="AA116" s="356"/>
      <c r="AB116" s="405" t="s">
        <v>801</v>
      </c>
      <c r="AC116" s="406" t="s">
        <v>622</v>
      </c>
      <c r="AD116" s="356"/>
      <c r="AE116" s="405" t="s">
        <v>801</v>
      </c>
      <c r="AF116" s="406" t="s">
        <v>622</v>
      </c>
      <c r="AG116" s="356"/>
      <c r="AH116" s="405" t="s">
        <v>801</v>
      </c>
      <c r="AI116" s="406" t="s">
        <v>622</v>
      </c>
      <c r="AJ116" s="356"/>
      <c r="AK116" s="405" t="s">
        <v>801</v>
      </c>
      <c r="AL116" s="406" t="s">
        <v>622</v>
      </c>
      <c r="AM116" s="356"/>
      <c r="AN116" s="405" t="s">
        <v>801</v>
      </c>
      <c r="AO116" s="406" t="s">
        <v>622</v>
      </c>
      <c r="AP116" s="356"/>
      <c r="AQ116" s="405" t="s">
        <v>801</v>
      </c>
      <c r="AR116" s="406" t="s">
        <v>622</v>
      </c>
      <c r="AS116" s="408"/>
      <c r="AT116" s="356"/>
      <c r="AU116" s="755"/>
      <c r="AV116" s="761"/>
      <c r="AW116" s="761"/>
      <c r="AX116" s="761"/>
      <c r="AY116" s="761"/>
      <c r="AZ116" s="761"/>
      <c r="BA116" s="762"/>
      <c r="BB116" s="327"/>
      <c r="BC116" s="327"/>
      <c r="BD116" s="327"/>
      <c r="BE116" s="327"/>
      <c r="BF116" s="327"/>
      <c r="BG116" s="327"/>
      <c r="BH116" s="327"/>
      <c r="BI116" s="327"/>
      <c r="BJ116" s="327"/>
      <c r="BK116" s="327"/>
      <c r="BL116" s="327"/>
    </row>
    <row r="117" spans="1:64" ht="17.5" thickTop="1" thickBot="1">
      <c r="A117" s="327"/>
      <c r="B117" s="751"/>
      <c r="C117" s="330"/>
      <c r="D117" s="370">
        <v>0</v>
      </c>
      <c r="E117" s="375" t="s">
        <v>947</v>
      </c>
      <c r="F117" s="376">
        <v>400</v>
      </c>
      <c r="G117" s="370">
        <v>0</v>
      </c>
      <c r="H117" s="375" t="s">
        <v>947</v>
      </c>
      <c r="I117" s="376">
        <v>402</v>
      </c>
      <c r="J117" s="370">
        <v>0</v>
      </c>
      <c r="K117" s="375" t="s">
        <v>947</v>
      </c>
      <c r="L117" s="376">
        <v>400</v>
      </c>
      <c r="M117" s="370">
        <v>0</v>
      </c>
      <c r="N117" s="375" t="s">
        <v>947</v>
      </c>
      <c r="O117" s="376">
        <v>400</v>
      </c>
      <c r="P117" s="370">
        <v>0</v>
      </c>
      <c r="Q117" s="375" t="s">
        <v>947</v>
      </c>
      <c r="R117" s="376">
        <v>410</v>
      </c>
      <c r="S117" s="370">
        <v>0</v>
      </c>
      <c r="T117" s="375" t="s">
        <v>947</v>
      </c>
      <c r="U117" s="376">
        <v>410</v>
      </c>
      <c r="V117" s="370">
        <v>0</v>
      </c>
      <c r="W117" s="375" t="s">
        <v>947</v>
      </c>
      <c r="X117" s="376">
        <v>395</v>
      </c>
      <c r="Y117" s="370">
        <v>0</v>
      </c>
      <c r="Z117" s="375" t="s">
        <v>947</v>
      </c>
      <c r="AA117" s="376">
        <v>388</v>
      </c>
      <c r="AB117" s="370">
        <v>0</v>
      </c>
      <c r="AC117" s="375" t="s">
        <v>947</v>
      </c>
      <c r="AD117" s="376">
        <v>382</v>
      </c>
      <c r="AE117" s="370">
        <v>0</v>
      </c>
      <c r="AF117" s="375" t="s">
        <v>947</v>
      </c>
      <c r="AG117" s="376">
        <v>406</v>
      </c>
      <c r="AH117" s="370">
        <v>0</v>
      </c>
      <c r="AI117" s="375" t="s">
        <v>947</v>
      </c>
      <c r="AJ117" s="376">
        <v>380</v>
      </c>
      <c r="AK117" s="370">
        <v>0</v>
      </c>
      <c r="AL117" s="375" t="s">
        <v>947</v>
      </c>
      <c r="AM117" s="376">
        <v>436</v>
      </c>
      <c r="AN117" s="370">
        <v>0</v>
      </c>
      <c r="AO117" s="375" t="s">
        <v>947</v>
      </c>
      <c r="AP117" s="376">
        <v>409.05200000000002</v>
      </c>
      <c r="AQ117" s="370">
        <v>0</v>
      </c>
      <c r="AR117" s="375" t="s">
        <v>947</v>
      </c>
      <c r="AS117" s="376">
        <v>423</v>
      </c>
      <c r="AT117" s="356"/>
      <c r="AU117" s="755"/>
      <c r="AV117" s="761"/>
      <c r="AW117" s="761"/>
      <c r="AX117" s="761"/>
      <c r="AY117" s="761"/>
      <c r="AZ117" s="761"/>
      <c r="BA117" s="762"/>
      <c r="BB117" s="333">
        <f>SUM(F117:AS117)</f>
        <v>5641.0519999999997</v>
      </c>
      <c r="BC117" s="327"/>
      <c r="BD117" s="327"/>
      <c r="BE117" s="327"/>
      <c r="BF117" s="327"/>
      <c r="BG117" s="327"/>
      <c r="BH117" s="327"/>
      <c r="BI117" s="327"/>
      <c r="BJ117" s="327"/>
      <c r="BK117" s="327"/>
      <c r="BL117" s="327"/>
    </row>
    <row r="118" spans="1:64" s="352" customFormat="1" ht="17.25" customHeight="1" thickTop="1">
      <c r="A118" s="351"/>
      <c r="B118" s="751"/>
      <c r="C118" s="384"/>
      <c r="D118" s="760" t="s">
        <v>1482</v>
      </c>
      <c r="E118" s="760"/>
      <c r="F118" s="356"/>
      <c r="G118" s="760" t="s">
        <v>1483</v>
      </c>
      <c r="H118" s="760"/>
      <c r="I118" s="407"/>
      <c r="J118" s="760" t="s">
        <v>1484</v>
      </c>
      <c r="K118" s="760"/>
      <c r="L118" s="384"/>
      <c r="M118" s="760" t="s">
        <v>1485</v>
      </c>
      <c r="N118" s="760"/>
      <c r="O118" s="384"/>
      <c r="P118" s="760" t="s">
        <v>1486</v>
      </c>
      <c r="Q118" s="760"/>
      <c r="R118" s="392"/>
      <c r="S118" s="760" t="s">
        <v>1487</v>
      </c>
      <c r="T118" s="760"/>
      <c r="U118" s="356"/>
      <c r="V118" s="760" t="s">
        <v>1488</v>
      </c>
      <c r="W118" s="760"/>
      <c r="X118" s="392"/>
      <c r="Y118" s="760" t="s">
        <v>1489</v>
      </c>
      <c r="Z118" s="760"/>
      <c r="AA118" s="356"/>
      <c r="AB118" s="760" t="s">
        <v>1490</v>
      </c>
      <c r="AC118" s="760"/>
      <c r="AD118" s="356"/>
      <c r="AE118" s="760" t="s">
        <v>1491</v>
      </c>
      <c r="AF118" s="760"/>
      <c r="AG118" s="356"/>
      <c r="AH118" s="815" t="s">
        <v>1492</v>
      </c>
      <c r="AI118" s="815"/>
      <c r="AJ118" s="356"/>
      <c r="AK118" s="815" t="s">
        <v>1084</v>
      </c>
      <c r="AL118" s="815"/>
      <c r="AM118" s="356"/>
      <c r="AN118" s="815" t="s">
        <v>956</v>
      </c>
      <c r="AO118" s="815"/>
      <c r="AP118" s="356"/>
      <c r="AQ118" s="815" t="s">
        <v>1493</v>
      </c>
      <c r="AR118" s="815"/>
      <c r="AS118" s="384"/>
      <c r="AT118" s="356"/>
      <c r="AU118" s="755"/>
      <c r="AV118" s="779"/>
      <c r="AW118" s="779"/>
      <c r="AX118" s="779"/>
      <c r="AY118" s="779"/>
      <c r="AZ118" s="779"/>
      <c r="BA118" s="786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 spans="1:64" s="352" customFormat="1">
      <c r="A119" s="351"/>
      <c r="B119" s="751"/>
      <c r="C119" s="384"/>
      <c r="D119" s="760" t="s">
        <v>1093</v>
      </c>
      <c r="E119" s="760"/>
      <c r="F119" s="356"/>
      <c r="G119" s="760" t="s">
        <v>1093</v>
      </c>
      <c r="H119" s="760"/>
      <c r="I119" s="356"/>
      <c r="J119" s="760" t="s">
        <v>1329</v>
      </c>
      <c r="K119" s="760"/>
      <c r="L119" s="356"/>
      <c r="M119" s="760" t="s">
        <v>1099</v>
      </c>
      <c r="N119" s="760"/>
      <c r="O119" s="356"/>
      <c r="P119" s="760" t="s">
        <v>1093</v>
      </c>
      <c r="Q119" s="760"/>
      <c r="R119" s="356"/>
      <c r="S119" s="760" t="s">
        <v>1093</v>
      </c>
      <c r="T119" s="760"/>
      <c r="U119" s="356"/>
      <c r="V119" s="760" t="s">
        <v>1091</v>
      </c>
      <c r="W119" s="760"/>
      <c r="X119" s="356"/>
      <c r="Y119" s="760" t="s">
        <v>1318</v>
      </c>
      <c r="Z119" s="760"/>
      <c r="AA119" s="356"/>
      <c r="AB119" s="760" t="s">
        <v>1094</v>
      </c>
      <c r="AC119" s="760"/>
      <c r="AD119" s="356"/>
      <c r="AE119" s="760" t="s">
        <v>1094</v>
      </c>
      <c r="AF119" s="760"/>
      <c r="AG119" s="356"/>
      <c r="AH119" s="760" t="s">
        <v>1091</v>
      </c>
      <c r="AI119" s="760"/>
      <c r="AJ119" s="356"/>
      <c r="AK119" s="760" t="s">
        <v>1094</v>
      </c>
      <c r="AL119" s="760"/>
      <c r="AM119" s="356"/>
      <c r="AN119" s="760" t="s">
        <v>1091</v>
      </c>
      <c r="AO119" s="760"/>
      <c r="AP119" s="356"/>
      <c r="AQ119" s="760" t="s">
        <v>1318</v>
      </c>
      <c r="AR119" s="760"/>
      <c r="AS119" s="384"/>
      <c r="AT119" s="356"/>
      <c r="AU119" s="755"/>
      <c r="AV119" s="780"/>
      <c r="AW119" s="780"/>
      <c r="AX119" s="780"/>
      <c r="AY119" s="780"/>
      <c r="AZ119" s="780"/>
      <c r="BA119" s="777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 spans="1:64">
      <c r="A120" s="327"/>
      <c r="B120" s="751"/>
      <c r="C120" s="330"/>
      <c r="D120" s="388"/>
      <c r="E120" s="388"/>
      <c r="F120" s="356"/>
      <c r="G120" s="388"/>
      <c r="H120" s="388"/>
      <c r="I120" s="388"/>
      <c r="J120" s="388"/>
      <c r="K120" s="388"/>
      <c r="L120" s="356"/>
      <c r="M120" s="388"/>
      <c r="N120" s="388"/>
      <c r="O120" s="356"/>
      <c r="P120" s="388"/>
      <c r="Q120" s="388"/>
      <c r="R120" s="388"/>
      <c r="S120" s="409"/>
      <c r="T120" s="410"/>
      <c r="U120" s="388"/>
      <c r="V120" s="388"/>
      <c r="W120" s="388"/>
      <c r="X120" s="330"/>
      <c r="Y120" s="388"/>
      <c r="Z120" s="388"/>
      <c r="AA120" s="356"/>
      <c r="AB120" s="388"/>
      <c r="AC120" s="388"/>
      <c r="AD120" s="356"/>
      <c r="AE120" s="388"/>
      <c r="AF120" s="388"/>
      <c r="AG120" s="356"/>
      <c r="AH120" s="388"/>
      <c r="AI120" s="388"/>
      <c r="AJ120" s="393"/>
      <c r="AK120" s="816">
        <f>AH121+1</f>
        <v>146</v>
      </c>
      <c r="AL120" s="816"/>
      <c r="AM120" s="393"/>
      <c r="AN120" s="395"/>
      <c r="AO120" s="388"/>
      <c r="AP120" s="393"/>
      <c r="AQ120" s="388"/>
      <c r="AR120" s="388"/>
      <c r="AS120" s="393"/>
      <c r="AT120" s="393"/>
      <c r="AU120" s="755"/>
      <c r="AV120" s="780"/>
      <c r="AW120" s="780"/>
      <c r="AX120" s="780"/>
      <c r="AY120" s="780"/>
      <c r="AZ120" s="780"/>
      <c r="BA120" s="777"/>
      <c r="BB120" s="327"/>
      <c r="BC120" s="327"/>
      <c r="BD120" s="327"/>
      <c r="BE120" s="327"/>
      <c r="BF120" s="327"/>
      <c r="BG120" s="327"/>
      <c r="BH120" s="327"/>
      <c r="BI120" s="327"/>
      <c r="BJ120" s="327"/>
      <c r="BK120" s="327"/>
      <c r="BL120" s="327"/>
    </row>
    <row r="121" spans="1:64" s="412" customFormat="1">
      <c r="A121" s="411"/>
      <c r="B121" s="751"/>
      <c r="C121" s="395"/>
      <c r="D121" s="395">
        <f>AQ110+1</f>
        <v>135</v>
      </c>
      <c r="E121" s="395"/>
      <c r="F121" s="382"/>
      <c r="G121" s="395">
        <f>D121+1</f>
        <v>136</v>
      </c>
      <c r="H121" s="395"/>
      <c r="I121" s="382"/>
      <c r="J121" s="395">
        <f>G121+1</f>
        <v>137</v>
      </c>
      <c r="K121" s="395"/>
      <c r="L121" s="382"/>
      <c r="M121" s="395">
        <f>J121+1</f>
        <v>138</v>
      </c>
      <c r="N121" s="395"/>
      <c r="O121" s="382"/>
      <c r="P121" s="395">
        <f>M121+1</f>
        <v>139</v>
      </c>
      <c r="Q121" s="395"/>
      <c r="R121" s="382"/>
      <c r="S121" s="395">
        <f>P121+1</f>
        <v>140</v>
      </c>
      <c r="T121" s="395"/>
      <c r="U121" s="382"/>
      <c r="V121" s="395">
        <f>S121+1</f>
        <v>141</v>
      </c>
      <c r="W121" s="395"/>
      <c r="X121" s="395"/>
      <c r="Y121" s="395">
        <f>V121+1</f>
        <v>142</v>
      </c>
      <c r="Z121" s="395"/>
      <c r="AA121" s="382"/>
      <c r="AB121" s="395">
        <f>Y121+1</f>
        <v>143</v>
      </c>
      <c r="AC121" s="395"/>
      <c r="AD121" s="382"/>
      <c r="AE121" s="395">
        <f>AB121+1</f>
        <v>144</v>
      </c>
      <c r="AF121" s="395"/>
      <c r="AG121" s="382"/>
      <c r="AH121" s="395">
        <f>AE121+1</f>
        <v>145</v>
      </c>
      <c r="AI121" s="395"/>
      <c r="AJ121" s="395"/>
      <c r="AK121" s="395">
        <f>AH121+1</f>
        <v>146</v>
      </c>
      <c r="AL121" s="395"/>
      <c r="AM121" s="395"/>
      <c r="AN121" s="395">
        <f>AK121+1</f>
        <v>147</v>
      </c>
      <c r="AO121" s="395"/>
      <c r="AP121" s="395"/>
      <c r="AQ121" s="395">
        <f>AN121+1</f>
        <v>148</v>
      </c>
      <c r="AR121" s="395"/>
      <c r="AS121" s="395"/>
      <c r="AT121" s="395"/>
      <c r="AU121" s="755"/>
      <c r="AV121" s="780"/>
      <c r="AW121" s="780"/>
      <c r="AX121" s="780"/>
      <c r="AY121" s="780"/>
      <c r="AZ121" s="780"/>
      <c r="BA121" s="777"/>
      <c r="BB121" s="411"/>
      <c r="BC121" s="411"/>
      <c r="BD121" s="411"/>
      <c r="BE121" s="411"/>
      <c r="BF121" s="411"/>
      <c r="BG121" s="411"/>
      <c r="BH121" s="411"/>
      <c r="BI121" s="411"/>
      <c r="BJ121" s="411"/>
      <c r="BK121" s="411"/>
      <c r="BL121" s="411"/>
    </row>
    <row r="122" spans="1:64">
      <c r="A122" s="327"/>
      <c r="B122" s="751"/>
      <c r="C122" s="813" t="s">
        <v>1169</v>
      </c>
      <c r="D122" s="808"/>
      <c r="E122" s="808"/>
      <c r="F122" s="808"/>
      <c r="G122" s="808"/>
      <c r="H122" s="808"/>
      <c r="I122" s="808"/>
      <c r="J122" s="808"/>
      <c r="K122" s="808"/>
      <c r="L122" s="808"/>
      <c r="M122" s="808"/>
      <c r="N122" s="808"/>
      <c r="O122" s="808"/>
      <c r="P122" s="808"/>
      <c r="Q122" s="808"/>
      <c r="R122" s="808"/>
      <c r="S122" s="808"/>
      <c r="T122" s="808"/>
      <c r="U122" s="808"/>
      <c r="V122" s="808"/>
      <c r="W122" s="808"/>
      <c r="X122" s="808"/>
      <c r="Y122" s="808"/>
      <c r="Z122" s="808"/>
      <c r="AA122" s="808"/>
      <c r="AB122" s="808"/>
      <c r="AC122" s="808"/>
      <c r="AD122" s="808"/>
      <c r="AE122" s="808"/>
      <c r="AF122" s="808"/>
      <c r="AG122" s="808"/>
      <c r="AH122" s="808"/>
      <c r="AI122" s="808"/>
      <c r="AJ122" s="808"/>
      <c r="AK122" s="808"/>
      <c r="AL122" s="808"/>
      <c r="AM122" s="808"/>
      <c r="AN122" s="808"/>
      <c r="AO122" s="808"/>
      <c r="AP122" s="808"/>
      <c r="AQ122" s="808"/>
      <c r="AR122" s="808"/>
      <c r="AS122" s="808"/>
      <c r="AT122" s="356"/>
      <c r="AU122" s="755"/>
      <c r="AV122" s="780"/>
      <c r="AW122" s="780"/>
      <c r="AX122" s="780"/>
      <c r="AY122" s="780"/>
      <c r="AZ122" s="780"/>
      <c r="BA122" s="777"/>
      <c r="BB122" s="327"/>
      <c r="BC122" s="327"/>
      <c r="BD122" s="327"/>
      <c r="BE122" s="327"/>
      <c r="BF122" s="327"/>
      <c r="BG122" s="327"/>
      <c r="BH122" s="327"/>
      <c r="BI122" s="327"/>
      <c r="BJ122" s="327"/>
      <c r="BK122" s="327"/>
      <c r="BL122" s="327"/>
    </row>
    <row r="123" spans="1:64">
      <c r="A123" s="327"/>
      <c r="B123" s="751"/>
      <c r="C123" s="330"/>
      <c r="D123" s="330"/>
      <c r="E123" s="330"/>
      <c r="F123" s="356"/>
      <c r="G123" s="330"/>
      <c r="H123" s="330"/>
      <c r="I123" s="356"/>
      <c r="J123" s="330"/>
      <c r="K123" s="330"/>
      <c r="L123" s="356"/>
      <c r="M123" s="330"/>
      <c r="N123" s="330"/>
      <c r="O123" s="356"/>
      <c r="P123" s="330"/>
      <c r="Q123" s="330"/>
      <c r="R123" s="356"/>
      <c r="S123" s="330"/>
      <c r="T123" s="330"/>
      <c r="U123" s="356"/>
      <c r="V123" s="330"/>
      <c r="W123" s="330"/>
      <c r="X123" s="356"/>
      <c r="Y123" s="330"/>
      <c r="Z123" s="330"/>
      <c r="AA123" s="356"/>
      <c r="AB123" s="330"/>
      <c r="AC123" s="330"/>
      <c r="AD123" s="356"/>
      <c r="AE123" s="330"/>
      <c r="AF123" s="330"/>
      <c r="AG123" s="356"/>
      <c r="AH123" s="330"/>
      <c r="AI123" s="330"/>
      <c r="AJ123" s="356"/>
      <c r="AK123" s="330"/>
      <c r="AL123" s="330"/>
      <c r="AM123" s="356"/>
      <c r="AN123" s="330"/>
      <c r="AO123" s="330"/>
      <c r="AP123" s="356"/>
      <c r="AQ123" s="330"/>
      <c r="AR123" s="384"/>
      <c r="AS123" s="356"/>
      <c r="AT123" s="356"/>
      <c r="AU123" s="755"/>
      <c r="AV123" s="780"/>
      <c r="AW123" s="780"/>
      <c r="AX123" s="780"/>
      <c r="AY123" s="780"/>
      <c r="AZ123" s="780"/>
      <c r="BA123" s="777"/>
      <c r="BB123" s="327"/>
      <c r="BC123" s="327"/>
      <c r="BD123" s="327"/>
      <c r="BE123" s="327"/>
      <c r="BF123" s="327"/>
      <c r="BG123" s="327"/>
      <c r="BH123" s="327"/>
      <c r="BI123" s="327"/>
      <c r="BJ123" s="327"/>
      <c r="BK123" s="327"/>
      <c r="BL123" s="327"/>
    </row>
    <row r="124" spans="1:64">
      <c r="A124" s="327"/>
      <c r="B124" s="751"/>
      <c r="C124" s="330"/>
      <c r="D124" s="330"/>
      <c r="E124" s="330"/>
      <c r="F124" s="356"/>
      <c r="G124" s="330"/>
      <c r="H124" s="330"/>
      <c r="I124" s="356"/>
      <c r="J124" s="330"/>
      <c r="K124" s="330"/>
      <c r="L124" s="356"/>
      <c r="M124" s="330"/>
      <c r="N124" s="330"/>
      <c r="O124" s="356"/>
      <c r="P124" s="330"/>
      <c r="Q124" s="330"/>
      <c r="R124" s="356"/>
      <c r="S124" s="330"/>
      <c r="T124" s="330"/>
      <c r="U124" s="356"/>
      <c r="V124" s="330"/>
      <c r="W124" s="330"/>
      <c r="X124" s="356"/>
      <c r="Y124" s="330"/>
      <c r="Z124" s="330"/>
      <c r="AA124" s="356"/>
      <c r="AB124" s="330"/>
      <c r="AC124" s="330"/>
      <c r="AD124" s="356"/>
      <c r="AE124" s="330"/>
      <c r="AF124" s="330"/>
      <c r="AG124" s="356"/>
      <c r="AH124" s="330"/>
      <c r="AI124" s="330"/>
      <c r="AJ124" s="356"/>
      <c r="AK124" s="330"/>
      <c r="AL124" s="330"/>
      <c r="AM124" s="356"/>
      <c r="AN124" s="330"/>
      <c r="AO124" s="330"/>
      <c r="AP124" s="356"/>
      <c r="AQ124" s="330"/>
      <c r="AR124" s="330"/>
      <c r="AS124" s="356"/>
      <c r="AT124" s="356"/>
      <c r="AU124" s="755"/>
      <c r="AV124" s="780"/>
      <c r="AW124" s="780"/>
      <c r="AX124" s="780"/>
      <c r="AY124" s="780"/>
      <c r="AZ124" s="780"/>
      <c r="BA124" s="777"/>
      <c r="BB124" s="327"/>
      <c r="BC124" s="327"/>
      <c r="BD124" s="327"/>
      <c r="BE124" s="327"/>
      <c r="BF124" s="327"/>
      <c r="BG124" s="327"/>
      <c r="BH124" s="327"/>
      <c r="BI124" s="327"/>
      <c r="BJ124" s="327"/>
      <c r="BK124" s="327"/>
      <c r="BL124" s="327"/>
    </row>
    <row r="125" spans="1:64" ht="17" thickBot="1">
      <c r="A125" s="327"/>
      <c r="B125" s="751"/>
      <c r="C125" s="330"/>
      <c r="D125" s="391"/>
      <c r="E125" s="364"/>
      <c r="F125" s="356"/>
      <c r="G125" s="776"/>
      <c r="H125" s="776"/>
      <c r="I125" s="356"/>
      <c r="J125" s="776"/>
      <c r="K125" s="776"/>
      <c r="L125" s="356"/>
      <c r="M125" s="776"/>
      <c r="N125" s="776"/>
      <c r="O125" s="356"/>
      <c r="P125" s="776"/>
      <c r="Q125" s="776"/>
      <c r="R125" s="356"/>
      <c r="S125" s="776"/>
      <c r="T125" s="776"/>
      <c r="U125" s="356"/>
      <c r="V125" s="776"/>
      <c r="W125" s="776"/>
      <c r="X125" s="356"/>
      <c r="Y125" s="776"/>
      <c r="Z125" s="776"/>
      <c r="AA125" s="356"/>
      <c r="AB125" s="776"/>
      <c r="AC125" s="776"/>
      <c r="AD125" s="356"/>
      <c r="AE125" s="776"/>
      <c r="AF125" s="776"/>
      <c r="AG125" s="356"/>
      <c r="AH125" s="776" t="s">
        <v>1172</v>
      </c>
      <c r="AI125" s="776"/>
      <c r="AJ125" s="356"/>
      <c r="AK125" s="776" t="s">
        <v>1172</v>
      </c>
      <c r="AL125" s="776"/>
      <c r="AM125" s="356"/>
      <c r="AN125" s="776" t="s">
        <v>1172</v>
      </c>
      <c r="AO125" s="776"/>
      <c r="AP125" s="356"/>
      <c r="AQ125" s="814" t="s">
        <v>1172</v>
      </c>
      <c r="AR125" s="814"/>
      <c r="AS125" s="356"/>
      <c r="AT125" s="356"/>
      <c r="AU125" s="755"/>
      <c r="AV125" s="781">
        <f>COUNTA(J129:AR129)</f>
        <v>12</v>
      </c>
      <c r="AW125" s="781">
        <f>COUNTIF(K124:AR124,"FC")</f>
        <v>0</v>
      </c>
      <c r="AX125" s="781">
        <f>COUNTIF(J123:AR123,"EC")</f>
        <v>0</v>
      </c>
      <c r="AY125" s="781">
        <f>COUNTIF(J127:AR127,"E")</f>
        <v>0</v>
      </c>
      <c r="AZ125" s="781">
        <f>COUNTIF(J124:AR124,"TW")</f>
        <v>0</v>
      </c>
      <c r="BA125" s="778"/>
      <c r="BB125" s="327"/>
      <c r="BC125" s="327"/>
      <c r="BD125" s="327"/>
      <c r="BE125" s="327"/>
      <c r="BF125" s="327"/>
      <c r="BG125" s="327"/>
      <c r="BH125" s="327"/>
      <c r="BI125" s="327"/>
      <c r="BJ125" s="327"/>
      <c r="BK125" s="327"/>
      <c r="BL125" s="327"/>
    </row>
    <row r="126" spans="1:64" ht="17.5" thickTop="1" thickBot="1">
      <c r="A126" s="327"/>
      <c r="B126" s="751"/>
      <c r="C126" s="356"/>
      <c r="D126" s="402" t="s">
        <v>796</v>
      </c>
      <c r="E126" s="403" t="s">
        <v>798</v>
      </c>
      <c r="F126" s="356"/>
      <c r="G126" s="402" t="s">
        <v>796</v>
      </c>
      <c r="H126" s="403" t="s">
        <v>798</v>
      </c>
      <c r="I126" s="356"/>
      <c r="J126" s="402" t="s">
        <v>796</v>
      </c>
      <c r="K126" s="403" t="s">
        <v>798</v>
      </c>
      <c r="L126" s="356"/>
      <c r="M126" s="402" t="s">
        <v>796</v>
      </c>
      <c r="N126" s="403" t="s">
        <v>798</v>
      </c>
      <c r="O126" s="356"/>
      <c r="P126" s="402" t="s">
        <v>796</v>
      </c>
      <c r="Q126" s="403" t="s">
        <v>798</v>
      </c>
      <c r="R126" s="356"/>
      <c r="S126" s="402" t="s">
        <v>796</v>
      </c>
      <c r="T126" s="403" t="s">
        <v>798</v>
      </c>
      <c r="U126" s="356"/>
      <c r="V126" s="402" t="s">
        <v>796</v>
      </c>
      <c r="W126" s="403" t="s">
        <v>798</v>
      </c>
      <c r="X126" s="356"/>
      <c r="Y126" s="402" t="s">
        <v>796</v>
      </c>
      <c r="Z126" s="403" t="s">
        <v>798</v>
      </c>
      <c r="AA126" s="356"/>
      <c r="AB126" s="402" t="s">
        <v>796</v>
      </c>
      <c r="AC126" s="403" t="s">
        <v>798</v>
      </c>
      <c r="AD126" s="356"/>
      <c r="AE126" s="402" t="s">
        <v>796</v>
      </c>
      <c r="AF126" s="403" t="s">
        <v>798</v>
      </c>
      <c r="AG126" s="356"/>
      <c r="AH126" s="413" t="s">
        <v>796</v>
      </c>
      <c r="AI126" s="414" t="s">
        <v>798</v>
      </c>
      <c r="AJ126" s="356"/>
      <c r="AK126" s="413" t="s">
        <v>796</v>
      </c>
      <c r="AL126" s="414" t="s">
        <v>798</v>
      </c>
      <c r="AM126" s="356"/>
      <c r="AN126" s="413" t="s">
        <v>796</v>
      </c>
      <c r="AO126" s="414" t="s">
        <v>798</v>
      </c>
      <c r="AP126" s="356"/>
      <c r="AQ126" s="413" t="s">
        <v>796</v>
      </c>
      <c r="AR126" s="414" t="s">
        <v>798</v>
      </c>
      <c r="AS126" s="408"/>
      <c r="AT126" s="356"/>
      <c r="AU126" s="755"/>
      <c r="AV126" s="761">
        <v>14</v>
      </c>
      <c r="AW126" s="761">
        <f>COUNTIF(K125:AR125,"FC")</f>
        <v>4</v>
      </c>
      <c r="AX126" s="761">
        <f>COUNTIF(J124:AR124,"EC")</f>
        <v>0</v>
      </c>
      <c r="AY126" s="761">
        <f>COUNTIF(J128:AR128,"E")</f>
        <v>3</v>
      </c>
      <c r="AZ126" s="761">
        <f>COUNTIF(J125:AR125,"TW")</f>
        <v>0</v>
      </c>
      <c r="BA126" s="762"/>
      <c r="BB126" s="327"/>
      <c r="BC126" s="327"/>
      <c r="BD126" s="327"/>
      <c r="BE126" s="327"/>
      <c r="BF126" s="327"/>
      <c r="BG126" s="327"/>
      <c r="BH126" s="327"/>
      <c r="BI126" s="327"/>
      <c r="BJ126" s="327"/>
      <c r="BK126" s="327"/>
      <c r="BL126" s="327"/>
    </row>
    <row r="127" spans="1:64" ht="17.5" thickTop="1" thickBot="1">
      <c r="A127" s="327"/>
      <c r="B127" s="751"/>
      <c r="C127" s="356"/>
      <c r="D127" s="405" t="s">
        <v>801</v>
      </c>
      <c r="E127" s="406" t="s">
        <v>622</v>
      </c>
      <c r="F127" s="356"/>
      <c r="G127" s="405" t="s">
        <v>801</v>
      </c>
      <c r="H127" s="406" t="s">
        <v>622</v>
      </c>
      <c r="I127" s="356" t="s">
        <v>808</v>
      </c>
      <c r="J127" s="405" t="s">
        <v>801</v>
      </c>
      <c r="K127" s="406" t="s">
        <v>622</v>
      </c>
      <c r="L127" s="356"/>
      <c r="M127" s="405" t="s">
        <v>801</v>
      </c>
      <c r="N127" s="406" t="s">
        <v>622</v>
      </c>
      <c r="O127" s="356"/>
      <c r="P127" s="405" t="s">
        <v>801</v>
      </c>
      <c r="Q127" s="406" t="s">
        <v>622</v>
      </c>
      <c r="R127" s="356"/>
      <c r="S127" s="405" t="s">
        <v>801</v>
      </c>
      <c r="T127" s="406" t="s">
        <v>622</v>
      </c>
      <c r="U127" s="356"/>
      <c r="V127" s="405" t="s">
        <v>801</v>
      </c>
      <c r="W127" s="406" t="s">
        <v>622</v>
      </c>
      <c r="X127" s="356"/>
      <c r="Y127" s="405" t="s">
        <v>801</v>
      </c>
      <c r="Z127" s="406" t="s">
        <v>622</v>
      </c>
      <c r="AA127" s="356"/>
      <c r="AB127" s="405" t="s">
        <v>801</v>
      </c>
      <c r="AC127" s="406" t="s">
        <v>622</v>
      </c>
      <c r="AD127" s="356"/>
      <c r="AE127" s="405" t="s">
        <v>801</v>
      </c>
      <c r="AF127" s="406" t="s">
        <v>622</v>
      </c>
      <c r="AG127" s="356"/>
      <c r="AH127" s="415" t="s">
        <v>801</v>
      </c>
      <c r="AI127" s="416" t="s">
        <v>622</v>
      </c>
      <c r="AJ127" s="356"/>
      <c r="AK127" s="415" t="s">
        <v>801</v>
      </c>
      <c r="AL127" s="416" t="s">
        <v>622</v>
      </c>
      <c r="AM127" s="356"/>
      <c r="AN127" s="415" t="s">
        <v>801</v>
      </c>
      <c r="AO127" s="416" t="s">
        <v>622</v>
      </c>
      <c r="AP127" s="356"/>
      <c r="AQ127" s="415" t="s">
        <v>801</v>
      </c>
      <c r="AR127" s="416" t="s">
        <v>622</v>
      </c>
      <c r="AS127" s="408"/>
      <c r="AT127" s="356"/>
      <c r="AU127" s="755"/>
      <c r="AV127" s="761"/>
      <c r="AW127" s="761"/>
      <c r="AX127" s="761"/>
      <c r="AY127" s="761"/>
      <c r="AZ127" s="761"/>
      <c r="BA127" s="762"/>
      <c r="BB127" s="327"/>
      <c r="BC127" s="327"/>
      <c r="BD127" s="327"/>
      <c r="BE127" s="327"/>
      <c r="BF127" s="327"/>
      <c r="BG127" s="327"/>
      <c r="BH127" s="327"/>
      <c r="BI127" s="327"/>
      <c r="BJ127" s="327"/>
      <c r="BK127" s="327"/>
      <c r="BL127" s="327"/>
    </row>
    <row r="128" spans="1:64" ht="17.5" thickTop="1" thickBot="1">
      <c r="A128" s="327"/>
      <c r="B128" s="751"/>
      <c r="C128" s="330"/>
      <c r="D128" s="370">
        <v>0</v>
      </c>
      <c r="E128" s="375" t="s">
        <v>947</v>
      </c>
      <c r="F128" s="376">
        <v>372.00799999999998</v>
      </c>
      <c r="G128" s="370">
        <v>0</v>
      </c>
      <c r="H128" s="375" t="s">
        <v>947</v>
      </c>
      <c r="I128" s="376">
        <v>369.995</v>
      </c>
      <c r="J128" s="370">
        <v>0</v>
      </c>
      <c r="K128" s="375" t="s">
        <v>947</v>
      </c>
      <c r="L128" s="376">
        <v>352</v>
      </c>
      <c r="M128" s="370">
        <v>0</v>
      </c>
      <c r="N128" s="375" t="s">
        <v>947</v>
      </c>
      <c r="O128" s="376">
        <v>432</v>
      </c>
      <c r="P128" s="370">
        <v>0</v>
      </c>
      <c r="Q128" s="375" t="s">
        <v>947</v>
      </c>
      <c r="R128" s="376">
        <v>417</v>
      </c>
      <c r="S128" s="370">
        <v>0</v>
      </c>
      <c r="T128" s="375" t="s">
        <v>947</v>
      </c>
      <c r="U128" s="376">
        <v>428.06200000000001</v>
      </c>
      <c r="V128" s="370">
        <v>0</v>
      </c>
      <c r="W128" s="375" t="s">
        <v>947</v>
      </c>
      <c r="X128" s="376">
        <v>379</v>
      </c>
      <c r="Y128" s="370">
        <v>0</v>
      </c>
      <c r="Z128" s="375" t="s">
        <v>1313</v>
      </c>
      <c r="AA128" s="376">
        <v>396</v>
      </c>
      <c r="AB128" s="370">
        <v>0</v>
      </c>
      <c r="AC128" s="375" t="s">
        <v>947</v>
      </c>
      <c r="AD128" s="376">
        <v>396.00799999999998</v>
      </c>
      <c r="AE128" s="370">
        <v>0</v>
      </c>
      <c r="AF128" s="375" t="s">
        <v>947</v>
      </c>
      <c r="AG128" s="376">
        <v>400</v>
      </c>
      <c r="AH128" s="417" t="s">
        <v>1173</v>
      </c>
      <c r="AI128" s="418" t="s">
        <v>947</v>
      </c>
      <c r="AJ128" s="376">
        <v>397</v>
      </c>
      <c r="AK128" s="417" t="s">
        <v>1173</v>
      </c>
      <c r="AL128" s="418" t="s">
        <v>947</v>
      </c>
      <c r="AM128" s="376">
        <v>378.99799999999999</v>
      </c>
      <c r="AN128" s="417" t="s">
        <v>1173</v>
      </c>
      <c r="AO128" s="418" t="s">
        <v>947</v>
      </c>
      <c r="AP128" s="376">
        <v>379</v>
      </c>
      <c r="AQ128" s="417">
        <v>0</v>
      </c>
      <c r="AR128" s="418" t="s">
        <v>947</v>
      </c>
      <c r="AS128" s="376">
        <v>352.70100000000002</v>
      </c>
      <c r="AT128" s="356"/>
      <c r="AU128" s="755"/>
      <c r="AV128" s="761"/>
      <c r="AW128" s="761"/>
      <c r="AX128" s="761"/>
      <c r="AY128" s="761"/>
      <c r="AZ128" s="761"/>
      <c r="BA128" s="762"/>
      <c r="BB128" s="333">
        <f>SUM(F128:AS128)</f>
        <v>5449.7719999999999</v>
      </c>
      <c r="BC128" s="327"/>
      <c r="BD128" s="327"/>
      <c r="BE128" s="327"/>
      <c r="BF128" s="327"/>
      <c r="BG128" s="327"/>
      <c r="BH128" s="327"/>
      <c r="BI128" s="327"/>
      <c r="BJ128" s="327"/>
      <c r="BK128" s="327"/>
      <c r="BL128" s="327"/>
    </row>
    <row r="129" spans="1:64" s="352" customFormat="1" ht="17" thickTop="1">
      <c r="A129" s="351"/>
      <c r="B129" s="751"/>
      <c r="C129" s="384"/>
      <c r="D129" s="760" t="s">
        <v>1085</v>
      </c>
      <c r="E129" s="760"/>
      <c r="F129" s="356"/>
      <c r="G129" s="760" t="s">
        <v>1494</v>
      </c>
      <c r="H129" s="760"/>
      <c r="I129" s="384"/>
      <c r="J129" s="760" t="s">
        <v>1495</v>
      </c>
      <c r="K129" s="760"/>
      <c r="L129" s="407"/>
      <c r="M129" s="760" t="s">
        <v>1496</v>
      </c>
      <c r="N129" s="760"/>
      <c r="O129" s="407"/>
      <c r="P129" s="760" t="s">
        <v>1497</v>
      </c>
      <c r="Q129" s="760"/>
      <c r="R129" s="356"/>
      <c r="S129" s="760" t="s">
        <v>1310</v>
      </c>
      <c r="T129" s="760"/>
      <c r="U129" s="356"/>
      <c r="V129" s="760" t="s">
        <v>1498</v>
      </c>
      <c r="W129" s="760"/>
      <c r="X129" s="356"/>
      <c r="Y129" s="760" t="s">
        <v>1499</v>
      </c>
      <c r="Z129" s="760"/>
      <c r="AA129" s="356"/>
      <c r="AB129" s="760" t="s">
        <v>1500</v>
      </c>
      <c r="AC129" s="760"/>
      <c r="AD129" s="356"/>
      <c r="AE129" s="760" t="s">
        <v>1501</v>
      </c>
      <c r="AF129" s="760"/>
      <c r="AG129" s="356"/>
      <c r="AH129" s="760" t="s">
        <v>957</v>
      </c>
      <c r="AI129" s="760"/>
      <c r="AJ129" s="356"/>
      <c r="AK129" s="760" t="s">
        <v>958</v>
      </c>
      <c r="AL129" s="760"/>
      <c r="AM129" s="356"/>
      <c r="AN129" s="760" t="s">
        <v>959</v>
      </c>
      <c r="AO129" s="760"/>
      <c r="AP129" s="356"/>
      <c r="AQ129" s="760" t="s">
        <v>960</v>
      </c>
      <c r="AR129" s="760"/>
      <c r="AS129" s="384"/>
      <c r="AT129" s="356"/>
      <c r="AU129" s="755"/>
      <c r="AV129" s="779"/>
      <c r="AW129" s="779"/>
      <c r="AX129" s="779"/>
      <c r="AY129" s="779"/>
      <c r="AZ129" s="779"/>
      <c r="BA129" s="786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 spans="1:64" s="352" customFormat="1">
      <c r="A130" s="351"/>
      <c r="B130" s="751"/>
      <c r="C130" s="384"/>
      <c r="D130" s="760" t="s">
        <v>1094</v>
      </c>
      <c r="E130" s="760"/>
      <c r="F130" s="356"/>
      <c r="G130" s="760" t="s">
        <v>1371</v>
      </c>
      <c r="H130" s="760"/>
      <c r="I130" s="356"/>
      <c r="J130" s="760" t="s">
        <v>1354</v>
      </c>
      <c r="K130" s="760"/>
      <c r="L130" s="356"/>
      <c r="M130" s="760" t="s">
        <v>1094</v>
      </c>
      <c r="N130" s="760"/>
      <c r="O130" s="356"/>
      <c r="P130" s="760" t="s">
        <v>1093</v>
      </c>
      <c r="Q130" s="760"/>
      <c r="R130" s="356"/>
      <c r="S130" s="760" t="s">
        <v>1093</v>
      </c>
      <c r="T130" s="760"/>
      <c r="U130" s="356"/>
      <c r="V130" s="760" t="s">
        <v>1371</v>
      </c>
      <c r="W130" s="760"/>
      <c r="X130" s="356"/>
      <c r="Y130" s="760" t="s">
        <v>1094</v>
      </c>
      <c r="Z130" s="760"/>
      <c r="AA130" s="356"/>
      <c r="AB130" s="760" t="s">
        <v>1091</v>
      </c>
      <c r="AC130" s="760"/>
      <c r="AD130" s="356"/>
      <c r="AE130" s="760" t="s">
        <v>1371</v>
      </c>
      <c r="AF130" s="760"/>
      <c r="AG130" s="356"/>
      <c r="AH130" s="760" t="s">
        <v>1094</v>
      </c>
      <c r="AI130" s="760"/>
      <c r="AJ130" s="356"/>
      <c r="AK130" s="760" t="s">
        <v>1094</v>
      </c>
      <c r="AL130" s="760"/>
      <c r="AM130" s="356"/>
      <c r="AN130" s="760" t="s">
        <v>1094</v>
      </c>
      <c r="AO130" s="760"/>
      <c r="AP130" s="356"/>
      <c r="AQ130" s="760" t="s">
        <v>1094</v>
      </c>
      <c r="AR130" s="760"/>
      <c r="AS130" s="384"/>
      <c r="AT130" s="356"/>
      <c r="AU130" s="755"/>
      <c r="AV130" s="780"/>
      <c r="AW130" s="780"/>
      <c r="AX130" s="780"/>
      <c r="AY130" s="780"/>
      <c r="AZ130" s="780"/>
      <c r="BA130" s="777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 spans="1:64">
      <c r="A131" s="327"/>
      <c r="B131" s="751"/>
      <c r="C131" s="330"/>
      <c r="D131" s="388"/>
      <c r="E131" s="388"/>
      <c r="F131" s="356"/>
      <c r="G131" s="388"/>
      <c r="H131" s="388"/>
      <c r="I131" s="388"/>
      <c r="J131" s="388"/>
      <c r="K131" s="388"/>
      <c r="L131" s="356"/>
      <c r="M131" s="388"/>
      <c r="N131" s="388"/>
      <c r="O131" s="356"/>
      <c r="P131" s="388"/>
      <c r="Q131" s="388"/>
      <c r="R131" s="388"/>
      <c r="S131" s="409"/>
      <c r="T131" s="410"/>
      <c r="U131" s="388"/>
      <c r="V131" s="388"/>
      <c r="W131" s="388"/>
      <c r="X131" s="330"/>
      <c r="Y131" s="388"/>
      <c r="Z131" s="388"/>
      <c r="AA131" s="356"/>
      <c r="AB131" s="388"/>
      <c r="AC131" s="388"/>
      <c r="AD131" s="356"/>
      <c r="AE131" s="388"/>
      <c r="AF131" s="388"/>
      <c r="AG131" s="356"/>
      <c r="AH131" s="388"/>
      <c r="AI131" s="388"/>
      <c r="AJ131" s="393"/>
      <c r="AK131" s="388"/>
      <c r="AL131" s="388"/>
      <c r="AM131" s="393"/>
      <c r="AN131" s="388"/>
      <c r="AO131" s="388"/>
      <c r="AP131" s="393"/>
      <c r="AQ131" s="388"/>
      <c r="AR131" s="388"/>
      <c r="AS131" s="393"/>
      <c r="AT131" s="393"/>
      <c r="AU131" s="755"/>
      <c r="AV131" s="780"/>
      <c r="AW131" s="780"/>
      <c r="AX131" s="780"/>
      <c r="AY131" s="780"/>
      <c r="AZ131" s="780"/>
      <c r="BA131" s="777"/>
      <c r="BB131" s="327"/>
      <c r="BC131" s="327"/>
      <c r="BD131" s="327"/>
      <c r="BE131" s="327"/>
      <c r="BF131" s="327"/>
      <c r="BG131" s="327"/>
      <c r="BH131" s="327"/>
      <c r="BI131" s="327"/>
      <c r="BJ131" s="327"/>
      <c r="BK131" s="327"/>
      <c r="BL131" s="327"/>
    </row>
    <row r="132" spans="1:64" s="412" customFormat="1">
      <c r="A132" s="411"/>
      <c r="B132" s="751"/>
      <c r="C132" s="395"/>
      <c r="D132" s="395">
        <f>AQ121+1</f>
        <v>149</v>
      </c>
      <c r="E132" s="395"/>
      <c r="F132" s="382"/>
      <c r="G132" s="395">
        <f>D132+1</f>
        <v>150</v>
      </c>
      <c r="H132" s="395"/>
      <c r="I132" s="382"/>
      <c r="J132" s="395">
        <f>G132+1</f>
        <v>151</v>
      </c>
      <c r="K132" s="395"/>
      <c r="L132" s="382"/>
      <c r="M132" s="395">
        <f>J132+1</f>
        <v>152</v>
      </c>
      <c r="N132" s="395"/>
      <c r="O132" s="382"/>
      <c r="P132" s="395">
        <f>M132+1</f>
        <v>153</v>
      </c>
      <c r="Q132" s="395"/>
      <c r="R132" s="382"/>
      <c r="S132" s="395">
        <f>P132+1</f>
        <v>154</v>
      </c>
      <c r="T132" s="395"/>
      <c r="U132" s="382"/>
      <c r="V132" s="395">
        <f>S132+1</f>
        <v>155</v>
      </c>
      <c r="W132" s="395"/>
      <c r="X132" s="395"/>
      <c r="Y132" s="395">
        <f>V132+1</f>
        <v>156</v>
      </c>
      <c r="Z132" s="395"/>
      <c r="AA132" s="382"/>
      <c r="AB132" s="395">
        <f>Y132+1</f>
        <v>157</v>
      </c>
      <c r="AC132" s="395"/>
      <c r="AD132" s="382"/>
      <c r="AE132" s="395">
        <f>AB132+1</f>
        <v>158</v>
      </c>
      <c r="AF132" s="395"/>
      <c r="AG132" s="382"/>
      <c r="AH132" s="395">
        <f>AE132+1</f>
        <v>159</v>
      </c>
      <c r="AI132" s="395"/>
      <c r="AJ132" s="395"/>
      <c r="AK132" s="395">
        <f>AH132+1</f>
        <v>160</v>
      </c>
      <c r="AL132" s="395"/>
      <c r="AM132" s="395"/>
      <c r="AN132" s="395">
        <f>AK132+1</f>
        <v>161</v>
      </c>
      <c r="AO132" s="395"/>
      <c r="AP132" s="395"/>
      <c r="AQ132" s="395">
        <f>AN132+1</f>
        <v>162</v>
      </c>
      <c r="AR132" s="395"/>
      <c r="AS132" s="395"/>
      <c r="AT132" s="395"/>
      <c r="AU132" s="755"/>
      <c r="AV132" s="780"/>
      <c r="AW132" s="780"/>
      <c r="AX132" s="780"/>
      <c r="AY132" s="780"/>
      <c r="AZ132" s="780"/>
      <c r="BA132" s="777"/>
      <c r="BB132" s="411"/>
      <c r="BC132" s="411"/>
      <c r="BD132" s="411"/>
      <c r="BE132" s="411"/>
      <c r="BF132" s="411"/>
      <c r="BG132" s="411"/>
      <c r="BH132" s="411"/>
      <c r="BI132" s="411"/>
      <c r="BJ132" s="411"/>
      <c r="BK132" s="411"/>
      <c r="BL132" s="411"/>
    </row>
    <row r="133" spans="1:64">
      <c r="A133" s="327"/>
      <c r="B133" s="751"/>
      <c r="C133" s="813" t="s">
        <v>1169</v>
      </c>
      <c r="D133" s="808"/>
      <c r="E133" s="808"/>
      <c r="F133" s="808"/>
      <c r="G133" s="808"/>
      <c r="H133" s="808"/>
      <c r="I133" s="808"/>
      <c r="J133" s="808"/>
      <c r="K133" s="808"/>
      <c r="L133" s="808"/>
      <c r="M133" s="808"/>
      <c r="N133" s="808"/>
      <c r="O133" s="808"/>
      <c r="P133" s="808"/>
      <c r="Q133" s="808"/>
      <c r="R133" s="808"/>
      <c r="S133" s="808"/>
      <c r="T133" s="808"/>
      <c r="U133" s="808"/>
      <c r="V133" s="808"/>
      <c r="W133" s="808"/>
      <c r="X133" s="808"/>
      <c r="Y133" s="808"/>
      <c r="Z133" s="808"/>
      <c r="AA133" s="808"/>
      <c r="AB133" s="808"/>
      <c r="AC133" s="808"/>
      <c r="AD133" s="808"/>
      <c r="AE133" s="808"/>
      <c r="AF133" s="808"/>
      <c r="AG133" s="808"/>
      <c r="AH133" s="808"/>
      <c r="AI133" s="808"/>
      <c r="AJ133" s="808"/>
      <c r="AK133" s="808"/>
      <c r="AL133" s="808"/>
      <c r="AM133" s="808"/>
      <c r="AN133" s="808"/>
      <c r="AO133" s="808"/>
      <c r="AP133" s="808"/>
      <c r="AQ133" s="808"/>
      <c r="AR133" s="808"/>
      <c r="AS133" s="808"/>
      <c r="AT133" s="356"/>
      <c r="AU133" s="755"/>
      <c r="AV133" s="780"/>
      <c r="AW133" s="780"/>
      <c r="AX133" s="780"/>
      <c r="AY133" s="780"/>
      <c r="AZ133" s="780"/>
      <c r="BA133" s="777"/>
      <c r="BB133" s="327"/>
      <c r="BC133" s="327"/>
      <c r="BD133" s="327"/>
      <c r="BE133" s="327"/>
      <c r="BF133" s="327"/>
      <c r="BG133" s="327"/>
      <c r="BH133" s="327"/>
      <c r="BI133" s="327"/>
      <c r="BJ133" s="327"/>
      <c r="BK133" s="327"/>
      <c r="BL133" s="327"/>
    </row>
    <row r="134" spans="1:64">
      <c r="A134" s="327"/>
      <c r="B134" s="751"/>
      <c r="C134" s="330"/>
      <c r="D134" s="330"/>
      <c r="E134" s="330"/>
      <c r="F134" s="356"/>
      <c r="G134" s="330"/>
      <c r="H134" s="330"/>
      <c r="I134" s="356"/>
      <c r="J134" s="330"/>
      <c r="K134" s="330"/>
      <c r="L134" s="356"/>
      <c r="M134" s="330"/>
      <c r="N134" s="330"/>
      <c r="O134" s="356"/>
      <c r="P134" s="330"/>
      <c r="Q134" s="330"/>
      <c r="R134" s="356"/>
      <c r="S134" s="330"/>
      <c r="T134" s="330"/>
      <c r="U134" s="356"/>
      <c r="V134" s="330"/>
      <c r="W134" s="330"/>
      <c r="X134" s="356"/>
      <c r="Y134" s="330"/>
      <c r="Z134" s="330"/>
      <c r="AA134" s="356"/>
      <c r="AB134" s="330"/>
      <c r="AC134" s="330"/>
      <c r="AD134" s="356"/>
      <c r="AE134" s="330"/>
      <c r="AF134" s="330"/>
      <c r="AG134" s="356"/>
      <c r="AH134" s="330"/>
      <c r="AI134" s="330"/>
      <c r="AJ134" s="356"/>
      <c r="AK134" s="330"/>
      <c r="AL134" s="330"/>
      <c r="AM134" s="356"/>
      <c r="AN134" s="330"/>
      <c r="AO134" s="330"/>
      <c r="AP134" s="356"/>
      <c r="AQ134" s="330"/>
      <c r="AR134" s="384"/>
      <c r="AS134" s="356"/>
      <c r="AT134" s="356"/>
      <c r="AU134" s="755"/>
      <c r="AV134" s="780">
        <f>COUNTA(J137:AR137)</f>
        <v>24</v>
      </c>
      <c r="AW134" s="780" t="e">
        <f>COUNTIF(#REF!,"FC")</f>
        <v>#REF!</v>
      </c>
      <c r="AX134" s="780" t="e">
        <f>COUNTIF(#REF!,"EC")</f>
        <v>#REF!</v>
      </c>
      <c r="AY134" s="780">
        <f>COUNTIF(J136:AR136,"E")</f>
        <v>0</v>
      </c>
      <c r="AZ134" s="780" t="e">
        <f>COUNTIF(#REF!,"TW")</f>
        <v>#REF!</v>
      </c>
      <c r="BA134" s="777"/>
      <c r="BB134" s="327"/>
      <c r="BC134" s="327"/>
      <c r="BD134" s="327"/>
      <c r="BE134" s="327"/>
      <c r="BF134" s="327"/>
      <c r="BG134" s="327"/>
      <c r="BH134" s="327"/>
      <c r="BI134" s="327"/>
      <c r="BJ134" s="327"/>
      <c r="BK134" s="327"/>
      <c r="BL134" s="327"/>
    </row>
    <row r="135" spans="1:64">
      <c r="A135" s="327"/>
      <c r="B135" s="751"/>
      <c r="C135" s="330"/>
      <c r="D135" s="330"/>
      <c r="E135" s="330"/>
      <c r="F135" s="356"/>
      <c r="G135" s="330"/>
      <c r="H135" s="330"/>
      <c r="I135" s="356"/>
      <c r="J135" s="330"/>
      <c r="K135" s="330"/>
      <c r="L135" s="356"/>
      <c r="M135" s="330"/>
      <c r="N135" s="330"/>
      <c r="O135" s="356"/>
      <c r="P135" s="330"/>
      <c r="Q135" s="330"/>
      <c r="R135" s="356"/>
      <c r="S135" s="330"/>
      <c r="T135" s="330"/>
      <c r="U135" s="356"/>
      <c r="V135" s="330"/>
      <c r="W135" s="330"/>
      <c r="X135" s="356"/>
      <c r="Y135" s="330"/>
      <c r="Z135" s="330"/>
      <c r="AA135" s="356"/>
      <c r="AB135" s="330"/>
      <c r="AC135" s="330"/>
      <c r="AD135" s="356"/>
      <c r="AE135" s="330"/>
      <c r="AF135" s="330"/>
      <c r="AG135" s="356"/>
      <c r="AH135" s="330"/>
      <c r="AI135" s="330"/>
      <c r="AJ135" s="356"/>
      <c r="AK135" s="330"/>
      <c r="AL135" s="330"/>
      <c r="AM135" s="356"/>
      <c r="AN135" s="330"/>
      <c r="AO135" s="330"/>
      <c r="AP135" s="356"/>
      <c r="AQ135" s="330"/>
      <c r="AR135" s="330"/>
      <c r="AS135" s="356"/>
      <c r="AT135" s="356"/>
      <c r="AU135" s="755"/>
      <c r="AV135" s="780"/>
      <c r="AW135" s="780"/>
      <c r="AX135" s="780"/>
      <c r="AY135" s="780"/>
      <c r="AZ135" s="780"/>
      <c r="BA135" s="777"/>
      <c r="BB135" s="327"/>
      <c r="BC135" s="327"/>
      <c r="BD135" s="327"/>
      <c r="BE135" s="327"/>
      <c r="BF135" s="327"/>
      <c r="BG135" s="327"/>
      <c r="BH135" s="327"/>
      <c r="BI135" s="327"/>
      <c r="BJ135" s="327"/>
      <c r="BK135" s="327"/>
      <c r="BL135" s="327"/>
    </row>
    <row r="136" spans="1:64" ht="17" thickBot="1">
      <c r="A136" s="327"/>
      <c r="B136" s="751"/>
      <c r="C136" s="330"/>
      <c r="D136" s="391"/>
      <c r="E136" s="364"/>
      <c r="F136" s="356"/>
      <c r="G136" s="817" t="s">
        <v>1172</v>
      </c>
      <c r="H136" s="818"/>
      <c r="I136" s="356"/>
      <c r="J136" s="817" t="s">
        <v>1172</v>
      </c>
      <c r="K136" s="818"/>
      <c r="L136" s="356"/>
      <c r="M136" s="817" t="s">
        <v>1172</v>
      </c>
      <c r="N136" s="818"/>
      <c r="O136" s="356"/>
      <c r="P136" s="817"/>
      <c r="Q136" s="818"/>
      <c r="R136" s="356"/>
      <c r="S136" s="817" t="s">
        <v>1172</v>
      </c>
      <c r="T136" s="818"/>
      <c r="U136" s="356"/>
      <c r="V136" s="819" t="s">
        <v>1172</v>
      </c>
      <c r="W136" s="819"/>
      <c r="X136" s="356"/>
      <c r="Y136" s="776" t="s">
        <v>1172</v>
      </c>
      <c r="Z136" s="776"/>
      <c r="AA136" s="356"/>
      <c r="AB136" s="776" t="s">
        <v>1172</v>
      </c>
      <c r="AC136" s="776"/>
      <c r="AD136" s="356"/>
      <c r="AE136" s="776"/>
      <c r="AF136" s="776"/>
      <c r="AG136" s="356"/>
      <c r="AH136" s="776"/>
      <c r="AI136" s="776"/>
      <c r="AJ136" s="356"/>
      <c r="AK136" s="819"/>
      <c r="AL136" s="819"/>
      <c r="AM136" s="356"/>
      <c r="AN136" s="776"/>
      <c r="AO136" s="776"/>
      <c r="AP136" s="356"/>
      <c r="AQ136" s="814"/>
      <c r="AR136" s="814"/>
      <c r="AS136" s="356"/>
      <c r="AT136" s="356"/>
      <c r="AU136" s="755"/>
      <c r="AV136" s="781"/>
      <c r="AW136" s="781"/>
      <c r="AX136" s="781"/>
      <c r="AY136" s="781"/>
      <c r="AZ136" s="781"/>
      <c r="BA136" s="778"/>
      <c r="BB136" s="327"/>
      <c r="BC136" s="327"/>
      <c r="BD136" s="327"/>
      <c r="BE136" s="327"/>
      <c r="BF136" s="327"/>
      <c r="BG136" s="327"/>
      <c r="BH136" s="327"/>
      <c r="BI136" s="327"/>
      <c r="BJ136" s="327"/>
      <c r="BK136" s="327"/>
      <c r="BL136" s="327"/>
    </row>
    <row r="137" spans="1:64" ht="17.5" thickTop="1" thickBot="1">
      <c r="A137" s="327"/>
      <c r="B137" s="751"/>
      <c r="C137" s="356"/>
      <c r="D137" s="402" t="s">
        <v>796</v>
      </c>
      <c r="E137" s="403" t="s">
        <v>798</v>
      </c>
      <c r="F137" s="356"/>
      <c r="G137" s="413" t="s">
        <v>796</v>
      </c>
      <c r="H137" s="414" t="s">
        <v>798</v>
      </c>
      <c r="I137" s="356"/>
      <c r="J137" s="413" t="s">
        <v>796</v>
      </c>
      <c r="K137" s="414" t="s">
        <v>798</v>
      </c>
      <c r="L137" s="356"/>
      <c r="M137" s="413" t="s">
        <v>796</v>
      </c>
      <c r="N137" s="414" t="s">
        <v>798</v>
      </c>
      <c r="O137" s="356"/>
      <c r="P137" s="402" t="s">
        <v>796</v>
      </c>
      <c r="Q137" s="403" t="s">
        <v>798</v>
      </c>
      <c r="R137" s="356"/>
      <c r="S137" s="413" t="s">
        <v>796</v>
      </c>
      <c r="T137" s="414" t="s">
        <v>798</v>
      </c>
      <c r="U137" s="356"/>
      <c r="V137" s="413" t="s">
        <v>796</v>
      </c>
      <c r="W137" s="414" t="s">
        <v>798</v>
      </c>
      <c r="X137" s="356"/>
      <c r="Y137" s="413" t="s">
        <v>796</v>
      </c>
      <c r="Z137" s="414" t="s">
        <v>798</v>
      </c>
      <c r="AA137" s="356"/>
      <c r="AB137" s="413" t="s">
        <v>796</v>
      </c>
      <c r="AC137" s="414" t="s">
        <v>798</v>
      </c>
      <c r="AD137" s="356"/>
      <c r="AE137" s="402" t="s">
        <v>796</v>
      </c>
      <c r="AF137" s="403" t="s">
        <v>798</v>
      </c>
      <c r="AG137" s="356"/>
      <c r="AH137" s="402" t="s">
        <v>796</v>
      </c>
      <c r="AI137" s="403" t="s">
        <v>798</v>
      </c>
      <c r="AJ137" s="356"/>
      <c r="AK137" s="402" t="s">
        <v>796</v>
      </c>
      <c r="AL137" s="403" t="s">
        <v>798</v>
      </c>
      <c r="AM137" s="356"/>
      <c r="AN137" s="402" t="s">
        <v>796</v>
      </c>
      <c r="AO137" s="403" t="s">
        <v>798</v>
      </c>
      <c r="AP137" s="356"/>
      <c r="AQ137" s="402" t="s">
        <v>796</v>
      </c>
      <c r="AR137" s="403" t="s">
        <v>798</v>
      </c>
      <c r="AS137" s="408"/>
      <c r="AT137" s="356"/>
      <c r="AU137" s="755"/>
      <c r="AV137" s="761">
        <f>COUNTA(D140:AR140)</f>
        <v>14</v>
      </c>
      <c r="AW137" s="761">
        <f>COUNTIF(D136:AR136,"FC")</f>
        <v>7</v>
      </c>
      <c r="AX137" s="761">
        <f>COUNTIF(J135:AR135,"EC")</f>
        <v>0</v>
      </c>
      <c r="AY137" s="761">
        <f>COUNTIF(D139:AR139,"E")</f>
        <v>6</v>
      </c>
      <c r="AZ137" s="761">
        <f>COUNTIF(J136:AR136,"TW")</f>
        <v>0</v>
      </c>
      <c r="BA137" s="762"/>
      <c r="BB137" s="327"/>
      <c r="BC137" s="327"/>
      <c r="BD137" s="327"/>
      <c r="BE137" s="327"/>
      <c r="BF137" s="327"/>
      <c r="BG137" s="327"/>
      <c r="BH137" s="327"/>
      <c r="BI137" s="327"/>
      <c r="BJ137" s="327"/>
      <c r="BK137" s="327"/>
      <c r="BL137" s="327"/>
    </row>
    <row r="138" spans="1:64" ht="17.5" thickTop="1" thickBot="1">
      <c r="A138" s="327"/>
      <c r="B138" s="751"/>
      <c r="C138" s="356"/>
      <c r="D138" s="405" t="s">
        <v>801</v>
      </c>
      <c r="E138" s="406" t="s">
        <v>622</v>
      </c>
      <c r="F138" s="356"/>
      <c r="G138" s="415" t="s">
        <v>801</v>
      </c>
      <c r="H138" s="416" t="s">
        <v>622</v>
      </c>
      <c r="I138" s="356" t="s">
        <v>808</v>
      </c>
      <c r="J138" s="415" t="s">
        <v>801</v>
      </c>
      <c r="K138" s="416" t="s">
        <v>622</v>
      </c>
      <c r="L138" s="356"/>
      <c r="M138" s="415" t="s">
        <v>801</v>
      </c>
      <c r="N138" s="416" t="s">
        <v>622</v>
      </c>
      <c r="O138" s="356"/>
      <c r="P138" s="405" t="s">
        <v>801</v>
      </c>
      <c r="Q138" s="406" t="s">
        <v>622</v>
      </c>
      <c r="R138" s="356"/>
      <c r="S138" s="415" t="s">
        <v>801</v>
      </c>
      <c r="T138" s="416" t="s">
        <v>622</v>
      </c>
      <c r="U138" s="356"/>
      <c r="V138" s="415" t="s">
        <v>801</v>
      </c>
      <c r="W138" s="416" t="s">
        <v>622</v>
      </c>
      <c r="X138" s="356"/>
      <c r="Y138" s="415" t="s">
        <v>801</v>
      </c>
      <c r="Z138" s="416" t="s">
        <v>622</v>
      </c>
      <c r="AA138" s="356"/>
      <c r="AB138" s="415" t="s">
        <v>801</v>
      </c>
      <c r="AC138" s="416" t="s">
        <v>622</v>
      </c>
      <c r="AD138" s="356"/>
      <c r="AE138" s="405" t="s">
        <v>801</v>
      </c>
      <c r="AF138" s="406" t="s">
        <v>622</v>
      </c>
      <c r="AG138" s="356"/>
      <c r="AH138" s="405" t="s">
        <v>801</v>
      </c>
      <c r="AI138" s="406" t="s">
        <v>622</v>
      </c>
      <c r="AJ138" s="356"/>
      <c r="AK138" s="405" t="s">
        <v>801</v>
      </c>
      <c r="AL138" s="406" t="s">
        <v>622</v>
      </c>
      <c r="AM138" s="356"/>
      <c r="AN138" s="405" t="s">
        <v>801</v>
      </c>
      <c r="AO138" s="406" t="s">
        <v>622</v>
      </c>
      <c r="AP138" s="356"/>
      <c r="AQ138" s="405" t="s">
        <v>801</v>
      </c>
      <c r="AR138" s="406" t="s">
        <v>622</v>
      </c>
      <c r="AS138" s="408"/>
      <c r="AT138" s="356"/>
      <c r="AU138" s="755"/>
      <c r="AV138" s="761"/>
      <c r="AW138" s="761"/>
      <c r="AX138" s="761"/>
      <c r="AY138" s="761"/>
      <c r="AZ138" s="761"/>
      <c r="BA138" s="762"/>
      <c r="BB138" s="327"/>
      <c r="BC138" s="327"/>
      <c r="BD138" s="327"/>
      <c r="BE138" s="327"/>
      <c r="BF138" s="327"/>
      <c r="BG138" s="327"/>
      <c r="BH138" s="327"/>
      <c r="BI138" s="327"/>
      <c r="BJ138" s="327"/>
      <c r="BK138" s="327"/>
      <c r="BL138" s="327"/>
    </row>
    <row r="139" spans="1:64" ht="17.5" thickTop="1" thickBot="1">
      <c r="A139" s="327"/>
      <c r="B139" s="751"/>
      <c r="C139" s="330"/>
      <c r="D139" s="370">
        <v>0</v>
      </c>
      <c r="E139" s="375" t="s">
        <v>947</v>
      </c>
      <c r="F139" s="376">
        <v>280</v>
      </c>
      <c r="G139" s="417" t="s">
        <v>1173</v>
      </c>
      <c r="H139" s="418" t="s">
        <v>1313</v>
      </c>
      <c r="I139" s="376">
        <v>372</v>
      </c>
      <c r="J139" s="417" t="s">
        <v>1173</v>
      </c>
      <c r="K139" s="418" t="s">
        <v>1095</v>
      </c>
      <c r="L139" s="376">
        <v>474</v>
      </c>
      <c r="M139" s="417" t="s">
        <v>1173</v>
      </c>
      <c r="N139" s="418" t="s">
        <v>1313</v>
      </c>
      <c r="O139" s="376">
        <v>308.81700000000001</v>
      </c>
      <c r="P139" s="370">
        <v>0</v>
      </c>
      <c r="Q139" s="375" t="s">
        <v>947</v>
      </c>
      <c r="R139" s="376">
        <v>434.99900000000002</v>
      </c>
      <c r="S139" s="417" t="s">
        <v>1173</v>
      </c>
      <c r="T139" s="418"/>
      <c r="U139" s="376">
        <v>411.00099999999998</v>
      </c>
      <c r="V139" s="417" t="s">
        <v>1173</v>
      </c>
      <c r="W139" s="418" t="s">
        <v>947</v>
      </c>
      <c r="X139" s="376">
        <v>322</v>
      </c>
      <c r="Y139" s="417" t="s">
        <v>1173</v>
      </c>
      <c r="Z139" s="418" t="s">
        <v>947</v>
      </c>
      <c r="AA139" s="376">
        <v>374</v>
      </c>
      <c r="AB139" s="417">
        <v>0</v>
      </c>
      <c r="AC139" s="418" t="s">
        <v>947</v>
      </c>
      <c r="AD139" s="376">
        <v>377</v>
      </c>
      <c r="AE139" s="370">
        <v>0</v>
      </c>
      <c r="AF139" s="375" t="s">
        <v>947</v>
      </c>
      <c r="AG139" s="376">
        <v>417.74700000000001</v>
      </c>
      <c r="AH139" s="370">
        <v>0</v>
      </c>
      <c r="AI139" s="375" t="s">
        <v>947</v>
      </c>
      <c r="AJ139" s="376">
        <v>450</v>
      </c>
      <c r="AK139" s="370">
        <v>0</v>
      </c>
      <c r="AL139" s="375" t="s">
        <v>947</v>
      </c>
      <c r="AM139" s="376">
        <v>386.80399999999997</v>
      </c>
      <c r="AN139" s="370">
        <v>0</v>
      </c>
      <c r="AO139" s="375" t="s">
        <v>947</v>
      </c>
      <c r="AP139" s="376">
        <v>295.74700000000001</v>
      </c>
      <c r="AQ139" s="370">
        <v>0</v>
      </c>
      <c r="AR139" s="375" t="s">
        <v>947</v>
      </c>
      <c r="AS139" s="376">
        <v>244.846</v>
      </c>
      <c r="AT139" s="356"/>
      <c r="AU139" s="755"/>
      <c r="AV139" s="761"/>
      <c r="AW139" s="761"/>
      <c r="AX139" s="761"/>
      <c r="AY139" s="761"/>
      <c r="AZ139" s="761"/>
      <c r="BA139" s="762"/>
      <c r="BB139" s="333">
        <f>SUM(F139:AS139)</f>
        <v>5148.9610000000011</v>
      </c>
      <c r="BC139" s="327"/>
      <c r="BD139" s="327"/>
      <c r="BE139" s="327"/>
      <c r="BF139" s="327"/>
      <c r="BG139" s="327"/>
      <c r="BH139" s="327"/>
      <c r="BI139" s="327"/>
      <c r="BJ139" s="327"/>
      <c r="BK139" s="327"/>
      <c r="BL139" s="327"/>
    </row>
    <row r="140" spans="1:64" s="352" customFormat="1" ht="17" thickTop="1">
      <c r="A140" s="351"/>
      <c r="B140" s="751"/>
      <c r="C140" s="384"/>
      <c r="D140" s="760" t="s">
        <v>1086</v>
      </c>
      <c r="E140" s="760"/>
      <c r="F140" s="356"/>
      <c r="G140" s="760" t="s">
        <v>961</v>
      </c>
      <c r="H140" s="760"/>
      <c r="I140" s="384"/>
      <c r="J140" s="760" t="s">
        <v>962</v>
      </c>
      <c r="K140" s="760"/>
      <c r="L140" s="384"/>
      <c r="M140" s="760" t="s">
        <v>963</v>
      </c>
      <c r="N140" s="760"/>
      <c r="O140" s="384"/>
      <c r="P140" s="760" t="s">
        <v>1502</v>
      </c>
      <c r="Q140" s="760"/>
      <c r="R140" s="356"/>
      <c r="S140" s="760" t="s">
        <v>964</v>
      </c>
      <c r="T140" s="760"/>
      <c r="U140" s="356"/>
      <c r="V140" s="760" t="s">
        <v>965</v>
      </c>
      <c r="W140" s="760"/>
      <c r="X140" s="356"/>
      <c r="Y140" s="760" t="s">
        <v>966</v>
      </c>
      <c r="Z140" s="760"/>
      <c r="AA140" s="356"/>
      <c r="AB140" s="760" t="s">
        <v>967</v>
      </c>
      <c r="AC140" s="760"/>
      <c r="AD140" s="356"/>
      <c r="AE140" s="760" t="s">
        <v>968</v>
      </c>
      <c r="AF140" s="760"/>
      <c r="AG140" s="356"/>
      <c r="AH140" s="760" t="s">
        <v>1503</v>
      </c>
      <c r="AI140" s="760"/>
      <c r="AJ140" s="356"/>
      <c r="AK140" s="760" t="s">
        <v>969</v>
      </c>
      <c r="AL140" s="760"/>
      <c r="AM140" s="356"/>
      <c r="AN140" s="760" t="s">
        <v>1504</v>
      </c>
      <c r="AO140" s="760"/>
      <c r="AP140" s="356"/>
      <c r="AQ140" s="760" t="s">
        <v>1505</v>
      </c>
      <c r="AR140" s="760"/>
      <c r="AS140" s="384"/>
      <c r="AT140" s="356"/>
      <c r="AU140" s="755"/>
      <c r="AV140" s="779"/>
      <c r="AW140" s="779"/>
      <c r="AX140" s="779"/>
      <c r="AY140" s="779"/>
      <c r="AZ140" s="779"/>
      <c r="BA140" s="786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 spans="1:64" s="352" customFormat="1">
      <c r="A141" s="351"/>
      <c r="B141" s="751"/>
      <c r="C141" s="384"/>
      <c r="D141" s="760" t="s">
        <v>1331</v>
      </c>
      <c r="E141" s="760"/>
      <c r="F141" s="356"/>
      <c r="G141" s="760" t="s">
        <v>1317</v>
      </c>
      <c r="H141" s="760"/>
      <c r="I141" s="356"/>
      <c r="J141" s="760" t="s">
        <v>1099</v>
      </c>
      <c r="K141" s="760"/>
      <c r="L141" s="356"/>
      <c r="M141" s="760" t="s">
        <v>1107</v>
      </c>
      <c r="N141" s="760"/>
      <c r="O141" s="419"/>
      <c r="P141" s="760" t="s">
        <v>1352</v>
      </c>
      <c r="Q141" s="760"/>
      <c r="R141" s="356"/>
      <c r="S141" s="760" t="s">
        <v>1091</v>
      </c>
      <c r="T141" s="760"/>
      <c r="U141" s="356"/>
      <c r="V141" s="760" t="s">
        <v>1107</v>
      </c>
      <c r="W141" s="760"/>
      <c r="X141" s="356"/>
      <c r="Y141" s="760" t="s">
        <v>1094</v>
      </c>
      <c r="Z141" s="760"/>
      <c r="AA141" s="356"/>
      <c r="AB141" s="760" t="s">
        <v>1107</v>
      </c>
      <c r="AC141" s="760"/>
      <c r="AD141" s="356"/>
      <c r="AE141" s="760" t="s">
        <v>1094</v>
      </c>
      <c r="AF141" s="760"/>
      <c r="AG141" s="356"/>
      <c r="AH141" s="760" t="s">
        <v>1352</v>
      </c>
      <c r="AI141" s="760"/>
      <c r="AJ141" s="356"/>
      <c r="AK141" s="760" t="s">
        <v>1099</v>
      </c>
      <c r="AL141" s="760"/>
      <c r="AM141" s="356"/>
      <c r="AN141" s="760" t="s">
        <v>1352</v>
      </c>
      <c r="AO141" s="760"/>
      <c r="AP141" s="356"/>
      <c r="AQ141" s="760" t="s">
        <v>1506</v>
      </c>
      <c r="AR141" s="760"/>
      <c r="AS141" s="384"/>
      <c r="AT141" s="356"/>
      <c r="AU141" s="755"/>
      <c r="AV141" s="780"/>
      <c r="AW141" s="780"/>
      <c r="AX141" s="780"/>
      <c r="AY141" s="780"/>
      <c r="AZ141" s="780"/>
      <c r="BA141" s="777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 spans="1:64">
      <c r="A142" s="327"/>
      <c r="B142" s="751"/>
      <c r="C142" s="330"/>
      <c r="D142" s="388"/>
      <c r="E142" s="388"/>
      <c r="F142" s="356"/>
      <c r="G142" s="388"/>
      <c r="H142" s="388"/>
      <c r="I142" s="388"/>
      <c r="J142" s="388"/>
      <c r="K142" s="388"/>
      <c r="L142" s="356"/>
      <c r="M142" s="388"/>
      <c r="N142" s="388"/>
      <c r="O142" s="356"/>
      <c r="P142" s="388"/>
      <c r="Q142" s="388"/>
      <c r="R142" s="388"/>
      <c r="S142" s="409"/>
      <c r="T142" s="410"/>
      <c r="U142" s="388"/>
      <c r="V142" s="388"/>
      <c r="W142" s="388"/>
      <c r="X142" s="330"/>
      <c r="Y142" s="388"/>
      <c r="Z142" s="388"/>
      <c r="AA142" s="356"/>
      <c r="AB142" s="388"/>
      <c r="AC142" s="388"/>
      <c r="AD142" s="356"/>
      <c r="AE142" s="388"/>
      <c r="AF142" s="388"/>
      <c r="AG142" s="356"/>
      <c r="AH142" s="388"/>
      <c r="AI142" s="388"/>
      <c r="AJ142" s="393"/>
      <c r="AK142" s="388"/>
      <c r="AL142" s="388"/>
      <c r="AM142" s="393"/>
      <c r="AN142" s="388"/>
      <c r="AO142" s="388"/>
      <c r="AP142" s="393"/>
      <c r="AQ142" s="388"/>
      <c r="AR142" s="388"/>
      <c r="AS142" s="393"/>
      <c r="AT142" s="393"/>
      <c r="AU142" s="755"/>
      <c r="AV142" s="780"/>
      <c r="AW142" s="780"/>
      <c r="AX142" s="780"/>
      <c r="AY142" s="780"/>
      <c r="AZ142" s="780"/>
      <c r="BA142" s="777"/>
      <c r="BB142" s="327"/>
      <c r="BC142" s="327"/>
      <c r="BD142" s="327"/>
      <c r="BE142" s="327"/>
      <c r="BF142" s="327"/>
      <c r="BG142" s="327"/>
      <c r="BH142" s="327"/>
      <c r="BI142" s="327"/>
      <c r="BJ142" s="327"/>
      <c r="BK142" s="327"/>
      <c r="BL142" s="327"/>
    </row>
    <row r="143" spans="1:64" s="412" customFormat="1">
      <c r="A143" s="411"/>
      <c r="B143" s="751"/>
      <c r="C143" s="395"/>
      <c r="D143" s="395">
        <f>AQ132+1</f>
        <v>163</v>
      </c>
      <c r="E143" s="395"/>
      <c r="F143" s="382"/>
      <c r="G143" s="395">
        <f>D143+1</f>
        <v>164</v>
      </c>
      <c r="H143" s="395"/>
      <c r="I143" s="382"/>
      <c r="J143" s="395">
        <f>G143+1</f>
        <v>165</v>
      </c>
      <c r="K143" s="395"/>
      <c r="L143" s="382"/>
      <c r="M143" s="395">
        <f>J143+1</f>
        <v>166</v>
      </c>
      <c r="N143" s="395"/>
      <c r="O143" s="382"/>
      <c r="P143" s="395">
        <f>M143+1</f>
        <v>167</v>
      </c>
      <c r="Q143" s="395"/>
      <c r="R143" s="382"/>
      <c r="S143" s="395">
        <f>P143+1</f>
        <v>168</v>
      </c>
      <c r="T143" s="395"/>
      <c r="U143" s="382"/>
      <c r="V143" s="395">
        <f>S143+1</f>
        <v>169</v>
      </c>
      <c r="W143" s="395"/>
      <c r="X143" s="395"/>
      <c r="Y143" s="395">
        <f>V143+1</f>
        <v>170</v>
      </c>
      <c r="Z143" s="395"/>
      <c r="AA143" s="382"/>
      <c r="AB143" s="395">
        <f>Y143+1</f>
        <v>171</v>
      </c>
      <c r="AC143" s="395"/>
      <c r="AD143" s="382"/>
      <c r="AE143" s="395">
        <f>AB143+1</f>
        <v>172</v>
      </c>
      <c r="AF143" s="395"/>
      <c r="AG143" s="382"/>
      <c r="AH143" s="395">
        <f>AE143+1</f>
        <v>173</v>
      </c>
      <c r="AI143" s="395"/>
      <c r="AJ143" s="395"/>
      <c r="AK143" s="395">
        <f>AH143+1</f>
        <v>174</v>
      </c>
      <c r="AL143" s="395"/>
      <c r="AM143" s="395"/>
      <c r="AN143" s="395">
        <f>AK143+1</f>
        <v>175</v>
      </c>
      <c r="AO143" s="395"/>
      <c r="AP143" s="395"/>
      <c r="AQ143" s="395">
        <f>AN143+1</f>
        <v>176</v>
      </c>
      <c r="AR143" s="395"/>
      <c r="AS143" s="395"/>
      <c r="AT143" s="395"/>
      <c r="AU143" s="755"/>
      <c r="AV143" s="780"/>
      <c r="AW143" s="780"/>
      <c r="AX143" s="780"/>
      <c r="AY143" s="780"/>
      <c r="AZ143" s="780"/>
      <c r="BA143" s="777"/>
      <c r="BB143" s="411"/>
      <c r="BC143" s="411"/>
      <c r="BD143" s="411"/>
      <c r="BE143" s="411"/>
      <c r="BF143" s="411"/>
      <c r="BG143" s="411"/>
      <c r="BH143" s="411"/>
      <c r="BI143" s="411"/>
      <c r="BJ143" s="411"/>
      <c r="BK143" s="411"/>
      <c r="BL143" s="411"/>
    </row>
    <row r="144" spans="1:64">
      <c r="A144" s="327"/>
      <c r="B144" s="751"/>
      <c r="C144" s="821" t="s">
        <v>1151</v>
      </c>
      <c r="D144" s="822"/>
      <c r="E144" s="822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808" t="s">
        <v>1169</v>
      </c>
      <c r="Q144" s="808"/>
      <c r="R144" s="808"/>
      <c r="S144" s="808"/>
      <c r="T144" s="808"/>
      <c r="U144" s="808"/>
      <c r="V144" s="808"/>
      <c r="W144" s="808"/>
      <c r="X144" s="808"/>
      <c r="Y144" s="808"/>
      <c r="Z144" s="808"/>
      <c r="AA144" s="808"/>
      <c r="AB144" s="808"/>
      <c r="AC144" s="808"/>
      <c r="AD144" s="808"/>
      <c r="AE144" s="808"/>
      <c r="AF144" s="808"/>
      <c r="AG144" s="808"/>
      <c r="AH144" s="808"/>
      <c r="AI144" s="808"/>
      <c r="AJ144" s="808"/>
      <c r="AK144" s="808"/>
      <c r="AL144" s="808"/>
      <c r="AM144" s="808"/>
      <c r="AN144" s="808"/>
      <c r="AO144" s="808"/>
      <c r="AP144" s="808"/>
      <c r="AQ144" s="808"/>
      <c r="AR144" s="808"/>
      <c r="AS144" s="808"/>
      <c r="AT144" s="356"/>
      <c r="AU144" s="755"/>
      <c r="AV144" s="780"/>
      <c r="AW144" s="780"/>
      <c r="AX144" s="780"/>
      <c r="AY144" s="780"/>
      <c r="AZ144" s="780"/>
      <c r="BA144" s="777"/>
      <c r="BB144" s="327"/>
      <c r="BC144" s="327"/>
      <c r="BD144" s="327"/>
      <c r="BE144" s="327"/>
      <c r="BF144" s="327"/>
      <c r="BG144" s="327"/>
      <c r="BH144" s="327"/>
      <c r="BI144" s="327"/>
      <c r="BJ144" s="327"/>
      <c r="BK144" s="327"/>
      <c r="BL144" s="327"/>
    </row>
    <row r="145" spans="1:64">
      <c r="A145" s="327"/>
      <c r="B145" s="751"/>
      <c r="C145" s="330"/>
      <c r="D145" s="330"/>
      <c r="E145" s="330"/>
      <c r="F145" s="356"/>
      <c r="G145" s="330"/>
      <c r="H145" s="330"/>
      <c r="I145" s="356"/>
      <c r="J145" s="330"/>
      <c r="K145" s="330"/>
      <c r="L145" s="356"/>
      <c r="M145" s="330"/>
      <c r="N145" s="330"/>
      <c r="O145" s="356"/>
      <c r="P145" s="330"/>
      <c r="Q145" s="330"/>
      <c r="R145" s="356"/>
      <c r="S145" s="330"/>
      <c r="T145" s="330"/>
      <c r="U145" s="356"/>
      <c r="V145" s="330"/>
      <c r="W145" s="330"/>
      <c r="X145" s="356"/>
      <c r="Y145" s="330"/>
      <c r="Z145" s="330"/>
      <c r="AA145" s="356"/>
      <c r="AB145" s="330"/>
      <c r="AC145" s="330"/>
      <c r="AD145" s="356"/>
      <c r="AE145" s="330"/>
      <c r="AF145" s="330"/>
      <c r="AG145" s="356"/>
      <c r="AH145" s="330"/>
      <c r="AI145" s="330"/>
      <c r="AJ145" s="356"/>
      <c r="AK145" s="330"/>
      <c r="AL145" s="330"/>
      <c r="AM145" s="356"/>
      <c r="AN145" s="330"/>
      <c r="AO145" s="330"/>
      <c r="AP145" s="356"/>
      <c r="AQ145" s="330"/>
      <c r="AR145" s="384"/>
      <c r="AS145" s="356"/>
      <c r="AT145" s="356"/>
      <c r="AU145" s="755"/>
      <c r="AV145" s="780"/>
      <c r="AW145" s="780"/>
      <c r="AX145" s="780"/>
      <c r="AY145" s="780"/>
      <c r="AZ145" s="780"/>
      <c r="BA145" s="777"/>
      <c r="BB145" s="327"/>
      <c r="BC145" s="327"/>
      <c r="BD145" s="327"/>
      <c r="BE145" s="327"/>
      <c r="BF145" s="327"/>
      <c r="BG145" s="327"/>
      <c r="BH145" s="327"/>
      <c r="BI145" s="327"/>
      <c r="BJ145" s="327"/>
      <c r="BK145" s="327"/>
      <c r="BL145" s="327"/>
    </row>
    <row r="146" spans="1:64">
      <c r="A146" s="327"/>
      <c r="B146" s="751"/>
      <c r="C146" s="330"/>
      <c r="D146" s="330"/>
      <c r="E146" s="330"/>
      <c r="F146" s="356"/>
      <c r="G146" s="330"/>
      <c r="H146" s="330"/>
      <c r="I146" s="356"/>
      <c r="J146" s="330"/>
      <c r="K146" s="330"/>
      <c r="L146" s="356"/>
      <c r="M146" s="330"/>
      <c r="N146" s="330"/>
      <c r="O146" s="356"/>
      <c r="P146" s="330"/>
      <c r="Q146" s="330"/>
      <c r="R146" s="356"/>
      <c r="S146" s="330"/>
      <c r="T146" s="330"/>
      <c r="U146" s="356"/>
      <c r="V146" s="330"/>
      <c r="W146" s="330"/>
      <c r="X146" s="356"/>
      <c r="Y146" s="330"/>
      <c r="Z146" s="330"/>
      <c r="AA146" s="356"/>
      <c r="AB146" s="330"/>
      <c r="AC146" s="330"/>
      <c r="AD146" s="356"/>
      <c r="AE146" s="330"/>
      <c r="AF146" s="330"/>
      <c r="AG146" s="356"/>
      <c r="AH146" s="330"/>
      <c r="AI146" s="330"/>
      <c r="AJ146" s="356"/>
      <c r="AK146" s="330"/>
      <c r="AL146" s="330"/>
      <c r="AM146" s="356"/>
      <c r="AN146" s="330"/>
      <c r="AO146" s="330"/>
      <c r="AP146" s="356"/>
      <c r="AQ146" s="330"/>
      <c r="AR146" s="330"/>
      <c r="AS146" s="356"/>
      <c r="AT146" s="356"/>
      <c r="AU146" s="755"/>
      <c r="AV146" s="780"/>
      <c r="AW146" s="780"/>
      <c r="AX146" s="780"/>
      <c r="AY146" s="780"/>
      <c r="AZ146" s="780"/>
      <c r="BA146" s="777"/>
      <c r="BB146" s="327"/>
      <c r="BC146" s="327"/>
      <c r="BD146" s="327"/>
      <c r="BE146" s="327"/>
      <c r="BF146" s="327"/>
      <c r="BG146" s="327"/>
      <c r="BH146" s="327"/>
      <c r="BI146" s="327"/>
      <c r="BJ146" s="327"/>
      <c r="BK146" s="327"/>
      <c r="BL146" s="327"/>
    </row>
    <row r="147" spans="1:64" ht="17" thickBot="1">
      <c r="A147" s="327"/>
      <c r="B147" s="751"/>
      <c r="C147" s="330"/>
      <c r="D147" s="420"/>
      <c r="E147" s="421"/>
      <c r="F147" s="422"/>
      <c r="G147" s="820"/>
      <c r="H147" s="820"/>
      <c r="I147" s="422"/>
      <c r="J147" s="820"/>
      <c r="K147" s="820"/>
      <c r="L147" s="422"/>
      <c r="M147" s="820"/>
      <c r="N147" s="820"/>
      <c r="O147" s="422"/>
      <c r="P147" s="820"/>
      <c r="Q147" s="820"/>
      <c r="R147" s="422"/>
      <c r="S147" s="823" t="s">
        <v>1172</v>
      </c>
      <c r="T147" s="823"/>
      <c r="U147" s="422"/>
      <c r="V147" s="823" t="s">
        <v>1172</v>
      </c>
      <c r="W147" s="823"/>
      <c r="X147" s="422"/>
      <c r="Y147" s="820"/>
      <c r="Z147" s="820"/>
      <c r="AA147" s="422"/>
      <c r="AB147" s="820"/>
      <c r="AC147" s="820"/>
      <c r="AD147" s="422"/>
      <c r="AE147" s="820" t="s">
        <v>1172</v>
      </c>
      <c r="AF147" s="820"/>
      <c r="AG147" s="422"/>
      <c r="AH147" s="820" t="s">
        <v>1172</v>
      </c>
      <c r="AI147" s="820"/>
      <c r="AJ147" s="422"/>
      <c r="AK147" s="820"/>
      <c r="AL147" s="820"/>
      <c r="AM147" s="422"/>
      <c r="AN147" s="820" t="s">
        <v>1172</v>
      </c>
      <c r="AO147" s="820"/>
      <c r="AP147" s="356"/>
      <c r="AQ147" s="814"/>
      <c r="AR147" s="814"/>
      <c r="AS147" s="356"/>
      <c r="AT147" s="356"/>
      <c r="AU147" s="755"/>
      <c r="AV147" s="781">
        <f>COUNTA(D150:AR151)</f>
        <v>55</v>
      </c>
      <c r="AW147" s="781" t="e">
        <f>COUNTIF(#REF!,"FC")</f>
        <v>#REF!</v>
      </c>
      <c r="AX147" s="781">
        <f>COUNTIF(D146:AR146,"EC")</f>
        <v>0</v>
      </c>
      <c r="AY147" s="781">
        <f>COUNTIF(D149:AR149,"E")</f>
        <v>0</v>
      </c>
      <c r="AZ147" s="781" t="e">
        <f>COUNTIF(#REF!,"TW")</f>
        <v>#REF!</v>
      </c>
      <c r="BA147" s="778"/>
      <c r="BB147" s="327"/>
      <c r="BC147" s="327"/>
      <c r="BD147" s="327"/>
      <c r="BE147" s="327"/>
      <c r="BF147" s="327"/>
      <c r="BG147" s="327"/>
      <c r="BH147" s="327"/>
      <c r="BI147" s="327"/>
      <c r="BJ147" s="327"/>
      <c r="BK147" s="327"/>
      <c r="BL147" s="327"/>
    </row>
    <row r="148" spans="1:64" ht="17.5" thickTop="1" thickBot="1">
      <c r="A148" s="327"/>
      <c r="B148" s="751"/>
      <c r="C148" s="356"/>
      <c r="D148" s="423" t="s">
        <v>796</v>
      </c>
      <c r="E148" s="424" t="s">
        <v>798</v>
      </c>
      <c r="F148" s="422"/>
      <c r="G148" s="423" t="s">
        <v>796</v>
      </c>
      <c r="H148" s="424" t="s">
        <v>798</v>
      </c>
      <c r="I148" s="422"/>
      <c r="J148" s="423" t="s">
        <v>796</v>
      </c>
      <c r="K148" s="424" t="s">
        <v>798</v>
      </c>
      <c r="L148" s="422"/>
      <c r="M148" s="423" t="s">
        <v>796</v>
      </c>
      <c r="N148" s="424" t="s">
        <v>798</v>
      </c>
      <c r="O148" s="422"/>
      <c r="P148" s="423" t="s">
        <v>796</v>
      </c>
      <c r="Q148" s="424" t="s">
        <v>798</v>
      </c>
      <c r="R148" s="422"/>
      <c r="S148" s="413" t="s">
        <v>796</v>
      </c>
      <c r="T148" s="414" t="s">
        <v>798</v>
      </c>
      <c r="U148" s="422"/>
      <c r="V148" s="413" t="s">
        <v>796</v>
      </c>
      <c r="W148" s="414" t="s">
        <v>798</v>
      </c>
      <c r="X148" s="422"/>
      <c r="Y148" s="423" t="s">
        <v>796</v>
      </c>
      <c r="Z148" s="424" t="s">
        <v>798</v>
      </c>
      <c r="AA148" s="422"/>
      <c r="AB148" s="423" t="s">
        <v>796</v>
      </c>
      <c r="AC148" s="424" t="s">
        <v>798</v>
      </c>
      <c r="AD148" s="422"/>
      <c r="AE148" s="413" t="s">
        <v>796</v>
      </c>
      <c r="AF148" s="414" t="s">
        <v>798</v>
      </c>
      <c r="AG148" s="422"/>
      <c r="AH148" s="425" t="s">
        <v>796</v>
      </c>
      <c r="AI148" s="426" t="s">
        <v>798</v>
      </c>
      <c r="AJ148" s="422"/>
      <c r="AK148" s="423" t="s">
        <v>796</v>
      </c>
      <c r="AL148" s="424" t="s">
        <v>798</v>
      </c>
      <c r="AM148" s="422"/>
      <c r="AN148" s="413" t="s">
        <v>796</v>
      </c>
      <c r="AO148" s="414" t="s">
        <v>798</v>
      </c>
      <c r="AP148" s="356"/>
      <c r="AQ148" s="402" t="s">
        <v>796</v>
      </c>
      <c r="AR148" s="403" t="s">
        <v>798</v>
      </c>
      <c r="AS148" s="408"/>
      <c r="AT148" s="356"/>
      <c r="AU148" s="755"/>
      <c r="AV148" s="761">
        <f>COUNTA(D151:AR151)</f>
        <v>14</v>
      </c>
      <c r="AW148" s="761">
        <f>COUNTIF(D147:AR147,"FC")</f>
        <v>5</v>
      </c>
      <c r="AX148" s="761">
        <f>COUNTIF(J146:AR146,"EC")</f>
        <v>0</v>
      </c>
      <c r="AY148" s="761">
        <f>COUNTIF(J150:AR150,"E")</f>
        <v>4</v>
      </c>
      <c r="AZ148" s="761">
        <f>COUNTIF(J147:AR147,"TW")</f>
        <v>0</v>
      </c>
      <c r="BA148" s="762"/>
      <c r="BB148" s="327"/>
      <c r="BC148" s="327"/>
      <c r="BD148" s="327"/>
      <c r="BE148" s="327"/>
      <c r="BF148" s="327"/>
      <c r="BG148" s="327"/>
      <c r="BH148" s="327"/>
      <c r="BI148" s="327"/>
      <c r="BJ148" s="327"/>
      <c r="BK148" s="327"/>
      <c r="BL148" s="327"/>
    </row>
    <row r="149" spans="1:64" ht="17.5" thickTop="1" thickBot="1">
      <c r="A149" s="327"/>
      <c r="B149" s="751"/>
      <c r="C149" s="356"/>
      <c r="D149" s="427" t="s">
        <v>801</v>
      </c>
      <c r="E149" s="428" t="s">
        <v>622</v>
      </c>
      <c r="F149" s="422"/>
      <c r="G149" s="427" t="s">
        <v>801</v>
      </c>
      <c r="H149" s="428" t="s">
        <v>622</v>
      </c>
      <c r="I149" s="422" t="s">
        <v>808</v>
      </c>
      <c r="J149" s="427" t="s">
        <v>801</v>
      </c>
      <c r="K149" s="428" t="s">
        <v>622</v>
      </c>
      <c r="L149" s="422"/>
      <c r="M149" s="427" t="s">
        <v>801</v>
      </c>
      <c r="N149" s="428" t="s">
        <v>622</v>
      </c>
      <c r="O149" s="422"/>
      <c r="P149" s="427" t="s">
        <v>801</v>
      </c>
      <c r="Q149" s="428" t="s">
        <v>622</v>
      </c>
      <c r="R149" s="422"/>
      <c r="S149" s="415" t="s">
        <v>801</v>
      </c>
      <c r="T149" s="416" t="s">
        <v>622</v>
      </c>
      <c r="U149" s="422"/>
      <c r="V149" s="415" t="s">
        <v>801</v>
      </c>
      <c r="W149" s="416" t="s">
        <v>622</v>
      </c>
      <c r="X149" s="422"/>
      <c r="Y149" s="427" t="s">
        <v>801</v>
      </c>
      <c r="Z149" s="428" t="s">
        <v>622</v>
      </c>
      <c r="AA149" s="422"/>
      <c r="AB149" s="427" t="s">
        <v>801</v>
      </c>
      <c r="AC149" s="428" t="s">
        <v>622</v>
      </c>
      <c r="AD149" s="422"/>
      <c r="AE149" s="415" t="s">
        <v>801</v>
      </c>
      <c r="AF149" s="416" t="s">
        <v>622</v>
      </c>
      <c r="AG149" s="422"/>
      <c r="AH149" s="429" t="s">
        <v>801</v>
      </c>
      <c r="AI149" s="430" t="s">
        <v>622</v>
      </c>
      <c r="AJ149" s="422"/>
      <c r="AK149" s="427" t="s">
        <v>801</v>
      </c>
      <c r="AL149" s="428" t="s">
        <v>622</v>
      </c>
      <c r="AM149" s="422"/>
      <c r="AN149" s="415" t="s">
        <v>801</v>
      </c>
      <c r="AO149" s="416" t="s">
        <v>622</v>
      </c>
      <c r="AP149" s="356"/>
      <c r="AQ149" s="405" t="s">
        <v>801</v>
      </c>
      <c r="AR149" s="406" t="s">
        <v>622</v>
      </c>
      <c r="AS149" s="408"/>
      <c r="AT149" s="356"/>
      <c r="AU149" s="755"/>
      <c r="AV149" s="761"/>
      <c r="AW149" s="761"/>
      <c r="AX149" s="761"/>
      <c r="AY149" s="761"/>
      <c r="AZ149" s="761"/>
      <c r="BA149" s="762"/>
      <c r="BB149" s="327"/>
      <c r="BC149" s="327"/>
      <c r="BD149" s="327"/>
      <c r="BE149" s="327"/>
      <c r="BF149" s="327"/>
      <c r="BG149" s="327"/>
      <c r="BH149" s="327"/>
      <c r="BI149" s="327"/>
      <c r="BJ149" s="327"/>
      <c r="BK149" s="327"/>
      <c r="BL149" s="327"/>
    </row>
    <row r="150" spans="1:64" ht="17.5" thickTop="1" thickBot="1">
      <c r="A150" s="327"/>
      <c r="B150" s="751"/>
      <c r="C150" s="330"/>
      <c r="D150" s="431">
        <v>0</v>
      </c>
      <c r="E150" s="432" t="s">
        <v>947</v>
      </c>
      <c r="F150" s="433">
        <v>338</v>
      </c>
      <c r="G150" s="431">
        <v>0</v>
      </c>
      <c r="H150" s="432" t="s">
        <v>947</v>
      </c>
      <c r="I150" s="433">
        <v>324</v>
      </c>
      <c r="J150" s="431">
        <v>0</v>
      </c>
      <c r="K150" s="432" t="s">
        <v>947</v>
      </c>
      <c r="L150" s="433">
        <v>261</v>
      </c>
      <c r="M150" s="431">
        <v>0</v>
      </c>
      <c r="N150" s="432" t="s">
        <v>947</v>
      </c>
      <c r="O150" s="433">
        <v>315</v>
      </c>
      <c r="P150" s="431">
        <v>0</v>
      </c>
      <c r="Q150" s="432" t="s">
        <v>947</v>
      </c>
      <c r="R150" s="433">
        <v>426</v>
      </c>
      <c r="S150" s="417" t="s">
        <v>1173</v>
      </c>
      <c r="T150" s="418" t="s">
        <v>1313</v>
      </c>
      <c r="U150" s="433">
        <v>418.99900000000002</v>
      </c>
      <c r="V150" s="417" t="s">
        <v>1173</v>
      </c>
      <c r="W150" s="418" t="s">
        <v>1313</v>
      </c>
      <c r="X150" s="433">
        <v>367</v>
      </c>
      <c r="Y150" s="431">
        <v>0</v>
      </c>
      <c r="Z150" s="432" t="s">
        <v>947</v>
      </c>
      <c r="AA150" s="433">
        <v>431</v>
      </c>
      <c r="AB150" s="431">
        <v>0</v>
      </c>
      <c r="AC150" s="432" t="s">
        <v>947</v>
      </c>
      <c r="AD150" s="433">
        <v>403</v>
      </c>
      <c r="AE150" s="417" t="s">
        <v>1173</v>
      </c>
      <c r="AF150" s="418" t="s">
        <v>947</v>
      </c>
      <c r="AG150" s="433">
        <v>438</v>
      </c>
      <c r="AH150" s="434">
        <v>0</v>
      </c>
      <c r="AI150" s="435" t="s">
        <v>1313</v>
      </c>
      <c r="AJ150" s="433">
        <v>356.71</v>
      </c>
      <c r="AK150" s="431">
        <v>0</v>
      </c>
      <c r="AL150" s="432" t="s">
        <v>947</v>
      </c>
      <c r="AM150" s="433">
        <v>305</v>
      </c>
      <c r="AN150" s="417" t="s">
        <v>1173</v>
      </c>
      <c r="AO150" s="418" t="s">
        <v>1313</v>
      </c>
      <c r="AP150" s="376">
        <v>337.839</v>
      </c>
      <c r="AQ150" s="370">
        <v>0</v>
      </c>
      <c r="AR150" s="375" t="s">
        <v>947</v>
      </c>
      <c r="AS150" s="376">
        <v>317</v>
      </c>
      <c r="AT150" s="356"/>
      <c r="AU150" s="755"/>
      <c r="AV150" s="761"/>
      <c r="AW150" s="761"/>
      <c r="AX150" s="761"/>
      <c r="AY150" s="761"/>
      <c r="AZ150" s="761"/>
      <c r="BA150" s="762"/>
      <c r="BB150" s="333">
        <f>SUM(F150:AS150)</f>
        <v>5038.5479999999998</v>
      </c>
      <c r="BC150" s="327"/>
      <c r="BD150" s="327"/>
      <c r="BE150" s="327"/>
      <c r="BF150" s="327"/>
      <c r="BG150" s="327"/>
      <c r="BH150" s="327"/>
      <c r="BI150" s="327"/>
      <c r="BJ150" s="327"/>
      <c r="BK150" s="327"/>
      <c r="BL150" s="327"/>
    </row>
    <row r="151" spans="1:64" s="352" customFormat="1" ht="17" thickTop="1">
      <c r="A151" s="351"/>
      <c r="B151" s="751"/>
      <c r="C151" s="397" t="s">
        <v>1170</v>
      </c>
      <c r="D151" s="760" t="s">
        <v>1507</v>
      </c>
      <c r="E151" s="760"/>
      <c r="F151" s="356"/>
      <c r="G151" s="760" t="s">
        <v>1508</v>
      </c>
      <c r="H151" s="760"/>
      <c r="I151" s="384"/>
      <c r="J151" s="760" t="s">
        <v>1509</v>
      </c>
      <c r="K151" s="760"/>
      <c r="L151" s="384"/>
      <c r="M151" s="760" t="s">
        <v>1510</v>
      </c>
      <c r="N151" s="760"/>
      <c r="O151" s="384"/>
      <c r="P151" s="760" t="s">
        <v>1511</v>
      </c>
      <c r="Q151" s="760"/>
      <c r="R151" s="356"/>
      <c r="S151" s="760" t="s">
        <v>970</v>
      </c>
      <c r="T151" s="760"/>
      <c r="U151" s="356"/>
      <c r="V151" s="760" t="s">
        <v>971</v>
      </c>
      <c r="W151" s="760"/>
      <c r="X151" s="356"/>
      <c r="Y151" s="760" t="s">
        <v>1512</v>
      </c>
      <c r="Z151" s="760"/>
      <c r="AA151" s="356"/>
      <c r="AB151" s="760" t="s">
        <v>972</v>
      </c>
      <c r="AC151" s="760"/>
      <c r="AD151" s="356"/>
      <c r="AE151" s="760" t="s">
        <v>973</v>
      </c>
      <c r="AF151" s="760"/>
      <c r="AG151" s="356"/>
      <c r="AH151" s="760" t="s">
        <v>974</v>
      </c>
      <c r="AI151" s="760"/>
      <c r="AJ151" s="356"/>
      <c r="AK151" s="760" t="s">
        <v>1087</v>
      </c>
      <c r="AL151" s="760"/>
      <c r="AM151" s="356"/>
      <c r="AN151" s="760" t="s">
        <v>975</v>
      </c>
      <c r="AO151" s="760"/>
      <c r="AP151" s="356"/>
      <c r="AQ151" s="760" t="s">
        <v>1513</v>
      </c>
      <c r="AR151" s="760"/>
      <c r="AS151" s="384"/>
      <c r="AT151" s="356"/>
      <c r="AU151" s="755"/>
      <c r="AV151" s="779"/>
      <c r="AW151" s="779"/>
      <c r="AX151" s="779"/>
      <c r="AY151" s="779"/>
      <c r="AZ151" s="779"/>
      <c r="BA151" s="786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 spans="1:64" s="352" customFormat="1">
      <c r="A152" s="351"/>
      <c r="B152" s="751"/>
      <c r="C152" s="384"/>
      <c r="D152" s="760" t="s">
        <v>1326</v>
      </c>
      <c r="E152" s="760"/>
      <c r="F152" s="356"/>
      <c r="G152" s="760" t="s">
        <v>1099</v>
      </c>
      <c r="H152" s="760"/>
      <c r="I152" s="356"/>
      <c r="J152" s="760" t="s">
        <v>1094</v>
      </c>
      <c r="K152" s="760"/>
      <c r="L152" s="356"/>
      <c r="M152" s="760" t="s">
        <v>1094</v>
      </c>
      <c r="N152" s="760"/>
      <c r="O152" s="356"/>
      <c r="P152" s="760" t="s">
        <v>1325</v>
      </c>
      <c r="Q152" s="760"/>
      <c r="R152" s="356"/>
      <c r="S152" s="760" t="s">
        <v>1093</v>
      </c>
      <c r="T152" s="760"/>
      <c r="U152" s="356"/>
      <c r="V152" s="760" t="s">
        <v>1093</v>
      </c>
      <c r="W152" s="760"/>
      <c r="X152" s="356"/>
      <c r="Y152" s="760" t="s">
        <v>1107</v>
      </c>
      <c r="Z152" s="760"/>
      <c r="AA152" s="356"/>
      <c r="AB152" s="760" t="s">
        <v>1094</v>
      </c>
      <c r="AC152" s="760"/>
      <c r="AD152" s="356"/>
      <c r="AE152" s="760" t="s">
        <v>1099</v>
      </c>
      <c r="AF152" s="760"/>
      <c r="AG152" s="356"/>
      <c r="AH152" s="760" t="s">
        <v>1316</v>
      </c>
      <c r="AI152" s="760"/>
      <c r="AJ152" s="356"/>
      <c r="AK152" s="760" t="s">
        <v>1318</v>
      </c>
      <c r="AL152" s="760"/>
      <c r="AM152" s="356"/>
      <c r="AN152" s="760" t="s">
        <v>1107</v>
      </c>
      <c r="AO152" s="760"/>
      <c r="AP152" s="356"/>
      <c r="AQ152" s="760" t="s">
        <v>1331</v>
      </c>
      <c r="AR152" s="760"/>
      <c r="AS152" s="384"/>
      <c r="AT152" s="356"/>
      <c r="AU152" s="755"/>
      <c r="AV152" s="780"/>
      <c r="AW152" s="780"/>
      <c r="AX152" s="780"/>
      <c r="AY152" s="780"/>
      <c r="AZ152" s="780"/>
      <c r="BA152" s="777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 spans="1:64">
      <c r="A153" s="327"/>
      <c r="B153" s="751"/>
      <c r="C153" s="330"/>
      <c r="D153" s="388"/>
      <c r="E153" s="388"/>
      <c r="F153" s="356"/>
      <c r="G153" s="388"/>
      <c r="H153" s="388"/>
      <c r="I153" s="388"/>
      <c r="J153" s="388"/>
      <c r="K153" s="388"/>
      <c r="L153" s="356"/>
      <c r="M153" s="388"/>
      <c r="N153" s="388"/>
      <c r="O153" s="356"/>
      <c r="P153" s="388"/>
      <c r="Q153" s="388"/>
      <c r="R153" s="388"/>
      <c r="S153" s="409"/>
      <c r="T153" s="410"/>
      <c r="U153" s="388"/>
      <c r="V153" s="388"/>
      <c r="W153" s="388"/>
      <c r="X153" s="330"/>
      <c r="Y153" s="388"/>
      <c r="Z153" s="388"/>
      <c r="AA153" s="356"/>
      <c r="AB153" s="388"/>
      <c r="AC153" s="388"/>
      <c r="AD153" s="356"/>
      <c r="AE153" s="388"/>
      <c r="AF153" s="388"/>
      <c r="AG153" s="356"/>
      <c r="AH153" s="388"/>
      <c r="AI153" s="388"/>
      <c r="AJ153" s="393"/>
      <c r="AK153" s="388"/>
      <c r="AL153" s="388"/>
      <c r="AM153" s="393"/>
      <c r="AN153" s="388"/>
      <c r="AO153" s="388"/>
      <c r="AP153" s="393"/>
      <c r="AQ153" s="388"/>
      <c r="AR153" s="388"/>
      <c r="AS153" s="393"/>
      <c r="AT153" s="393"/>
      <c r="AU153" s="755"/>
      <c r="AV153" s="780"/>
      <c r="AW153" s="780"/>
      <c r="AX153" s="780"/>
      <c r="AY153" s="780"/>
      <c r="AZ153" s="780"/>
      <c r="BA153" s="777"/>
      <c r="BB153" s="327"/>
      <c r="BC153" s="327"/>
      <c r="BD153" s="327"/>
      <c r="BE153" s="327"/>
      <c r="BF153" s="327"/>
      <c r="BG153" s="327"/>
      <c r="BH153" s="327"/>
      <c r="BI153" s="327"/>
      <c r="BJ153" s="327"/>
      <c r="BK153" s="327"/>
      <c r="BL153" s="327"/>
    </row>
    <row r="154" spans="1:64" s="412" customFormat="1">
      <c r="A154" s="411"/>
      <c r="B154" s="751"/>
      <c r="C154" s="395"/>
      <c r="D154" s="395">
        <f>AQ143+1</f>
        <v>177</v>
      </c>
      <c r="E154" s="395"/>
      <c r="F154" s="382"/>
      <c r="G154" s="395">
        <f>D154+1</f>
        <v>178</v>
      </c>
      <c r="H154" s="395"/>
      <c r="I154" s="382"/>
      <c r="J154" s="395">
        <f>G154+1</f>
        <v>179</v>
      </c>
      <c r="K154" s="395"/>
      <c r="L154" s="382"/>
      <c r="M154" s="395">
        <f>J154+1</f>
        <v>180</v>
      </c>
      <c r="N154" s="395"/>
      <c r="O154" s="382"/>
      <c r="P154" s="395">
        <f>M154+1</f>
        <v>181</v>
      </c>
      <c r="Q154" s="395"/>
      <c r="R154" s="382"/>
      <c r="S154" s="395">
        <f>P154+1</f>
        <v>182</v>
      </c>
      <c r="T154" s="395"/>
      <c r="U154" s="382"/>
      <c r="V154" s="395">
        <f>S154+1</f>
        <v>183</v>
      </c>
      <c r="W154" s="395"/>
      <c r="X154" s="395"/>
      <c r="Y154" s="395">
        <f>V154+1</f>
        <v>184</v>
      </c>
      <c r="Z154" s="395"/>
      <c r="AA154" s="382"/>
      <c r="AB154" s="395">
        <f>Y154+1</f>
        <v>185</v>
      </c>
      <c r="AC154" s="395"/>
      <c r="AD154" s="382"/>
      <c r="AE154" s="395">
        <f>AB154+1</f>
        <v>186</v>
      </c>
      <c r="AF154" s="395"/>
      <c r="AG154" s="382"/>
      <c r="AH154" s="395">
        <f>AE154+1</f>
        <v>187</v>
      </c>
      <c r="AI154" s="395"/>
      <c r="AJ154" s="395"/>
      <c r="AK154" s="395">
        <f>AH154+1</f>
        <v>188</v>
      </c>
      <c r="AL154" s="395"/>
      <c r="AM154" s="395"/>
      <c r="AN154" s="395">
        <f>AK154+1</f>
        <v>189</v>
      </c>
      <c r="AO154" s="395"/>
      <c r="AP154" s="395"/>
      <c r="AQ154" s="395">
        <f>AN154+1</f>
        <v>190</v>
      </c>
      <c r="AR154" s="395"/>
      <c r="AS154" s="395"/>
      <c r="AT154" s="395"/>
      <c r="AU154" s="755"/>
      <c r="AV154" s="780"/>
      <c r="AW154" s="780"/>
      <c r="AX154" s="780"/>
      <c r="AY154" s="780"/>
      <c r="AZ154" s="780"/>
      <c r="BA154" s="777"/>
      <c r="BB154" s="411"/>
      <c r="BC154" s="411"/>
      <c r="BD154" s="411"/>
      <c r="BE154" s="411"/>
      <c r="BF154" s="411"/>
      <c r="BG154" s="411"/>
      <c r="BH154" s="411"/>
      <c r="BI154" s="411"/>
      <c r="BJ154" s="411"/>
      <c r="BK154" s="411"/>
      <c r="BL154" s="411"/>
    </row>
    <row r="155" spans="1:64">
      <c r="A155" s="327"/>
      <c r="B155" s="751"/>
      <c r="C155" s="813" t="s">
        <v>1169</v>
      </c>
      <c r="D155" s="808"/>
      <c r="E155" s="808"/>
      <c r="F155" s="808"/>
      <c r="G155" s="808"/>
      <c r="H155" s="808"/>
      <c r="I155" s="808"/>
      <c r="J155" s="808"/>
      <c r="K155" s="808"/>
      <c r="L155" s="808"/>
      <c r="M155" s="808"/>
      <c r="N155" s="808"/>
      <c r="O155" s="808"/>
      <c r="P155" s="808"/>
      <c r="Q155" s="808"/>
      <c r="R155" s="808"/>
      <c r="S155" s="808"/>
      <c r="T155" s="808"/>
      <c r="U155" s="808"/>
      <c r="V155" s="808"/>
      <c r="W155" s="808"/>
      <c r="X155" s="808"/>
      <c r="Y155" s="808"/>
      <c r="Z155" s="808"/>
      <c r="AA155" s="808"/>
      <c r="AB155" s="808"/>
      <c r="AC155" s="808"/>
      <c r="AD155" s="808"/>
      <c r="AE155" s="808"/>
      <c r="AF155" s="808"/>
      <c r="AG155" s="808"/>
      <c r="AH155" s="808"/>
      <c r="AI155" s="808"/>
      <c r="AJ155" s="808"/>
      <c r="AK155" s="808"/>
      <c r="AL155" s="808"/>
      <c r="AM155" s="808"/>
      <c r="AN155" s="808"/>
      <c r="AO155" s="808"/>
      <c r="AP155" s="808"/>
      <c r="AQ155" s="808"/>
      <c r="AR155" s="808"/>
      <c r="AS155" s="808"/>
      <c r="AT155" s="356"/>
      <c r="AU155" s="755"/>
      <c r="AV155" s="780"/>
      <c r="AW155" s="780"/>
      <c r="AX155" s="780"/>
      <c r="AY155" s="780"/>
      <c r="AZ155" s="780"/>
      <c r="BA155" s="777"/>
      <c r="BB155" s="327"/>
      <c r="BC155" s="327"/>
      <c r="BD155" s="327"/>
      <c r="BE155" s="327"/>
      <c r="BF155" s="327"/>
      <c r="BG155" s="327"/>
      <c r="BH155" s="327"/>
      <c r="BI155" s="327"/>
      <c r="BJ155" s="327"/>
      <c r="BK155" s="327"/>
      <c r="BL155" s="327"/>
    </row>
    <row r="156" spans="1:64">
      <c r="A156" s="327"/>
      <c r="B156" s="751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56"/>
      <c r="AU156" s="755"/>
      <c r="AV156" s="780"/>
      <c r="AW156" s="780"/>
      <c r="AX156" s="780"/>
      <c r="AY156" s="780"/>
      <c r="AZ156" s="780"/>
      <c r="BA156" s="777"/>
      <c r="BB156" s="327"/>
      <c r="BC156" s="327"/>
      <c r="BD156" s="327"/>
      <c r="BE156" s="327"/>
      <c r="BF156" s="327"/>
      <c r="BG156" s="327"/>
      <c r="BH156" s="327"/>
      <c r="BI156" s="327"/>
      <c r="BJ156" s="327"/>
      <c r="BK156" s="327"/>
      <c r="BL156" s="327"/>
    </row>
    <row r="157" spans="1:64">
      <c r="A157" s="327"/>
      <c r="B157" s="751"/>
      <c r="C157" s="436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56"/>
      <c r="AU157" s="755"/>
      <c r="AV157" s="780"/>
      <c r="AW157" s="780"/>
      <c r="AX157" s="780"/>
      <c r="AY157" s="780"/>
      <c r="AZ157" s="780"/>
      <c r="BA157" s="777"/>
      <c r="BB157" s="327"/>
      <c r="BC157" s="327"/>
      <c r="BD157" s="327"/>
      <c r="BE157" s="327"/>
      <c r="BF157" s="327"/>
      <c r="BG157" s="327"/>
      <c r="BH157" s="327"/>
      <c r="BI157" s="327"/>
      <c r="BJ157" s="327"/>
      <c r="BK157" s="327"/>
      <c r="BL157" s="327"/>
    </row>
    <row r="158" spans="1:64" ht="17" thickBot="1">
      <c r="A158" s="327"/>
      <c r="B158" s="751"/>
      <c r="C158" s="330"/>
      <c r="D158" s="391"/>
      <c r="E158" s="364"/>
      <c r="F158" s="356"/>
      <c r="G158" s="776"/>
      <c r="H158" s="776"/>
      <c r="I158" s="356"/>
      <c r="J158" s="776"/>
      <c r="K158" s="776"/>
      <c r="L158" s="356"/>
      <c r="M158" s="776"/>
      <c r="N158" s="776"/>
      <c r="O158" s="356"/>
      <c r="P158" s="776"/>
      <c r="Q158" s="776"/>
      <c r="R158" s="356"/>
      <c r="S158" s="776"/>
      <c r="T158" s="776"/>
      <c r="U158" s="356"/>
      <c r="V158" s="776"/>
      <c r="W158" s="776"/>
      <c r="X158" s="356"/>
      <c r="Y158" s="776" t="s">
        <v>1172</v>
      </c>
      <c r="Z158" s="776"/>
      <c r="AA158" s="356"/>
      <c r="AB158" s="776" t="s">
        <v>1172</v>
      </c>
      <c r="AC158" s="776"/>
      <c r="AD158" s="356"/>
      <c r="AE158" s="776"/>
      <c r="AF158" s="776"/>
      <c r="AG158" s="356"/>
      <c r="AH158" s="776"/>
      <c r="AI158" s="776"/>
      <c r="AJ158" s="356"/>
      <c r="AK158" s="776"/>
      <c r="AL158" s="776"/>
      <c r="AM158" s="356"/>
      <c r="AN158" s="776"/>
      <c r="AO158" s="776"/>
      <c r="AP158" s="356"/>
      <c r="AQ158" s="814"/>
      <c r="AR158" s="814"/>
      <c r="AS158" s="356"/>
      <c r="AT158" s="356"/>
      <c r="AU158" s="755"/>
      <c r="AV158" s="781"/>
      <c r="AW158" s="781"/>
      <c r="AX158" s="781"/>
      <c r="AY158" s="781"/>
      <c r="AZ158" s="781"/>
      <c r="BA158" s="778"/>
      <c r="BB158" s="327"/>
      <c r="BC158" s="327"/>
      <c r="BD158" s="327"/>
      <c r="BE158" s="327"/>
      <c r="BF158" s="327"/>
      <c r="BG158" s="327"/>
      <c r="BH158" s="327"/>
      <c r="BI158" s="327"/>
      <c r="BJ158" s="327"/>
      <c r="BK158" s="327"/>
      <c r="BL158" s="327"/>
    </row>
    <row r="159" spans="1:64" ht="17.5" thickTop="1" thickBot="1">
      <c r="A159" s="327"/>
      <c r="B159" s="751"/>
      <c r="C159" s="356"/>
      <c r="D159" s="423" t="s">
        <v>796</v>
      </c>
      <c r="E159" s="424" t="s">
        <v>798</v>
      </c>
      <c r="F159" s="422"/>
      <c r="G159" s="423" t="s">
        <v>796</v>
      </c>
      <c r="H159" s="424" t="s">
        <v>798</v>
      </c>
      <c r="I159" s="422"/>
      <c r="J159" s="423" t="s">
        <v>796</v>
      </c>
      <c r="K159" s="424" t="s">
        <v>798</v>
      </c>
      <c r="L159" s="422"/>
      <c r="M159" s="423" t="s">
        <v>796</v>
      </c>
      <c r="N159" s="424" t="s">
        <v>798</v>
      </c>
      <c r="O159" s="422"/>
      <c r="P159" s="423" t="s">
        <v>796</v>
      </c>
      <c r="Q159" s="424" t="s">
        <v>798</v>
      </c>
      <c r="R159" s="422"/>
      <c r="S159" s="423" t="s">
        <v>796</v>
      </c>
      <c r="T159" s="424" t="s">
        <v>798</v>
      </c>
      <c r="U159" s="422"/>
      <c r="V159" s="423" t="s">
        <v>796</v>
      </c>
      <c r="W159" s="424" t="s">
        <v>798</v>
      </c>
      <c r="X159" s="422"/>
      <c r="Y159" s="413" t="s">
        <v>796</v>
      </c>
      <c r="Z159" s="414" t="s">
        <v>798</v>
      </c>
      <c r="AA159" s="422"/>
      <c r="AB159" s="413" t="s">
        <v>796</v>
      </c>
      <c r="AC159" s="414" t="s">
        <v>798</v>
      </c>
      <c r="AD159" s="422"/>
      <c r="AE159" s="402" t="s">
        <v>796</v>
      </c>
      <c r="AF159" s="403" t="s">
        <v>798</v>
      </c>
      <c r="AG159" s="356"/>
      <c r="AH159" s="402" t="s">
        <v>796</v>
      </c>
      <c r="AI159" s="403" t="s">
        <v>798</v>
      </c>
      <c r="AJ159" s="356"/>
      <c r="AK159" s="402" t="s">
        <v>796</v>
      </c>
      <c r="AL159" s="403" t="s">
        <v>798</v>
      </c>
      <c r="AM159" s="356"/>
      <c r="AN159" s="402" t="s">
        <v>796</v>
      </c>
      <c r="AO159" s="403" t="s">
        <v>798</v>
      </c>
      <c r="AP159" s="356"/>
      <c r="AQ159" s="402" t="s">
        <v>796</v>
      </c>
      <c r="AR159" s="403" t="s">
        <v>798</v>
      </c>
      <c r="AS159" s="408"/>
      <c r="AT159" s="356"/>
      <c r="AU159" s="755"/>
      <c r="AV159" s="761">
        <v>14</v>
      </c>
      <c r="AW159" s="761">
        <f>COUNTIF(K158:AR158,"FC")</f>
        <v>2</v>
      </c>
      <c r="AX159" s="761">
        <f>COUNTIF(J157:AR157,"EC")</f>
        <v>0</v>
      </c>
      <c r="AY159" s="761">
        <f>COUNTIF(J161:AR161,"E")</f>
        <v>2</v>
      </c>
      <c r="AZ159" s="761">
        <f>COUNTIF(J158:AR158,"TW")</f>
        <v>0</v>
      </c>
      <c r="BA159" s="762"/>
      <c r="BB159" s="327"/>
      <c r="BC159" s="327"/>
      <c r="BD159" s="327"/>
      <c r="BE159" s="327"/>
      <c r="BF159" s="327"/>
      <c r="BG159" s="327"/>
      <c r="BH159" s="327"/>
      <c r="BI159" s="327"/>
      <c r="BJ159" s="327"/>
      <c r="BK159" s="327"/>
      <c r="BL159" s="327"/>
    </row>
    <row r="160" spans="1:64" ht="17.5" thickTop="1" thickBot="1">
      <c r="A160" s="327"/>
      <c r="B160" s="751"/>
      <c r="C160" s="356"/>
      <c r="D160" s="427" t="s">
        <v>801</v>
      </c>
      <c r="E160" s="428" t="s">
        <v>622</v>
      </c>
      <c r="F160" s="422"/>
      <c r="G160" s="427" t="s">
        <v>801</v>
      </c>
      <c r="H160" s="428" t="s">
        <v>622</v>
      </c>
      <c r="I160" s="422" t="s">
        <v>808</v>
      </c>
      <c r="J160" s="427" t="s">
        <v>801</v>
      </c>
      <c r="K160" s="428" t="s">
        <v>622</v>
      </c>
      <c r="L160" s="422"/>
      <c r="M160" s="427" t="s">
        <v>801</v>
      </c>
      <c r="N160" s="428" t="s">
        <v>622</v>
      </c>
      <c r="O160" s="422"/>
      <c r="P160" s="427" t="s">
        <v>801</v>
      </c>
      <c r="Q160" s="428" t="s">
        <v>622</v>
      </c>
      <c r="R160" s="422"/>
      <c r="S160" s="427" t="s">
        <v>801</v>
      </c>
      <c r="T160" s="428" t="s">
        <v>622</v>
      </c>
      <c r="U160" s="422"/>
      <c r="V160" s="427" t="s">
        <v>801</v>
      </c>
      <c r="W160" s="428" t="s">
        <v>622</v>
      </c>
      <c r="X160" s="422"/>
      <c r="Y160" s="415" t="s">
        <v>801</v>
      </c>
      <c r="Z160" s="416" t="s">
        <v>622</v>
      </c>
      <c r="AA160" s="422"/>
      <c r="AB160" s="415" t="s">
        <v>801</v>
      </c>
      <c r="AC160" s="416" t="s">
        <v>622</v>
      </c>
      <c r="AD160" s="422"/>
      <c r="AE160" s="405" t="s">
        <v>801</v>
      </c>
      <c r="AF160" s="406" t="s">
        <v>622</v>
      </c>
      <c r="AG160" s="356"/>
      <c r="AH160" s="405" t="s">
        <v>801</v>
      </c>
      <c r="AI160" s="406" t="s">
        <v>622</v>
      </c>
      <c r="AJ160" s="356"/>
      <c r="AK160" s="405" t="s">
        <v>801</v>
      </c>
      <c r="AL160" s="406" t="s">
        <v>622</v>
      </c>
      <c r="AM160" s="356"/>
      <c r="AN160" s="405" t="s">
        <v>801</v>
      </c>
      <c r="AO160" s="406" t="s">
        <v>622</v>
      </c>
      <c r="AP160" s="356"/>
      <c r="AQ160" s="405" t="s">
        <v>801</v>
      </c>
      <c r="AR160" s="406" t="s">
        <v>622</v>
      </c>
      <c r="AS160" s="408"/>
      <c r="AT160" s="356"/>
      <c r="AU160" s="755"/>
      <c r="AV160" s="761"/>
      <c r="AW160" s="761"/>
      <c r="AX160" s="761"/>
      <c r="AY160" s="761"/>
      <c r="AZ160" s="761"/>
      <c r="BA160" s="762"/>
      <c r="BB160" s="327"/>
      <c r="BC160" s="327"/>
      <c r="BD160" s="327"/>
      <c r="BE160" s="327"/>
      <c r="BF160" s="327"/>
      <c r="BG160" s="327"/>
      <c r="BH160" s="327"/>
      <c r="BI160" s="327"/>
      <c r="BJ160" s="327"/>
      <c r="BK160" s="327"/>
      <c r="BL160" s="327"/>
    </row>
    <row r="161" spans="1:64" ht="17.5" thickTop="1" thickBot="1">
      <c r="A161" s="327"/>
      <c r="B161" s="751"/>
      <c r="C161" s="330"/>
      <c r="D161" s="431">
        <v>0</v>
      </c>
      <c r="E161" s="432" t="s">
        <v>947</v>
      </c>
      <c r="F161" s="433">
        <v>317.77699999999999</v>
      </c>
      <c r="G161" s="431">
        <v>0</v>
      </c>
      <c r="H161" s="432" t="s">
        <v>947</v>
      </c>
      <c r="I161" s="433">
        <v>457</v>
      </c>
      <c r="J161" s="431">
        <v>0</v>
      </c>
      <c r="K161" s="432" t="s">
        <v>947</v>
      </c>
      <c r="L161" s="433">
        <v>389.81599999999997</v>
      </c>
      <c r="M161" s="431">
        <v>0</v>
      </c>
      <c r="N161" s="432" t="s">
        <v>947</v>
      </c>
      <c r="O161" s="433">
        <v>298.846</v>
      </c>
      <c r="P161" s="431">
        <v>0</v>
      </c>
      <c r="Q161" s="432" t="s">
        <v>947</v>
      </c>
      <c r="R161" s="433">
        <v>330.93099999999998</v>
      </c>
      <c r="S161" s="431">
        <v>0</v>
      </c>
      <c r="T161" s="432" t="s">
        <v>947</v>
      </c>
      <c r="U161" s="433">
        <v>338.99799999999999</v>
      </c>
      <c r="V161" s="431">
        <v>0</v>
      </c>
      <c r="W161" s="432" t="s">
        <v>947</v>
      </c>
      <c r="X161" s="433">
        <v>427</v>
      </c>
      <c r="Y161" s="417" t="s">
        <v>1173</v>
      </c>
      <c r="Z161" s="418" t="s">
        <v>1095</v>
      </c>
      <c r="AA161" s="433">
        <v>401</v>
      </c>
      <c r="AB161" s="417" t="s">
        <v>1173</v>
      </c>
      <c r="AC161" s="418" t="s">
        <v>1315</v>
      </c>
      <c r="AD161" s="433">
        <v>479.82299999999998</v>
      </c>
      <c r="AE161" s="370">
        <v>0</v>
      </c>
      <c r="AF161" s="375" t="s">
        <v>947</v>
      </c>
      <c r="AG161" s="376">
        <v>435</v>
      </c>
      <c r="AH161" s="370">
        <v>0</v>
      </c>
      <c r="AI161" s="375" t="s">
        <v>947</v>
      </c>
      <c r="AJ161" s="376">
        <v>410</v>
      </c>
      <c r="AK161" s="370">
        <v>0</v>
      </c>
      <c r="AL161" s="375" t="s">
        <v>947</v>
      </c>
      <c r="AM161" s="376">
        <v>365</v>
      </c>
      <c r="AN161" s="370">
        <v>0</v>
      </c>
      <c r="AO161" s="375" t="s">
        <v>947</v>
      </c>
      <c r="AP161" s="376">
        <v>466.43099999999998</v>
      </c>
      <c r="AQ161" s="370">
        <v>0</v>
      </c>
      <c r="AR161" s="375" t="s">
        <v>947</v>
      </c>
      <c r="AS161" s="376">
        <v>421.53</v>
      </c>
      <c r="AT161" s="356"/>
      <c r="AU161" s="755"/>
      <c r="AV161" s="761"/>
      <c r="AW161" s="761"/>
      <c r="AX161" s="761"/>
      <c r="AY161" s="761"/>
      <c r="AZ161" s="761"/>
      <c r="BA161" s="762"/>
      <c r="BB161" s="333">
        <f>SUM(F161:AS161)</f>
        <v>5539.1519999999991</v>
      </c>
      <c r="BC161" s="327"/>
      <c r="BD161" s="327"/>
      <c r="BE161" s="327"/>
      <c r="BF161" s="327"/>
      <c r="BG161" s="327"/>
      <c r="BH161" s="327"/>
      <c r="BI161" s="327"/>
      <c r="BJ161" s="327"/>
      <c r="BK161" s="327"/>
      <c r="BL161" s="327"/>
    </row>
    <row r="162" spans="1:64" s="352" customFormat="1" ht="17" thickTop="1">
      <c r="A162" s="351"/>
      <c r="B162" s="751"/>
      <c r="C162" s="384"/>
      <c r="D162" s="760" t="s">
        <v>1514</v>
      </c>
      <c r="E162" s="760"/>
      <c r="F162" s="356"/>
      <c r="G162" s="760" t="s">
        <v>1515</v>
      </c>
      <c r="H162" s="760"/>
      <c r="I162" s="384"/>
      <c r="J162" s="760" t="s">
        <v>1516</v>
      </c>
      <c r="K162" s="760"/>
      <c r="L162" s="384"/>
      <c r="M162" s="760" t="s">
        <v>1517</v>
      </c>
      <c r="N162" s="760"/>
      <c r="O162" s="397" t="s">
        <v>1170</v>
      </c>
      <c r="P162" s="760" t="s">
        <v>1518</v>
      </c>
      <c r="Q162" s="760"/>
      <c r="R162" s="356" t="s">
        <v>1174</v>
      </c>
      <c r="S162" s="760" t="s">
        <v>1519</v>
      </c>
      <c r="T162" s="760"/>
      <c r="V162" s="760" t="s">
        <v>1520</v>
      </c>
      <c r="W162" s="760"/>
      <c r="X162" s="356"/>
      <c r="Y162" s="760" t="s">
        <v>976</v>
      </c>
      <c r="Z162" s="760"/>
      <c r="AA162" s="356"/>
      <c r="AB162" s="760" t="s">
        <v>977</v>
      </c>
      <c r="AC162" s="760"/>
      <c r="AD162" s="356" t="s">
        <v>1175</v>
      </c>
      <c r="AE162" s="760" t="s">
        <v>1521</v>
      </c>
      <c r="AF162" s="760"/>
      <c r="AG162" s="356"/>
      <c r="AH162" s="760" t="s">
        <v>1522</v>
      </c>
      <c r="AI162" s="760"/>
      <c r="AJ162" s="356"/>
      <c r="AK162" s="760" t="s">
        <v>1523</v>
      </c>
      <c r="AL162" s="760"/>
      <c r="AM162" s="407"/>
      <c r="AN162" s="760" t="s">
        <v>1524</v>
      </c>
      <c r="AO162" s="760"/>
      <c r="AP162" s="356"/>
      <c r="AQ162" s="760" t="s">
        <v>1525</v>
      </c>
      <c r="AR162" s="760"/>
      <c r="AS162" s="384"/>
      <c r="AT162" s="356"/>
      <c r="AU162" s="755"/>
      <c r="AV162" s="779"/>
      <c r="AW162" s="779"/>
      <c r="AX162" s="779"/>
      <c r="AY162" s="779"/>
      <c r="AZ162" s="779"/>
      <c r="BA162" s="786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 spans="1:64" s="352" customFormat="1">
      <c r="A163" s="351"/>
      <c r="B163" s="751"/>
      <c r="C163" s="384"/>
      <c r="D163" s="760" t="s">
        <v>1526</v>
      </c>
      <c r="E163" s="760"/>
      <c r="F163" s="356"/>
      <c r="G163" s="760" t="s">
        <v>1352</v>
      </c>
      <c r="H163" s="760"/>
      <c r="I163" s="356"/>
      <c r="J163" s="760" t="s">
        <v>1099</v>
      </c>
      <c r="K163" s="760"/>
      <c r="L163" s="356"/>
      <c r="M163" s="760" t="s">
        <v>1526</v>
      </c>
      <c r="N163" s="760"/>
      <c r="O163" s="356"/>
      <c r="P163" s="760" t="s">
        <v>1527</v>
      </c>
      <c r="Q163" s="760"/>
      <c r="R163" s="356"/>
      <c r="S163" s="760" t="s">
        <v>1330</v>
      </c>
      <c r="T163" s="760"/>
      <c r="U163" s="356"/>
      <c r="V163" s="760" t="s">
        <v>1094</v>
      </c>
      <c r="W163" s="760"/>
      <c r="X163" s="356"/>
      <c r="Y163" s="760" t="s">
        <v>1105</v>
      </c>
      <c r="Z163" s="760"/>
      <c r="AA163" s="356"/>
      <c r="AB163" s="760" t="s">
        <v>1099</v>
      </c>
      <c r="AC163" s="760"/>
      <c r="AD163" s="356"/>
      <c r="AE163" s="760" t="s">
        <v>1325</v>
      </c>
      <c r="AF163" s="760"/>
      <c r="AG163" s="356"/>
      <c r="AH163" s="760" t="s">
        <v>1091</v>
      </c>
      <c r="AI163" s="760"/>
      <c r="AJ163" s="356"/>
      <c r="AK163" s="760" t="s">
        <v>1099</v>
      </c>
      <c r="AL163" s="760"/>
      <c r="AM163" s="356"/>
      <c r="AN163" s="760" t="s">
        <v>1099</v>
      </c>
      <c r="AO163" s="760"/>
      <c r="AP163" s="356"/>
      <c r="AQ163" s="760" t="s">
        <v>1328</v>
      </c>
      <c r="AR163" s="760"/>
      <c r="AS163" s="384"/>
      <c r="AT163" s="356"/>
      <c r="AU163" s="755"/>
      <c r="AV163" s="780"/>
      <c r="AW163" s="780"/>
      <c r="AX163" s="780"/>
      <c r="AY163" s="780"/>
      <c r="AZ163" s="780"/>
      <c r="BA163" s="777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 spans="1:64">
      <c r="A164" s="327"/>
      <c r="B164" s="751"/>
      <c r="C164" s="330"/>
      <c r="D164" s="388"/>
      <c r="E164" s="388"/>
      <c r="F164" s="356"/>
      <c r="G164" s="388"/>
      <c r="H164" s="388"/>
      <c r="I164" s="388"/>
      <c r="J164" s="388"/>
      <c r="K164" s="388"/>
      <c r="L164" s="356"/>
      <c r="M164" s="388"/>
      <c r="N164" s="388"/>
      <c r="O164" s="356"/>
      <c r="P164" s="388"/>
      <c r="Q164" s="388"/>
      <c r="R164" s="388"/>
      <c r="S164" s="409"/>
      <c r="T164" s="410"/>
      <c r="U164" s="388"/>
      <c r="V164" s="388"/>
      <c r="W164" s="388"/>
      <c r="X164" s="330"/>
      <c r="Y164" s="388"/>
      <c r="Z164" s="388"/>
      <c r="AA164" s="356"/>
      <c r="AB164" s="388"/>
      <c r="AC164" s="388"/>
      <c r="AD164" s="356"/>
      <c r="AE164" s="388"/>
      <c r="AF164" s="388"/>
      <c r="AG164" s="356"/>
      <c r="AH164" s="388"/>
      <c r="AI164" s="388"/>
      <c r="AJ164" s="393"/>
      <c r="AK164" s="388"/>
      <c r="AL164" s="388"/>
      <c r="AM164" s="393"/>
      <c r="AN164" s="388"/>
      <c r="AO164" s="388"/>
      <c r="AP164" s="393"/>
      <c r="AQ164" s="388"/>
      <c r="AR164" s="388"/>
      <c r="AS164" s="393"/>
      <c r="AT164" s="393"/>
      <c r="AU164" s="755"/>
      <c r="AV164" s="780"/>
      <c r="AW164" s="780"/>
      <c r="AX164" s="780"/>
      <c r="AY164" s="780"/>
      <c r="AZ164" s="780"/>
      <c r="BA164" s="777"/>
      <c r="BB164" s="327"/>
      <c r="BC164" s="327"/>
      <c r="BD164" s="327"/>
      <c r="BE164" s="327"/>
      <c r="BF164" s="327"/>
      <c r="BG164" s="327"/>
      <c r="BH164" s="327"/>
      <c r="BI164" s="327"/>
      <c r="BJ164" s="327"/>
      <c r="BK164" s="327"/>
      <c r="BL164" s="327"/>
    </row>
    <row r="165" spans="1:64" s="412" customFormat="1">
      <c r="A165" s="411"/>
      <c r="B165" s="751"/>
      <c r="C165" s="395"/>
      <c r="D165" s="395">
        <f>AQ154+1</f>
        <v>191</v>
      </c>
      <c r="E165" s="395"/>
      <c r="F165" s="382"/>
      <c r="G165" s="395">
        <f>D165+1</f>
        <v>192</v>
      </c>
      <c r="H165" s="395"/>
      <c r="I165" s="382"/>
      <c r="J165" s="395">
        <f>G165+1</f>
        <v>193</v>
      </c>
      <c r="K165" s="395"/>
      <c r="L165" s="382"/>
      <c r="M165" s="395">
        <f>J165+1</f>
        <v>194</v>
      </c>
      <c r="N165" s="395"/>
      <c r="O165" s="382"/>
      <c r="P165" s="395">
        <f>M165+1</f>
        <v>195</v>
      </c>
      <c r="Q165" s="395"/>
      <c r="R165" s="382"/>
      <c r="S165" s="395">
        <f>P165+1</f>
        <v>196</v>
      </c>
      <c r="T165" s="395"/>
      <c r="U165" s="382"/>
      <c r="V165" s="395">
        <f>S165+1</f>
        <v>197</v>
      </c>
      <c r="W165" s="395"/>
      <c r="X165" s="395"/>
      <c r="Y165" s="395">
        <f>V165+1</f>
        <v>198</v>
      </c>
      <c r="Z165" s="395"/>
      <c r="AA165" s="382"/>
      <c r="AB165" s="395">
        <f>Y165+1</f>
        <v>199</v>
      </c>
      <c r="AC165" s="395"/>
      <c r="AD165" s="382"/>
      <c r="AE165" s="395">
        <f>AB165+1</f>
        <v>200</v>
      </c>
      <c r="AF165" s="395"/>
      <c r="AG165" s="382"/>
      <c r="AH165" s="395">
        <f>AE165+1</f>
        <v>201</v>
      </c>
      <c r="AI165" s="395"/>
      <c r="AJ165" s="395"/>
      <c r="AK165" s="395">
        <f>AH165+1</f>
        <v>202</v>
      </c>
      <c r="AL165" s="395"/>
      <c r="AM165" s="395"/>
      <c r="AN165" s="395">
        <f>AK165+1</f>
        <v>203</v>
      </c>
      <c r="AO165" s="395"/>
      <c r="AP165" s="395"/>
      <c r="AQ165" s="395">
        <f>AN165+1</f>
        <v>204</v>
      </c>
      <c r="AR165" s="395"/>
      <c r="AS165" s="395"/>
      <c r="AT165" s="395"/>
      <c r="AU165" s="755"/>
      <c r="AV165" s="780"/>
      <c r="AW165" s="780"/>
      <c r="AX165" s="780"/>
      <c r="AY165" s="780"/>
      <c r="AZ165" s="780"/>
      <c r="BA165" s="777"/>
      <c r="BB165" s="411"/>
      <c r="BC165" s="411"/>
      <c r="BD165" s="411"/>
      <c r="BE165" s="411"/>
      <c r="BF165" s="411"/>
      <c r="BG165" s="411"/>
      <c r="BH165" s="411"/>
      <c r="BI165" s="411"/>
      <c r="BJ165" s="411"/>
      <c r="BK165" s="411"/>
      <c r="BL165" s="411"/>
    </row>
    <row r="166" spans="1:64">
      <c r="A166" s="327"/>
      <c r="B166" s="751"/>
      <c r="C166" s="813" t="s">
        <v>1169</v>
      </c>
      <c r="D166" s="808"/>
      <c r="E166" s="808"/>
      <c r="F166" s="808"/>
      <c r="G166" s="808"/>
      <c r="H166" s="808"/>
      <c r="I166" s="808"/>
      <c r="J166" s="808"/>
      <c r="K166" s="808"/>
      <c r="L166" s="808"/>
      <c r="M166" s="808"/>
      <c r="N166" s="808"/>
      <c r="O166" s="808"/>
      <c r="P166" s="808"/>
      <c r="Q166" s="808"/>
      <c r="R166" s="808"/>
      <c r="S166" s="808"/>
      <c r="T166" s="808"/>
      <c r="U166" s="808"/>
      <c r="V166" s="808"/>
      <c r="W166" s="808"/>
      <c r="X166" s="808"/>
      <c r="Y166" s="808"/>
      <c r="Z166" s="808"/>
      <c r="AA166" s="808"/>
      <c r="AB166" s="808"/>
      <c r="AC166" s="808"/>
      <c r="AD166" s="808"/>
      <c r="AE166" s="808"/>
      <c r="AF166" s="808"/>
      <c r="AG166" s="808"/>
      <c r="AH166" s="808"/>
      <c r="AI166" s="808"/>
      <c r="AJ166" s="808"/>
      <c r="AK166" s="808"/>
      <c r="AL166" s="808"/>
      <c r="AM166" s="808"/>
      <c r="AN166" s="808"/>
      <c r="AO166" s="808"/>
      <c r="AP166" s="808"/>
      <c r="AQ166" s="808"/>
      <c r="AR166" s="808"/>
      <c r="AS166" s="808"/>
      <c r="AT166" s="356"/>
      <c r="AU166" s="755"/>
      <c r="AV166" s="780"/>
      <c r="AW166" s="780"/>
      <c r="AX166" s="780"/>
      <c r="AY166" s="780"/>
      <c r="AZ166" s="780"/>
      <c r="BA166" s="777"/>
      <c r="BB166" s="327"/>
      <c r="BC166" s="327"/>
      <c r="BD166" s="327"/>
      <c r="BE166" s="327"/>
      <c r="BF166" s="327"/>
      <c r="BG166" s="327"/>
      <c r="BH166" s="327"/>
      <c r="BI166" s="327"/>
      <c r="BJ166" s="327"/>
      <c r="BK166" s="327"/>
      <c r="BL166" s="327"/>
    </row>
    <row r="167" spans="1:64">
      <c r="A167" s="327"/>
      <c r="B167" s="751"/>
      <c r="C167" s="330"/>
      <c r="D167" s="330"/>
      <c r="E167" s="330"/>
      <c r="F167" s="356"/>
      <c r="G167" s="330"/>
      <c r="H167" s="330"/>
      <c r="I167" s="356"/>
      <c r="J167" s="330"/>
      <c r="K167" s="330"/>
      <c r="L167" s="356"/>
      <c r="M167" s="330"/>
      <c r="N167" s="330"/>
      <c r="O167" s="356"/>
      <c r="P167" s="330"/>
      <c r="Q167" s="330"/>
      <c r="R167" s="356"/>
      <c r="S167" s="330"/>
      <c r="T167" s="330"/>
      <c r="U167" s="437"/>
      <c r="V167" s="330"/>
      <c r="W167" s="330"/>
      <c r="X167" s="356"/>
      <c r="Y167" s="330"/>
      <c r="Z167" s="330"/>
      <c r="AA167" s="356"/>
      <c r="AB167" s="330"/>
      <c r="AC167" s="330"/>
      <c r="AD167" s="356"/>
      <c r="AE167" s="330"/>
      <c r="AF167" s="330"/>
      <c r="AG167" s="356"/>
      <c r="AH167" s="330"/>
      <c r="AI167" s="330"/>
      <c r="AJ167" s="356"/>
      <c r="AK167" s="330"/>
      <c r="AL167" s="330"/>
      <c r="AM167" s="356"/>
      <c r="AN167" s="330"/>
      <c r="AO167" s="330"/>
      <c r="AP167" s="437"/>
      <c r="AQ167" s="330"/>
      <c r="AR167" s="330"/>
      <c r="AS167" s="356"/>
      <c r="AT167" s="356"/>
      <c r="AU167" s="755"/>
      <c r="AV167" s="780"/>
      <c r="AW167" s="780"/>
      <c r="AX167" s="780"/>
      <c r="AY167" s="780"/>
      <c r="AZ167" s="780"/>
      <c r="BA167" s="777"/>
      <c r="BB167" s="327"/>
      <c r="BC167" s="327"/>
      <c r="BD167" s="327"/>
      <c r="BE167" s="327"/>
      <c r="BF167" s="327"/>
      <c r="BG167" s="327"/>
      <c r="BH167" s="327"/>
      <c r="BI167" s="327"/>
      <c r="BJ167" s="327"/>
      <c r="BK167" s="327"/>
      <c r="BL167" s="327"/>
    </row>
    <row r="168" spans="1:64">
      <c r="A168" s="327"/>
      <c r="B168" s="751"/>
      <c r="C168" s="330"/>
      <c r="D168" s="330"/>
      <c r="E168" s="330"/>
      <c r="F168" s="356"/>
      <c r="G168" s="330"/>
      <c r="H168" s="330"/>
      <c r="I168" s="356"/>
      <c r="J168" s="330"/>
      <c r="K168" s="330"/>
      <c r="L168" s="356"/>
      <c r="M168" s="330"/>
      <c r="N168" s="330"/>
      <c r="O168" s="356"/>
      <c r="P168" s="330"/>
      <c r="Q168" s="330"/>
      <c r="R168" s="356"/>
      <c r="S168" s="330"/>
      <c r="T168" s="330"/>
      <c r="U168" s="356"/>
      <c r="V168" s="330"/>
      <c r="W168" s="330"/>
      <c r="X168" s="356"/>
      <c r="Y168" s="330"/>
      <c r="Z168" s="330"/>
      <c r="AA168" s="356"/>
      <c r="AB168" s="330"/>
      <c r="AC168" s="330"/>
      <c r="AD168" s="356"/>
      <c r="AE168" s="330"/>
      <c r="AF168" s="330"/>
      <c r="AG168" s="356"/>
      <c r="AH168" s="330"/>
      <c r="AI168" s="330"/>
      <c r="AJ168" s="356"/>
      <c r="AK168" s="330"/>
      <c r="AL168" s="330"/>
      <c r="AM168" s="356"/>
      <c r="AN168" s="330"/>
      <c r="AO168" s="330"/>
      <c r="AP168" s="356"/>
      <c r="AQ168" s="330"/>
      <c r="AR168" s="384"/>
      <c r="AS168" s="356"/>
      <c r="AT168" s="356"/>
      <c r="AU168" s="755"/>
      <c r="AV168" s="780"/>
      <c r="AW168" s="780"/>
      <c r="AX168" s="780"/>
      <c r="AY168" s="780"/>
      <c r="AZ168" s="780"/>
      <c r="BA168" s="777"/>
      <c r="BB168" s="327"/>
      <c r="BC168" s="327"/>
      <c r="BD168" s="327"/>
      <c r="BE168" s="327"/>
      <c r="BF168" s="327"/>
      <c r="BG168" s="327"/>
      <c r="BH168" s="327"/>
      <c r="BI168" s="327"/>
      <c r="BJ168" s="327"/>
      <c r="BK168" s="327"/>
      <c r="BL168" s="327"/>
    </row>
    <row r="169" spans="1:64" ht="17" thickBot="1">
      <c r="A169" s="327"/>
      <c r="B169" s="751"/>
      <c r="C169" s="330"/>
      <c r="D169" s="391"/>
      <c r="E169" s="364"/>
      <c r="F169" s="356"/>
      <c r="G169" s="776"/>
      <c r="H169" s="776"/>
      <c r="I169" s="356"/>
      <c r="J169" s="776"/>
      <c r="K169" s="776"/>
      <c r="L169" s="356"/>
      <c r="M169" s="776" t="s">
        <v>1172</v>
      </c>
      <c r="N169" s="776"/>
      <c r="O169" s="356"/>
      <c r="P169" s="776" t="s">
        <v>1172</v>
      </c>
      <c r="Q169" s="776"/>
      <c r="R169" s="356"/>
      <c r="S169" s="776" t="s">
        <v>1172</v>
      </c>
      <c r="T169" s="776"/>
      <c r="U169" s="356"/>
      <c r="V169" s="776" t="s">
        <v>1172</v>
      </c>
      <c r="W169" s="776"/>
      <c r="X169" s="356"/>
      <c r="Y169" s="776" t="s">
        <v>1172</v>
      </c>
      <c r="Z169" s="776"/>
      <c r="AA169" s="356"/>
      <c r="AB169" s="824" t="s">
        <v>1172</v>
      </c>
      <c r="AC169" s="824"/>
      <c r="AD169" s="356"/>
      <c r="AE169" s="824" t="s">
        <v>1172</v>
      </c>
      <c r="AF169" s="824"/>
      <c r="AG169" s="356"/>
      <c r="AH169" s="776" t="s">
        <v>1172</v>
      </c>
      <c r="AI169" s="776"/>
      <c r="AJ169" s="356"/>
      <c r="AK169" s="776"/>
      <c r="AL169" s="776"/>
      <c r="AM169" s="356"/>
      <c r="AN169" s="776"/>
      <c r="AO169" s="776"/>
      <c r="AP169" s="356"/>
      <c r="AQ169" s="814"/>
      <c r="AR169" s="814"/>
      <c r="AS169" s="356"/>
      <c r="AT169" s="356"/>
      <c r="AU169" s="755"/>
      <c r="AV169" s="781"/>
      <c r="AW169" s="781"/>
      <c r="AX169" s="781"/>
      <c r="AY169" s="781"/>
      <c r="AZ169" s="781"/>
      <c r="BA169" s="778"/>
      <c r="BB169" s="327"/>
      <c r="BC169" s="327"/>
      <c r="BD169" s="327"/>
      <c r="BE169" s="327"/>
      <c r="BF169" s="327"/>
      <c r="BG169" s="327"/>
      <c r="BH169" s="327"/>
      <c r="BI169" s="327"/>
      <c r="BJ169" s="327"/>
      <c r="BK169" s="327"/>
      <c r="BL169" s="327"/>
    </row>
    <row r="170" spans="1:64" ht="17.5" thickTop="1" thickBot="1">
      <c r="A170" s="327"/>
      <c r="B170" s="751"/>
      <c r="C170" s="356"/>
      <c r="D170" s="402" t="s">
        <v>796</v>
      </c>
      <c r="E170" s="403" t="s">
        <v>798</v>
      </c>
      <c r="F170" s="356"/>
      <c r="G170" s="402" t="s">
        <v>796</v>
      </c>
      <c r="H170" s="403" t="s">
        <v>798</v>
      </c>
      <c r="I170" s="356"/>
      <c r="J170" s="402" t="s">
        <v>796</v>
      </c>
      <c r="K170" s="403" t="s">
        <v>798</v>
      </c>
      <c r="L170" s="356"/>
      <c r="M170" s="413" t="s">
        <v>796</v>
      </c>
      <c r="N170" s="414" t="s">
        <v>798</v>
      </c>
      <c r="O170" s="356"/>
      <c r="P170" s="413" t="s">
        <v>796</v>
      </c>
      <c r="Q170" s="414" t="s">
        <v>798</v>
      </c>
      <c r="R170" s="356"/>
      <c r="S170" s="413" t="s">
        <v>796</v>
      </c>
      <c r="T170" s="414" t="s">
        <v>798</v>
      </c>
      <c r="U170" s="356"/>
      <c r="V170" s="413" t="s">
        <v>796</v>
      </c>
      <c r="W170" s="414" t="s">
        <v>798</v>
      </c>
      <c r="X170" s="356"/>
      <c r="Y170" s="413" t="s">
        <v>796</v>
      </c>
      <c r="Z170" s="414" t="s">
        <v>798</v>
      </c>
      <c r="AA170" s="356"/>
      <c r="AB170" s="413" t="s">
        <v>796</v>
      </c>
      <c r="AC170" s="414" t="s">
        <v>798</v>
      </c>
      <c r="AD170" s="356"/>
      <c r="AE170" s="413" t="s">
        <v>796</v>
      </c>
      <c r="AF170" s="414" t="s">
        <v>798</v>
      </c>
      <c r="AG170" s="356"/>
      <c r="AH170" s="413" t="s">
        <v>796</v>
      </c>
      <c r="AI170" s="414" t="s">
        <v>798</v>
      </c>
      <c r="AJ170" s="356"/>
      <c r="AK170" s="402" t="s">
        <v>796</v>
      </c>
      <c r="AL170" s="403" t="s">
        <v>798</v>
      </c>
      <c r="AM170" s="356"/>
      <c r="AN170" s="402" t="s">
        <v>796</v>
      </c>
      <c r="AO170" s="403" t="s">
        <v>798</v>
      </c>
      <c r="AP170" s="356"/>
      <c r="AQ170" s="402" t="s">
        <v>796</v>
      </c>
      <c r="AR170" s="403" t="s">
        <v>798</v>
      </c>
      <c r="AS170" s="408"/>
      <c r="AT170" s="356"/>
      <c r="AU170" s="755"/>
      <c r="AV170" s="761">
        <v>14</v>
      </c>
      <c r="AW170" s="761">
        <f>COUNTIF(K169:AR169,"FC")</f>
        <v>8</v>
      </c>
      <c r="AX170" s="761">
        <f>COUNTIF(J168:AR168,"EC")</f>
        <v>0</v>
      </c>
      <c r="AY170" s="761">
        <f>COUNTIF(J172:AR172,"E")</f>
        <v>6</v>
      </c>
      <c r="AZ170" s="761">
        <f>COUNTIF(J169:AR169,"TW")</f>
        <v>0</v>
      </c>
      <c r="BA170" s="762"/>
      <c r="BB170" s="327"/>
      <c r="BC170" s="327"/>
      <c r="BD170" s="327"/>
      <c r="BE170" s="327"/>
      <c r="BF170" s="327"/>
      <c r="BG170" s="327"/>
      <c r="BH170" s="327"/>
      <c r="BI170" s="327"/>
      <c r="BJ170" s="327"/>
      <c r="BK170" s="327"/>
      <c r="BL170" s="327"/>
    </row>
    <row r="171" spans="1:64" ht="17.5" thickTop="1" thickBot="1">
      <c r="A171" s="327"/>
      <c r="B171" s="751"/>
      <c r="C171" s="356"/>
      <c r="D171" s="405" t="s">
        <v>801</v>
      </c>
      <c r="E171" s="406" t="s">
        <v>622</v>
      </c>
      <c r="F171" s="356"/>
      <c r="G171" s="405" t="s">
        <v>801</v>
      </c>
      <c r="H171" s="406" t="s">
        <v>622</v>
      </c>
      <c r="I171" s="356" t="s">
        <v>808</v>
      </c>
      <c r="J171" s="405" t="s">
        <v>801</v>
      </c>
      <c r="K171" s="406" t="s">
        <v>622</v>
      </c>
      <c r="L171" s="356"/>
      <c r="M171" s="415" t="s">
        <v>801</v>
      </c>
      <c r="N171" s="416" t="s">
        <v>622</v>
      </c>
      <c r="O171" s="356"/>
      <c r="P171" s="415" t="s">
        <v>801</v>
      </c>
      <c r="Q171" s="416" t="s">
        <v>622</v>
      </c>
      <c r="R171" s="356"/>
      <c r="S171" s="415" t="s">
        <v>801</v>
      </c>
      <c r="T171" s="416" t="s">
        <v>622</v>
      </c>
      <c r="U171" s="356"/>
      <c r="V171" s="415" t="s">
        <v>801</v>
      </c>
      <c r="W171" s="416" t="s">
        <v>622</v>
      </c>
      <c r="X171" s="356"/>
      <c r="Y171" s="415" t="s">
        <v>801</v>
      </c>
      <c r="Z171" s="416" t="s">
        <v>622</v>
      </c>
      <c r="AA171" s="356"/>
      <c r="AB171" s="415" t="s">
        <v>801</v>
      </c>
      <c r="AC171" s="416" t="s">
        <v>622</v>
      </c>
      <c r="AD171" s="356"/>
      <c r="AE171" s="415" t="s">
        <v>801</v>
      </c>
      <c r="AF171" s="416" t="s">
        <v>622</v>
      </c>
      <c r="AG171" s="356"/>
      <c r="AH171" s="415" t="s">
        <v>801</v>
      </c>
      <c r="AI171" s="416" t="s">
        <v>622</v>
      </c>
      <c r="AJ171" s="356"/>
      <c r="AK171" s="405" t="s">
        <v>801</v>
      </c>
      <c r="AL171" s="406" t="s">
        <v>622</v>
      </c>
      <c r="AM171" s="356"/>
      <c r="AN171" s="405" t="s">
        <v>801</v>
      </c>
      <c r="AO171" s="406" t="s">
        <v>622</v>
      </c>
      <c r="AP171" s="356"/>
      <c r="AQ171" s="405" t="s">
        <v>801</v>
      </c>
      <c r="AR171" s="406" t="s">
        <v>622</v>
      </c>
      <c r="AS171" s="408"/>
      <c r="AT171" s="356"/>
      <c r="AU171" s="755"/>
      <c r="AV171" s="761"/>
      <c r="AW171" s="761"/>
      <c r="AX171" s="761"/>
      <c r="AY171" s="761"/>
      <c r="AZ171" s="761"/>
      <c r="BA171" s="762"/>
      <c r="BB171" s="327"/>
      <c r="BC171" s="327"/>
      <c r="BD171" s="327"/>
      <c r="BE171" s="327"/>
      <c r="BF171" s="327"/>
      <c r="BG171" s="327"/>
      <c r="BH171" s="327"/>
      <c r="BI171" s="327"/>
      <c r="BJ171" s="327"/>
      <c r="BK171" s="327"/>
      <c r="BL171" s="327"/>
    </row>
    <row r="172" spans="1:64" ht="17.5" thickTop="1" thickBot="1">
      <c r="A172" s="327"/>
      <c r="B172" s="751"/>
      <c r="C172" s="330"/>
      <c r="D172" s="370">
        <v>0</v>
      </c>
      <c r="E172" s="375" t="s">
        <v>947</v>
      </c>
      <c r="F172" s="376">
        <v>208</v>
      </c>
      <c r="G172" s="370">
        <v>0</v>
      </c>
      <c r="H172" s="375" t="s">
        <v>947</v>
      </c>
      <c r="I172" s="376">
        <v>449</v>
      </c>
      <c r="J172" s="370">
        <v>0</v>
      </c>
      <c r="K172" s="375" t="s">
        <v>947</v>
      </c>
      <c r="L172" s="376">
        <v>398</v>
      </c>
      <c r="M172" s="417" t="s">
        <v>1173</v>
      </c>
      <c r="N172" s="418" t="s">
        <v>947</v>
      </c>
      <c r="O172" s="376">
        <v>404</v>
      </c>
      <c r="P172" s="417" t="s">
        <v>1173</v>
      </c>
      <c r="Q172" s="418" t="s">
        <v>947</v>
      </c>
      <c r="R172" s="376">
        <v>427</v>
      </c>
      <c r="S172" s="418" t="s">
        <v>1173</v>
      </c>
      <c r="T172" s="418" t="s">
        <v>947</v>
      </c>
      <c r="U172" s="376">
        <v>400</v>
      </c>
      <c r="V172" s="417" t="s">
        <v>1173</v>
      </c>
      <c r="W172" s="418" t="s">
        <v>947</v>
      </c>
      <c r="X172" s="376">
        <v>386</v>
      </c>
      <c r="Y172" s="438"/>
      <c r="Z172" s="418" t="s">
        <v>947</v>
      </c>
      <c r="AA172" s="376">
        <v>400</v>
      </c>
      <c r="AB172" s="417" t="s">
        <v>1173</v>
      </c>
      <c r="AC172" s="418" t="s">
        <v>947</v>
      </c>
      <c r="AD172" s="376">
        <v>442</v>
      </c>
      <c r="AE172" s="417" t="s">
        <v>1173</v>
      </c>
      <c r="AF172" s="418" t="s">
        <v>947</v>
      </c>
      <c r="AG172" s="376">
        <v>384</v>
      </c>
      <c r="AH172" s="417"/>
      <c r="AI172" s="418" t="s">
        <v>947</v>
      </c>
      <c r="AJ172" s="376">
        <v>390</v>
      </c>
      <c r="AK172" s="370"/>
      <c r="AL172" s="375" t="s">
        <v>947</v>
      </c>
      <c r="AM172" s="376">
        <v>539</v>
      </c>
      <c r="AN172" s="370"/>
      <c r="AO172" s="375" t="s">
        <v>947</v>
      </c>
      <c r="AP172" s="376">
        <v>412</v>
      </c>
      <c r="AQ172" s="370"/>
      <c r="AR172" s="375" t="s">
        <v>947</v>
      </c>
      <c r="AS172" s="376">
        <v>375</v>
      </c>
      <c r="AT172" s="356"/>
      <c r="AU172" s="755"/>
      <c r="AV172" s="761"/>
      <c r="AW172" s="761"/>
      <c r="AX172" s="761"/>
      <c r="AY172" s="761"/>
      <c r="AZ172" s="761"/>
      <c r="BA172" s="762"/>
      <c r="BB172" s="333">
        <f>SUM(F172:AS172)</f>
        <v>5614</v>
      </c>
      <c r="BC172" s="327"/>
      <c r="BD172" s="327"/>
      <c r="BE172" s="327"/>
      <c r="BF172" s="327"/>
      <c r="BG172" s="327"/>
      <c r="BH172" s="327"/>
      <c r="BI172" s="327"/>
      <c r="BJ172" s="327"/>
      <c r="BK172" s="327"/>
      <c r="BL172" s="327"/>
    </row>
    <row r="173" spans="1:64" s="352" customFormat="1" ht="17" thickTop="1">
      <c r="A173" s="351"/>
      <c r="B173" s="751"/>
      <c r="C173" s="384" t="s">
        <v>1165</v>
      </c>
      <c r="D173" s="760" t="s">
        <v>1528</v>
      </c>
      <c r="E173" s="760"/>
      <c r="F173" s="397" t="s">
        <v>1170</v>
      </c>
      <c r="G173" s="760" t="s">
        <v>1529</v>
      </c>
      <c r="H173" s="760"/>
      <c r="J173" s="760" t="s">
        <v>1530</v>
      </c>
      <c r="K173" s="760"/>
      <c r="L173" s="384"/>
      <c r="M173" s="760" t="s">
        <v>978</v>
      </c>
      <c r="N173" s="760"/>
      <c r="O173" s="384"/>
      <c r="P173" s="760" t="s">
        <v>979</v>
      </c>
      <c r="Q173" s="760"/>
      <c r="R173" s="356"/>
      <c r="S173" s="760" t="s">
        <v>980</v>
      </c>
      <c r="T173" s="760"/>
      <c r="U173" s="356"/>
      <c r="V173" s="760" t="s">
        <v>981</v>
      </c>
      <c r="W173" s="760"/>
      <c r="X173" s="356"/>
      <c r="Y173" s="760" t="s">
        <v>982</v>
      </c>
      <c r="Z173" s="760"/>
      <c r="AA173" s="356"/>
      <c r="AB173" s="760" t="s">
        <v>983</v>
      </c>
      <c r="AC173" s="760"/>
      <c r="AD173" s="356"/>
      <c r="AE173" s="760" t="s">
        <v>984</v>
      </c>
      <c r="AF173" s="760"/>
      <c r="AG173" s="356"/>
      <c r="AH173" s="760" t="s">
        <v>985</v>
      </c>
      <c r="AI173" s="760"/>
      <c r="AJ173" s="356"/>
      <c r="AK173" s="760" t="s">
        <v>986</v>
      </c>
      <c r="AL173" s="760"/>
      <c r="AM173" s="407"/>
      <c r="AN173" s="760" t="s">
        <v>987</v>
      </c>
      <c r="AO173" s="760"/>
      <c r="AP173" s="356"/>
      <c r="AQ173" s="760" t="s">
        <v>1531</v>
      </c>
      <c r="AR173" s="760"/>
      <c r="AS173" s="384"/>
      <c r="AT173" s="356"/>
      <c r="AU173" s="755"/>
      <c r="AV173" s="439"/>
      <c r="AW173" s="439"/>
      <c r="AX173" s="439"/>
      <c r="AY173" s="439"/>
      <c r="AZ173" s="439"/>
      <c r="BA173" s="362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 spans="1:64" s="352" customFormat="1">
      <c r="A174" s="351"/>
      <c r="B174" s="751"/>
      <c r="C174" s="384"/>
      <c r="D174" s="760" t="s">
        <v>1403</v>
      </c>
      <c r="E174" s="760"/>
      <c r="F174" s="356"/>
      <c r="G174" s="760" t="s">
        <v>1323</v>
      </c>
      <c r="H174" s="760"/>
      <c r="I174" s="356"/>
      <c r="J174" s="760" t="s">
        <v>1094</v>
      </c>
      <c r="K174" s="760"/>
      <c r="L174" s="356"/>
      <c r="M174" s="760" t="s">
        <v>1094</v>
      </c>
      <c r="N174" s="760"/>
      <c r="O174" s="356"/>
      <c r="P174" s="760" t="s">
        <v>1091</v>
      </c>
      <c r="Q174" s="760"/>
      <c r="R174" s="356"/>
      <c r="S174" s="760" t="s">
        <v>1094</v>
      </c>
      <c r="T174" s="760"/>
      <c r="U174" s="356"/>
      <c r="V174" s="760" t="s">
        <v>1091</v>
      </c>
      <c r="W174" s="760"/>
      <c r="X174" s="356"/>
      <c r="Y174" s="760" t="s">
        <v>1324</v>
      </c>
      <c r="Z174" s="760"/>
      <c r="AA174" s="356"/>
      <c r="AB174" s="760" t="s">
        <v>1091</v>
      </c>
      <c r="AC174" s="760"/>
      <c r="AD174" s="356"/>
      <c r="AE174" s="760" t="s">
        <v>1094</v>
      </c>
      <c r="AF174" s="760"/>
      <c r="AG174" s="356"/>
      <c r="AH174" s="760" t="s">
        <v>1107</v>
      </c>
      <c r="AI174" s="760"/>
      <c r="AJ174" s="356"/>
      <c r="AK174" s="760" t="s">
        <v>1328</v>
      </c>
      <c r="AL174" s="760"/>
      <c r="AM174" s="356"/>
      <c r="AN174" s="760" t="s">
        <v>1322</v>
      </c>
      <c r="AO174" s="760"/>
      <c r="AP174" s="356"/>
      <c r="AQ174" s="760" t="s">
        <v>1094</v>
      </c>
      <c r="AR174" s="760"/>
      <c r="AS174" s="384"/>
      <c r="AT174" s="356"/>
      <c r="AU174" s="755"/>
      <c r="AV174" s="361"/>
      <c r="AW174" s="361"/>
      <c r="AX174" s="361"/>
      <c r="AY174" s="361"/>
      <c r="AZ174" s="361"/>
      <c r="BA174" s="365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 spans="1:64">
      <c r="A175" s="327"/>
      <c r="B175" s="751"/>
      <c r="C175" s="330"/>
      <c r="D175" s="388"/>
      <c r="E175" s="388"/>
      <c r="F175" s="356"/>
      <c r="G175" s="388"/>
      <c r="H175" s="388"/>
      <c r="I175" s="388"/>
      <c r="J175" s="388"/>
      <c r="K175" s="388"/>
      <c r="L175" s="356"/>
      <c r="M175" s="388"/>
      <c r="N175" s="388"/>
      <c r="O175" s="356"/>
      <c r="P175" s="388"/>
      <c r="Q175" s="388"/>
      <c r="R175" s="388"/>
      <c r="S175" s="409"/>
      <c r="T175" s="410"/>
      <c r="U175" s="388"/>
      <c r="V175" s="388"/>
      <c r="W175" s="388"/>
      <c r="X175" s="330"/>
      <c r="Y175" s="388"/>
      <c r="Z175" s="388"/>
      <c r="AA175" s="356"/>
      <c r="AB175" s="388"/>
      <c r="AC175" s="388"/>
      <c r="AD175" s="356"/>
      <c r="AE175" s="388"/>
      <c r="AF175" s="388"/>
      <c r="AG175" s="356"/>
      <c r="AH175" s="388"/>
      <c r="AI175" s="388"/>
      <c r="AJ175" s="393"/>
      <c r="AK175" s="388"/>
      <c r="AL175" s="388"/>
      <c r="AM175" s="393"/>
      <c r="AN175" s="388"/>
      <c r="AO175" s="388"/>
      <c r="AP175" s="393"/>
      <c r="AQ175" s="388"/>
      <c r="AR175" s="388"/>
      <c r="AS175" s="393"/>
      <c r="AT175" s="393"/>
      <c r="AU175" s="755"/>
      <c r="AV175" s="361"/>
      <c r="AW175" s="361"/>
      <c r="AX175" s="361"/>
      <c r="AY175" s="361"/>
      <c r="AZ175" s="361"/>
      <c r="BA175" s="365"/>
      <c r="BB175" s="327"/>
      <c r="BC175" s="327"/>
      <c r="BD175" s="327"/>
      <c r="BE175" s="327"/>
      <c r="BF175" s="327"/>
      <c r="BG175" s="327"/>
      <c r="BH175" s="327"/>
      <c r="BI175" s="327"/>
      <c r="BJ175" s="327"/>
      <c r="BK175" s="327"/>
      <c r="BL175" s="327"/>
    </row>
    <row r="176" spans="1:64" s="412" customFormat="1">
      <c r="A176" s="411"/>
      <c r="B176" s="751"/>
      <c r="C176" s="395"/>
      <c r="D176" s="395">
        <f>AQ165+1</f>
        <v>205</v>
      </c>
      <c r="E176" s="395"/>
      <c r="F176" s="382"/>
      <c r="G176" s="395">
        <f>D176+1</f>
        <v>206</v>
      </c>
      <c r="H176" s="395"/>
      <c r="I176" s="382"/>
      <c r="J176" s="395">
        <f>G176+1</f>
        <v>207</v>
      </c>
      <c r="K176" s="395"/>
      <c r="L176" s="382"/>
      <c r="M176" s="395">
        <f>J176+1</f>
        <v>208</v>
      </c>
      <c r="N176" s="395"/>
      <c r="O176" s="382"/>
      <c r="P176" s="395">
        <f>M176+1</f>
        <v>209</v>
      </c>
      <c r="Q176" s="395"/>
      <c r="R176" s="382"/>
      <c r="S176" s="395">
        <f>P176+1</f>
        <v>210</v>
      </c>
      <c r="T176" s="395"/>
      <c r="U176" s="382"/>
      <c r="V176" s="395">
        <f>S176+1</f>
        <v>211</v>
      </c>
      <c r="W176" s="395"/>
      <c r="X176" s="395"/>
      <c r="Y176" s="395">
        <f>V176+1</f>
        <v>212</v>
      </c>
      <c r="Z176" s="395"/>
      <c r="AA176" s="382"/>
      <c r="AB176" s="395">
        <f>Y176+1</f>
        <v>213</v>
      </c>
      <c r="AC176" s="395"/>
      <c r="AD176" s="382"/>
      <c r="AE176" s="395">
        <f>AB176+1</f>
        <v>214</v>
      </c>
      <c r="AF176" s="395"/>
      <c r="AG176" s="382"/>
      <c r="AH176" s="395">
        <f>AE176+1</f>
        <v>215</v>
      </c>
      <c r="AI176" s="395"/>
      <c r="AJ176" s="395"/>
      <c r="AK176" s="395">
        <f>AH176+1</f>
        <v>216</v>
      </c>
      <c r="AL176" s="395"/>
      <c r="AM176" s="395"/>
      <c r="AN176" s="395">
        <f>AK176+1</f>
        <v>217</v>
      </c>
      <c r="AO176" s="395"/>
      <c r="AP176" s="395"/>
      <c r="AQ176" s="395">
        <f>AN176+1</f>
        <v>218</v>
      </c>
      <c r="AR176" s="395"/>
      <c r="AS176" s="395"/>
      <c r="AT176" s="395"/>
      <c r="AU176" s="755"/>
      <c r="AV176" s="361"/>
      <c r="AW176" s="361"/>
      <c r="AX176" s="361"/>
      <c r="AY176" s="361"/>
      <c r="AZ176" s="361"/>
      <c r="BA176" s="365"/>
      <c r="BB176" s="411"/>
      <c r="BC176" s="411"/>
      <c r="BD176" s="411"/>
      <c r="BE176" s="411"/>
      <c r="BF176" s="411"/>
      <c r="BG176" s="411"/>
      <c r="BH176" s="411"/>
      <c r="BI176" s="411"/>
      <c r="BJ176" s="411"/>
      <c r="BK176" s="411"/>
      <c r="BL176" s="411"/>
    </row>
    <row r="177" spans="1:64">
      <c r="A177" s="327"/>
      <c r="B177" s="751"/>
      <c r="C177" s="813" t="s">
        <v>1169</v>
      </c>
      <c r="D177" s="808"/>
      <c r="E177" s="808"/>
      <c r="F177" s="808"/>
      <c r="G177" s="808"/>
      <c r="H177" s="808"/>
      <c r="I177" s="808"/>
      <c r="J177" s="808"/>
      <c r="K177" s="808"/>
      <c r="L177" s="808"/>
      <c r="M177" s="808"/>
      <c r="N177" s="808"/>
      <c r="O177" s="808"/>
      <c r="P177" s="808"/>
      <c r="Q177" s="808"/>
      <c r="R177" s="808"/>
      <c r="S177" s="808"/>
      <c r="T177" s="808"/>
      <c r="U177" s="808"/>
      <c r="V177" s="808"/>
      <c r="W177" s="808"/>
      <c r="X177" s="808"/>
      <c r="Y177" s="808"/>
      <c r="Z177" s="808"/>
      <c r="AA177" s="808"/>
      <c r="AB177" s="808"/>
      <c r="AC177" s="808"/>
      <c r="AD177" s="808"/>
      <c r="AE177" s="808"/>
      <c r="AF177" s="808"/>
      <c r="AG177" s="808"/>
      <c r="AH177" s="808"/>
      <c r="AI177" s="808"/>
      <c r="AJ177" s="808"/>
      <c r="AK177" s="808"/>
      <c r="AL177" s="808"/>
      <c r="AM177" s="808"/>
      <c r="AN177" s="808"/>
      <c r="AO177" s="808"/>
      <c r="AP177" s="808"/>
      <c r="AQ177" s="808"/>
      <c r="AR177" s="808"/>
      <c r="AS177" s="808"/>
      <c r="AT177" s="356"/>
      <c r="AU177" s="755"/>
      <c r="AV177" s="361"/>
      <c r="AW177" s="361"/>
      <c r="AX177" s="361"/>
      <c r="AY177" s="361"/>
      <c r="AZ177" s="361"/>
      <c r="BA177" s="365"/>
      <c r="BB177" s="327"/>
      <c r="BC177" s="327"/>
      <c r="BD177" s="327"/>
      <c r="BE177" s="327"/>
      <c r="BF177" s="327"/>
      <c r="BG177" s="327"/>
      <c r="BH177" s="327"/>
      <c r="BI177" s="327"/>
      <c r="BJ177" s="327"/>
      <c r="BK177" s="327"/>
      <c r="BL177" s="327"/>
    </row>
    <row r="178" spans="1:64">
      <c r="A178" s="327"/>
      <c r="B178" s="751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393"/>
      <c r="AJ178" s="393"/>
      <c r="AK178" s="393"/>
      <c r="AL178" s="393"/>
      <c r="AM178" s="393"/>
      <c r="AN178" s="393"/>
      <c r="AO178" s="393"/>
      <c r="AP178" s="393"/>
      <c r="AQ178" s="393"/>
      <c r="AR178" s="393"/>
      <c r="AS178" s="393"/>
      <c r="AT178" s="356"/>
      <c r="AU178" s="755"/>
      <c r="AV178" s="361"/>
      <c r="AW178" s="361"/>
      <c r="AX178" s="361"/>
      <c r="AY178" s="361"/>
      <c r="AZ178" s="361"/>
      <c r="BA178" s="365"/>
      <c r="BB178" s="327"/>
      <c r="BC178" s="327"/>
      <c r="BD178" s="327"/>
      <c r="BE178" s="327"/>
      <c r="BF178" s="327"/>
      <c r="BG178" s="327"/>
      <c r="BH178" s="327"/>
      <c r="BI178" s="327"/>
      <c r="BJ178" s="327"/>
      <c r="BK178" s="327"/>
      <c r="BL178" s="327"/>
    </row>
    <row r="179" spans="1:64" ht="17" thickBot="1">
      <c r="A179" s="327"/>
      <c r="B179" s="751"/>
      <c r="C179" s="330"/>
      <c r="D179" s="330"/>
      <c r="E179" s="330"/>
      <c r="F179" s="356"/>
      <c r="G179" s="330"/>
      <c r="H179" s="330"/>
      <c r="I179" s="356"/>
      <c r="J179" s="330"/>
      <c r="K179" s="330"/>
      <c r="L179" s="356"/>
      <c r="M179" s="330"/>
      <c r="N179" s="330"/>
      <c r="O179" s="356"/>
      <c r="P179" s="330"/>
      <c r="Q179" s="330"/>
      <c r="R179" s="356"/>
      <c r="S179" s="330"/>
      <c r="T179" s="330"/>
      <c r="U179" s="437"/>
      <c r="V179" s="330"/>
      <c r="W179" s="330"/>
      <c r="X179" s="356"/>
      <c r="Y179" s="330"/>
      <c r="Z179" s="330"/>
      <c r="AA179" s="356"/>
      <c r="AB179" s="330"/>
      <c r="AC179" s="330"/>
      <c r="AD179" s="356"/>
      <c r="AE179" s="330"/>
      <c r="AF179" s="330"/>
      <c r="AG179" s="356"/>
      <c r="AH179" s="330"/>
      <c r="AI179" s="330"/>
      <c r="AJ179" s="356"/>
      <c r="AK179" s="330"/>
      <c r="AL179" s="330"/>
      <c r="AM179" s="356"/>
      <c r="AN179" s="330"/>
      <c r="AO179" s="330"/>
      <c r="AP179" s="437"/>
      <c r="AQ179" s="330"/>
      <c r="AR179" s="330"/>
      <c r="AS179" s="356"/>
      <c r="AT179" s="356"/>
      <c r="AU179" s="755"/>
      <c r="AV179" s="361"/>
      <c r="AW179" s="361"/>
      <c r="AX179" s="361"/>
      <c r="AY179" s="361"/>
      <c r="AZ179" s="361"/>
      <c r="BA179" s="365"/>
      <c r="BB179" s="327"/>
      <c r="BC179" s="327"/>
      <c r="BD179" s="327"/>
      <c r="BE179" s="327"/>
      <c r="BF179" s="327"/>
      <c r="BG179" s="327"/>
      <c r="BH179" s="327"/>
      <c r="BI179" s="327"/>
      <c r="BJ179" s="327"/>
      <c r="BK179" s="327"/>
      <c r="BL179" s="327"/>
    </row>
    <row r="180" spans="1:64" ht="17.5" thickTop="1" thickBot="1">
      <c r="A180" s="327"/>
      <c r="B180" s="751"/>
      <c r="C180" s="330"/>
      <c r="D180" s="420"/>
      <c r="E180" s="421"/>
      <c r="F180" s="422"/>
      <c r="G180" s="820"/>
      <c r="H180" s="820"/>
      <c r="I180" s="422"/>
      <c r="J180" s="820"/>
      <c r="K180" s="820"/>
      <c r="L180" s="422"/>
      <c r="M180" s="820"/>
      <c r="N180" s="820"/>
      <c r="O180" s="422"/>
      <c r="P180" s="820"/>
      <c r="Q180" s="820"/>
      <c r="R180" s="422"/>
      <c r="S180" s="820"/>
      <c r="T180" s="820"/>
      <c r="U180" s="422"/>
      <c r="V180" s="820"/>
      <c r="W180" s="820"/>
      <c r="X180" s="422"/>
      <c r="Y180" s="820"/>
      <c r="Z180" s="820"/>
      <c r="AA180" s="422"/>
      <c r="AB180" s="820"/>
      <c r="AC180" s="820"/>
      <c r="AD180" s="422"/>
      <c r="AE180" s="820"/>
      <c r="AF180" s="820"/>
      <c r="AG180" s="422"/>
      <c r="AH180" s="820" t="s">
        <v>1172</v>
      </c>
      <c r="AI180" s="820"/>
      <c r="AJ180" s="422"/>
      <c r="AK180" s="820" t="s">
        <v>1172</v>
      </c>
      <c r="AL180" s="820"/>
      <c r="AM180" s="422"/>
      <c r="AN180" s="820" t="s">
        <v>1172</v>
      </c>
      <c r="AO180" s="820"/>
      <c r="AP180" s="422"/>
      <c r="AQ180" s="825" t="s">
        <v>1172</v>
      </c>
      <c r="AR180" s="825"/>
      <c r="AS180" s="356"/>
      <c r="AT180" s="356"/>
      <c r="AU180" s="755"/>
      <c r="AV180" s="761">
        <v>14</v>
      </c>
      <c r="AW180" s="761">
        <f>COUNTIF(D179:AR180,"FC")</f>
        <v>4</v>
      </c>
      <c r="AX180" s="761">
        <f>COUNTIF(J178:AR178,"EC")</f>
        <v>0</v>
      </c>
      <c r="AY180" s="761">
        <f>COUNTIF(J182:AR183,"E")</f>
        <v>4</v>
      </c>
      <c r="AZ180" s="761">
        <f>COUNTIF(J179:AR179,"TW")</f>
        <v>0</v>
      </c>
      <c r="BA180" s="762"/>
      <c r="BB180" s="327"/>
      <c r="BC180" s="327"/>
      <c r="BD180" s="327"/>
      <c r="BE180" s="327"/>
      <c r="BF180" s="327"/>
      <c r="BG180" s="327"/>
      <c r="BH180" s="327"/>
      <c r="BI180" s="327"/>
      <c r="BJ180" s="327"/>
      <c r="BK180" s="327"/>
      <c r="BL180" s="327"/>
    </row>
    <row r="181" spans="1:64" ht="17.5" thickTop="1" thickBot="1">
      <c r="A181" s="327"/>
      <c r="B181" s="751"/>
      <c r="C181" s="356"/>
      <c r="D181" s="423" t="s">
        <v>796</v>
      </c>
      <c r="E181" s="424" t="s">
        <v>798</v>
      </c>
      <c r="F181" s="422"/>
      <c r="G181" s="423" t="s">
        <v>796</v>
      </c>
      <c r="H181" s="424" t="s">
        <v>798</v>
      </c>
      <c r="I181" s="422"/>
      <c r="J181" s="423" t="s">
        <v>796</v>
      </c>
      <c r="K181" s="424" t="s">
        <v>798</v>
      </c>
      <c r="L181" s="422"/>
      <c r="M181" s="423" t="s">
        <v>796</v>
      </c>
      <c r="N181" s="424" t="s">
        <v>798</v>
      </c>
      <c r="O181" s="422"/>
      <c r="P181" s="423" t="s">
        <v>796</v>
      </c>
      <c r="Q181" s="424" t="s">
        <v>798</v>
      </c>
      <c r="R181" s="422"/>
      <c r="S181" s="423" t="s">
        <v>796</v>
      </c>
      <c r="T181" s="424" t="s">
        <v>798</v>
      </c>
      <c r="U181" s="422"/>
      <c r="V181" s="423" t="s">
        <v>796</v>
      </c>
      <c r="W181" s="424" t="s">
        <v>798</v>
      </c>
      <c r="X181" s="422"/>
      <c r="Y181" s="423" t="s">
        <v>796</v>
      </c>
      <c r="Z181" s="424" t="s">
        <v>798</v>
      </c>
      <c r="AA181" s="422"/>
      <c r="AB181" s="423" t="s">
        <v>796</v>
      </c>
      <c r="AC181" s="424" t="s">
        <v>798</v>
      </c>
      <c r="AD181" s="422"/>
      <c r="AE181" s="423" t="s">
        <v>796</v>
      </c>
      <c r="AF181" s="424" t="s">
        <v>798</v>
      </c>
      <c r="AG181" s="422"/>
      <c r="AH181" s="413" t="s">
        <v>796</v>
      </c>
      <c r="AI181" s="414" t="s">
        <v>798</v>
      </c>
      <c r="AJ181" s="422"/>
      <c r="AK181" s="413" t="s">
        <v>796</v>
      </c>
      <c r="AL181" s="414" t="s">
        <v>798</v>
      </c>
      <c r="AM181" s="422"/>
      <c r="AN181" s="413" t="s">
        <v>796</v>
      </c>
      <c r="AO181" s="414" t="s">
        <v>798</v>
      </c>
      <c r="AP181" s="422"/>
      <c r="AQ181" s="413" t="s">
        <v>796</v>
      </c>
      <c r="AR181" s="414" t="s">
        <v>798</v>
      </c>
      <c r="AS181" s="408"/>
      <c r="AT181" s="356"/>
      <c r="AU181" s="755"/>
      <c r="AV181" s="761"/>
      <c r="AW181" s="761"/>
      <c r="AX181" s="761"/>
      <c r="AY181" s="761"/>
      <c r="AZ181" s="761"/>
      <c r="BA181" s="762"/>
      <c r="BB181" s="327"/>
      <c r="BC181" s="327"/>
      <c r="BD181" s="327"/>
      <c r="BE181" s="327"/>
      <c r="BF181" s="327"/>
      <c r="BG181" s="327"/>
      <c r="BH181" s="327"/>
      <c r="BI181" s="327"/>
      <c r="BJ181" s="327"/>
      <c r="BK181" s="327"/>
      <c r="BL181" s="327"/>
    </row>
    <row r="182" spans="1:64" ht="17.5" thickTop="1" thickBot="1">
      <c r="A182" s="327"/>
      <c r="B182" s="751"/>
      <c r="C182" s="356"/>
      <c r="D182" s="427" t="s">
        <v>801</v>
      </c>
      <c r="E182" s="428" t="s">
        <v>622</v>
      </c>
      <c r="F182" s="422"/>
      <c r="G182" s="427" t="s">
        <v>801</v>
      </c>
      <c r="H182" s="428" t="s">
        <v>622</v>
      </c>
      <c r="I182" s="422" t="s">
        <v>808</v>
      </c>
      <c r="J182" s="427" t="s">
        <v>801</v>
      </c>
      <c r="K182" s="428" t="s">
        <v>622</v>
      </c>
      <c r="L182" s="422"/>
      <c r="M182" s="427" t="s">
        <v>801</v>
      </c>
      <c r="N182" s="428" t="s">
        <v>622</v>
      </c>
      <c r="O182" s="422"/>
      <c r="P182" s="427" t="s">
        <v>801</v>
      </c>
      <c r="Q182" s="428" t="s">
        <v>622</v>
      </c>
      <c r="R182" s="422"/>
      <c r="S182" s="427" t="s">
        <v>801</v>
      </c>
      <c r="T182" s="428" t="s">
        <v>622</v>
      </c>
      <c r="U182" s="422"/>
      <c r="V182" s="427" t="s">
        <v>801</v>
      </c>
      <c r="W182" s="428" t="s">
        <v>622</v>
      </c>
      <c r="X182" s="422"/>
      <c r="Y182" s="427" t="s">
        <v>801</v>
      </c>
      <c r="Z182" s="428" t="s">
        <v>622</v>
      </c>
      <c r="AA182" s="422"/>
      <c r="AB182" s="427" t="s">
        <v>801</v>
      </c>
      <c r="AC182" s="428" t="s">
        <v>622</v>
      </c>
      <c r="AD182" s="422"/>
      <c r="AE182" s="427" t="s">
        <v>801</v>
      </c>
      <c r="AF182" s="428" t="s">
        <v>622</v>
      </c>
      <c r="AG182" s="422"/>
      <c r="AH182" s="415" t="s">
        <v>801</v>
      </c>
      <c r="AI182" s="416" t="s">
        <v>622</v>
      </c>
      <c r="AJ182" s="422"/>
      <c r="AK182" s="415" t="s">
        <v>801</v>
      </c>
      <c r="AL182" s="416" t="s">
        <v>622</v>
      </c>
      <c r="AM182" s="422"/>
      <c r="AN182" s="415" t="s">
        <v>801</v>
      </c>
      <c r="AO182" s="416" t="s">
        <v>622</v>
      </c>
      <c r="AP182" s="422"/>
      <c r="AQ182" s="415" t="s">
        <v>801</v>
      </c>
      <c r="AR182" s="416" t="s">
        <v>622</v>
      </c>
      <c r="AS182" s="408"/>
      <c r="AT182" s="356"/>
      <c r="AU182" s="755"/>
      <c r="AV182" s="761"/>
      <c r="AW182" s="761"/>
      <c r="AX182" s="761"/>
      <c r="AY182" s="761"/>
      <c r="AZ182" s="761"/>
      <c r="BA182" s="762"/>
      <c r="BB182" s="327"/>
      <c r="BC182" s="327"/>
      <c r="BD182" s="327"/>
      <c r="BE182" s="327"/>
      <c r="BF182" s="327"/>
      <c r="BG182" s="327"/>
      <c r="BH182" s="327"/>
      <c r="BI182" s="327"/>
      <c r="BJ182" s="327"/>
      <c r="BK182" s="327"/>
      <c r="BL182" s="327"/>
    </row>
    <row r="183" spans="1:64" ht="17" thickTop="1">
      <c r="A183" s="327"/>
      <c r="B183" s="751"/>
      <c r="C183" s="330"/>
      <c r="D183" s="431">
        <v>0</v>
      </c>
      <c r="E183" s="432" t="s">
        <v>947</v>
      </c>
      <c r="F183" s="433">
        <v>423</v>
      </c>
      <c r="G183" s="431">
        <v>0</v>
      </c>
      <c r="H183" s="432" t="s">
        <v>947</v>
      </c>
      <c r="I183" s="433">
        <v>340</v>
      </c>
      <c r="J183" s="431">
        <v>0</v>
      </c>
      <c r="K183" s="432" t="s">
        <v>947</v>
      </c>
      <c r="L183" s="433">
        <v>395</v>
      </c>
      <c r="M183" s="431">
        <v>0</v>
      </c>
      <c r="N183" s="432" t="s">
        <v>947</v>
      </c>
      <c r="O183" s="433">
        <v>370</v>
      </c>
      <c r="P183" s="431">
        <v>0</v>
      </c>
      <c r="Q183" s="432" t="s">
        <v>947</v>
      </c>
      <c r="R183" s="433">
        <v>330</v>
      </c>
      <c r="S183" s="431">
        <v>0</v>
      </c>
      <c r="T183" s="432" t="s">
        <v>947</v>
      </c>
      <c r="U183" s="433">
        <v>393</v>
      </c>
      <c r="V183" s="431">
        <v>0</v>
      </c>
      <c r="W183" s="432" t="s">
        <v>947</v>
      </c>
      <c r="X183" s="433">
        <v>387</v>
      </c>
      <c r="Y183" s="431">
        <v>0</v>
      </c>
      <c r="Z183" s="432" t="s">
        <v>947</v>
      </c>
      <c r="AA183" s="433">
        <v>381</v>
      </c>
      <c r="AB183" s="431">
        <v>0</v>
      </c>
      <c r="AC183" s="432" t="s">
        <v>947</v>
      </c>
      <c r="AD183" s="433">
        <v>405</v>
      </c>
      <c r="AE183" s="431">
        <v>0</v>
      </c>
      <c r="AF183" s="432" t="s">
        <v>947</v>
      </c>
      <c r="AG183" s="433">
        <v>425</v>
      </c>
      <c r="AH183" s="417" t="s">
        <v>1173</v>
      </c>
      <c r="AI183" s="418" t="s">
        <v>1313</v>
      </c>
      <c r="AJ183" s="433">
        <v>399</v>
      </c>
      <c r="AK183" s="417" t="s">
        <v>1173</v>
      </c>
      <c r="AL183" s="418" t="s">
        <v>1313</v>
      </c>
      <c r="AM183" s="433">
        <v>390</v>
      </c>
      <c r="AN183" s="417" t="s">
        <v>1173</v>
      </c>
      <c r="AO183" s="418" t="s">
        <v>1313</v>
      </c>
      <c r="AP183" s="433">
        <v>373</v>
      </c>
      <c r="AQ183" s="417" t="s">
        <v>1173</v>
      </c>
      <c r="AR183" s="418" t="s">
        <v>1313</v>
      </c>
      <c r="AS183" s="376">
        <v>401</v>
      </c>
      <c r="AT183" s="356"/>
      <c r="AU183" s="755"/>
      <c r="AV183" s="779"/>
      <c r="AW183" s="779"/>
      <c r="AX183" s="779"/>
      <c r="AY183" s="779"/>
      <c r="AZ183" s="779"/>
      <c r="BA183" s="786"/>
      <c r="BB183" s="333">
        <f>SUM(F183:AS183)</f>
        <v>5412</v>
      </c>
      <c r="BC183" s="327"/>
      <c r="BD183" s="327"/>
      <c r="BE183" s="327"/>
      <c r="BF183" s="327"/>
      <c r="BG183" s="327"/>
      <c r="BH183" s="327"/>
      <c r="BI183" s="327"/>
      <c r="BJ183" s="327"/>
      <c r="BK183" s="327"/>
      <c r="BL183" s="327"/>
    </row>
    <row r="184" spans="1:64">
      <c r="A184" s="327"/>
      <c r="B184" s="751"/>
      <c r="C184" s="384"/>
      <c r="D184" s="760" t="s">
        <v>1532</v>
      </c>
      <c r="E184" s="760"/>
      <c r="F184" s="356"/>
      <c r="G184" s="760" t="s">
        <v>1533</v>
      </c>
      <c r="H184" s="760"/>
      <c r="I184" s="384"/>
      <c r="J184" s="760" t="s">
        <v>1534</v>
      </c>
      <c r="K184" s="760"/>
      <c r="L184" s="384"/>
      <c r="M184" s="760" t="s">
        <v>1535</v>
      </c>
      <c r="N184" s="760"/>
      <c r="O184" s="384"/>
      <c r="P184" s="760" t="s">
        <v>1536</v>
      </c>
      <c r="Q184" s="760"/>
      <c r="R184" s="356"/>
      <c r="S184" s="760" t="s">
        <v>1537</v>
      </c>
      <c r="T184" s="760"/>
      <c r="U184" s="356" t="s">
        <v>1176</v>
      </c>
      <c r="V184" s="760" t="s">
        <v>1538</v>
      </c>
      <c r="W184" s="760"/>
      <c r="X184" s="356"/>
      <c r="Y184" s="760" t="s">
        <v>1539</v>
      </c>
      <c r="Z184" s="760"/>
      <c r="AA184" s="356"/>
      <c r="AB184" s="760" t="s">
        <v>1540</v>
      </c>
      <c r="AC184" s="760"/>
      <c r="AD184" s="356"/>
      <c r="AE184" s="760" t="s">
        <v>1541</v>
      </c>
      <c r="AF184" s="760"/>
      <c r="AG184" s="356"/>
      <c r="AH184" s="760" t="s">
        <v>988</v>
      </c>
      <c r="AI184" s="760"/>
      <c r="AJ184" s="356"/>
      <c r="AK184" s="760" t="s">
        <v>989</v>
      </c>
      <c r="AL184" s="760"/>
      <c r="AM184" s="407"/>
      <c r="AN184" s="760" t="s">
        <v>990</v>
      </c>
      <c r="AO184" s="760"/>
      <c r="AP184" s="356"/>
      <c r="AQ184" s="760" t="s">
        <v>991</v>
      </c>
      <c r="AR184" s="760"/>
      <c r="AS184" s="384"/>
      <c r="AT184" s="356"/>
      <c r="AU184" s="755"/>
      <c r="AV184" s="780"/>
      <c r="AW184" s="780"/>
      <c r="AX184" s="780"/>
      <c r="AY184" s="780"/>
      <c r="AZ184" s="780"/>
      <c r="BA184" s="777"/>
      <c r="BB184" s="327"/>
      <c r="BC184" s="327"/>
      <c r="BD184" s="327"/>
      <c r="BE184" s="327"/>
      <c r="BF184" s="327"/>
      <c r="BG184" s="327"/>
      <c r="BH184" s="327"/>
      <c r="BI184" s="327"/>
      <c r="BJ184" s="327"/>
      <c r="BK184" s="327"/>
      <c r="BL184" s="327"/>
    </row>
    <row r="185" spans="1:64">
      <c r="A185" s="327"/>
      <c r="B185" s="751"/>
      <c r="C185" s="384"/>
      <c r="D185" s="760" t="s">
        <v>1091</v>
      </c>
      <c r="E185" s="760"/>
      <c r="F185" s="356"/>
      <c r="G185" s="760" t="s">
        <v>1094</v>
      </c>
      <c r="H185" s="760"/>
      <c r="I185" s="356"/>
      <c r="J185" s="760" t="s">
        <v>1107</v>
      </c>
      <c r="K185" s="760"/>
      <c r="L185" s="356"/>
      <c r="M185" s="760" t="s">
        <v>1094</v>
      </c>
      <c r="N185" s="760"/>
      <c r="O185" s="356"/>
      <c r="P185" s="760" t="s">
        <v>1107</v>
      </c>
      <c r="Q185" s="760"/>
      <c r="R185" s="356"/>
      <c r="S185" s="760" t="s">
        <v>1325</v>
      </c>
      <c r="T185" s="760"/>
      <c r="U185" s="356"/>
      <c r="V185" s="760" t="s">
        <v>1094</v>
      </c>
      <c r="W185" s="760"/>
      <c r="X185" s="356"/>
      <c r="Y185" s="760" t="s">
        <v>1094</v>
      </c>
      <c r="Z185" s="760"/>
      <c r="AA185" s="356"/>
      <c r="AB185" s="760" t="s">
        <v>1094</v>
      </c>
      <c r="AC185" s="760"/>
      <c r="AD185" s="356"/>
      <c r="AE185" s="760" t="s">
        <v>1094</v>
      </c>
      <c r="AF185" s="760"/>
      <c r="AG185" s="356"/>
      <c r="AH185" s="760" t="s">
        <v>1091</v>
      </c>
      <c r="AI185" s="760"/>
      <c r="AJ185" s="356"/>
      <c r="AK185" s="760" t="s">
        <v>1094</v>
      </c>
      <c r="AL185" s="760"/>
      <c r="AM185" s="356"/>
      <c r="AN185" s="760" t="s">
        <v>1094</v>
      </c>
      <c r="AO185" s="760"/>
      <c r="AP185" s="356"/>
      <c r="AQ185" s="760" t="s">
        <v>1094</v>
      </c>
      <c r="AR185" s="760"/>
      <c r="AS185" s="384"/>
      <c r="AT185" s="356"/>
      <c r="AU185" s="755"/>
      <c r="AV185" s="780"/>
      <c r="AW185" s="780"/>
      <c r="AX185" s="780"/>
      <c r="AY185" s="780"/>
      <c r="AZ185" s="780"/>
      <c r="BA185" s="777"/>
      <c r="BB185" s="327"/>
      <c r="BC185" s="327"/>
      <c r="BD185" s="327"/>
      <c r="BE185" s="327"/>
      <c r="BF185" s="327"/>
      <c r="BG185" s="327"/>
      <c r="BH185" s="327"/>
      <c r="BI185" s="327"/>
      <c r="BJ185" s="327"/>
      <c r="BK185" s="327"/>
      <c r="BL185" s="327"/>
    </row>
    <row r="186" spans="1:64">
      <c r="A186" s="327"/>
      <c r="B186" s="751"/>
      <c r="C186" s="330"/>
      <c r="D186" s="388"/>
      <c r="E186" s="388"/>
      <c r="F186" s="356"/>
      <c r="G186" s="388"/>
      <c r="H186" s="388"/>
      <c r="I186" s="388"/>
      <c r="J186" s="388"/>
      <c r="K186" s="388"/>
      <c r="L186" s="356"/>
      <c r="M186" s="388"/>
      <c r="N186" s="388"/>
      <c r="O186" s="356"/>
      <c r="P186" s="388"/>
      <c r="Q186" s="388"/>
      <c r="R186" s="388"/>
      <c r="S186" s="409"/>
      <c r="T186" s="410"/>
      <c r="U186" s="388"/>
      <c r="V186" s="388"/>
      <c r="W186" s="388"/>
      <c r="X186" s="330"/>
      <c r="Y186" s="388"/>
      <c r="Z186" s="388"/>
      <c r="AA186" s="356"/>
      <c r="AB186" s="388"/>
      <c r="AC186" s="388"/>
      <c r="AD186" s="356"/>
      <c r="AE186" s="388"/>
      <c r="AF186" s="388"/>
      <c r="AG186" s="356"/>
      <c r="AH186" s="388"/>
      <c r="AI186" s="388"/>
      <c r="AJ186" s="393"/>
      <c r="AK186" s="388"/>
      <c r="AL186" s="388"/>
      <c r="AM186" s="393"/>
      <c r="AN186" s="388"/>
      <c r="AO186" s="388"/>
      <c r="AP186" s="393"/>
      <c r="AQ186" s="388"/>
      <c r="AR186" s="388"/>
      <c r="AS186" s="393"/>
      <c r="AT186" s="356"/>
      <c r="AU186" s="755"/>
      <c r="AV186" s="780"/>
      <c r="AW186" s="780"/>
      <c r="AX186" s="780"/>
      <c r="AY186" s="780"/>
      <c r="AZ186" s="780"/>
      <c r="BA186" s="777"/>
      <c r="BB186" s="327"/>
      <c r="BC186" s="327"/>
      <c r="BD186" s="327"/>
      <c r="BE186" s="327"/>
      <c r="BF186" s="327"/>
      <c r="BG186" s="327"/>
      <c r="BH186" s="327"/>
      <c r="BI186" s="327"/>
      <c r="BJ186" s="327"/>
      <c r="BK186" s="327"/>
      <c r="BL186" s="327"/>
    </row>
    <row r="187" spans="1:64">
      <c r="A187" s="327"/>
      <c r="B187" s="751"/>
      <c r="C187" s="395"/>
      <c r="D187" s="395">
        <f>AQ176+1</f>
        <v>219</v>
      </c>
      <c r="E187" s="395"/>
      <c r="F187" s="382"/>
      <c r="G187" s="395">
        <f>D187+1</f>
        <v>220</v>
      </c>
      <c r="H187" s="395"/>
      <c r="I187" s="382"/>
      <c r="J187" s="395">
        <f>G187+1</f>
        <v>221</v>
      </c>
      <c r="K187" s="395"/>
      <c r="L187" s="382"/>
      <c r="M187" s="395">
        <f>J187+1</f>
        <v>222</v>
      </c>
      <c r="N187" s="395"/>
      <c r="O187" s="382"/>
      <c r="P187" s="395">
        <f>M187+1</f>
        <v>223</v>
      </c>
      <c r="Q187" s="395"/>
      <c r="R187" s="382"/>
      <c r="S187" s="395">
        <f>P187+1</f>
        <v>224</v>
      </c>
      <c r="T187" s="395"/>
      <c r="U187" s="382"/>
      <c r="V187" s="395">
        <f>S187+1</f>
        <v>225</v>
      </c>
      <c r="W187" s="395"/>
      <c r="X187" s="395"/>
      <c r="Y187" s="395">
        <f>V187+1</f>
        <v>226</v>
      </c>
      <c r="Z187" s="395"/>
      <c r="AA187" s="382"/>
      <c r="AB187" s="395">
        <f>Y187+1</f>
        <v>227</v>
      </c>
      <c r="AC187" s="395"/>
      <c r="AD187" s="382"/>
      <c r="AE187" s="395">
        <f>AB187+1</f>
        <v>228</v>
      </c>
      <c r="AF187" s="395"/>
      <c r="AG187" s="382"/>
      <c r="AH187" s="395">
        <f>AE187+1</f>
        <v>229</v>
      </c>
      <c r="AI187" s="395"/>
      <c r="AJ187" s="395"/>
      <c r="AK187" s="395">
        <f>AH187+1</f>
        <v>230</v>
      </c>
      <c r="AL187" s="395"/>
      <c r="AM187" s="395"/>
      <c r="AN187" s="395">
        <f>AK187+1</f>
        <v>231</v>
      </c>
      <c r="AO187" s="395"/>
      <c r="AP187" s="395"/>
      <c r="AQ187" s="395">
        <f>AN187+1</f>
        <v>232</v>
      </c>
      <c r="AR187" s="395"/>
      <c r="AS187" s="395"/>
      <c r="AT187" s="356"/>
      <c r="AU187" s="755"/>
      <c r="AV187" s="780"/>
      <c r="AW187" s="780"/>
      <c r="AX187" s="780"/>
      <c r="AY187" s="780"/>
      <c r="AZ187" s="780"/>
      <c r="BA187" s="777"/>
      <c r="BB187" s="327"/>
      <c r="BC187" s="327"/>
      <c r="BD187" s="327"/>
      <c r="BE187" s="327"/>
      <c r="BF187" s="327"/>
      <c r="BG187" s="327"/>
      <c r="BH187" s="327"/>
      <c r="BI187" s="327"/>
      <c r="BJ187" s="327"/>
      <c r="BK187" s="327"/>
      <c r="BL187" s="327"/>
    </row>
    <row r="188" spans="1:64">
      <c r="A188" s="327"/>
      <c r="B188" s="751"/>
      <c r="C188" s="813" t="s">
        <v>1169</v>
      </c>
      <c r="D188" s="808"/>
      <c r="E188" s="808"/>
      <c r="F188" s="808"/>
      <c r="G188" s="808"/>
      <c r="H188" s="808"/>
      <c r="I188" s="808"/>
      <c r="J188" s="808"/>
      <c r="K188" s="808"/>
      <c r="L188" s="808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8"/>
      <c r="X188" s="808"/>
      <c r="Y188" s="808"/>
      <c r="Z188" s="808"/>
      <c r="AA188" s="808"/>
      <c r="AB188" s="808"/>
      <c r="AC188" s="808"/>
      <c r="AD188" s="808"/>
      <c r="AE188" s="808"/>
      <c r="AF188" s="808"/>
      <c r="AG188" s="808"/>
      <c r="AH188" s="808"/>
      <c r="AI188" s="808"/>
      <c r="AJ188" s="808"/>
      <c r="AK188" s="808"/>
      <c r="AL188" s="808"/>
      <c r="AM188" s="808"/>
      <c r="AN188" s="808"/>
      <c r="AO188" s="808"/>
      <c r="AP188" s="808"/>
      <c r="AQ188" s="808"/>
      <c r="AR188" s="808"/>
      <c r="AS188" s="808"/>
      <c r="AT188" s="356"/>
      <c r="AU188" s="755"/>
      <c r="AV188" s="780"/>
      <c r="AW188" s="780"/>
      <c r="AX188" s="780"/>
      <c r="AY188" s="780"/>
      <c r="AZ188" s="780"/>
      <c r="BA188" s="777"/>
      <c r="BB188" s="327"/>
      <c r="BC188" s="327"/>
      <c r="BD188" s="327"/>
      <c r="BE188" s="327"/>
      <c r="BF188" s="327"/>
      <c r="BG188" s="327"/>
      <c r="BH188" s="327"/>
      <c r="BI188" s="327"/>
      <c r="BJ188" s="327"/>
      <c r="BK188" s="327"/>
      <c r="BL188" s="327"/>
    </row>
    <row r="189" spans="1:64">
      <c r="A189" s="327"/>
      <c r="B189" s="751"/>
      <c r="C189" s="436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  <c r="AT189" s="356"/>
      <c r="AU189" s="755"/>
      <c r="AV189" s="780"/>
      <c r="AW189" s="780"/>
      <c r="AX189" s="780"/>
      <c r="AY189" s="780"/>
      <c r="AZ189" s="780"/>
      <c r="BA189" s="777"/>
      <c r="BB189" s="327"/>
      <c r="BC189" s="327"/>
      <c r="BD189" s="327"/>
      <c r="BE189" s="327"/>
      <c r="BF189" s="327"/>
      <c r="BG189" s="327"/>
      <c r="BH189" s="327"/>
      <c r="BI189" s="327"/>
      <c r="BJ189" s="327"/>
      <c r="BK189" s="327"/>
      <c r="BL189" s="327"/>
    </row>
    <row r="190" spans="1:64">
      <c r="A190" s="327"/>
      <c r="B190" s="751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  <c r="AT190" s="356"/>
      <c r="AU190" s="755"/>
      <c r="AV190" s="780"/>
      <c r="AW190" s="780"/>
      <c r="AX190" s="780"/>
      <c r="AY190" s="780"/>
      <c r="AZ190" s="780"/>
      <c r="BA190" s="777"/>
      <c r="BB190" s="327"/>
      <c r="BC190" s="327"/>
      <c r="BD190" s="327"/>
      <c r="BE190" s="327"/>
      <c r="BF190" s="327"/>
      <c r="BG190" s="327"/>
      <c r="BH190" s="327"/>
      <c r="BI190" s="327"/>
      <c r="BJ190" s="327"/>
      <c r="BK190" s="327"/>
      <c r="BL190" s="327"/>
    </row>
    <row r="191" spans="1:64">
      <c r="A191" s="327"/>
      <c r="B191" s="751"/>
      <c r="C191" s="330"/>
      <c r="D191" s="330"/>
      <c r="E191" s="330"/>
      <c r="F191" s="356"/>
      <c r="G191" s="330"/>
      <c r="H191" s="330"/>
      <c r="I191" s="356"/>
      <c r="J191" s="330"/>
      <c r="K191" s="330"/>
      <c r="L191" s="356"/>
      <c r="M191" s="330"/>
      <c r="N191" s="330"/>
      <c r="O191" s="356"/>
      <c r="P191" s="330"/>
      <c r="Q191" s="330"/>
      <c r="R191" s="356"/>
      <c r="S191" s="330"/>
      <c r="T191" s="330"/>
      <c r="U191" s="437"/>
      <c r="V191" s="330"/>
      <c r="W191" s="330"/>
      <c r="X191" s="356"/>
      <c r="Y191" s="330"/>
      <c r="Z191" s="330"/>
      <c r="AA191" s="356"/>
      <c r="AB191" s="330"/>
      <c r="AC191" s="330"/>
      <c r="AD191" s="356"/>
      <c r="AE191" s="330"/>
      <c r="AF191" s="330"/>
      <c r="AG191" s="356"/>
      <c r="AH191" s="330"/>
      <c r="AI191" s="330"/>
      <c r="AJ191" s="356"/>
      <c r="AK191" s="330"/>
      <c r="AL191" s="330"/>
      <c r="AM191" s="356"/>
      <c r="AN191" s="330"/>
      <c r="AO191" s="330"/>
      <c r="AP191" s="437"/>
      <c r="AQ191" s="330"/>
      <c r="AR191" s="330"/>
      <c r="AS191" s="356"/>
      <c r="AT191" s="356"/>
      <c r="AU191" s="755"/>
      <c r="AV191" s="780"/>
      <c r="AW191" s="780"/>
      <c r="AX191" s="780"/>
      <c r="AY191" s="780"/>
      <c r="AZ191" s="780"/>
      <c r="BA191" s="777"/>
      <c r="BB191" s="327"/>
      <c r="BC191" s="327"/>
      <c r="BD191" s="327"/>
      <c r="BE191" s="327"/>
      <c r="BF191" s="327"/>
      <c r="BG191" s="327"/>
      <c r="BH191" s="327"/>
      <c r="BI191" s="327"/>
      <c r="BJ191" s="327"/>
      <c r="BK191" s="327"/>
      <c r="BL191" s="327"/>
    </row>
    <row r="192" spans="1:64" ht="17" thickBot="1">
      <c r="A192" s="327"/>
      <c r="B192" s="751"/>
      <c r="C192" s="330"/>
      <c r="D192" s="391" t="s">
        <v>1172</v>
      </c>
      <c r="E192" s="364"/>
      <c r="F192" s="356"/>
      <c r="G192" s="776"/>
      <c r="H192" s="776"/>
      <c r="I192" s="356"/>
      <c r="J192" s="776"/>
      <c r="K192" s="776"/>
      <c r="L192" s="356"/>
      <c r="M192" s="776"/>
      <c r="N192" s="776"/>
      <c r="O192" s="356"/>
      <c r="P192" s="776"/>
      <c r="Q192" s="776"/>
      <c r="R192" s="356"/>
      <c r="S192" s="776"/>
      <c r="T192" s="776"/>
      <c r="U192" s="356"/>
      <c r="V192" s="776"/>
      <c r="W192" s="776"/>
      <c r="X192" s="356"/>
      <c r="Y192" s="776"/>
      <c r="Z192" s="776"/>
      <c r="AA192" s="356"/>
      <c r="AB192" s="776"/>
      <c r="AC192" s="776"/>
      <c r="AD192" s="356"/>
      <c r="AE192" s="776"/>
      <c r="AF192" s="776"/>
      <c r="AG192" s="356"/>
      <c r="AH192" s="776"/>
      <c r="AI192" s="776"/>
      <c r="AJ192" s="356"/>
      <c r="AK192" s="776"/>
      <c r="AL192" s="776"/>
      <c r="AM192" s="356"/>
      <c r="AN192" s="776"/>
      <c r="AO192" s="776"/>
      <c r="AP192" s="356"/>
      <c r="AQ192" s="814"/>
      <c r="AR192" s="814"/>
      <c r="AS192" s="356"/>
      <c r="AT192" s="356"/>
      <c r="AU192" s="755"/>
      <c r="AV192" s="781"/>
      <c r="AW192" s="781"/>
      <c r="AX192" s="781"/>
      <c r="AY192" s="781"/>
      <c r="AZ192" s="781"/>
      <c r="BA192" s="778"/>
      <c r="BB192" s="327"/>
      <c r="BC192" s="327"/>
      <c r="BD192" s="327"/>
      <c r="BE192" s="327"/>
      <c r="BF192" s="327"/>
      <c r="BG192" s="327"/>
      <c r="BH192" s="327"/>
      <c r="BI192" s="327"/>
      <c r="BJ192" s="327"/>
      <c r="BK192" s="327"/>
      <c r="BL192" s="327"/>
    </row>
    <row r="193" spans="1:64" ht="17.5" thickTop="1" thickBot="1">
      <c r="A193" s="327"/>
      <c r="B193" s="751"/>
      <c r="C193" s="356"/>
      <c r="D193" s="413" t="s">
        <v>796</v>
      </c>
      <c r="E193" s="414" t="s">
        <v>798</v>
      </c>
      <c r="F193" s="356"/>
      <c r="G193" s="402" t="s">
        <v>796</v>
      </c>
      <c r="H193" s="403" t="s">
        <v>798</v>
      </c>
      <c r="I193" s="356"/>
      <c r="J193" s="402" t="s">
        <v>796</v>
      </c>
      <c r="K193" s="403" t="s">
        <v>798</v>
      </c>
      <c r="L193" s="356"/>
      <c r="M193" s="402" t="s">
        <v>796</v>
      </c>
      <c r="N193" s="403" t="s">
        <v>798</v>
      </c>
      <c r="O193" s="356"/>
      <c r="P193" s="402" t="s">
        <v>796</v>
      </c>
      <c r="Q193" s="403" t="s">
        <v>798</v>
      </c>
      <c r="R193" s="356"/>
      <c r="S193" s="402" t="s">
        <v>796</v>
      </c>
      <c r="T193" s="403" t="s">
        <v>798</v>
      </c>
      <c r="U193" s="356"/>
      <c r="V193" s="402" t="s">
        <v>796</v>
      </c>
      <c r="W193" s="403" t="s">
        <v>798</v>
      </c>
      <c r="X193" s="356"/>
      <c r="Y193" s="402" t="s">
        <v>796</v>
      </c>
      <c r="Z193" s="403" t="s">
        <v>798</v>
      </c>
      <c r="AA193" s="356"/>
      <c r="AB193" s="402" t="s">
        <v>796</v>
      </c>
      <c r="AC193" s="403" t="s">
        <v>798</v>
      </c>
      <c r="AD193" s="356"/>
      <c r="AE193" s="402" t="s">
        <v>796</v>
      </c>
      <c r="AF193" s="403" t="s">
        <v>798</v>
      </c>
      <c r="AG193" s="356"/>
      <c r="AH193" s="402" t="s">
        <v>796</v>
      </c>
      <c r="AI193" s="403" t="s">
        <v>798</v>
      </c>
      <c r="AJ193" s="356"/>
      <c r="AK193" s="402" t="s">
        <v>796</v>
      </c>
      <c r="AL193" s="403" t="s">
        <v>798</v>
      </c>
      <c r="AM193" s="356"/>
      <c r="AN193" s="402" t="s">
        <v>796</v>
      </c>
      <c r="AO193" s="403" t="s">
        <v>798</v>
      </c>
      <c r="AP193" s="356"/>
      <c r="AQ193" s="402" t="s">
        <v>796</v>
      </c>
      <c r="AR193" s="403" t="s">
        <v>798</v>
      </c>
      <c r="AS193" s="408"/>
      <c r="AT193" s="356"/>
      <c r="AU193" s="755"/>
      <c r="AV193" s="761">
        <v>14</v>
      </c>
      <c r="AW193" s="761">
        <f>COUNTIF(D192:AR193,"FC")</f>
        <v>1</v>
      </c>
      <c r="AX193" s="761">
        <f>COUNTIF(J191:AR191,"EC")</f>
        <v>0</v>
      </c>
      <c r="AY193" s="761">
        <f>COUNTIF(A195:AR196,"E")</f>
        <v>1</v>
      </c>
      <c r="AZ193" s="761">
        <f>COUNTIF(J192:AR192,"TW")</f>
        <v>0</v>
      </c>
      <c r="BA193" s="762"/>
      <c r="BB193" s="327"/>
      <c r="BC193" s="327"/>
      <c r="BD193" s="327"/>
      <c r="BE193" s="327"/>
      <c r="BF193" s="327"/>
      <c r="BG193" s="327"/>
      <c r="BH193" s="327"/>
      <c r="BI193" s="327"/>
      <c r="BJ193" s="327"/>
      <c r="BK193" s="327"/>
      <c r="BL193" s="327"/>
    </row>
    <row r="194" spans="1:64" ht="17.5" thickTop="1" thickBot="1">
      <c r="A194" s="327"/>
      <c r="B194" s="751"/>
      <c r="C194" s="356"/>
      <c r="D194" s="415" t="s">
        <v>801</v>
      </c>
      <c r="E194" s="416" t="s">
        <v>622</v>
      </c>
      <c r="F194" s="356"/>
      <c r="G194" s="405" t="s">
        <v>801</v>
      </c>
      <c r="H194" s="406" t="s">
        <v>622</v>
      </c>
      <c r="I194" s="356" t="s">
        <v>808</v>
      </c>
      <c r="J194" s="405" t="s">
        <v>801</v>
      </c>
      <c r="K194" s="406" t="s">
        <v>622</v>
      </c>
      <c r="L194" s="356"/>
      <c r="M194" s="405" t="s">
        <v>801</v>
      </c>
      <c r="N194" s="406" t="s">
        <v>622</v>
      </c>
      <c r="O194" s="356"/>
      <c r="P194" s="405" t="s">
        <v>801</v>
      </c>
      <c r="Q194" s="406" t="s">
        <v>622</v>
      </c>
      <c r="R194" s="356"/>
      <c r="S194" s="405" t="s">
        <v>801</v>
      </c>
      <c r="T194" s="406" t="s">
        <v>622</v>
      </c>
      <c r="U194" s="356"/>
      <c r="V194" s="405" t="s">
        <v>801</v>
      </c>
      <c r="W194" s="406" t="s">
        <v>622</v>
      </c>
      <c r="X194" s="356"/>
      <c r="Y194" s="405" t="s">
        <v>801</v>
      </c>
      <c r="Z194" s="406" t="s">
        <v>622</v>
      </c>
      <c r="AA194" s="356"/>
      <c r="AB194" s="405" t="s">
        <v>801</v>
      </c>
      <c r="AC194" s="406" t="s">
        <v>622</v>
      </c>
      <c r="AD194" s="356"/>
      <c r="AE194" s="405" t="s">
        <v>801</v>
      </c>
      <c r="AF194" s="406" t="s">
        <v>622</v>
      </c>
      <c r="AG194" s="356"/>
      <c r="AH194" s="405" t="s">
        <v>801</v>
      </c>
      <c r="AI194" s="406" t="s">
        <v>622</v>
      </c>
      <c r="AJ194" s="356"/>
      <c r="AK194" s="405" t="s">
        <v>801</v>
      </c>
      <c r="AL194" s="406" t="s">
        <v>622</v>
      </c>
      <c r="AM194" s="356"/>
      <c r="AN194" s="405" t="s">
        <v>801</v>
      </c>
      <c r="AO194" s="406" t="s">
        <v>622</v>
      </c>
      <c r="AP194" s="356"/>
      <c r="AQ194" s="405" t="s">
        <v>801</v>
      </c>
      <c r="AR194" s="406" t="s">
        <v>622</v>
      </c>
      <c r="AS194" s="408"/>
      <c r="AT194" s="356"/>
      <c r="AU194" s="755"/>
      <c r="AV194" s="761"/>
      <c r="AW194" s="761"/>
      <c r="AX194" s="761"/>
      <c r="AY194" s="761"/>
      <c r="AZ194" s="761"/>
      <c r="BA194" s="762"/>
      <c r="BB194" s="327"/>
      <c r="BC194" s="327"/>
      <c r="BD194" s="327"/>
      <c r="BE194" s="327"/>
      <c r="BF194" s="327"/>
      <c r="BG194" s="327"/>
      <c r="BH194" s="327"/>
      <c r="BI194" s="327"/>
      <c r="BJ194" s="327"/>
      <c r="BK194" s="327"/>
      <c r="BL194" s="327"/>
    </row>
    <row r="195" spans="1:64" ht="17.5" thickTop="1" thickBot="1">
      <c r="A195" s="327"/>
      <c r="B195" s="751"/>
      <c r="C195" s="330"/>
      <c r="D195" s="417" t="s">
        <v>1173</v>
      </c>
      <c r="E195" s="418" t="s">
        <v>1095</v>
      </c>
      <c r="F195" s="376">
        <v>369.82499999999999</v>
      </c>
      <c r="G195" s="370">
        <v>0</v>
      </c>
      <c r="H195" s="375" t="s">
        <v>947</v>
      </c>
      <c r="I195" s="376">
        <v>390</v>
      </c>
      <c r="J195" s="370">
        <v>0</v>
      </c>
      <c r="K195" s="375" t="s">
        <v>947</v>
      </c>
      <c r="L195" s="376">
        <v>387</v>
      </c>
      <c r="M195" s="370">
        <v>0</v>
      </c>
      <c r="N195" s="375" t="s">
        <v>947</v>
      </c>
      <c r="O195" s="376">
        <v>392</v>
      </c>
      <c r="P195" s="370">
        <v>0</v>
      </c>
      <c r="Q195" s="375" t="s">
        <v>947</v>
      </c>
      <c r="R195" s="376">
        <v>394</v>
      </c>
      <c r="S195" s="370">
        <v>0</v>
      </c>
      <c r="T195" s="375" t="s">
        <v>947</v>
      </c>
      <c r="U195" s="376">
        <v>401</v>
      </c>
      <c r="V195" s="370">
        <v>0</v>
      </c>
      <c r="W195" s="375" t="s">
        <v>947</v>
      </c>
      <c r="X195" s="376">
        <v>426</v>
      </c>
      <c r="Y195" s="370">
        <v>0</v>
      </c>
      <c r="Z195" s="375" t="s">
        <v>947</v>
      </c>
      <c r="AA195" s="376">
        <v>378</v>
      </c>
      <c r="AB195" s="370">
        <v>0</v>
      </c>
      <c r="AC195" s="375" t="s">
        <v>947</v>
      </c>
      <c r="AD195" s="376">
        <v>422</v>
      </c>
      <c r="AE195" s="370">
        <v>0</v>
      </c>
      <c r="AF195" s="375" t="s">
        <v>947</v>
      </c>
      <c r="AG195" s="376">
        <v>425</v>
      </c>
      <c r="AH195" s="370">
        <v>0</v>
      </c>
      <c r="AI195" s="375" t="s">
        <v>947</v>
      </c>
      <c r="AJ195" s="376">
        <v>407</v>
      </c>
      <c r="AK195" s="370">
        <v>0</v>
      </c>
      <c r="AL195" s="375" t="s">
        <v>947</v>
      </c>
      <c r="AM195" s="376">
        <v>378</v>
      </c>
      <c r="AN195" s="370">
        <v>0</v>
      </c>
      <c r="AO195" s="375" t="s">
        <v>947</v>
      </c>
      <c r="AP195" s="376">
        <v>376.94400000000002</v>
      </c>
      <c r="AQ195" s="370">
        <v>0</v>
      </c>
      <c r="AR195" s="375" t="s">
        <v>947</v>
      </c>
      <c r="AS195" s="376">
        <v>405</v>
      </c>
      <c r="AT195" s="356"/>
      <c r="AU195" s="755"/>
      <c r="AV195" s="761"/>
      <c r="AW195" s="761"/>
      <c r="AX195" s="761"/>
      <c r="AY195" s="761"/>
      <c r="AZ195" s="761"/>
      <c r="BA195" s="762"/>
      <c r="BB195" s="333">
        <f>SUM(F195:AS195)</f>
        <v>5551.7690000000002</v>
      </c>
      <c r="BC195" s="327"/>
      <c r="BD195" s="327"/>
      <c r="BE195" s="327"/>
      <c r="BF195" s="327"/>
      <c r="BG195" s="327"/>
      <c r="BH195" s="327"/>
      <c r="BI195" s="327"/>
      <c r="BJ195" s="327"/>
      <c r="BK195" s="327"/>
      <c r="BL195" s="327"/>
    </row>
    <row r="196" spans="1:64" ht="17" thickTop="1">
      <c r="A196" s="327"/>
      <c r="B196" s="751"/>
      <c r="C196" s="384"/>
      <c r="D196" s="760" t="s">
        <v>992</v>
      </c>
      <c r="E196" s="760"/>
      <c r="F196" s="356"/>
      <c r="G196" s="760" t="s">
        <v>1088</v>
      </c>
      <c r="H196" s="760"/>
      <c r="I196" s="384"/>
      <c r="J196" s="760" t="s">
        <v>1542</v>
      </c>
      <c r="K196" s="760"/>
      <c r="L196" s="384"/>
      <c r="M196" s="760" t="s">
        <v>1543</v>
      </c>
      <c r="N196" s="760"/>
      <c r="O196" s="384"/>
      <c r="P196" s="760" t="s">
        <v>1544</v>
      </c>
      <c r="Q196" s="760"/>
      <c r="R196" s="356"/>
      <c r="S196" s="760" t="s">
        <v>1545</v>
      </c>
      <c r="T196" s="760"/>
      <c r="U196" s="356"/>
      <c r="V196" s="760" t="s">
        <v>1546</v>
      </c>
      <c r="W196" s="760"/>
      <c r="X196" s="356"/>
      <c r="Y196" s="760" t="s">
        <v>1547</v>
      </c>
      <c r="Z196" s="760"/>
      <c r="AA196" s="356"/>
      <c r="AB196" s="760" t="s">
        <v>1548</v>
      </c>
      <c r="AC196" s="760"/>
      <c r="AD196" s="356"/>
      <c r="AE196" s="760" t="s">
        <v>1549</v>
      </c>
      <c r="AF196" s="760"/>
      <c r="AG196" s="356"/>
      <c r="AH196" s="760" t="s">
        <v>1550</v>
      </c>
      <c r="AI196" s="760"/>
      <c r="AJ196" s="356"/>
      <c r="AK196" s="760" t="s">
        <v>1551</v>
      </c>
      <c r="AL196" s="760"/>
      <c r="AM196" s="407"/>
      <c r="AN196" s="760" t="s">
        <v>1552</v>
      </c>
      <c r="AO196" s="760"/>
      <c r="AP196" s="356"/>
      <c r="AQ196" s="760" t="s">
        <v>1553</v>
      </c>
      <c r="AR196" s="760"/>
      <c r="AS196" s="384"/>
      <c r="AT196" s="356"/>
      <c r="AU196" s="755"/>
      <c r="AV196" s="361"/>
      <c r="AW196" s="361"/>
      <c r="AX196" s="361"/>
      <c r="AY196" s="361"/>
      <c r="AZ196" s="361"/>
      <c r="BA196" s="365"/>
      <c r="BB196" s="327"/>
      <c r="BC196" s="327"/>
      <c r="BD196" s="327"/>
      <c r="BE196" s="327"/>
      <c r="BF196" s="327"/>
      <c r="BG196" s="327"/>
      <c r="BH196" s="327"/>
      <c r="BI196" s="327"/>
      <c r="BJ196" s="327"/>
      <c r="BK196" s="327"/>
      <c r="BL196" s="327"/>
    </row>
    <row r="197" spans="1:64">
      <c r="A197" s="327"/>
      <c r="B197" s="751"/>
      <c r="C197" s="384"/>
      <c r="D197" s="760" t="s">
        <v>1094</v>
      </c>
      <c r="E197" s="760"/>
      <c r="F197" s="356"/>
      <c r="G197" s="760" t="s">
        <v>1330</v>
      </c>
      <c r="H197" s="760"/>
      <c r="I197" s="356"/>
      <c r="J197" s="760" t="s">
        <v>1094</v>
      </c>
      <c r="K197" s="760"/>
      <c r="L197" s="356"/>
      <c r="M197" s="760" t="s">
        <v>1094</v>
      </c>
      <c r="N197" s="760"/>
      <c r="O197" s="356"/>
      <c r="P197" s="760" t="s">
        <v>1094</v>
      </c>
      <c r="Q197" s="760"/>
      <c r="R197" s="356"/>
      <c r="S197" s="760" t="s">
        <v>1094</v>
      </c>
      <c r="T197" s="760"/>
      <c r="U197" s="356"/>
      <c r="V197" s="760" t="s">
        <v>1091</v>
      </c>
      <c r="W197" s="760"/>
      <c r="X197" s="356"/>
      <c r="Y197" s="760" t="s">
        <v>1091</v>
      </c>
      <c r="Z197" s="760"/>
      <c r="AA197" s="356"/>
      <c r="AB197" s="760" t="s">
        <v>1107</v>
      </c>
      <c r="AC197" s="760"/>
      <c r="AD197" s="356"/>
      <c r="AE197" s="760" t="s">
        <v>1093</v>
      </c>
      <c r="AF197" s="760"/>
      <c r="AG197" s="356"/>
      <c r="AH197" s="760" t="s">
        <v>1093</v>
      </c>
      <c r="AI197" s="760"/>
      <c r="AJ197" s="356"/>
      <c r="AK197" s="760" t="s">
        <v>1107</v>
      </c>
      <c r="AL197" s="760"/>
      <c r="AM197" s="356"/>
      <c r="AN197" s="760" t="s">
        <v>1094</v>
      </c>
      <c r="AO197" s="760"/>
      <c r="AP197" s="356"/>
      <c r="AQ197" s="760" t="s">
        <v>1318</v>
      </c>
      <c r="AR197" s="760"/>
      <c r="AS197" s="384"/>
      <c r="AT197" s="356"/>
      <c r="AU197" s="755"/>
      <c r="AV197" s="361"/>
      <c r="AW197" s="361"/>
      <c r="AX197" s="361"/>
      <c r="AY197" s="361"/>
      <c r="AZ197" s="361"/>
      <c r="BA197" s="365"/>
      <c r="BB197" s="327"/>
      <c r="BC197" s="327"/>
      <c r="BD197" s="327"/>
      <c r="BE197" s="327"/>
      <c r="BF197" s="327"/>
      <c r="BG197" s="327"/>
      <c r="BH197" s="327"/>
      <c r="BI197" s="327"/>
      <c r="BJ197" s="327"/>
      <c r="BK197" s="327"/>
      <c r="BL197" s="327"/>
    </row>
    <row r="198" spans="1:64">
      <c r="A198" s="327"/>
      <c r="B198" s="751"/>
      <c r="C198" s="330"/>
      <c r="D198" s="388"/>
      <c r="E198" s="388"/>
      <c r="F198" s="356"/>
      <c r="G198" s="388"/>
      <c r="H198" s="388"/>
      <c r="I198" s="388"/>
      <c r="J198" s="388"/>
      <c r="K198" s="388"/>
      <c r="L198" s="356"/>
      <c r="M198" s="388"/>
      <c r="N198" s="388"/>
      <c r="O198" s="356"/>
      <c r="P198" s="388"/>
      <c r="Q198" s="388"/>
      <c r="R198" s="388"/>
      <c r="S198" s="409"/>
      <c r="T198" s="410"/>
      <c r="U198" s="388"/>
      <c r="V198" s="388"/>
      <c r="W198" s="388"/>
      <c r="X198" s="330"/>
      <c r="Y198" s="388"/>
      <c r="Z198" s="388"/>
      <c r="AA198" s="356"/>
      <c r="AB198" s="388"/>
      <c r="AC198" s="388"/>
      <c r="AD198" s="356"/>
      <c r="AE198" s="388"/>
      <c r="AF198" s="388"/>
      <c r="AG198" s="356"/>
      <c r="AH198" s="388"/>
      <c r="AI198" s="388"/>
      <c r="AJ198" s="393"/>
      <c r="AK198" s="388"/>
      <c r="AL198" s="388"/>
      <c r="AM198" s="393"/>
      <c r="AN198" s="388"/>
      <c r="AO198" s="388"/>
      <c r="AP198" s="393"/>
      <c r="AQ198" s="388"/>
      <c r="AR198" s="388"/>
      <c r="AS198" s="393"/>
      <c r="AT198" s="356"/>
      <c r="AU198" s="755"/>
      <c r="AV198" s="361"/>
      <c r="AW198" s="361"/>
      <c r="AX198" s="361"/>
      <c r="AY198" s="361"/>
      <c r="AZ198" s="361"/>
      <c r="BA198" s="365"/>
      <c r="BB198" s="327"/>
      <c r="BC198" s="327"/>
      <c r="BD198" s="327"/>
      <c r="BE198" s="327"/>
      <c r="BF198" s="327"/>
      <c r="BG198" s="327"/>
      <c r="BH198" s="327"/>
      <c r="BI198" s="327"/>
      <c r="BJ198" s="327"/>
      <c r="BK198" s="327"/>
      <c r="BL198" s="327"/>
    </row>
    <row r="199" spans="1:64">
      <c r="A199" s="327"/>
      <c r="B199" s="751"/>
      <c r="C199" s="395"/>
      <c r="D199" s="395">
        <f>AQ187+1</f>
        <v>233</v>
      </c>
      <c r="E199" s="395"/>
      <c r="F199" s="382"/>
      <c r="G199" s="395">
        <f>D199+1</f>
        <v>234</v>
      </c>
      <c r="H199" s="395"/>
      <c r="I199" s="382"/>
      <c r="J199" s="395">
        <f>G199+1</f>
        <v>235</v>
      </c>
      <c r="K199" s="395"/>
      <c r="L199" s="382"/>
      <c r="M199" s="395">
        <f>J199+1</f>
        <v>236</v>
      </c>
      <c r="N199" s="395"/>
      <c r="O199" s="382"/>
      <c r="P199" s="395">
        <f>M199+1</f>
        <v>237</v>
      </c>
      <c r="Q199" s="395"/>
      <c r="R199" s="382"/>
      <c r="S199" s="395">
        <f>P199+1</f>
        <v>238</v>
      </c>
      <c r="T199" s="395"/>
      <c r="U199" s="382"/>
      <c r="V199" s="395">
        <f>S199+1</f>
        <v>239</v>
      </c>
      <c r="W199" s="395"/>
      <c r="X199" s="395"/>
      <c r="Y199" s="395">
        <f>V199+1</f>
        <v>240</v>
      </c>
      <c r="Z199" s="395"/>
      <c r="AA199" s="382"/>
      <c r="AB199" s="395">
        <f>Y199+1</f>
        <v>241</v>
      </c>
      <c r="AC199" s="395"/>
      <c r="AD199" s="382"/>
      <c r="AE199" s="395">
        <f>AB199+1</f>
        <v>242</v>
      </c>
      <c r="AF199" s="395"/>
      <c r="AG199" s="382"/>
      <c r="AH199" s="395">
        <f>AE199+1</f>
        <v>243</v>
      </c>
      <c r="AI199" s="395"/>
      <c r="AJ199" s="395"/>
      <c r="AK199" s="395">
        <f>AH199+1</f>
        <v>244</v>
      </c>
      <c r="AL199" s="395"/>
      <c r="AM199" s="395"/>
      <c r="AN199" s="395">
        <f>AK199+1</f>
        <v>245</v>
      </c>
      <c r="AO199" s="395"/>
      <c r="AP199" s="395"/>
      <c r="AQ199" s="395">
        <f>AN199+1</f>
        <v>246</v>
      </c>
      <c r="AR199" s="395"/>
      <c r="AS199" s="395"/>
      <c r="AT199" s="356"/>
      <c r="AU199" s="755"/>
      <c r="AV199" s="361"/>
      <c r="AW199" s="361"/>
      <c r="AX199" s="361"/>
      <c r="AY199" s="361"/>
      <c r="AZ199" s="361"/>
      <c r="BA199" s="365"/>
      <c r="BB199" s="327"/>
      <c r="BC199" s="327"/>
      <c r="BD199" s="327"/>
      <c r="BE199" s="327"/>
      <c r="BF199" s="327"/>
      <c r="BG199" s="327"/>
      <c r="BH199" s="327"/>
      <c r="BI199" s="327"/>
      <c r="BJ199" s="327"/>
      <c r="BK199" s="327"/>
      <c r="BL199" s="327"/>
    </row>
    <row r="200" spans="1:64">
      <c r="A200" s="327"/>
      <c r="B200" s="751"/>
      <c r="C200" s="813" t="s">
        <v>1167</v>
      </c>
      <c r="D200" s="808"/>
      <c r="E200" s="808"/>
      <c r="F200" s="808"/>
      <c r="G200" s="808"/>
      <c r="H200" s="808"/>
      <c r="I200" s="808"/>
      <c r="J200" s="808"/>
      <c r="K200" s="808"/>
      <c r="L200" s="808"/>
      <c r="M200" s="808"/>
      <c r="N200" s="808"/>
      <c r="O200" s="808"/>
      <c r="P200" s="808"/>
      <c r="Q200" s="808"/>
      <c r="R200" s="808"/>
      <c r="S200" s="808"/>
      <c r="T200" s="808"/>
      <c r="U200" s="808"/>
      <c r="V200" s="808"/>
      <c r="W200" s="808"/>
      <c r="X200" s="808"/>
      <c r="Y200" s="808"/>
      <c r="Z200" s="808"/>
      <c r="AA200" s="808"/>
      <c r="AB200" s="808"/>
      <c r="AC200" s="808"/>
      <c r="AD200" s="808"/>
      <c r="AE200" s="808"/>
      <c r="AF200" s="808"/>
      <c r="AG200" s="808"/>
      <c r="AH200" s="808"/>
      <c r="AI200" s="808"/>
      <c r="AJ200" s="808"/>
      <c r="AK200" s="808"/>
      <c r="AL200" s="808"/>
      <c r="AM200" s="808"/>
      <c r="AN200" s="808"/>
      <c r="AO200" s="808"/>
      <c r="AP200" s="808"/>
      <c r="AQ200" s="808"/>
      <c r="AR200" s="808"/>
      <c r="AS200" s="808"/>
      <c r="AT200" s="356"/>
      <c r="AU200" s="755"/>
      <c r="AV200" s="361"/>
      <c r="AW200" s="361"/>
      <c r="AX200" s="361"/>
      <c r="AY200" s="361"/>
      <c r="AZ200" s="361"/>
      <c r="BA200" s="365"/>
      <c r="BB200" s="327"/>
      <c r="BC200" s="327"/>
      <c r="BD200" s="327"/>
      <c r="BE200" s="327"/>
      <c r="BF200" s="327"/>
      <c r="BG200" s="327"/>
      <c r="BH200" s="327"/>
      <c r="BI200" s="327"/>
      <c r="BJ200" s="327"/>
      <c r="BK200" s="327"/>
      <c r="BL200" s="327"/>
    </row>
    <row r="201" spans="1:64">
      <c r="A201" s="327"/>
      <c r="B201" s="751"/>
      <c r="C201" s="436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393"/>
      <c r="AJ201" s="393"/>
      <c r="AK201" s="393"/>
      <c r="AL201" s="393"/>
      <c r="AM201" s="393"/>
      <c r="AN201" s="393"/>
      <c r="AO201" s="393"/>
      <c r="AP201" s="393"/>
      <c r="AQ201" s="393"/>
      <c r="AR201" s="393"/>
      <c r="AS201" s="393"/>
      <c r="AT201" s="356"/>
      <c r="AU201" s="755"/>
      <c r="AV201" s="361"/>
      <c r="AW201" s="361"/>
      <c r="AX201" s="361"/>
      <c r="AY201" s="361"/>
      <c r="AZ201" s="361"/>
      <c r="BA201" s="365"/>
      <c r="BB201" s="327"/>
      <c r="BC201" s="327"/>
      <c r="BD201" s="327"/>
      <c r="BE201" s="327"/>
      <c r="BF201" s="327"/>
      <c r="BG201" s="327"/>
      <c r="BH201" s="327"/>
      <c r="BI201" s="327"/>
      <c r="BJ201" s="327"/>
      <c r="BK201" s="327"/>
      <c r="BL201" s="327"/>
    </row>
    <row r="202" spans="1:64" ht="17" thickBot="1">
      <c r="A202" s="327"/>
      <c r="B202" s="751"/>
      <c r="C202" s="330"/>
      <c r="D202" s="330"/>
      <c r="E202" s="330"/>
      <c r="F202" s="356"/>
      <c r="G202" s="330"/>
      <c r="H202" s="330"/>
      <c r="I202" s="356"/>
      <c r="J202" s="330"/>
      <c r="K202" s="330"/>
      <c r="L202" s="356"/>
      <c r="M202" s="330"/>
      <c r="N202" s="330"/>
      <c r="O202" s="356"/>
      <c r="P202" s="330"/>
      <c r="Q202" s="330"/>
      <c r="R202" s="356"/>
      <c r="S202" s="330"/>
      <c r="T202" s="330"/>
      <c r="U202" s="437"/>
      <c r="V202" s="330"/>
      <c r="W202" s="330"/>
      <c r="X202" s="356"/>
      <c r="Y202" s="330"/>
      <c r="Z202" s="330"/>
      <c r="AA202" s="356"/>
      <c r="AB202" s="330"/>
      <c r="AC202" s="330"/>
      <c r="AD202" s="356"/>
      <c r="AE202" s="330"/>
      <c r="AF202" s="330"/>
      <c r="AG202" s="356"/>
      <c r="AH202" s="330"/>
      <c r="AI202" s="330"/>
      <c r="AJ202" s="356"/>
      <c r="AK202" s="330"/>
      <c r="AL202" s="330"/>
      <c r="AM202" s="356"/>
      <c r="AN202" s="330"/>
      <c r="AO202" s="330"/>
      <c r="AP202" s="437"/>
      <c r="AQ202" s="330"/>
      <c r="AR202" s="330"/>
      <c r="AS202" s="356"/>
      <c r="AT202" s="356"/>
      <c r="AU202" s="755"/>
      <c r="AV202" s="361"/>
      <c r="AW202" s="361"/>
      <c r="AX202" s="361"/>
      <c r="AY202" s="361"/>
      <c r="AZ202" s="361"/>
      <c r="BA202" s="365"/>
      <c r="BB202" s="327"/>
      <c r="BC202" s="327"/>
      <c r="BD202" s="327"/>
      <c r="BE202" s="327"/>
      <c r="BF202" s="327"/>
      <c r="BG202" s="327"/>
      <c r="BH202" s="327"/>
      <c r="BI202" s="327"/>
      <c r="BJ202" s="327"/>
      <c r="BK202" s="327"/>
      <c r="BL202" s="327"/>
    </row>
    <row r="203" spans="1:64" ht="17.5" thickTop="1" thickBot="1">
      <c r="A203" s="327"/>
      <c r="B203" s="751"/>
      <c r="C203" s="330"/>
      <c r="D203" s="391"/>
      <c r="E203" s="364"/>
      <c r="F203" s="356"/>
      <c r="G203" s="776"/>
      <c r="H203" s="776"/>
      <c r="I203" s="356"/>
      <c r="J203" s="776"/>
      <c r="K203" s="776"/>
      <c r="L203" s="356"/>
      <c r="M203" s="776"/>
      <c r="N203" s="776"/>
      <c r="O203" s="356"/>
      <c r="P203" s="776"/>
      <c r="Q203" s="776"/>
      <c r="R203" s="356"/>
      <c r="S203" s="776"/>
      <c r="T203" s="776"/>
      <c r="U203" s="356"/>
      <c r="V203" s="776"/>
      <c r="W203" s="776"/>
      <c r="X203" s="356"/>
      <c r="Y203" s="776"/>
      <c r="Z203" s="776"/>
      <c r="AA203" s="356"/>
      <c r="AB203" s="776"/>
      <c r="AC203" s="776"/>
      <c r="AD203" s="356"/>
      <c r="AE203" s="776"/>
      <c r="AF203" s="776"/>
      <c r="AG203" s="356"/>
      <c r="AH203" s="776"/>
      <c r="AI203" s="776"/>
      <c r="AJ203" s="356"/>
      <c r="AK203" s="776"/>
      <c r="AL203" s="776"/>
      <c r="AM203" s="356"/>
      <c r="AN203" s="776"/>
      <c r="AO203" s="776"/>
      <c r="AP203" s="356"/>
      <c r="AQ203" s="814"/>
      <c r="AR203" s="814"/>
      <c r="AS203" s="356"/>
      <c r="AT203" s="356"/>
      <c r="AU203" s="755"/>
      <c r="AV203" s="761">
        <v>14</v>
      </c>
      <c r="AW203" s="761">
        <f>COUNTIF(D202:AR203,"FC")</f>
        <v>0</v>
      </c>
      <c r="AX203" s="761">
        <f>COUNTIF(J201:AR201,"EC")</f>
        <v>0</v>
      </c>
      <c r="AY203" s="761">
        <f>COUNTIF(A205:AR206,"E")</f>
        <v>0</v>
      </c>
      <c r="AZ203" s="761">
        <f>COUNTIF(J202:AR202,"TW")</f>
        <v>0</v>
      </c>
      <c r="BA203" s="762"/>
      <c r="BB203" s="327"/>
      <c r="BC203" s="327"/>
      <c r="BD203" s="327"/>
      <c r="BE203" s="327"/>
      <c r="BF203" s="327"/>
      <c r="BG203" s="327"/>
      <c r="BH203" s="327"/>
      <c r="BI203" s="327"/>
      <c r="BJ203" s="327"/>
      <c r="BK203" s="327"/>
      <c r="BL203" s="327"/>
    </row>
    <row r="204" spans="1:64" ht="17.5" thickTop="1" thickBot="1">
      <c r="A204" s="327"/>
      <c r="B204" s="751"/>
      <c r="C204" s="356"/>
      <c r="D204" s="402" t="s">
        <v>796</v>
      </c>
      <c r="E204" s="403" t="s">
        <v>798</v>
      </c>
      <c r="F204" s="356"/>
      <c r="G204" s="402" t="s">
        <v>796</v>
      </c>
      <c r="H204" s="403" t="s">
        <v>798</v>
      </c>
      <c r="I204" s="356"/>
      <c r="J204" s="402" t="s">
        <v>796</v>
      </c>
      <c r="K204" s="403" t="s">
        <v>798</v>
      </c>
      <c r="L204" s="356"/>
      <c r="M204" s="402" t="s">
        <v>796</v>
      </c>
      <c r="N204" s="403" t="s">
        <v>798</v>
      </c>
      <c r="O204" s="356"/>
      <c r="P204" s="402" t="s">
        <v>796</v>
      </c>
      <c r="Q204" s="403" t="s">
        <v>798</v>
      </c>
      <c r="R204" s="356"/>
      <c r="S204" s="402" t="s">
        <v>796</v>
      </c>
      <c r="T204" s="403" t="s">
        <v>798</v>
      </c>
      <c r="U204" s="356"/>
      <c r="V204" s="402" t="s">
        <v>796</v>
      </c>
      <c r="W204" s="403" t="s">
        <v>798</v>
      </c>
      <c r="X204" s="356"/>
      <c r="Y204" s="402" t="s">
        <v>796</v>
      </c>
      <c r="Z204" s="403" t="s">
        <v>798</v>
      </c>
      <c r="AA204" s="356"/>
      <c r="AB204" s="402" t="s">
        <v>796</v>
      </c>
      <c r="AC204" s="403" t="s">
        <v>798</v>
      </c>
      <c r="AD204" s="356"/>
      <c r="AE204" s="402" t="s">
        <v>796</v>
      </c>
      <c r="AF204" s="403" t="s">
        <v>798</v>
      </c>
      <c r="AG204" s="356"/>
      <c r="AH204" s="402" t="s">
        <v>796</v>
      </c>
      <c r="AI204" s="403" t="s">
        <v>798</v>
      </c>
      <c r="AJ204" s="356"/>
      <c r="AK204" s="402" t="s">
        <v>796</v>
      </c>
      <c r="AL204" s="403" t="s">
        <v>798</v>
      </c>
      <c r="AM204" s="356"/>
      <c r="AN204" s="402" t="s">
        <v>796</v>
      </c>
      <c r="AO204" s="403" t="s">
        <v>798</v>
      </c>
      <c r="AP204" s="356"/>
      <c r="AQ204" s="402" t="s">
        <v>796</v>
      </c>
      <c r="AR204" s="403" t="s">
        <v>798</v>
      </c>
      <c r="AS204" s="408"/>
      <c r="AT204" s="356"/>
      <c r="AU204" s="755"/>
      <c r="AV204" s="761"/>
      <c r="AW204" s="761"/>
      <c r="AX204" s="761"/>
      <c r="AY204" s="761"/>
      <c r="AZ204" s="761"/>
      <c r="BA204" s="762"/>
      <c r="BB204" s="327"/>
      <c r="BC204" s="327"/>
      <c r="BD204" s="327"/>
      <c r="BE204" s="327"/>
      <c r="BF204" s="327"/>
      <c r="BG204" s="327"/>
      <c r="BH204" s="327"/>
      <c r="BI204" s="327"/>
      <c r="BJ204" s="327"/>
      <c r="BK204" s="327"/>
      <c r="BL204" s="327"/>
    </row>
    <row r="205" spans="1:64" ht="17.5" thickTop="1" thickBot="1">
      <c r="A205" s="327"/>
      <c r="B205" s="751"/>
      <c r="C205" s="356"/>
      <c r="D205" s="405" t="s">
        <v>801</v>
      </c>
      <c r="E205" s="406" t="s">
        <v>622</v>
      </c>
      <c r="F205" s="356"/>
      <c r="G205" s="405" t="s">
        <v>801</v>
      </c>
      <c r="H205" s="406" t="s">
        <v>622</v>
      </c>
      <c r="I205" s="356" t="s">
        <v>808</v>
      </c>
      <c r="J205" s="405" t="s">
        <v>801</v>
      </c>
      <c r="K205" s="406" t="s">
        <v>622</v>
      </c>
      <c r="L205" s="356"/>
      <c r="M205" s="405" t="s">
        <v>801</v>
      </c>
      <c r="N205" s="406" t="s">
        <v>622</v>
      </c>
      <c r="O205" s="356"/>
      <c r="P205" s="405" t="s">
        <v>801</v>
      </c>
      <c r="Q205" s="406" t="s">
        <v>622</v>
      </c>
      <c r="R205" s="356"/>
      <c r="S205" s="405" t="s">
        <v>801</v>
      </c>
      <c r="T205" s="406" t="s">
        <v>622</v>
      </c>
      <c r="U205" s="356"/>
      <c r="V205" s="405" t="s">
        <v>801</v>
      </c>
      <c r="W205" s="406" t="s">
        <v>622</v>
      </c>
      <c r="X205" s="356"/>
      <c r="Y205" s="405" t="s">
        <v>801</v>
      </c>
      <c r="Z205" s="406" t="s">
        <v>622</v>
      </c>
      <c r="AA205" s="356"/>
      <c r="AB205" s="405" t="s">
        <v>801</v>
      </c>
      <c r="AC205" s="406" t="s">
        <v>622</v>
      </c>
      <c r="AD205" s="356"/>
      <c r="AE205" s="405" t="s">
        <v>801</v>
      </c>
      <c r="AF205" s="406" t="s">
        <v>622</v>
      </c>
      <c r="AG205" s="356"/>
      <c r="AH205" s="405" t="s">
        <v>801</v>
      </c>
      <c r="AI205" s="406" t="s">
        <v>622</v>
      </c>
      <c r="AJ205" s="356"/>
      <c r="AK205" s="405" t="s">
        <v>801</v>
      </c>
      <c r="AL205" s="406" t="s">
        <v>622</v>
      </c>
      <c r="AM205" s="356"/>
      <c r="AN205" s="405" t="s">
        <v>801</v>
      </c>
      <c r="AO205" s="406" t="s">
        <v>622</v>
      </c>
      <c r="AP205" s="356"/>
      <c r="AQ205" s="405" t="s">
        <v>801</v>
      </c>
      <c r="AR205" s="406" t="s">
        <v>622</v>
      </c>
      <c r="AS205" s="408"/>
      <c r="AT205" s="356"/>
      <c r="AU205" s="755"/>
      <c r="AV205" s="761"/>
      <c r="AW205" s="761"/>
      <c r="AX205" s="761"/>
      <c r="AY205" s="761"/>
      <c r="AZ205" s="761"/>
      <c r="BA205" s="762"/>
      <c r="BB205" s="327"/>
      <c r="BC205" s="327"/>
      <c r="BD205" s="327"/>
      <c r="BE205" s="327"/>
      <c r="BF205" s="327"/>
      <c r="BG205" s="327"/>
      <c r="BH205" s="327"/>
      <c r="BI205" s="327"/>
      <c r="BJ205" s="327"/>
      <c r="BK205" s="327"/>
      <c r="BL205" s="327"/>
    </row>
    <row r="206" spans="1:64" ht="17" thickTop="1">
      <c r="A206" s="327"/>
      <c r="B206" s="751"/>
      <c r="C206" s="330"/>
      <c r="D206" s="370">
        <v>0</v>
      </c>
      <c r="E206" s="375" t="s">
        <v>947</v>
      </c>
      <c r="F206" s="376">
        <v>402</v>
      </c>
      <c r="G206" s="370">
        <v>0</v>
      </c>
      <c r="H206" s="375" t="s">
        <v>947</v>
      </c>
      <c r="I206" s="376">
        <v>424</v>
      </c>
      <c r="J206" s="370">
        <v>0</v>
      </c>
      <c r="K206" s="375" t="s">
        <v>947</v>
      </c>
      <c r="L206" s="376">
        <v>404</v>
      </c>
      <c r="M206" s="370">
        <v>0</v>
      </c>
      <c r="N206" s="375" t="s">
        <v>947</v>
      </c>
      <c r="O206" s="376">
        <v>398</v>
      </c>
      <c r="P206" s="370">
        <v>0</v>
      </c>
      <c r="Q206" s="375" t="s">
        <v>947</v>
      </c>
      <c r="R206" s="376">
        <v>376</v>
      </c>
      <c r="S206" s="370">
        <v>0</v>
      </c>
      <c r="T206" s="375" t="s">
        <v>947</v>
      </c>
      <c r="U206" s="376">
        <v>337</v>
      </c>
      <c r="V206" s="370">
        <v>0</v>
      </c>
      <c r="W206" s="375" t="s">
        <v>947</v>
      </c>
      <c r="X206" s="376">
        <v>368</v>
      </c>
      <c r="Y206" s="370">
        <v>0</v>
      </c>
      <c r="Z206" s="375" t="s">
        <v>947</v>
      </c>
      <c r="AA206" s="376">
        <v>402</v>
      </c>
      <c r="AB206" s="370">
        <v>0</v>
      </c>
      <c r="AC206" s="375" t="s">
        <v>947</v>
      </c>
      <c r="AD206" s="376">
        <v>416</v>
      </c>
      <c r="AE206" s="370">
        <v>0</v>
      </c>
      <c r="AF206" s="375" t="s">
        <v>947</v>
      </c>
      <c r="AG206" s="376">
        <v>399</v>
      </c>
      <c r="AH206" s="370">
        <v>0</v>
      </c>
      <c r="AI206" s="375" t="s">
        <v>947</v>
      </c>
      <c r="AJ206" s="376">
        <v>408</v>
      </c>
      <c r="AK206" s="370">
        <v>0</v>
      </c>
      <c r="AL206" s="375" t="s">
        <v>947</v>
      </c>
      <c r="AM206" s="376">
        <v>378</v>
      </c>
      <c r="AN206" s="370">
        <v>0</v>
      </c>
      <c r="AO206" s="375" t="s">
        <v>947</v>
      </c>
      <c r="AP206" s="376">
        <v>369</v>
      </c>
      <c r="AQ206" s="370">
        <v>0</v>
      </c>
      <c r="AR206" s="375" t="s">
        <v>947</v>
      </c>
      <c r="AS206" s="376">
        <v>410</v>
      </c>
      <c r="AT206" s="356"/>
      <c r="AU206" s="755"/>
      <c r="AV206" s="779"/>
      <c r="AW206" s="779"/>
      <c r="AX206" s="779"/>
      <c r="AY206" s="779"/>
      <c r="AZ206" s="779"/>
      <c r="BA206" s="786"/>
      <c r="BB206" s="333">
        <f>SUM(F206:AS206)</f>
        <v>5491</v>
      </c>
      <c r="BC206" s="327"/>
      <c r="BD206" s="327"/>
      <c r="BE206" s="327"/>
      <c r="BF206" s="327"/>
      <c r="BG206" s="327"/>
      <c r="BH206" s="327"/>
      <c r="BI206" s="327"/>
      <c r="BJ206" s="327"/>
      <c r="BK206" s="327"/>
      <c r="BL206" s="327"/>
    </row>
    <row r="207" spans="1:64">
      <c r="A207" s="327"/>
      <c r="B207" s="751"/>
      <c r="C207" s="384"/>
      <c r="D207" s="760" t="s">
        <v>1554</v>
      </c>
      <c r="E207" s="760"/>
      <c r="F207" s="356"/>
      <c r="G207" s="760" t="s">
        <v>1555</v>
      </c>
      <c r="H207" s="760"/>
      <c r="I207" s="384"/>
      <c r="J207" s="760" t="s">
        <v>1556</v>
      </c>
      <c r="K207" s="760"/>
      <c r="L207" s="384"/>
      <c r="M207" s="760" t="s">
        <v>1557</v>
      </c>
      <c r="N207" s="760"/>
      <c r="O207" s="384"/>
      <c r="P207" s="760" t="s">
        <v>1558</v>
      </c>
      <c r="Q207" s="760"/>
      <c r="R207" s="356"/>
      <c r="S207" s="760" t="s">
        <v>1559</v>
      </c>
      <c r="T207" s="760"/>
      <c r="U207" s="356"/>
      <c r="V207" s="760" t="s">
        <v>1560</v>
      </c>
      <c r="W207" s="760"/>
      <c r="X207" s="356"/>
      <c r="Y207" s="760" t="s">
        <v>1561</v>
      </c>
      <c r="Z207" s="760"/>
      <c r="AA207" s="356"/>
      <c r="AB207" s="760" t="s">
        <v>1562</v>
      </c>
      <c r="AC207" s="760"/>
      <c r="AD207" s="356"/>
      <c r="AE207" s="760" t="s">
        <v>1563</v>
      </c>
      <c r="AF207" s="760"/>
      <c r="AG207" s="356"/>
      <c r="AH207" s="760" t="s">
        <v>1564</v>
      </c>
      <c r="AI207" s="760"/>
      <c r="AJ207" s="356"/>
      <c r="AK207" s="760" t="s">
        <v>1565</v>
      </c>
      <c r="AL207" s="760"/>
      <c r="AM207" s="407"/>
      <c r="AN207" s="760" t="s">
        <v>1566</v>
      </c>
      <c r="AO207" s="760"/>
      <c r="AP207" s="356"/>
      <c r="AQ207" s="760" t="s">
        <v>1567</v>
      </c>
      <c r="AR207" s="760"/>
      <c r="AS207" s="384"/>
      <c r="AT207" s="356"/>
      <c r="AU207" s="755"/>
      <c r="AV207" s="780"/>
      <c r="AW207" s="780"/>
      <c r="AX207" s="780"/>
      <c r="AY207" s="780"/>
      <c r="AZ207" s="780"/>
      <c r="BA207" s="777"/>
      <c r="BB207" s="327"/>
      <c r="BC207" s="327"/>
      <c r="BD207" s="327"/>
      <c r="BE207" s="327"/>
      <c r="BF207" s="327"/>
      <c r="BG207" s="327"/>
      <c r="BH207" s="327"/>
      <c r="BI207" s="327"/>
      <c r="BJ207" s="327"/>
      <c r="BK207" s="327"/>
      <c r="BL207" s="327"/>
    </row>
    <row r="208" spans="1:64">
      <c r="A208" s="327"/>
      <c r="B208" s="751"/>
      <c r="C208" s="384"/>
      <c r="D208" s="760" t="s">
        <v>1091</v>
      </c>
      <c r="E208" s="760"/>
      <c r="F208" s="356"/>
      <c r="G208" s="760" t="s">
        <v>1091</v>
      </c>
      <c r="H208" s="760"/>
      <c r="I208" s="356"/>
      <c r="J208" s="760" t="s">
        <v>1091</v>
      </c>
      <c r="K208" s="760"/>
      <c r="L208" s="356"/>
      <c r="M208" s="760" t="s">
        <v>1091</v>
      </c>
      <c r="N208" s="760"/>
      <c r="O208" s="356"/>
      <c r="P208" s="760" t="s">
        <v>1094</v>
      </c>
      <c r="Q208" s="760"/>
      <c r="R208" s="356"/>
      <c r="S208" s="760" t="s">
        <v>1107</v>
      </c>
      <c r="T208" s="760"/>
      <c r="U208" s="356"/>
      <c r="V208" s="760" t="s">
        <v>1107</v>
      </c>
      <c r="W208" s="760"/>
      <c r="X208" s="356"/>
      <c r="Y208" s="760" t="s">
        <v>1094</v>
      </c>
      <c r="Z208" s="760"/>
      <c r="AA208" s="356"/>
      <c r="AB208" s="760" t="s">
        <v>1316</v>
      </c>
      <c r="AC208" s="760"/>
      <c r="AD208" s="356"/>
      <c r="AE208" s="760" t="s">
        <v>1091</v>
      </c>
      <c r="AF208" s="760"/>
      <c r="AG208" s="356"/>
      <c r="AH208" s="760" t="s">
        <v>1325</v>
      </c>
      <c r="AI208" s="760"/>
      <c r="AJ208" s="356"/>
      <c r="AK208" s="760" t="s">
        <v>1091</v>
      </c>
      <c r="AL208" s="760"/>
      <c r="AM208" s="356"/>
      <c r="AN208" s="760" t="s">
        <v>1107</v>
      </c>
      <c r="AO208" s="760"/>
      <c r="AP208" s="356"/>
      <c r="AQ208" s="760" t="s">
        <v>1094</v>
      </c>
      <c r="AR208" s="760"/>
      <c r="AS208" s="384"/>
      <c r="AT208" s="356"/>
      <c r="AU208" s="755"/>
      <c r="AV208" s="780"/>
      <c r="AW208" s="780"/>
      <c r="AX208" s="780"/>
      <c r="AY208" s="780"/>
      <c r="AZ208" s="780"/>
      <c r="BA208" s="777"/>
      <c r="BB208" s="327"/>
      <c r="BC208" s="327"/>
      <c r="BD208" s="327"/>
      <c r="BE208" s="327"/>
      <c r="BF208" s="327"/>
      <c r="BG208" s="327"/>
      <c r="BH208" s="327"/>
      <c r="BI208" s="327"/>
      <c r="BJ208" s="327"/>
      <c r="BK208" s="327"/>
      <c r="BL208" s="327"/>
    </row>
    <row r="209" spans="1:64">
      <c r="A209" s="327"/>
      <c r="B209" s="751"/>
      <c r="C209" s="330"/>
      <c r="D209" s="388"/>
      <c r="E209" s="388"/>
      <c r="F209" s="356"/>
      <c r="G209" s="388"/>
      <c r="H209" s="388"/>
      <c r="I209" s="388"/>
      <c r="J209" s="388"/>
      <c r="K209" s="388"/>
      <c r="L209" s="356"/>
      <c r="M209" s="388"/>
      <c r="N209" s="388"/>
      <c r="O209" s="356"/>
      <c r="P209" s="388"/>
      <c r="Q209" s="388"/>
      <c r="R209" s="388"/>
      <c r="S209" s="409"/>
      <c r="T209" s="410"/>
      <c r="U209" s="388"/>
      <c r="V209" s="388"/>
      <c r="W209" s="388"/>
      <c r="X209" s="330"/>
      <c r="Y209" s="388"/>
      <c r="Z209" s="388"/>
      <c r="AA209" s="356"/>
      <c r="AB209" s="388"/>
      <c r="AC209" s="388"/>
      <c r="AD209" s="356"/>
      <c r="AE209" s="388"/>
      <c r="AF209" s="388"/>
      <c r="AG209" s="356"/>
      <c r="AH209" s="388"/>
      <c r="AI209" s="388"/>
      <c r="AJ209" s="393"/>
      <c r="AK209" s="388"/>
      <c r="AL209" s="388"/>
      <c r="AM209" s="393"/>
      <c r="AN209" s="388"/>
      <c r="AO209" s="388"/>
      <c r="AP209" s="393"/>
      <c r="AQ209" s="388"/>
      <c r="AR209" s="388"/>
      <c r="AS209" s="393"/>
      <c r="AT209" s="356"/>
      <c r="AU209" s="755"/>
      <c r="AV209" s="780"/>
      <c r="AW209" s="780"/>
      <c r="AX209" s="780"/>
      <c r="AY209" s="780"/>
      <c r="AZ209" s="780"/>
      <c r="BA209" s="777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</row>
    <row r="210" spans="1:64">
      <c r="A210" s="327"/>
      <c r="B210" s="751"/>
      <c r="C210" s="395"/>
      <c r="D210" s="395">
        <f>AQ199+1</f>
        <v>247</v>
      </c>
      <c r="E210" s="395"/>
      <c r="F210" s="382"/>
      <c r="G210" s="395">
        <f>D210+1</f>
        <v>248</v>
      </c>
      <c r="H210" s="395"/>
      <c r="I210" s="382"/>
      <c r="J210" s="395">
        <f>G210+1</f>
        <v>249</v>
      </c>
      <c r="K210" s="395"/>
      <c r="L210" s="382"/>
      <c r="M210" s="395">
        <f>J210+1</f>
        <v>250</v>
      </c>
      <c r="N210" s="395"/>
      <c r="O210" s="382"/>
      <c r="P210" s="395">
        <f>M210+1</f>
        <v>251</v>
      </c>
      <c r="Q210" s="395"/>
      <c r="R210" s="382"/>
      <c r="S210" s="395">
        <f>P210+1</f>
        <v>252</v>
      </c>
      <c r="T210" s="395"/>
      <c r="U210" s="382"/>
      <c r="V210" s="395">
        <f>S210+1</f>
        <v>253</v>
      </c>
      <c r="W210" s="395"/>
      <c r="X210" s="395"/>
      <c r="Y210" s="395">
        <f>V210+1</f>
        <v>254</v>
      </c>
      <c r="Z210" s="395"/>
      <c r="AA210" s="382"/>
      <c r="AB210" s="395">
        <f>Y210+1</f>
        <v>255</v>
      </c>
      <c r="AC210" s="395"/>
      <c r="AD210" s="382"/>
      <c r="AE210" s="395">
        <f>AB210+1</f>
        <v>256</v>
      </c>
      <c r="AF210" s="395"/>
      <c r="AG210" s="382"/>
      <c r="AH210" s="395">
        <f>AE210+1</f>
        <v>257</v>
      </c>
      <c r="AI210" s="395"/>
      <c r="AJ210" s="395"/>
      <c r="AK210" s="395">
        <f>AH210+1</f>
        <v>258</v>
      </c>
      <c r="AL210" s="395"/>
      <c r="AM210" s="395"/>
      <c r="AN210" s="395">
        <f>AK210+1</f>
        <v>259</v>
      </c>
      <c r="AO210" s="395"/>
      <c r="AP210" s="395"/>
      <c r="AQ210" s="395">
        <f>AN210+1</f>
        <v>260</v>
      </c>
      <c r="AR210" s="395"/>
      <c r="AS210" s="395"/>
      <c r="AT210" s="356"/>
      <c r="AU210" s="755"/>
      <c r="AV210" s="780"/>
      <c r="AW210" s="780"/>
      <c r="AX210" s="780"/>
      <c r="AY210" s="780"/>
      <c r="AZ210" s="780"/>
      <c r="BA210" s="777"/>
      <c r="BB210" s="327"/>
      <c r="BC210" s="327"/>
      <c r="BD210" s="327"/>
      <c r="BE210" s="327"/>
      <c r="BF210" s="327"/>
      <c r="BG210" s="327"/>
      <c r="BH210" s="327"/>
      <c r="BI210" s="327"/>
      <c r="BJ210" s="327"/>
      <c r="BK210" s="327"/>
      <c r="BL210" s="327"/>
    </row>
    <row r="211" spans="1:64">
      <c r="A211" s="327"/>
      <c r="B211" s="751"/>
      <c r="C211" s="813" t="s">
        <v>1169</v>
      </c>
      <c r="D211" s="808"/>
      <c r="E211" s="808"/>
      <c r="F211" s="808"/>
      <c r="G211" s="808"/>
      <c r="H211" s="808"/>
      <c r="I211" s="808"/>
      <c r="J211" s="808"/>
      <c r="K211" s="808"/>
      <c r="L211" s="808"/>
      <c r="M211" s="808"/>
      <c r="N211" s="808"/>
      <c r="O211" s="808"/>
      <c r="P211" s="808"/>
      <c r="Q211" s="808"/>
      <c r="R211" s="808"/>
      <c r="S211" s="808"/>
      <c r="T211" s="808"/>
      <c r="U211" s="808"/>
      <c r="V211" s="808"/>
      <c r="W211" s="808"/>
      <c r="X211" s="808"/>
      <c r="Y211" s="808"/>
      <c r="Z211" s="808"/>
      <c r="AA211" s="826" t="s">
        <v>1151</v>
      </c>
      <c r="AB211" s="826"/>
      <c r="AC211" s="826"/>
      <c r="AD211" s="826"/>
      <c r="AE211" s="826"/>
      <c r="AF211" s="826"/>
      <c r="AG211" s="826"/>
      <c r="AH211" s="826"/>
      <c r="AI211" s="826"/>
      <c r="AJ211" s="826"/>
      <c r="AK211" s="826"/>
      <c r="AL211" s="826"/>
      <c r="AM211" s="826"/>
      <c r="AN211" s="826"/>
      <c r="AO211" s="826"/>
      <c r="AP211" s="826"/>
      <c r="AQ211" s="826"/>
      <c r="AR211" s="826"/>
      <c r="AS211" s="826"/>
      <c r="AT211" s="356"/>
      <c r="AU211" s="755"/>
      <c r="AV211" s="780"/>
      <c r="AW211" s="780"/>
      <c r="AX211" s="780"/>
      <c r="AY211" s="780"/>
      <c r="AZ211" s="780"/>
      <c r="BA211" s="777"/>
      <c r="BB211" s="327"/>
      <c r="BC211" s="327"/>
      <c r="BD211" s="327"/>
      <c r="BE211" s="327"/>
      <c r="BF211" s="327"/>
      <c r="BG211" s="327"/>
      <c r="BH211" s="327"/>
      <c r="BI211" s="327"/>
      <c r="BJ211" s="327"/>
      <c r="BK211" s="327"/>
      <c r="BL211" s="327"/>
    </row>
    <row r="212" spans="1:64">
      <c r="A212" s="327"/>
      <c r="B212" s="751"/>
      <c r="C212" s="436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393"/>
      <c r="AJ212" s="393"/>
      <c r="AK212" s="393"/>
      <c r="AL212" s="393"/>
      <c r="AM212" s="393"/>
      <c r="AN212" s="393"/>
      <c r="AO212" s="393"/>
      <c r="AP212" s="393"/>
      <c r="AQ212" s="393"/>
      <c r="AR212" s="393"/>
      <c r="AS212" s="393"/>
      <c r="AT212" s="356"/>
      <c r="AU212" s="755"/>
      <c r="AV212" s="780"/>
      <c r="AW212" s="780"/>
      <c r="AX212" s="780"/>
      <c r="AY212" s="780"/>
      <c r="AZ212" s="780"/>
      <c r="BA212" s="777"/>
      <c r="BB212" s="327"/>
      <c r="BC212" s="327"/>
      <c r="BD212" s="327"/>
      <c r="BE212" s="327"/>
      <c r="BF212" s="327"/>
      <c r="BG212" s="327"/>
      <c r="BH212" s="327"/>
      <c r="BI212" s="327"/>
      <c r="BJ212" s="327"/>
      <c r="BK212" s="327"/>
      <c r="BL212" s="327"/>
    </row>
    <row r="213" spans="1:64">
      <c r="A213" s="327"/>
      <c r="B213" s="751"/>
      <c r="C213" s="330"/>
      <c r="D213" s="330"/>
      <c r="E213" s="330"/>
      <c r="F213" s="356"/>
      <c r="G213" s="330"/>
      <c r="H213" s="330"/>
      <c r="I213" s="356"/>
      <c r="J213" s="330"/>
      <c r="K213" s="330"/>
      <c r="L213" s="356"/>
      <c r="M213" s="330"/>
      <c r="N213" s="330"/>
      <c r="O213" s="356"/>
      <c r="P213" s="330"/>
      <c r="Q213" s="330"/>
      <c r="R213" s="356"/>
      <c r="S213" s="330"/>
      <c r="T213" s="330"/>
      <c r="U213" s="437"/>
      <c r="V213" s="330"/>
      <c r="W213" s="330"/>
      <c r="X213" s="356"/>
      <c r="Y213" s="330"/>
      <c r="Z213" s="330"/>
      <c r="AA213" s="356"/>
      <c r="AB213" s="330"/>
      <c r="AC213" s="330"/>
      <c r="AD213" s="356"/>
      <c r="AE213" s="330"/>
      <c r="AF213" s="330"/>
      <c r="AG213" s="356"/>
      <c r="AH213" s="330"/>
      <c r="AI213" s="330"/>
      <c r="AJ213" s="356"/>
      <c r="AK213" s="330"/>
      <c r="AL213" s="330"/>
      <c r="AM213" s="356"/>
      <c r="AN213" s="330"/>
      <c r="AO213" s="330"/>
      <c r="AP213" s="437"/>
      <c r="AQ213" s="330"/>
      <c r="AR213" s="330"/>
      <c r="AS213" s="356"/>
      <c r="AT213" s="356"/>
      <c r="AU213" s="755"/>
      <c r="AV213" s="780"/>
      <c r="AW213" s="780"/>
      <c r="AX213" s="780"/>
      <c r="AY213" s="780"/>
      <c r="AZ213" s="780"/>
      <c r="BA213" s="777"/>
      <c r="BB213" s="327"/>
      <c r="BC213" s="327"/>
      <c r="BD213" s="327"/>
      <c r="BE213" s="327"/>
      <c r="BF213" s="327"/>
      <c r="BG213" s="327"/>
      <c r="BH213" s="327"/>
      <c r="BI213" s="327"/>
      <c r="BJ213" s="327"/>
      <c r="BK213" s="327"/>
      <c r="BL213" s="327"/>
    </row>
    <row r="214" spans="1:64" ht="17" thickBot="1">
      <c r="A214" s="327"/>
      <c r="B214" s="751"/>
      <c r="C214" s="330"/>
      <c r="D214" s="391"/>
      <c r="E214" s="364"/>
      <c r="F214" s="356"/>
      <c r="G214" s="776"/>
      <c r="H214" s="776"/>
      <c r="I214" s="356"/>
      <c r="J214" s="776"/>
      <c r="K214" s="776"/>
      <c r="L214" s="356"/>
      <c r="M214" s="776"/>
      <c r="N214" s="776"/>
      <c r="O214" s="356"/>
      <c r="P214" s="776"/>
      <c r="Q214" s="776"/>
      <c r="R214" s="356"/>
      <c r="S214" s="776"/>
      <c r="T214" s="776"/>
      <c r="U214" s="356"/>
      <c r="V214" s="776"/>
      <c r="W214" s="776"/>
      <c r="X214" s="356"/>
      <c r="Y214" s="776"/>
      <c r="Z214" s="776"/>
      <c r="AA214" s="356"/>
      <c r="AB214" s="776"/>
      <c r="AC214" s="776"/>
      <c r="AD214" s="356"/>
      <c r="AE214" s="776"/>
      <c r="AF214" s="776"/>
      <c r="AG214" s="356"/>
      <c r="AH214" s="776"/>
      <c r="AI214" s="776"/>
      <c r="AJ214" s="356"/>
      <c r="AK214" s="776"/>
      <c r="AL214" s="776"/>
      <c r="AM214" s="356"/>
      <c r="AN214" s="776"/>
      <c r="AO214" s="776"/>
      <c r="AP214" s="356"/>
      <c r="AQ214" s="814"/>
      <c r="AR214" s="814"/>
      <c r="AS214" s="356"/>
      <c r="AT214" s="356"/>
      <c r="AU214" s="755"/>
      <c r="AV214" s="781"/>
      <c r="AW214" s="781"/>
      <c r="AX214" s="781"/>
      <c r="AY214" s="781"/>
      <c r="AZ214" s="781"/>
      <c r="BA214" s="778"/>
      <c r="BB214" s="327"/>
      <c r="BC214" s="327"/>
      <c r="BD214" s="327"/>
      <c r="BE214" s="327"/>
      <c r="BF214" s="327"/>
      <c r="BG214" s="327"/>
      <c r="BH214" s="327"/>
      <c r="BI214" s="327"/>
      <c r="BJ214" s="327"/>
      <c r="BK214" s="327"/>
      <c r="BL214" s="327"/>
    </row>
    <row r="215" spans="1:64" ht="17.5" thickTop="1" thickBot="1">
      <c r="A215" s="327"/>
      <c r="B215" s="751"/>
      <c r="C215" s="356"/>
      <c r="D215" s="402" t="s">
        <v>796</v>
      </c>
      <c r="E215" s="403" t="s">
        <v>798</v>
      </c>
      <c r="F215" s="356"/>
      <c r="G215" s="402" t="s">
        <v>796</v>
      </c>
      <c r="H215" s="403" t="s">
        <v>798</v>
      </c>
      <c r="I215" s="356"/>
      <c r="J215" s="402" t="s">
        <v>796</v>
      </c>
      <c r="K215" s="403" t="s">
        <v>798</v>
      </c>
      <c r="L215" s="356"/>
      <c r="M215" s="402" t="s">
        <v>796</v>
      </c>
      <c r="N215" s="403" t="s">
        <v>798</v>
      </c>
      <c r="O215" s="356"/>
      <c r="P215" s="402" t="s">
        <v>796</v>
      </c>
      <c r="Q215" s="403" t="s">
        <v>798</v>
      </c>
      <c r="R215" s="356"/>
      <c r="S215" s="402" t="s">
        <v>796</v>
      </c>
      <c r="T215" s="403" t="s">
        <v>798</v>
      </c>
      <c r="U215" s="356"/>
      <c r="V215" s="402" t="s">
        <v>796</v>
      </c>
      <c r="W215" s="403" t="s">
        <v>798</v>
      </c>
      <c r="X215" s="356"/>
      <c r="Y215" s="402" t="s">
        <v>796</v>
      </c>
      <c r="Z215" s="403" t="s">
        <v>798</v>
      </c>
      <c r="AA215" s="356"/>
      <c r="AB215" s="402" t="s">
        <v>796</v>
      </c>
      <c r="AC215" s="403" t="s">
        <v>798</v>
      </c>
      <c r="AD215" s="356"/>
      <c r="AE215" s="402" t="s">
        <v>796</v>
      </c>
      <c r="AF215" s="403" t="s">
        <v>798</v>
      </c>
      <c r="AG215" s="356"/>
      <c r="AH215" s="402" t="s">
        <v>796</v>
      </c>
      <c r="AI215" s="403" t="s">
        <v>798</v>
      </c>
      <c r="AJ215" s="356"/>
      <c r="AK215" s="402" t="s">
        <v>796</v>
      </c>
      <c r="AL215" s="403" t="s">
        <v>798</v>
      </c>
      <c r="AM215" s="356"/>
      <c r="AN215" s="402" t="s">
        <v>796</v>
      </c>
      <c r="AO215" s="403" t="s">
        <v>798</v>
      </c>
      <c r="AP215" s="356"/>
      <c r="AQ215" s="402" t="s">
        <v>796</v>
      </c>
      <c r="AR215" s="403" t="s">
        <v>798</v>
      </c>
      <c r="AS215" s="408"/>
      <c r="AT215" s="356"/>
      <c r="AU215" s="755"/>
      <c r="AV215" s="761">
        <v>14</v>
      </c>
      <c r="AW215" s="761">
        <f>COUNTIF(D214:AR215,"FC")</f>
        <v>0</v>
      </c>
      <c r="AX215" s="761">
        <f>COUNTIF(J213:AR213,"EC")</f>
        <v>0</v>
      </c>
      <c r="AY215" s="761">
        <f>COUNTIF(A217:AR218,"E")</f>
        <v>0</v>
      </c>
      <c r="AZ215" s="761">
        <f>COUNTIF(J214:AR214,"TW")</f>
        <v>0</v>
      </c>
      <c r="BA215" s="762"/>
      <c r="BB215" s="327"/>
      <c r="BC215" s="327"/>
      <c r="BD215" s="327"/>
      <c r="BE215" s="327"/>
      <c r="BF215" s="327"/>
      <c r="BG215" s="327"/>
      <c r="BH215" s="327"/>
      <c r="BI215" s="327"/>
      <c r="BJ215" s="327"/>
      <c r="BK215" s="327"/>
      <c r="BL215" s="327"/>
    </row>
    <row r="216" spans="1:64" ht="17.5" thickTop="1" thickBot="1">
      <c r="A216" s="327"/>
      <c r="B216" s="751"/>
      <c r="C216" s="356"/>
      <c r="D216" s="405" t="s">
        <v>801</v>
      </c>
      <c r="E216" s="406" t="s">
        <v>622</v>
      </c>
      <c r="F216" s="356"/>
      <c r="G216" s="405" t="s">
        <v>801</v>
      </c>
      <c r="H216" s="406" t="s">
        <v>622</v>
      </c>
      <c r="I216" s="356" t="s">
        <v>808</v>
      </c>
      <c r="J216" s="405" t="s">
        <v>801</v>
      </c>
      <c r="K216" s="406" t="s">
        <v>622</v>
      </c>
      <c r="L216" s="356"/>
      <c r="M216" s="405" t="s">
        <v>801</v>
      </c>
      <c r="N216" s="406" t="s">
        <v>622</v>
      </c>
      <c r="O216" s="356"/>
      <c r="P216" s="405" t="s">
        <v>801</v>
      </c>
      <c r="Q216" s="406" t="s">
        <v>622</v>
      </c>
      <c r="R216" s="356"/>
      <c r="S216" s="405" t="s">
        <v>801</v>
      </c>
      <c r="T216" s="406" t="s">
        <v>622</v>
      </c>
      <c r="U216" s="356"/>
      <c r="V216" s="405" t="s">
        <v>801</v>
      </c>
      <c r="W216" s="406" t="s">
        <v>622</v>
      </c>
      <c r="X216" s="356"/>
      <c r="Y216" s="405" t="s">
        <v>801</v>
      </c>
      <c r="Z216" s="406" t="s">
        <v>622</v>
      </c>
      <c r="AA216" s="356"/>
      <c r="AB216" s="405" t="s">
        <v>801</v>
      </c>
      <c r="AC216" s="406" t="s">
        <v>622</v>
      </c>
      <c r="AD216" s="356"/>
      <c r="AE216" s="405" t="s">
        <v>801</v>
      </c>
      <c r="AF216" s="406" t="s">
        <v>622</v>
      </c>
      <c r="AG216" s="356"/>
      <c r="AH216" s="405" t="s">
        <v>801</v>
      </c>
      <c r="AI216" s="406" t="s">
        <v>622</v>
      </c>
      <c r="AJ216" s="356"/>
      <c r="AK216" s="405" t="s">
        <v>801</v>
      </c>
      <c r="AL216" s="406" t="s">
        <v>622</v>
      </c>
      <c r="AM216" s="356"/>
      <c r="AN216" s="405" t="s">
        <v>801</v>
      </c>
      <c r="AO216" s="406" t="s">
        <v>622</v>
      </c>
      <c r="AP216" s="356"/>
      <c r="AQ216" s="405" t="s">
        <v>801</v>
      </c>
      <c r="AR216" s="406" t="s">
        <v>622</v>
      </c>
      <c r="AS216" s="408"/>
      <c r="AT216" s="356"/>
      <c r="AU216" s="755"/>
      <c r="AV216" s="761"/>
      <c r="AW216" s="761"/>
      <c r="AX216" s="761"/>
      <c r="AY216" s="761"/>
      <c r="AZ216" s="761"/>
      <c r="BA216" s="762"/>
      <c r="BB216" s="327"/>
      <c r="BC216" s="327"/>
      <c r="BD216" s="327"/>
      <c r="BE216" s="327"/>
      <c r="BF216" s="327"/>
      <c r="BG216" s="327"/>
      <c r="BH216" s="327"/>
      <c r="BI216" s="327"/>
      <c r="BJ216" s="327"/>
      <c r="BK216" s="327"/>
      <c r="BL216" s="327"/>
    </row>
    <row r="217" spans="1:64" ht="17.5" thickTop="1" thickBot="1">
      <c r="A217" s="327"/>
      <c r="B217" s="751"/>
      <c r="C217" s="330"/>
      <c r="D217" s="370">
        <v>0</v>
      </c>
      <c r="E217" s="375" t="s">
        <v>947</v>
      </c>
      <c r="F217" s="376">
        <v>416</v>
      </c>
      <c r="G217" s="370">
        <v>0</v>
      </c>
      <c r="H217" s="375" t="s">
        <v>947</v>
      </c>
      <c r="I217" s="376">
        <v>392</v>
      </c>
      <c r="J217" s="370">
        <v>0</v>
      </c>
      <c r="K217" s="375" t="s">
        <v>947</v>
      </c>
      <c r="L217" s="376">
        <v>381</v>
      </c>
      <c r="M217" s="370">
        <v>0</v>
      </c>
      <c r="N217" s="375" t="s">
        <v>947</v>
      </c>
      <c r="O217" s="376">
        <v>380</v>
      </c>
      <c r="P217" s="370">
        <v>0</v>
      </c>
      <c r="Q217" s="375" t="s">
        <v>947</v>
      </c>
      <c r="R217" s="376">
        <v>397</v>
      </c>
      <c r="S217" s="370">
        <v>0</v>
      </c>
      <c r="T217" s="375" t="s">
        <v>947</v>
      </c>
      <c r="U217" s="376">
        <v>407</v>
      </c>
      <c r="V217" s="370">
        <v>0</v>
      </c>
      <c r="W217" s="375" t="s">
        <v>947</v>
      </c>
      <c r="X217" s="376">
        <v>412.8</v>
      </c>
      <c r="Y217" s="370">
        <v>0</v>
      </c>
      <c r="Z217" s="375" t="s">
        <v>947</v>
      </c>
      <c r="AA217" s="376" t="s">
        <v>1372</v>
      </c>
      <c r="AB217" s="370">
        <v>0</v>
      </c>
      <c r="AC217" s="375" t="s">
        <v>947</v>
      </c>
      <c r="AD217" s="376">
        <v>399</v>
      </c>
      <c r="AE217" s="370">
        <v>0</v>
      </c>
      <c r="AF217" s="375" t="s">
        <v>947</v>
      </c>
      <c r="AG217" s="376">
        <v>399</v>
      </c>
      <c r="AH217" s="370">
        <v>0</v>
      </c>
      <c r="AI217" s="375" t="s">
        <v>947</v>
      </c>
      <c r="AJ217" s="376">
        <v>399</v>
      </c>
      <c r="AK217" s="370">
        <v>0</v>
      </c>
      <c r="AL217" s="375" t="s">
        <v>947</v>
      </c>
      <c r="AM217" s="376">
        <v>399</v>
      </c>
      <c r="AN217" s="370">
        <v>0</v>
      </c>
      <c r="AO217" s="375" t="s">
        <v>947</v>
      </c>
      <c r="AP217" s="376">
        <v>399</v>
      </c>
      <c r="AQ217" s="370">
        <v>0</v>
      </c>
      <c r="AR217" s="375" t="s">
        <v>947</v>
      </c>
      <c r="AS217" s="376">
        <v>399</v>
      </c>
      <c r="AT217" s="356"/>
      <c r="AU217" s="755"/>
      <c r="AV217" s="761"/>
      <c r="AW217" s="761"/>
      <c r="AX217" s="761"/>
      <c r="AY217" s="761"/>
      <c r="AZ217" s="761"/>
      <c r="BA217" s="762"/>
      <c r="BB217" s="333">
        <f>SUM(F217:AS217)</f>
        <v>5179.8</v>
      </c>
      <c r="BC217" s="327"/>
      <c r="BD217" s="327"/>
      <c r="BE217" s="327"/>
      <c r="BF217" s="327"/>
      <c r="BG217" s="327"/>
      <c r="BH217" s="327"/>
      <c r="BI217" s="327"/>
      <c r="BJ217" s="327"/>
      <c r="BK217" s="327"/>
      <c r="BL217" s="327"/>
    </row>
    <row r="218" spans="1:64" ht="17" thickTop="1">
      <c r="A218" s="327"/>
      <c r="B218" s="751"/>
      <c r="C218" s="384"/>
      <c r="D218" s="760" t="s">
        <v>1568</v>
      </c>
      <c r="E218" s="760"/>
      <c r="F218" s="356"/>
      <c r="G218" s="760" t="s">
        <v>1569</v>
      </c>
      <c r="H218" s="760"/>
      <c r="I218" s="384"/>
      <c r="J218" s="760" t="s">
        <v>1570</v>
      </c>
      <c r="K218" s="760"/>
      <c r="L218" s="384"/>
      <c r="M218" s="760" t="s">
        <v>1571</v>
      </c>
      <c r="N218" s="760"/>
      <c r="O218" s="384"/>
      <c r="P218" s="815" t="s">
        <v>1572</v>
      </c>
      <c r="Q218" s="815"/>
      <c r="R218" s="356"/>
      <c r="S218" s="760" t="s">
        <v>1573</v>
      </c>
      <c r="T218" s="760"/>
      <c r="U218" s="356"/>
      <c r="V218" s="760" t="s">
        <v>1574</v>
      </c>
      <c r="W218" s="760"/>
      <c r="X218" s="356"/>
      <c r="Y218" s="760" t="s">
        <v>1575</v>
      </c>
      <c r="Z218" s="760"/>
      <c r="AA218" s="356"/>
      <c r="AB218" s="760" t="s">
        <v>1576</v>
      </c>
      <c r="AC218" s="760"/>
      <c r="AD218" s="356"/>
      <c r="AE218" s="760" t="s">
        <v>1577</v>
      </c>
      <c r="AF218" s="760"/>
      <c r="AG218" s="356"/>
      <c r="AH218" s="760" t="s">
        <v>1578</v>
      </c>
      <c r="AI218" s="760"/>
      <c r="AJ218" s="356"/>
      <c r="AK218" s="760" t="s">
        <v>1579</v>
      </c>
      <c r="AL218" s="760"/>
      <c r="AM218" s="407"/>
      <c r="AN218" s="760" t="s">
        <v>1580</v>
      </c>
      <c r="AO218" s="760"/>
      <c r="AP218" s="356"/>
      <c r="AQ218" s="760" t="s">
        <v>1581</v>
      </c>
      <c r="AR218" s="760"/>
      <c r="AS218" s="384"/>
      <c r="AT218" s="356"/>
      <c r="AU218" s="755"/>
      <c r="AV218" s="361"/>
      <c r="AW218" s="361"/>
      <c r="AX218" s="361"/>
      <c r="AY218" s="361"/>
      <c r="AZ218" s="361"/>
      <c r="BA218" s="365"/>
      <c r="BB218" s="327"/>
      <c r="BC218" s="327"/>
      <c r="BD218" s="327"/>
      <c r="BE218" s="327"/>
      <c r="BF218" s="327"/>
      <c r="BG218" s="327"/>
      <c r="BH218" s="327"/>
      <c r="BI218" s="327"/>
      <c r="BJ218" s="327"/>
      <c r="BK218" s="327"/>
      <c r="BL218" s="327"/>
    </row>
    <row r="219" spans="1:64">
      <c r="A219" s="327"/>
      <c r="B219" s="751"/>
      <c r="C219" s="384"/>
      <c r="D219" s="760" t="s">
        <v>1091</v>
      </c>
      <c r="E219" s="760"/>
      <c r="F219" s="356"/>
      <c r="G219" s="760" t="s">
        <v>1325</v>
      </c>
      <c r="H219" s="760"/>
      <c r="I219" s="356"/>
      <c r="J219" s="760" t="s">
        <v>1316</v>
      </c>
      <c r="K219" s="760"/>
      <c r="L219" s="356"/>
      <c r="M219" s="760" t="s">
        <v>1094</v>
      </c>
      <c r="N219" s="760"/>
      <c r="O219" s="356"/>
      <c r="P219" s="760" t="s">
        <v>1094</v>
      </c>
      <c r="Q219" s="760"/>
      <c r="R219" s="356"/>
      <c r="S219" s="760" t="s">
        <v>1094</v>
      </c>
      <c r="T219" s="760"/>
      <c r="U219" s="356"/>
      <c r="V219" s="760" t="s">
        <v>1091</v>
      </c>
      <c r="W219" s="760"/>
      <c r="X219" s="356"/>
      <c r="Y219" s="760" t="s">
        <v>1318</v>
      </c>
      <c r="Z219" s="760"/>
      <c r="AA219" s="356"/>
      <c r="AB219" s="760" t="s">
        <v>1091</v>
      </c>
      <c r="AC219" s="760"/>
      <c r="AD219" s="356"/>
      <c r="AE219" s="760" t="s">
        <v>1094</v>
      </c>
      <c r="AF219" s="760"/>
      <c r="AG219" s="356"/>
      <c r="AH219" s="760" t="s">
        <v>1091</v>
      </c>
      <c r="AI219" s="760"/>
      <c r="AJ219" s="356"/>
      <c r="AK219" s="760" t="s">
        <v>1094</v>
      </c>
      <c r="AL219" s="760"/>
      <c r="AM219" s="356"/>
      <c r="AN219" s="760" t="s">
        <v>1091</v>
      </c>
      <c r="AO219" s="760"/>
      <c r="AP219" s="356"/>
      <c r="AQ219" s="760" t="s">
        <v>1091</v>
      </c>
      <c r="AR219" s="760"/>
      <c r="AS219" s="384"/>
      <c r="AT219" s="356"/>
      <c r="AU219" s="755"/>
      <c r="AV219" s="361"/>
      <c r="AW219" s="361"/>
      <c r="AX219" s="361"/>
      <c r="AY219" s="361"/>
      <c r="AZ219" s="361"/>
      <c r="BA219" s="365"/>
      <c r="BB219" s="327"/>
      <c r="BC219" s="327"/>
      <c r="BD219" s="327"/>
      <c r="BE219" s="327"/>
      <c r="BF219" s="327"/>
      <c r="BG219" s="327"/>
      <c r="BH219" s="327"/>
      <c r="BI219" s="327"/>
      <c r="BJ219" s="327"/>
      <c r="BK219" s="327"/>
      <c r="BL219" s="327"/>
    </row>
    <row r="220" spans="1:64">
      <c r="A220" s="327"/>
      <c r="B220" s="751"/>
      <c r="C220" s="330"/>
      <c r="D220" s="388"/>
      <c r="E220" s="388"/>
      <c r="F220" s="356"/>
      <c r="G220" s="388"/>
      <c r="H220" s="388"/>
      <c r="I220" s="388"/>
      <c r="J220" s="388"/>
      <c r="K220" s="388"/>
      <c r="L220" s="356"/>
      <c r="M220" s="388"/>
      <c r="N220" s="388"/>
      <c r="O220" s="356"/>
      <c r="P220" s="388"/>
      <c r="Q220" s="388"/>
      <c r="R220" s="388"/>
      <c r="S220" s="409"/>
      <c r="T220" s="410"/>
      <c r="U220" s="388"/>
      <c r="V220" s="388"/>
      <c r="W220" s="388"/>
      <c r="X220" s="330"/>
      <c r="Y220" s="388"/>
      <c r="Z220" s="388"/>
      <c r="AA220" s="356"/>
      <c r="AB220" s="388"/>
      <c r="AC220" s="388"/>
      <c r="AD220" s="356"/>
      <c r="AE220" s="388"/>
      <c r="AF220" s="388"/>
      <c r="AG220" s="356"/>
      <c r="AH220" s="388"/>
      <c r="AI220" s="388"/>
      <c r="AJ220" s="393"/>
      <c r="AK220" s="388"/>
      <c r="AL220" s="388"/>
      <c r="AM220" s="393"/>
      <c r="AN220" s="388"/>
      <c r="AO220" s="388"/>
      <c r="AP220" s="393"/>
      <c r="AQ220" s="388"/>
      <c r="AR220" s="388"/>
      <c r="AS220" s="393"/>
      <c r="AT220" s="356"/>
      <c r="AU220" s="755"/>
      <c r="AV220" s="361"/>
      <c r="AW220" s="361"/>
      <c r="AX220" s="361"/>
      <c r="AY220" s="361"/>
      <c r="AZ220" s="361"/>
      <c r="BA220" s="365"/>
      <c r="BB220" s="327"/>
      <c r="BC220" s="327"/>
      <c r="BD220" s="327"/>
      <c r="BE220" s="327"/>
      <c r="BF220" s="327"/>
      <c r="BG220" s="327"/>
      <c r="BH220" s="327"/>
      <c r="BI220" s="327"/>
      <c r="BJ220" s="327"/>
      <c r="BK220" s="327"/>
      <c r="BL220" s="327"/>
    </row>
    <row r="221" spans="1:64">
      <c r="A221" s="327"/>
      <c r="B221" s="751"/>
      <c r="C221" s="395"/>
      <c r="D221" s="395">
        <f>AQ210+1</f>
        <v>261</v>
      </c>
      <c r="E221" s="395"/>
      <c r="F221" s="382"/>
      <c r="G221" s="395">
        <f>D221+1</f>
        <v>262</v>
      </c>
      <c r="H221" s="395"/>
      <c r="I221" s="382"/>
      <c r="J221" s="395">
        <f>G221+1</f>
        <v>263</v>
      </c>
      <c r="K221" s="395"/>
      <c r="L221" s="382"/>
      <c r="M221" s="395">
        <f>J221+1</f>
        <v>264</v>
      </c>
      <c r="N221" s="395"/>
      <c r="O221" s="382"/>
      <c r="P221" s="395">
        <f>M221+1</f>
        <v>265</v>
      </c>
      <c r="Q221" s="395"/>
      <c r="R221" s="382"/>
      <c r="S221" s="395">
        <f>P221+1</f>
        <v>266</v>
      </c>
      <c r="T221" s="395"/>
      <c r="U221" s="382"/>
      <c r="V221" s="395">
        <f>S221+1</f>
        <v>267</v>
      </c>
      <c r="W221" s="395"/>
      <c r="X221" s="395"/>
      <c r="Y221" s="395">
        <f>V221+1</f>
        <v>268</v>
      </c>
      <c r="Z221" s="395"/>
      <c r="AA221" s="382"/>
      <c r="AB221" s="395">
        <f>Y221+1</f>
        <v>269</v>
      </c>
      <c r="AC221" s="395"/>
      <c r="AD221" s="382"/>
      <c r="AE221" s="395">
        <f>AB221+1</f>
        <v>270</v>
      </c>
      <c r="AF221" s="395"/>
      <c r="AG221" s="382"/>
      <c r="AH221" s="395">
        <f>AE221+1</f>
        <v>271</v>
      </c>
      <c r="AI221" s="395"/>
      <c r="AJ221" s="395"/>
      <c r="AK221" s="395">
        <f>AH221+1</f>
        <v>272</v>
      </c>
      <c r="AL221" s="395"/>
      <c r="AM221" s="395"/>
      <c r="AN221" s="395">
        <f>AK221+1</f>
        <v>273</v>
      </c>
      <c r="AO221" s="395"/>
      <c r="AP221" s="395"/>
      <c r="AQ221" s="395">
        <f>AN221+1</f>
        <v>274</v>
      </c>
      <c r="AR221" s="395"/>
      <c r="AS221" s="395"/>
      <c r="AT221" s="356"/>
      <c r="AU221" s="755"/>
      <c r="AV221" s="361"/>
      <c r="AW221" s="361"/>
      <c r="AX221" s="361"/>
      <c r="AY221" s="361"/>
      <c r="AZ221" s="361"/>
      <c r="BA221" s="365"/>
      <c r="BB221" s="327"/>
      <c r="BC221" s="327"/>
      <c r="BD221" s="327"/>
      <c r="BE221" s="327"/>
      <c r="BF221" s="327"/>
      <c r="BG221" s="327"/>
      <c r="BH221" s="327"/>
      <c r="BI221" s="327"/>
      <c r="BJ221" s="327"/>
      <c r="BK221" s="327"/>
      <c r="BL221" s="327"/>
    </row>
    <row r="222" spans="1:64">
      <c r="A222" s="327"/>
      <c r="B222" s="751"/>
      <c r="C222" s="827" t="s">
        <v>1151</v>
      </c>
      <c r="D222" s="826"/>
      <c r="E222" s="826"/>
      <c r="F222" s="826"/>
      <c r="G222" s="826"/>
      <c r="H222" s="826"/>
      <c r="I222" s="826"/>
      <c r="J222" s="826"/>
      <c r="K222" s="826"/>
      <c r="L222" s="826"/>
      <c r="M222" s="826"/>
      <c r="N222" s="826"/>
      <c r="O222" s="826"/>
      <c r="P222" s="826"/>
      <c r="Q222" s="826"/>
      <c r="R222" s="826"/>
      <c r="S222" s="826"/>
      <c r="T222" s="826"/>
      <c r="U222" s="826"/>
      <c r="V222" s="826"/>
      <c r="W222" s="826"/>
      <c r="X222" s="826"/>
      <c r="Y222" s="826"/>
      <c r="Z222" s="826"/>
      <c r="AA222" s="826"/>
      <c r="AB222" s="826"/>
      <c r="AC222" s="826"/>
      <c r="AD222" s="826"/>
      <c r="AE222" s="808" t="s">
        <v>1169</v>
      </c>
      <c r="AF222" s="808"/>
      <c r="AG222" s="808"/>
      <c r="AH222" s="808"/>
      <c r="AI222" s="808"/>
      <c r="AJ222" s="808"/>
      <c r="AK222" s="808"/>
      <c r="AL222" s="808"/>
      <c r="AM222" s="808"/>
      <c r="AN222" s="808"/>
      <c r="AO222" s="808"/>
      <c r="AP222" s="808"/>
      <c r="AQ222" s="808"/>
      <c r="AR222" s="808"/>
      <c r="AS222" s="808"/>
      <c r="AT222" s="356"/>
      <c r="AU222" s="755"/>
      <c r="AV222" s="361"/>
      <c r="AW222" s="361"/>
      <c r="AX222" s="361"/>
      <c r="AY222" s="361"/>
      <c r="AZ222" s="361"/>
      <c r="BA222" s="365"/>
      <c r="BB222" s="327"/>
      <c r="BC222" s="327"/>
      <c r="BD222" s="327"/>
      <c r="BE222" s="327"/>
      <c r="BF222" s="327"/>
      <c r="BG222" s="327"/>
      <c r="BH222" s="327"/>
      <c r="BI222" s="327"/>
      <c r="BJ222" s="327"/>
      <c r="BK222" s="327"/>
      <c r="BL222" s="327"/>
    </row>
    <row r="223" spans="1:64" ht="17" thickBot="1">
      <c r="A223" s="327"/>
      <c r="B223" s="751"/>
      <c r="C223" s="436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393"/>
      <c r="AJ223" s="393"/>
      <c r="AK223" s="393"/>
      <c r="AL223" s="393"/>
      <c r="AM223" s="393"/>
      <c r="AN223" s="393"/>
      <c r="AO223" s="393"/>
      <c r="AP223" s="393"/>
      <c r="AQ223" s="393"/>
      <c r="AR223" s="393"/>
      <c r="AS223" s="393"/>
      <c r="AT223" s="356"/>
      <c r="AU223" s="755"/>
      <c r="AV223" s="361"/>
      <c r="AW223" s="361"/>
      <c r="AX223" s="361"/>
      <c r="AY223" s="361"/>
      <c r="AZ223" s="361"/>
      <c r="BA223" s="365"/>
      <c r="BB223" s="327"/>
      <c r="BC223" s="327"/>
      <c r="BD223" s="327"/>
      <c r="BE223" s="327"/>
      <c r="BF223" s="327"/>
      <c r="BG223" s="327"/>
      <c r="BH223" s="327"/>
      <c r="BI223" s="327"/>
      <c r="BJ223" s="327"/>
      <c r="BK223" s="327"/>
      <c r="BL223" s="327"/>
    </row>
    <row r="224" spans="1:64" ht="17.5" thickTop="1" thickBot="1">
      <c r="A224" s="327"/>
      <c r="B224" s="751"/>
      <c r="C224" s="330"/>
      <c r="D224" s="330"/>
      <c r="E224" s="330"/>
      <c r="F224" s="356"/>
      <c r="G224" s="330"/>
      <c r="H224" s="330"/>
      <c r="I224" s="356"/>
      <c r="J224" s="330"/>
      <c r="K224" s="330"/>
      <c r="L224" s="356"/>
      <c r="M224" s="330"/>
      <c r="N224" s="330"/>
      <c r="O224" s="356"/>
      <c r="P224" s="330"/>
      <c r="Q224" s="330"/>
      <c r="R224" s="356"/>
      <c r="S224" s="330"/>
      <c r="T224" s="330"/>
      <c r="U224" s="437"/>
      <c r="V224" s="330"/>
      <c r="W224" s="330"/>
      <c r="X224" s="356"/>
      <c r="Y224" s="330"/>
      <c r="Z224" s="330"/>
      <c r="AA224" s="356"/>
      <c r="AB224" s="330"/>
      <c r="AC224" s="330"/>
      <c r="AD224" s="356"/>
      <c r="AE224" s="330"/>
      <c r="AF224" s="330"/>
      <c r="AG224" s="356"/>
      <c r="AH224" s="330"/>
      <c r="AI224" s="330"/>
      <c r="AJ224" s="356"/>
      <c r="AK224" s="330"/>
      <c r="AL224" s="330"/>
      <c r="AM224" s="356"/>
      <c r="AN224" s="330"/>
      <c r="AO224" s="330"/>
      <c r="AP224" s="437"/>
      <c r="AQ224" s="330"/>
      <c r="AR224" s="330"/>
      <c r="AS224" s="356"/>
      <c r="AT224" s="356"/>
      <c r="AU224" s="755"/>
      <c r="AV224" s="761">
        <v>14</v>
      </c>
      <c r="AW224" s="761">
        <f>COUNTIF(D223:AR225,"FC")</f>
        <v>2</v>
      </c>
      <c r="AX224" s="761">
        <f>COUNTIF(J222:AR222,"EC")</f>
        <v>0</v>
      </c>
      <c r="AY224" s="761">
        <f>COUNTIF(A226:AR228,"E")</f>
        <v>2</v>
      </c>
      <c r="AZ224" s="761">
        <f>COUNTIF(J223:AR223,"TW")</f>
        <v>0</v>
      </c>
      <c r="BA224" s="762"/>
      <c r="BB224" s="327"/>
      <c r="BC224" s="327"/>
      <c r="BD224" s="327"/>
      <c r="BE224" s="327"/>
      <c r="BF224" s="327"/>
      <c r="BG224" s="327"/>
      <c r="BH224" s="327"/>
      <c r="BI224" s="327"/>
      <c r="BJ224" s="327"/>
      <c r="BK224" s="327"/>
      <c r="BL224" s="327"/>
    </row>
    <row r="225" spans="1:64" ht="17.5" thickTop="1" thickBot="1">
      <c r="A225" s="327"/>
      <c r="B225" s="751"/>
      <c r="C225" s="330"/>
      <c r="D225" s="420"/>
      <c r="E225" s="421"/>
      <c r="F225" s="422"/>
      <c r="G225" s="820"/>
      <c r="H225" s="820"/>
      <c r="I225" s="422"/>
      <c r="J225" s="820"/>
      <c r="K225" s="820"/>
      <c r="L225" s="422"/>
      <c r="M225" s="820"/>
      <c r="N225" s="820"/>
      <c r="O225" s="422"/>
      <c r="P225" s="820"/>
      <c r="Q225" s="820"/>
      <c r="R225" s="422"/>
      <c r="S225" s="820"/>
      <c r="T225" s="820"/>
      <c r="U225" s="422"/>
      <c r="V225" s="820"/>
      <c r="W225" s="820"/>
      <c r="X225" s="422"/>
      <c r="Y225" s="820"/>
      <c r="Z225" s="820"/>
      <c r="AA225" s="422"/>
      <c r="AB225" s="820"/>
      <c r="AC225" s="820"/>
      <c r="AD225" s="422"/>
      <c r="AE225" s="820"/>
      <c r="AF225" s="820"/>
      <c r="AG225" s="422"/>
      <c r="AH225" s="820" t="s">
        <v>1172</v>
      </c>
      <c r="AI225" s="820"/>
      <c r="AJ225" s="422"/>
      <c r="AK225" s="820" t="s">
        <v>1172</v>
      </c>
      <c r="AL225" s="820"/>
      <c r="AM225" s="422"/>
      <c r="AN225" s="820"/>
      <c r="AO225" s="820"/>
      <c r="AP225" s="422"/>
      <c r="AQ225" s="825"/>
      <c r="AR225" s="825"/>
      <c r="AS225" s="422"/>
      <c r="AT225" s="356"/>
      <c r="AU225" s="755"/>
      <c r="AV225" s="761"/>
      <c r="AW225" s="761"/>
      <c r="AX225" s="761"/>
      <c r="AY225" s="761"/>
      <c r="AZ225" s="761"/>
      <c r="BA225" s="762"/>
      <c r="BB225" s="327"/>
      <c r="BC225" s="327"/>
      <c r="BD225" s="327"/>
      <c r="BE225" s="327"/>
      <c r="BF225" s="327"/>
      <c r="BG225" s="327"/>
      <c r="BH225" s="327"/>
      <c r="BI225" s="327"/>
      <c r="BJ225" s="327"/>
      <c r="BK225" s="327"/>
      <c r="BL225" s="327"/>
    </row>
    <row r="226" spans="1:64" ht="17.5" thickTop="1" thickBot="1">
      <c r="A226" s="327"/>
      <c r="B226" s="751"/>
      <c r="C226" s="356"/>
      <c r="D226" s="423" t="s">
        <v>796</v>
      </c>
      <c r="E226" s="424" t="s">
        <v>798</v>
      </c>
      <c r="F226" s="422"/>
      <c r="G226" s="423" t="s">
        <v>796</v>
      </c>
      <c r="H226" s="424" t="s">
        <v>798</v>
      </c>
      <c r="I226" s="422"/>
      <c r="J226" s="423" t="s">
        <v>796</v>
      </c>
      <c r="K226" s="424" t="s">
        <v>798</v>
      </c>
      <c r="L226" s="422"/>
      <c r="M226" s="423" t="s">
        <v>796</v>
      </c>
      <c r="N226" s="424" t="s">
        <v>798</v>
      </c>
      <c r="O226" s="422"/>
      <c r="P226" s="423" t="s">
        <v>796</v>
      </c>
      <c r="Q226" s="424" t="s">
        <v>798</v>
      </c>
      <c r="R226" s="422"/>
      <c r="S226" s="423" t="s">
        <v>796</v>
      </c>
      <c r="T226" s="424" t="s">
        <v>798</v>
      </c>
      <c r="U226" s="422"/>
      <c r="V226" s="423" t="s">
        <v>796</v>
      </c>
      <c r="W226" s="424" t="s">
        <v>798</v>
      </c>
      <c r="X226" s="422"/>
      <c r="Y226" s="423" t="s">
        <v>796</v>
      </c>
      <c r="Z226" s="424" t="s">
        <v>798</v>
      </c>
      <c r="AA226" s="422"/>
      <c r="AB226" s="423" t="s">
        <v>796</v>
      </c>
      <c r="AC226" s="424" t="s">
        <v>798</v>
      </c>
      <c r="AD226" s="422"/>
      <c r="AE226" s="423" t="s">
        <v>796</v>
      </c>
      <c r="AF226" s="424" t="s">
        <v>798</v>
      </c>
      <c r="AG226" s="422"/>
      <c r="AH226" s="413" t="s">
        <v>796</v>
      </c>
      <c r="AI226" s="414" t="s">
        <v>798</v>
      </c>
      <c r="AJ226" s="422"/>
      <c r="AK226" s="413" t="s">
        <v>796</v>
      </c>
      <c r="AL226" s="414" t="s">
        <v>798</v>
      </c>
      <c r="AM226" s="422"/>
      <c r="AN226" s="423" t="s">
        <v>796</v>
      </c>
      <c r="AO226" s="424" t="s">
        <v>798</v>
      </c>
      <c r="AP226" s="422"/>
      <c r="AQ226" s="423" t="s">
        <v>796</v>
      </c>
      <c r="AR226" s="424" t="s">
        <v>798</v>
      </c>
      <c r="AS226" s="440"/>
      <c r="AT226" s="356"/>
      <c r="AU226" s="755"/>
      <c r="AV226" s="761"/>
      <c r="AW226" s="761"/>
      <c r="AX226" s="761"/>
      <c r="AY226" s="761"/>
      <c r="AZ226" s="761"/>
      <c r="BA226" s="762"/>
      <c r="BB226" s="327"/>
      <c r="BC226" s="327"/>
      <c r="BD226" s="327"/>
      <c r="BE226" s="327"/>
      <c r="BF226" s="327"/>
      <c r="BG226" s="327"/>
      <c r="BH226" s="327"/>
      <c r="BI226" s="327"/>
      <c r="BJ226" s="327"/>
      <c r="BK226" s="327"/>
      <c r="BL226" s="327"/>
    </row>
    <row r="227" spans="1:64" ht="17" thickTop="1">
      <c r="A227" s="327"/>
      <c r="B227" s="751"/>
      <c r="C227" s="356"/>
      <c r="D227" s="427" t="s">
        <v>801</v>
      </c>
      <c r="E227" s="428" t="s">
        <v>622</v>
      </c>
      <c r="F227" s="422"/>
      <c r="G227" s="427" t="s">
        <v>801</v>
      </c>
      <c r="H227" s="428" t="s">
        <v>622</v>
      </c>
      <c r="I227" s="422" t="s">
        <v>808</v>
      </c>
      <c r="J227" s="427" t="s">
        <v>801</v>
      </c>
      <c r="K227" s="428" t="s">
        <v>622</v>
      </c>
      <c r="L227" s="422"/>
      <c r="M227" s="427" t="s">
        <v>801</v>
      </c>
      <c r="N227" s="428" t="s">
        <v>622</v>
      </c>
      <c r="O227" s="422"/>
      <c r="P227" s="427" t="s">
        <v>801</v>
      </c>
      <c r="Q227" s="428" t="s">
        <v>622</v>
      </c>
      <c r="R227" s="422"/>
      <c r="S227" s="427" t="s">
        <v>801</v>
      </c>
      <c r="T227" s="428" t="s">
        <v>622</v>
      </c>
      <c r="U227" s="422"/>
      <c r="V227" s="427" t="s">
        <v>801</v>
      </c>
      <c r="W227" s="428" t="s">
        <v>622</v>
      </c>
      <c r="X227" s="422"/>
      <c r="Y227" s="427" t="s">
        <v>801</v>
      </c>
      <c r="Z227" s="428" t="s">
        <v>622</v>
      </c>
      <c r="AA227" s="422"/>
      <c r="AB227" s="427" t="s">
        <v>801</v>
      </c>
      <c r="AC227" s="428" t="s">
        <v>622</v>
      </c>
      <c r="AD227" s="422"/>
      <c r="AE227" s="427" t="s">
        <v>801</v>
      </c>
      <c r="AF227" s="428" t="s">
        <v>622</v>
      </c>
      <c r="AG227" s="422"/>
      <c r="AH227" s="415" t="s">
        <v>801</v>
      </c>
      <c r="AI227" s="416" t="s">
        <v>622</v>
      </c>
      <c r="AJ227" s="422"/>
      <c r="AK227" s="415" t="s">
        <v>801</v>
      </c>
      <c r="AL227" s="416" t="s">
        <v>622</v>
      </c>
      <c r="AM227" s="422"/>
      <c r="AN227" s="427" t="s">
        <v>801</v>
      </c>
      <c r="AO227" s="428" t="s">
        <v>622</v>
      </c>
      <c r="AP227" s="422"/>
      <c r="AQ227" s="427" t="s">
        <v>801</v>
      </c>
      <c r="AR227" s="428" t="s">
        <v>622</v>
      </c>
      <c r="AS227" s="440"/>
      <c r="AT227" s="356"/>
      <c r="AU227" s="755"/>
      <c r="AV227" s="779"/>
      <c r="AW227" s="779"/>
      <c r="AX227" s="779"/>
      <c r="AY227" s="779"/>
      <c r="AZ227" s="779"/>
      <c r="BA227" s="786"/>
      <c r="BB227" s="327"/>
      <c r="BC227" s="327"/>
      <c r="BD227" s="327"/>
      <c r="BE227" s="327"/>
      <c r="BF227" s="327"/>
      <c r="BG227" s="327"/>
      <c r="BH227" s="327"/>
      <c r="BI227" s="327"/>
      <c r="BJ227" s="327"/>
      <c r="BK227" s="327"/>
      <c r="BL227" s="327"/>
    </row>
    <row r="228" spans="1:64">
      <c r="A228" s="327"/>
      <c r="B228" s="751"/>
      <c r="C228" s="330"/>
      <c r="D228" s="431">
        <v>0</v>
      </c>
      <c r="E228" s="432" t="s">
        <v>947</v>
      </c>
      <c r="F228" s="433">
        <v>399</v>
      </c>
      <c r="G228" s="431">
        <v>0</v>
      </c>
      <c r="H228" s="432" t="s">
        <v>947</v>
      </c>
      <c r="I228" s="433">
        <v>399</v>
      </c>
      <c r="J228" s="431">
        <v>0</v>
      </c>
      <c r="K228" s="432" t="s">
        <v>947</v>
      </c>
      <c r="L228" s="433">
        <v>399</v>
      </c>
      <c r="M228" s="431">
        <v>0</v>
      </c>
      <c r="N228" s="432" t="s">
        <v>947</v>
      </c>
      <c r="O228" s="433">
        <v>300</v>
      </c>
      <c r="P228" s="431">
        <v>0</v>
      </c>
      <c r="Q228" s="432" t="s">
        <v>947</v>
      </c>
      <c r="R228" s="433">
        <v>855</v>
      </c>
      <c r="S228" s="431">
        <v>0</v>
      </c>
      <c r="T228" s="432" t="s">
        <v>947</v>
      </c>
      <c r="U228" s="433">
        <v>300</v>
      </c>
      <c r="V228" s="431">
        <v>0</v>
      </c>
      <c r="W228" s="432" t="s">
        <v>947</v>
      </c>
      <c r="X228" s="433">
        <v>399</v>
      </c>
      <c r="Y228" s="431">
        <v>0</v>
      </c>
      <c r="Z228" s="432" t="s">
        <v>947</v>
      </c>
      <c r="AA228" s="433">
        <v>390</v>
      </c>
      <c r="AB228" s="431">
        <v>0</v>
      </c>
      <c r="AC228" s="432" t="s">
        <v>947</v>
      </c>
      <c r="AD228" s="433">
        <v>390</v>
      </c>
      <c r="AE228" s="431">
        <v>0</v>
      </c>
      <c r="AF228" s="432" t="s">
        <v>947</v>
      </c>
      <c r="AG228" s="433">
        <v>409</v>
      </c>
      <c r="AH228" s="417" t="s">
        <v>1173</v>
      </c>
      <c r="AI228" s="418" t="s">
        <v>1103</v>
      </c>
      <c r="AJ228" s="433">
        <v>420</v>
      </c>
      <c r="AK228" s="417" t="s">
        <v>1173</v>
      </c>
      <c r="AL228" s="418" t="s">
        <v>1103</v>
      </c>
      <c r="AM228" s="433">
        <v>423</v>
      </c>
      <c r="AN228" s="431">
        <v>0</v>
      </c>
      <c r="AO228" s="432" t="s">
        <v>947</v>
      </c>
      <c r="AP228" s="433">
        <v>400</v>
      </c>
      <c r="AQ228" s="431">
        <v>0</v>
      </c>
      <c r="AR228" s="432" t="s">
        <v>947</v>
      </c>
      <c r="AS228" s="433">
        <v>372</v>
      </c>
      <c r="AT228" s="356"/>
      <c r="AU228" s="755"/>
      <c r="AV228" s="780"/>
      <c r="AW228" s="780"/>
      <c r="AX228" s="780"/>
      <c r="AY228" s="780"/>
      <c r="AZ228" s="780"/>
      <c r="BA228" s="777"/>
      <c r="BB228" s="333">
        <f>SUM(F228:AS228)</f>
        <v>5855</v>
      </c>
      <c r="BC228" s="327"/>
      <c r="BD228" s="327"/>
      <c r="BE228" s="327"/>
      <c r="BF228" s="327"/>
      <c r="BG228" s="327"/>
      <c r="BH228" s="327"/>
      <c r="BI228" s="327"/>
      <c r="BJ228" s="327"/>
      <c r="BK228" s="327"/>
      <c r="BL228" s="327"/>
    </row>
    <row r="229" spans="1:64">
      <c r="A229" s="327"/>
      <c r="B229" s="751"/>
      <c r="C229" s="384"/>
      <c r="D229" s="760" t="s">
        <v>1582</v>
      </c>
      <c r="E229" s="760"/>
      <c r="F229" s="356"/>
      <c r="G229" s="760" t="s">
        <v>1583</v>
      </c>
      <c r="H229" s="760"/>
      <c r="I229" s="384"/>
      <c r="J229" s="760" t="s">
        <v>1584</v>
      </c>
      <c r="K229" s="760"/>
      <c r="L229" s="384"/>
      <c r="M229" s="760" t="s">
        <v>1585</v>
      </c>
      <c r="N229" s="760"/>
      <c r="O229" s="384"/>
      <c r="P229" s="760" t="s">
        <v>950</v>
      </c>
      <c r="Q229" s="760"/>
      <c r="R229" s="356" t="s">
        <v>1177</v>
      </c>
      <c r="S229" s="760" t="s">
        <v>1586</v>
      </c>
      <c r="T229" s="760"/>
      <c r="U229" s="356"/>
      <c r="V229" s="760" t="s">
        <v>1587</v>
      </c>
      <c r="W229" s="760"/>
      <c r="X229" s="356"/>
      <c r="Y229" s="760" t="s">
        <v>1588</v>
      </c>
      <c r="Z229" s="760"/>
      <c r="AA229" s="356"/>
      <c r="AB229" s="760" t="s">
        <v>1589</v>
      </c>
      <c r="AC229" s="760"/>
      <c r="AD229" s="356"/>
      <c r="AE229" s="760" t="s">
        <v>1590</v>
      </c>
      <c r="AF229" s="760"/>
      <c r="AG229" s="356"/>
      <c r="AH229" s="760" t="s">
        <v>993</v>
      </c>
      <c r="AI229" s="760"/>
      <c r="AJ229" s="356"/>
      <c r="AK229" s="760" t="s">
        <v>994</v>
      </c>
      <c r="AL229" s="760"/>
      <c r="AM229" s="407"/>
      <c r="AN229" s="760" t="s">
        <v>1591</v>
      </c>
      <c r="AO229" s="760"/>
      <c r="AP229" s="356"/>
      <c r="AQ229" s="760" t="s">
        <v>1592</v>
      </c>
      <c r="AR229" s="760"/>
      <c r="AS229" s="384"/>
      <c r="AT229" s="356"/>
      <c r="AU229" s="755"/>
      <c r="AV229" s="780"/>
      <c r="AW229" s="780"/>
      <c r="AX229" s="780"/>
      <c r="AY229" s="780"/>
      <c r="AZ229" s="780"/>
      <c r="BA229" s="777"/>
      <c r="BB229" s="327"/>
      <c r="BC229" s="327"/>
      <c r="BD229" s="327"/>
      <c r="BE229" s="327"/>
      <c r="BF229" s="327"/>
      <c r="BG229" s="327"/>
      <c r="BH229" s="327"/>
      <c r="BI229" s="327"/>
      <c r="BJ229" s="327"/>
      <c r="BK229" s="327"/>
      <c r="BL229" s="327"/>
    </row>
    <row r="230" spans="1:64">
      <c r="A230" s="327"/>
      <c r="B230" s="751"/>
      <c r="C230" s="384"/>
      <c r="D230" s="760" t="s">
        <v>1094</v>
      </c>
      <c r="E230" s="760"/>
      <c r="F230" s="356"/>
      <c r="G230" s="760" t="s">
        <v>1093</v>
      </c>
      <c r="H230" s="760"/>
      <c r="I230" s="356"/>
      <c r="J230" s="760" t="s">
        <v>1093</v>
      </c>
      <c r="K230" s="760"/>
      <c r="L230" s="356"/>
      <c r="M230" s="760" t="s">
        <v>1593</v>
      </c>
      <c r="N230" s="760"/>
      <c r="O230" s="356"/>
      <c r="P230" s="760" t="s">
        <v>1594</v>
      </c>
      <c r="Q230" s="760"/>
      <c r="R230" s="356"/>
      <c r="S230" s="760" t="s">
        <v>1594</v>
      </c>
      <c r="T230" s="760"/>
      <c r="U230" s="356"/>
      <c r="V230" s="760" t="s">
        <v>1593</v>
      </c>
      <c r="W230" s="760"/>
      <c r="X230" s="356"/>
      <c r="Y230" s="760" t="s">
        <v>1093</v>
      </c>
      <c r="Z230" s="760"/>
      <c r="AA230" s="356"/>
      <c r="AB230" s="760" t="s">
        <v>1091</v>
      </c>
      <c r="AC230" s="760"/>
      <c r="AD230" s="356"/>
      <c r="AE230" s="760" t="s">
        <v>1330</v>
      </c>
      <c r="AF230" s="760"/>
      <c r="AG230" s="356"/>
      <c r="AH230" s="760" t="s">
        <v>1091</v>
      </c>
      <c r="AI230" s="760"/>
      <c r="AJ230" s="356"/>
      <c r="AK230" s="760" t="s">
        <v>1091</v>
      </c>
      <c r="AL230" s="760"/>
      <c r="AM230" s="356"/>
      <c r="AN230" s="760" t="s">
        <v>1091</v>
      </c>
      <c r="AO230" s="760"/>
      <c r="AP230" s="356"/>
      <c r="AQ230" s="760" t="s">
        <v>1094</v>
      </c>
      <c r="AR230" s="760"/>
      <c r="AS230" s="384"/>
      <c r="AT230" s="356"/>
      <c r="AU230" s="755"/>
      <c r="AV230" s="780"/>
      <c r="AW230" s="780"/>
      <c r="AX230" s="780"/>
      <c r="AY230" s="780"/>
      <c r="AZ230" s="780"/>
      <c r="BA230" s="777"/>
      <c r="BB230" s="327"/>
      <c r="BC230" s="327"/>
      <c r="BD230" s="327"/>
      <c r="BE230" s="327"/>
      <c r="BF230" s="327"/>
      <c r="BG230" s="327"/>
      <c r="BH230" s="327"/>
      <c r="BI230" s="327"/>
      <c r="BJ230" s="327"/>
      <c r="BK230" s="327"/>
      <c r="BL230" s="327"/>
    </row>
    <row r="231" spans="1:64">
      <c r="A231" s="327"/>
      <c r="B231" s="751"/>
      <c r="C231" s="330"/>
      <c r="D231" s="388"/>
      <c r="E231" s="388"/>
      <c r="F231" s="356"/>
      <c r="G231" s="388"/>
      <c r="H231" s="388"/>
      <c r="I231" s="388"/>
      <c r="J231" s="388"/>
      <c r="K231" s="388"/>
      <c r="L231" s="356"/>
      <c r="M231" s="388"/>
      <c r="N231" s="388"/>
      <c r="O231" s="356"/>
      <c r="P231" s="388"/>
      <c r="Q231" s="388"/>
      <c r="R231" s="388"/>
      <c r="S231" s="409"/>
      <c r="T231" s="410"/>
      <c r="U231" s="388"/>
      <c r="V231" s="388"/>
      <c r="W231" s="388"/>
      <c r="X231" s="330"/>
      <c r="Y231" s="388"/>
      <c r="Z231" s="388"/>
      <c r="AA231" s="356"/>
      <c r="AB231" s="388"/>
      <c r="AC231" s="388"/>
      <c r="AD231" s="356"/>
      <c r="AE231" s="388"/>
      <c r="AF231" s="388"/>
      <c r="AG231" s="356"/>
      <c r="AH231" s="388"/>
      <c r="AI231" s="388"/>
      <c r="AJ231" s="393"/>
      <c r="AK231" s="388"/>
      <c r="AL231" s="388"/>
      <c r="AM231" s="393"/>
      <c r="AN231" s="388"/>
      <c r="AO231" s="388"/>
      <c r="AP231" s="393"/>
      <c r="AQ231" s="388"/>
      <c r="AR231" s="388"/>
      <c r="AS231" s="393"/>
      <c r="AT231" s="356"/>
      <c r="AU231" s="755"/>
      <c r="AV231" s="780"/>
      <c r="AW231" s="780"/>
      <c r="AX231" s="780"/>
      <c r="AY231" s="780"/>
      <c r="AZ231" s="780"/>
      <c r="BA231" s="777"/>
      <c r="BB231" s="327"/>
      <c r="BC231" s="327"/>
      <c r="BD231" s="327"/>
      <c r="BE231" s="327"/>
      <c r="BF231" s="327"/>
      <c r="BG231" s="327"/>
      <c r="BH231" s="327"/>
      <c r="BI231" s="327"/>
      <c r="BJ231" s="327"/>
      <c r="BK231" s="327"/>
      <c r="BL231" s="327"/>
    </row>
    <row r="232" spans="1:64">
      <c r="A232" s="327"/>
      <c r="B232" s="751"/>
      <c r="C232" s="395"/>
      <c r="D232" s="395">
        <f>AQ221+1</f>
        <v>275</v>
      </c>
      <c r="E232" s="395"/>
      <c r="F232" s="382"/>
      <c r="G232" s="395">
        <f>D232+1</f>
        <v>276</v>
      </c>
      <c r="H232" s="395"/>
      <c r="I232" s="382"/>
      <c r="J232" s="395">
        <f>G232+1</f>
        <v>277</v>
      </c>
      <c r="K232" s="395"/>
      <c r="L232" s="382"/>
      <c r="M232" s="395">
        <f>J232+1</f>
        <v>278</v>
      </c>
      <c r="N232" s="395"/>
      <c r="O232" s="382"/>
      <c r="P232" s="395">
        <f>M232+1</f>
        <v>279</v>
      </c>
      <c r="Q232" s="395"/>
      <c r="R232" s="382"/>
      <c r="S232" s="395">
        <f>P232+1</f>
        <v>280</v>
      </c>
      <c r="T232" s="395"/>
      <c r="U232" s="382"/>
      <c r="V232" s="395">
        <f>S232+1</f>
        <v>281</v>
      </c>
      <c r="W232" s="395"/>
      <c r="X232" s="395"/>
      <c r="Y232" s="395">
        <f>V232+1</f>
        <v>282</v>
      </c>
      <c r="Z232" s="395"/>
      <c r="AA232" s="382"/>
      <c r="AB232" s="395">
        <f>Y232+1</f>
        <v>283</v>
      </c>
      <c r="AC232" s="395"/>
      <c r="AD232" s="382"/>
      <c r="AE232" s="395">
        <f>AB232+1</f>
        <v>284</v>
      </c>
      <c r="AF232" s="395"/>
      <c r="AG232" s="382"/>
      <c r="AH232" s="395">
        <f>AE232+1</f>
        <v>285</v>
      </c>
      <c r="AI232" s="395"/>
      <c r="AJ232" s="395"/>
      <c r="AK232" s="395">
        <f>AH232+1</f>
        <v>286</v>
      </c>
      <c r="AL232" s="395"/>
      <c r="AM232" s="395"/>
      <c r="AN232" s="395">
        <f>AK232+1</f>
        <v>287</v>
      </c>
      <c r="AO232" s="395"/>
      <c r="AP232" s="395"/>
      <c r="AQ232" s="395">
        <f>AN232+1</f>
        <v>288</v>
      </c>
      <c r="AR232" s="395"/>
      <c r="AS232" s="395"/>
      <c r="AT232" s="356"/>
      <c r="AU232" s="755"/>
      <c r="AV232" s="780"/>
      <c r="AW232" s="780"/>
      <c r="AX232" s="780"/>
      <c r="AY232" s="780"/>
      <c r="AZ232" s="780"/>
      <c r="BA232" s="777"/>
      <c r="BB232" s="327"/>
      <c r="BC232" s="327"/>
      <c r="BD232" s="327"/>
      <c r="BE232" s="327"/>
      <c r="BF232" s="327"/>
      <c r="BG232" s="327"/>
      <c r="BH232" s="327"/>
      <c r="BI232" s="327"/>
      <c r="BJ232" s="327"/>
      <c r="BK232" s="327"/>
      <c r="BL232" s="327"/>
    </row>
    <row r="233" spans="1:64">
      <c r="A233" s="327"/>
      <c r="B233" s="751"/>
      <c r="AT233" s="356"/>
      <c r="AU233" s="755"/>
      <c r="AV233" s="780"/>
      <c r="AW233" s="780"/>
      <c r="AX233" s="780"/>
      <c r="AY233" s="780"/>
      <c r="AZ233" s="780"/>
      <c r="BA233" s="777"/>
      <c r="BB233" s="327"/>
      <c r="BC233" s="327"/>
      <c r="BD233" s="327"/>
      <c r="BE233" s="327"/>
      <c r="BF233" s="327"/>
      <c r="BG233" s="327"/>
      <c r="BH233" s="327"/>
      <c r="BI233" s="327"/>
      <c r="BJ233" s="327"/>
      <c r="BK233" s="327"/>
      <c r="BL233" s="327"/>
    </row>
    <row r="234" spans="1:64">
      <c r="A234" s="327"/>
      <c r="B234" s="751"/>
      <c r="C234" s="813" t="s">
        <v>1169</v>
      </c>
      <c r="D234" s="808"/>
      <c r="E234" s="808"/>
      <c r="F234" s="808"/>
      <c r="G234" s="808"/>
      <c r="H234" s="808"/>
      <c r="I234" s="808"/>
      <c r="J234" s="808"/>
      <c r="K234" s="808"/>
      <c r="L234" s="808"/>
      <c r="M234" s="808"/>
      <c r="N234" s="808"/>
      <c r="O234" s="808"/>
      <c r="P234" s="808"/>
      <c r="Q234" s="808"/>
      <c r="R234" s="808"/>
      <c r="S234" s="808"/>
      <c r="T234" s="808"/>
      <c r="U234" s="808"/>
      <c r="V234" s="808"/>
      <c r="W234" s="808"/>
      <c r="X234" s="808"/>
      <c r="Y234" s="808"/>
      <c r="Z234" s="808"/>
      <c r="AA234" s="808"/>
      <c r="AB234" s="808"/>
      <c r="AC234" s="808"/>
      <c r="AD234" s="808"/>
      <c r="AE234" s="808"/>
      <c r="AF234" s="808"/>
      <c r="AG234" s="808"/>
      <c r="AH234" s="808"/>
      <c r="AI234" s="808"/>
      <c r="AJ234" s="808"/>
      <c r="AK234" s="808"/>
      <c r="AL234" s="808"/>
      <c r="AM234" s="808"/>
      <c r="AN234" s="808"/>
      <c r="AO234" s="808"/>
      <c r="AP234" s="808"/>
      <c r="AQ234" s="808"/>
      <c r="AR234" s="808"/>
      <c r="AS234" s="808"/>
      <c r="AT234" s="356"/>
      <c r="AU234" s="755"/>
      <c r="AV234" s="780"/>
      <c r="AW234" s="780"/>
      <c r="AX234" s="780"/>
      <c r="AY234" s="780"/>
      <c r="AZ234" s="780"/>
      <c r="BA234" s="777"/>
      <c r="BB234" s="327"/>
      <c r="BC234" s="327"/>
      <c r="BD234" s="327"/>
      <c r="BE234" s="327"/>
      <c r="BF234" s="327"/>
      <c r="BG234" s="327"/>
      <c r="BH234" s="327"/>
      <c r="BI234" s="327"/>
      <c r="BJ234" s="327"/>
      <c r="BK234" s="327"/>
      <c r="BL234" s="327"/>
    </row>
    <row r="235" spans="1:64" ht="17" thickBot="1">
      <c r="A235" s="327"/>
      <c r="B235" s="751"/>
      <c r="C235" s="330"/>
      <c r="D235" s="330"/>
      <c r="E235" s="330"/>
      <c r="F235" s="356"/>
      <c r="G235" s="330"/>
      <c r="H235" s="330"/>
      <c r="I235" s="356"/>
      <c r="J235" s="330"/>
      <c r="K235" s="330"/>
      <c r="L235" s="356"/>
      <c r="M235" s="330"/>
      <c r="N235" s="330"/>
      <c r="O235" s="356"/>
      <c r="P235" s="330"/>
      <c r="Q235" s="330"/>
      <c r="R235" s="356"/>
      <c r="S235" s="330"/>
      <c r="T235" s="330"/>
      <c r="U235" s="437"/>
      <c r="V235" s="330"/>
      <c r="W235" s="330"/>
      <c r="X235" s="356"/>
      <c r="Y235" s="330"/>
      <c r="Z235" s="330"/>
      <c r="AA235" s="356"/>
      <c r="AB235" s="330"/>
      <c r="AC235" s="330"/>
      <c r="AD235" s="356"/>
      <c r="AE235" s="330"/>
      <c r="AF235" s="330"/>
      <c r="AG235" s="356"/>
      <c r="AH235" s="330"/>
      <c r="AI235" s="330"/>
      <c r="AJ235" s="356"/>
      <c r="AK235" s="330"/>
      <c r="AL235" s="330" t="s">
        <v>1178</v>
      </c>
      <c r="AM235" s="356"/>
      <c r="AN235" s="330"/>
      <c r="AO235" s="330"/>
      <c r="AP235" s="437"/>
      <c r="AQ235" s="330"/>
      <c r="AR235" s="330"/>
      <c r="AS235" s="356"/>
      <c r="AT235" s="356"/>
      <c r="AU235" s="755"/>
      <c r="AV235" s="781"/>
      <c r="AW235" s="781"/>
      <c r="AX235" s="781"/>
      <c r="AY235" s="781"/>
      <c r="AZ235" s="781"/>
      <c r="BA235" s="778"/>
      <c r="BB235" s="327"/>
      <c r="BC235" s="327"/>
      <c r="BD235" s="327"/>
      <c r="BE235" s="327"/>
      <c r="BF235" s="327"/>
      <c r="BG235" s="327"/>
      <c r="BH235" s="327"/>
      <c r="BI235" s="327"/>
      <c r="BJ235" s="327"/>
      <c r="BK235" s="327"/>
      <c r="BL235" s="327"/>
    </row>
    <row r="236" spans="1:64" ht="17.5" thickTop="1" thickBot="1">
      <c r="A236" s="327"/>
      <c r="B236" s="751"/>
      <c r="C236" s="330"/>
      <c r="D236" s="420"/>
      <c r="E236" s="421"/>
      <c r="F236" s="422"/>
      <c r="G236" s="820"/>
      <c r="H236" s="820"/>
      <c r="I236" s="422"/>
      <c r="J236" s="820"/>
      <c r="K236" s="820"/>
      <c r="L236" s="422"/>
      <c r="M236" s="820"/>
      <c r="N236" s="820"/>
      <c r="O236" s="422"/>
      <c r="P236" s="820"/>
      <c r="Q236" s="820"/>
      <c r="R236" s="422"/>
      <c r="S236" s="820" t="s">
        <v>1172</v>
      </c>
      <c r="T236" s="820"/>
      <c r="U236" s="422"/>
      <c r="V236" s="820"/>
      <c r="W236" s="820"/>
      <c r="X236" s="422"/>
      <c r="Y236" s="820"/>
      <c r="Z236" s="820"/>
      <c r="AA236" s="422"/>
      <c r="AB236" s="820"/>
      <c r="AC236" s="820"/>
      <c r="AD236" s="422"/>
      <c r="AE236" s="820"/>
      <c r="AF236" s="820"/>
      <c r="AG236" s="422"/>
      <c r="AH236" s="820"/>
      <c r="AI236" s="820"/>
      <c r="AJ236" s="422"/>
      <c r="AK236" s="820" t="s">
        <v>1172</v>
      </c>
      <c r="AL236" s="820"/>
      <c r="AM236" s="422"/>
      <c r="AN236" s="820" t="s">
        <v>1172</v>
      </c>
      <c r="AO236" s="820"/>
      <c r="AP236" s="422"/>
      <c r="AQ236" s="825" t="s">
        <v>1172</v>
      </c>
      <c r="AR236" s="825"/>
      <c r="AS236" s="356"/>
      <c r="AT236" s="356"/>
      <c r="AU236" s="755"/>
      <c r="AV236" s="761">
        <v>14</v>
      </c>
      <c r="AW236" s="761">
        <f>COUNTIF(D235:AR236,"FC")</f>
        <v>4</v>
      </c>
      <c r="AX236" s="761">
        <f>COUNTIF(C235:AS238,"EC")</f>
        <v>1</v>
      </c>
      <c r="AY236" s="761">
        <f>COUNTIF(A238:AR239,"E")</f>
        <v>4</v>
      </c>
      <c r="AZ236" s="761">
        <f>COUNTIF(J235:AR235,"TW")</f>
        <v>0</v>
      </c>
      <c r="BA236" s="762"/>
      <c r="BB236" s="327"/>
      <c r="BC236" s="327"/>
      <c r="BD236" s="327"/>
      <c r="BE236" s="327"/>
      <c r="BF236" s="327"/>
      <c r="BG236" s="327"/>
      <c r="BH236" s="327"/>
      <c r="BI236" s="327"/>
      <c r="BJ236" s="327"/>
      <c r="BK236" s="327"/>
      <c r="BL236" s="327"/>
    </row>
    <row r="237" spans="1:64" ht="17.5" thickTop="1" thickBot="1">
      <c r="A237" s="327"/>
      <c r="B237" s="751"/>
      <c r="C237" s="356"/>
      <c r="D237" s="423" t="s">
        <v>796</v>
      </c>
      <c r="E237" s="424" t="s">
        <v>798</v>
      </c>
      <c r="F237" s="422"/>
      <c r="G237" s="423" t="s">
        <v>796</v>
      </c>
      <c r="H237" s="424" t="s">
        <v>798</v>
      </c>
      <c r="I237" s="422"/>
      <c r="J237" s="423" t="s">
        <v>796</v>
      </c>
      <c r="K237" s="424" t="s">
        <v>798</v>
      </c>
      <c r="L237" s="422"/>
      <c r="M237" s="423" t="s">
        <v>796</v>
      </c>
      <c r="N237" s="424" t="s">
        <v>798</v>
      </c>
      <c r="O237" s="422"/>
      <c r="P237" s="423" t="s">
        <v>796</v>
      </c>
      <c r="Q237" s="424" t="s">
        <v>798</v>
      </c>
      <c r="R237" s="422"/>
      <c r="S237" s="413" t="s">
        <v>796</v>
      </c>
      <c r="T237" s="414" t="s">
        <v>798</v>
      </c>
      <c r="U237" s="422"/>
      <c r="V237" s="423" t="s">
        <v>796</v>
      </c>
      <c r="W237" s="424" t="s">
        <v>798</v>
      </c>
      <c r="X237" s="422"/>
      <c r="Y237" s="423" t="s">
        <v>796</v>
      </c>
      <c r="Z237" s="424" t="s">
        <v>798</v>
      </c>
      <c r="AA237" s="422"/>
      <c r="AB237" s="423" t="s">
        <v>796</v>
      </c>
      <c r="AC237" s="424" t="s">
        <v>798</v>
      </c>
      <c r="AD237" s="422"/>
      <c r="AE237" s="423" t="s">
        <v>796</v>
      </c>
      <c r="AF237" s="424" t="s">
        <v>798</v>
      </c>
      <c r="AG237" s="422"/>
      <c r="AH237" s="423" t="s">
        <v>796</v>
      </c>
      <c r="AI237" s="424" t="s">
        <v>798</v>
      </c>
      <c r="AJ237" s="422"/>
      <c r="AK237" s="413" t="s">
        <v>796</v>
      </c>
      <c r="AL237" s="414" t="s">
        <v>798</v>
      </c>
      <c r="AM237" s="422"/>
      <c r="AN237" s="413" t="s">
        <v>796</v>
      </c>
      <c r="AO237" s="414" t="s">
        <v>798</v>
      </c>
      <c r="AP237" s="422"/>
      <c r="AQ237" s="413" t="s">
        <v>796</v>
      </c>
      <c r="AR237" s="414" t="s">
        <v>798</v>
      </c>
      <c r="AS237" s="408"/>
      <c r="AT237" s="356"/>
      <c r="AU237" s="755"/>
      <c r="AV237" s="761"/>
      <c r="AW237" s="761"/>
      <c r="AX237" s="761"/>
      <c r="AY237" s="761"/>
      <c r="AZ237" s="761"/>
      <c r="BA237" s="762"/>
      <c r="BB237" s="327"/>
      <c r="BC237" s="327"/>
      <c r="BD237" s="327"/>
      <c r="BE237" s="327"/>
      <c r="BF237" s="327"/>
      <c r="BG237" s="327"/>
      <c r="BH237" s="327"/>
      <c r="BI237" s="327"/>
      <c r="BJ237" s="327"/>
      <c r="BK237" s="327"/>
      <c r="BL237" s="327"/>
    </row>
    <row r="238" spans="1:64" ht="17.5" thickTop="1" thickBot="1">
      <c r="A238" s="327"/>
      <c r="B238" s="751"/>
      <c r="C238" s="356"/>
      <c r="D238" s="427" t="s">
        <v>801</v>
      </c>
      <c r="E238" s="428" t="s">
        <v>622</v>
      </c>
      <c r="F238" s="422"/>
      <c r="G238" s="427" t="s">
        <v>801</v>
      </c>
      <c r="H238" s="428" t="s">
        <v>622</v>
      </c>
      <c r="I238" s="422" t="s">
        <v>808</v>
      </c>
      <c r="J238" s="427" t="s">
        <v>801</v>
      </c>
      <c r="K238" s="428" t="s">
        <v>622</v>
      </c>
      <c r="L238" s="422"/>
      <c r="M238" s="427" t="s">
        <v>801</v>
      </c>
      <c r="N238" s="428" t="s">
        <v>622</v>
      </c>
      <c r="O238" s="422"/>
      <c r="P238" s="427" t="s">
        <v>801</v>
      </c>
      <c r="Q238" s="428" t="s">
        <v>622</v>
      </c>
      <c r="R238" s="422"/>
      <c r="S238" s="415" t="s">
        <v>801</v>
      </c>
      <c r="T238" s="416" t="s">
        <v>622</v>
      </c>
      <c r="U238" s="422"/>
      <c r="V238" s="427" t="s">
        <v>801</v>
      </c>
      <c r="W238" s="428" t="s">
        <v>622</v>
      </c>
      <c r="X238" s="422"/>
      <c r="Y238" s="427" t="s">
        <v>801</v>
      </c>
      <c r="Z238" s="428" t="s">
        <v>622</v>
      </c>
      <c r="AA238" s="422"/>
      <c r="AB238" s="427" t="s">
        <v>801</v>
      </c>
      <c r="AC238" s="428" t="s">
        <v>622</v>
      </c>
      <c r="AD238" s="422"/>
      <c r="AE238" s="427" t="s">
        <v>801</v>
      </c>
      <c r="AF238" s="428" t="s">
        <v>622</v>
      </c>
      <c r="AG238" s="422"/>
      <c r="AH238" s="427" t="s">
        <v>801</v>
      </c>
      <c r="AI238" s="428" t="s">
        <v>622</v>
      </c>
      <c r="AJ238" s="422"/>
      <c r="AK238" s="415" t="s">
        <v>801</v>
      </c>
      <c r="AL238" s="416" t="s">
        <v>622</v>
      </c>
      <c r="AM238" s="422"/>
      <c r="AN238" s="415" t="s">
        <v>801</v>
      </c>
      <c r="AO238" s="416" t="s">
        <v>622</v>
      </c>
      <c r="AP238" s="422"/>
      <c r="AQ238" s="415" t="s">
        <v>801</v>
      </c>
      <c r="AR238" s="416" t="s">
        <v>622</v>
      </c>
      <c r="AS238" s="408"/>
      <c r="AT238" s="356"/>
      <c r="AU238" s="755"/>
      <c r="AV238" s="761"/>
      <c r="AW238" s="761"/>
      <c r="AX238" s="761"/>
      <c r="AY238" s="761"/>
      <c r="AZ238" s="761"/>
      <c r="BA238" s="762"/>
      <c r="BB238" s="327"/>
      <c r="BC238" s="327"/>
      <c r="BD238" s="327"/>
      <c r="BE238" s="327"/>
      <c r="BF238" s="327"/>
      <c r="BG238" s="327"/>
      <c r="BH238" s="327"/>
      <c r="BI238" s="327"/>
      <c r="BJ238" s="327"/>
      <c r="BK238" s="327"/>
      <c r="BL238" s="327"/>
    </row>
    <row r="239" spans="1:64" ht="17" thickTop="1">
      <c r="A239" s="327"/>
      <c r="B239" s="751"/>
      <c r="C239" s="330"/>
      <c r="D239" s="431">
        <v>0</v>
      </c>
      <c r="E239" s="432" t="s">
        <v>947</v>
      </c>
      <c r="F239" s="433">
        <v>474</v>
      </c>
      <c r="G239" s="431">
        <v>0</v>
      </c>
      <c r="H239" s="432" t="s">
        <v>947</v>
      </c>
      <c r="I239" s="433">
        <v>224</v>
      </c>
      <c r="J239" s="431">
        <v>0</v>
      </c>
      <c r="K239" s="432" t="s">
        <v>947</v>
      </c>
      <c r="L239" s="433">
        <v>409</v>
      </c>
      <c r="M239" s="431">
        <v>0</v>
      </c>
      <c r="N239" s="432" t="s">
        <v>947</v>
      </c>
      <c r="O239" s="433">
        <v>374</v>
      </c>
      <c r="P239" s="431">
        <v>0</v>
      </c>
      <c r="Q239" s="432" t="s">
        <v>947</v>
      </c>
      <c r="R239" s="433">
        <v>413</v>
      </c>
      <c r="S239" s="417" t="s">
        <v>1173</v>
      </c>
      <c r="T239" s="418" t="s">
        <v>1103</v>
      </c>
      <c r="U239" s="433">
        <v>393</v>
      </c>
      <c r="V239" s="431">
        <v>0</v>
      </c>
      <c r="W239" s="432" t="s">
        <v>947</v>
      </c>
      <c r="X239" s="433">
        <v>435</v>
      </c>
      <c r="Y239" s="431">
        <v>0</v>
      </c>
      <c r="Z239" s="432" t="s">
        <v>947</v>
      </c>
      <c r="AA239" s="433">
        <v>390</v>
      </c>
      <c r="AB239" s="431">
        <v>0</v>
      </c>
      <c r="AC239" s="432" t="s">
        <v>947</v>
      </c>
      <c r="AD239" s="433">
        <v>416</v>
      </c>
      <c r="AE239" s="431">
        <v>0</v>
      </c>
      <c r="AF239" s="432" t="s">
        <v>947</v>
      </c>
      <c r="AG239" s="433">
        <v>403</v>
      </c>
      <c r="AH239" s="431">
        <v>0</v>
      </c>
      <c r="AI239" s="432" t="s">
        <v>947</v>
      </c>
      <c r="AJ239" s="433">
        <v>384</v>
      </c>
      <c r="AK239" s="417" t="s">
        <v>1173</v>
      </c>
      <c r="AL239" s="418" t="s">
        <v>1103</v>
      </c>
      <c r="AM239" s="433">
        <v>382</v>
      </c>
      <c r="AN239" s="417" t="s">
        <v>1173</v>
      </c>
      <c r="AO239" s="418" t="s">
        <v>1103</v>
      </c>
      <c r="AP239" s="433">
        <v>407</v>
      </c>
      <c r="AQ239" s="417" t="s">
        <v>1173</v>
      </c>
      <c r="AR239" s="418" t="s">
        <v>1103</v>
      </c>
      <c r="AS239" s="376">
        <v>398</v>
      </c>
      <c r="AT239" s="356"/>
      <c r="AU239" s="755"/>
      <c r="AV239" s="361"/>
      <c r="AW239" s="361"/>
      <c r="AX239" s="361"/>
      <c r="AY239" s="361"/>
      <c r="AZ239" s="361"/>
      <c r="BA239" s="365"/>
      <c r="BB239" s="333">
        <f>SUM(F239:AS239)</f>
        <v>5502</v>
      </c>
      <c r="BC239" s="327"/>
      <c r="BD239" s="327"/>
      <c r="BE239" s="327"/>
      <c r="BF239" s="327"/>
      <c r="BG239" s="327"/>
      <c r="BH239" s="327"/>
      <c r="BI239" s="327"/>
      <c r="BJ239" s="327"/>
      <c r="BK239" s="327"/>
      <c r="BL239" s="327"/>
    </row>
    <row r="240" spans="1:64">
      <c r="A240" s="327"/>
      <c r="B240" s="751"/>
      <c r="C240" s="384"/>
      <c r="D240" s="760" t="s">
        <v>1595</v>
      </c>
      <c r="E240" s="760"/>
      <c r="F240" s="356"/>
      <c r="G240" s="760" t="s">
        <v>1596</v>
      </c>
      <c r="H240" s="760"/>
      <c r="I240" s="397" t="s">
        <v>1170</v>
      </c>
      <c r="J240" s="760" t="s">
        <v>1597</v>
      </c>
      <c r="K240" s="760"/>
      <c r="M240" s="815" t="s">
        <v>1598</v>
      </c>
      <c r="N240" s="815"/>
      <c r="O240" s="384"/>
      <c r="P240" s="815" t="s">
        <v>1599</v>
      </c>
      <c r="Q240" s="815"/>
      <c r="R240" s="356"/>
      <c r="S240" s="815" t="s">
        <v>1179</v>
      </c>
      <c r="T240" s="815"/>
      <c r="U240" s="356"/>
      <c r="V240" s="815" t="s">
        <v>1180</v>
      </c>
      <c r="W240" s="815"/>
      <c r="X240" s="356"/>
      <c r="Y240" s="760" t="s">
        <v>1181</v>
      </c>
      <c r="Z240" s="760"/>
      <c r="AA240" s="356"/>
      <c r="AB240" s="760" t="s">
        <v>1182</v>
      </c>
      <c r="AC240" s="760"/>
      <c r="AD240" s="356"/>
      <c r="AE240" s="760" t="s">
        <v>995</v>
      </c>
      <c r="AF240" s="760"/>
      <c r="AG240" s="356"/>
      <c r="AH240" s="760" t="s">
        <v>1183</v>
      </c>
      <c r="AI240" s="760"/>
      <c r="AJ240" s="356"/>
      <c r="AK240" s="760" t="s">
        <v>996</v>
      </c>
      <c r="AL240" s="760"/>
      <c r="AM240" s="407"/>
      <c r="AN240" s="760" t="s">
        <v>997</v>
      </c>
      <c r="AO240" s="760"/>
      <c r="AP240" s="356"/>
      <c r="AQ240" s="760" t="s">
        <v>998</v>
      </c>
      <c r="AR240" s="760"/>
      <c r="AS240" s="384"/>
      <c r="AT240" s="356"/>
      <c r="AU240" s="755"/>
      <c r="AV240" s="361"/>
      <c r="AW240" s="361"/>
      <c r="AX240" s="361"/>
      <c r="AY240" s="361"/>
      <c r="AZ240" s="361"/>
      <c r="BA240" s="365"/>
      <c r="BB240" s="327"/>
      <c r="BC240" s="327"/>
      <c r="BD240" s="327"/>
      <c r="BE240" s="327"/>
      <c r="BF240" s="327"/>
      <c r="BG240" s="327"/>
      <c r="BH240" s="327"/>
      <c r="BI240" s="327"/>
      <c r="BJ240" s="327"/>
      <c r="BK240" s="327"/>
      <c r="BL240" s="327"/>
    </row>
    <row r="241" spans="1:64">
      <c r="A241" s="327"/>
      <c r="B241" s="751"/>
      <c r="C241" s="384"/>
      <c r="D241" s="760" t="s">
        <v>1093</v>
      </c>
      <c r="E241" s="760"/>
      <c r="F241" s="356"/>
      <c r="G241" s="760" t="s">
        <v>1323</v>
      </c>
      <c r="H241" s="760"/>
      <c r="I241" s="356"/>
      <c r="J241" s="760" t="s">
        <v>1350</v>
      </c>
      <c r="K241" s="760"/>
      <c r="L241" s="356"/>
      <c r="M241" s="760" t="s">
        <v>1094</v>
      </c>
      <c r="N241" s="760"/>
      <c r="O241" s="356"/>
      <c r="P241" s="760" t="s">
        <v>1330</v>
      </c>
      <c r="Q241" s="760"/>
      <c r="R241" s="356"/>
      <c r="S241" s="760" t="s">
        <v>1099</v>
      </c>
      <c r="T241" s="760"/>
      <c r="U241" s="356"/>
      <c r="V241" s="760" t="s">
        <v>1099</v>
      </c>
      <c r="W241" s="760"/>
      <c r="X241" s="356"/>
      <c r="Y241" s="760" t="s">
        <v>1094</v>
      </c>
      <c r="Z241" s="760"/>
      <c r="AA241" s="356"/>
      <c r="AB241" s="760" t="s">
        <v>1094</v>
      </c>
      <c r="AC241" s="760"/>
      <c r="AD241" s="356"/>
      <c r="AE241" s="760" t="s">
        <v>1091</v>
      </c>
      <c r="AF241" s="760"/>
      <c r="AG241" s="356"/>
      <c r="AH241" s="760" t="s">
        <v>1094</v>
      </c>
      <c r="AI241" s="760"/>
      <c r="AJ241" s="356"/>
      <c r="AK241" s="760" t="s">
        <v>1094</v>
      </c>
      <c r="AL241" s="760"/>
      <c r="AM241" s="356"/>
      <c r="AN241" s="760" t="s">
        <v>1094</v>
      </c>
      <c r="AO241" s="760"/>
      <c r="AP241" s="356"/>
      <c r="AQ241" s="760" t="s">
        <v>1091</v>
      </c>
      <c r="AR241" s="760"/>
      <c r="AS241" s="384"/>
      <c r="AT241" s="356"/>
      <c r="AU241" s="755"/>
      <c r="AV241" s="361"/>
      <c r="AW241" s="361"/>
      <c r="AX241" s="361"/>
      <c r="AY241" s="361"/>
      <c r="AZ241" s="361"/>
      <c r="BA241" s="365"/>
      <c r="BB241" s="327"/>
      <c r="BC241" s="327"/>
      <c r="BD241" s="327"/>
      <c r="BE241" s="327"/>
      <c r="BF241" s="327"/>
      <c r="BG241" s="327"/>
      <c r="BH241" s="327"/>
      <c r="BI241" s="327"/>
      <c r="BJ241" s="327"/>
      <c r="BK241" s="327"/>
      <c r="BL241" s="327"/>
    </row>
    <row r="242" spans="1:64">
      <c r="A242" s="327"/>
      <c r="B242" s="751"/>
      <c r="C242" s="330"/>
      <c r="D242" s="388"/>
      <c r="E242" s="388"/>
      <c r="F242" s="356"/>
      <c r="G242" s="388"/>
      <c r="H242" s="388"/>
      <c r="I242" s="388"/>
      <c r="J242" s="388"/>
      <c r="K242" s="388"/>
      <c r="L242" s="356"/>
      <c r="M242" s="388"/>
      <c r="N242" s="388"/>
      <c r="O242" s="356"/>
      <c r="P242" s="388"/>
      <c r="Q242" s="388"/>
      <c r="R242" s="388"/>
      <c r="S242" s="409"/>
      <c r="T242" s="410"/>
      <c r="U242" s="388"/>
      <c r="V242" s="388"/>
      <c r="W242" s="388"/>
      <c r="X242" s="330"/>
      <c r="Y242" s="388"/>
      <c r="Z242" s="388"/>
      <c r="AA242" s="356"/>
      <c r="AB242" s="388"/>
      <c r="AC242" s="388"/>
      <c r="AD242" s="356"/>
      <c r="AE242" s="388"/>
      <c r="AF242" s="388"/>
      <c r="AG242" s="356"/>
      <c r="AH242" s="388"/>
      <c r="AI242" s="388"/>
      <c r="AJ242" s="393"/>
      <c r="AK242" s="388"/>
      <c r="AL242" s="388"/>
      <c r="AM242" s="393"/>
      <c r="AN242" s="388"/>
      <c r="AO242" s="388"/>
      <c r="AP242" s="393"/>
      <c r="AQ242" s="388"/>
      <c r="AR242" s="388"/>
      <c r="AS242" s="393"/>
      <c r="AT242" s="356"/>
      <c r="AU242" s="755"/>
      <c r="AV242" s="361"/>
      <c r="AW242" s="361"/>
      <c r="AX242" s="361"/>
      <c r="AY242" s="361"/>
      <c r="AZ242" s="361"/>
      <c r="BA242" s="365"/>
      <c r="BB242" s="327"/>
      <c r="BC242" s="327"/>
      <c r="BD242" s="327"/>
      <c r="BE242" s="327"/>
      <c r="BF242" s="327"/>
      <c r="BG242" s="327"/>
      <c r="BH242" s="327"/>
      <c r="BI242" s="327"/>
      <c r="BJ242" s="327"/>
      <c r="BK242" s="327"/>
      <c r="BL242" s="327"/>
    </row>
    <row r="243" spans="1:64">
      <c r="A243" s="327"/>
      <c r="B243" s="751"/>
      <c r="C243" s="395"/>
      <c r="D243" s="395">
        <f>AQ232+1</f>
        <v>289</v>
      </c>
      <c r="E243" s="395"/>
      <c r="F243" s="382"/>
      <c r="G243" s="395">
        <f>D243+1</f>
        <v>290</v>
      </c>
      <c r="H243" s="395"/>
      <c r="I243" s="382"/>
      <c r="J243" s="395">
        <f>G243+1</f>
        <v>291</v>
      </c>
      <c r="K243" s="395"/>
      <c r="L243" s="382"/>
      <c r="M243" s="395">
        <f>J243+1</f>
        <v>292</v>
      </c>
      <c r="N243" s="395"/>
      <c r="O243" s="382"/>
      <c r="P243" s="395">
        <f>M243+1</f>
        <v>293</v>
      </c>
      <c r="Q243" s="395"/>
      <c r="R243" s="382"/>
      <c r="S243" s="395">
        <f>P243+1</f>
        <v>294</v>
      </c>
      <c r="T243" s="395"/>
      <c r="U243" s="382"/>
      <c r="V243" s="395">
        <f>S243+1</f>
        <v>295</v>
      </c>
      <c r="W243" s="395"/>
      <c r="X243" s="395"/>
      <c r="Y243" s="395">
        <f>V243+1</f>
        <v>296</v>
      </c>
      <c r="Z243" s="395"/>
      <c r="AA243" s="382"/>
      <c r="AB243" s="395">
        <f>Y243+1</f>
        <v>297</v>
      </c>
      <c r="AC243" s="395"/>
      <c r="AD243" s="382"/>
      <c r="AE243" s="395">
        <f>AB243+1</f>
        <v>298</v>
      </c>
      <c r="AF243" s="395"/>
      <c r="AG243" s="382"/>
      <c r="AH243" s="395">
        <f>AE243+1</f>
        <v>299</v>
      </c>
      <c r="AI243" s="395"/>
      <c r="AJ243" s="395"/>
      <c r="AK243" s="395">
        <f>AH243+1</f>
        <v>300</v>
      </c>
      <c r="AL243" s="395"/>
      <c r="AM243" s="395"/>
      <c r="AN243" s="395">
        <f>AK243+1</f>
        <v>301</v>
      </c>
      <c r="AO243" s="395"/>
      <c r="AP243" s="395"/>
      <c r="AQ243" s="395">
        <f>AN243+1</f>
        <v>302</v>
      </c>
      <c r="AR243" s="395"/>
      <c r="AS243" s="395"/>
      <c r="AT243" s="356"/>
      <c r="AU243" s="755"/>
      <c r="AV243" s="361"/>
      <c r="AW243" s="361"/>
      <c r="AX243" s="361"/>
      <c r="AY243" s="361"/>
      <c r="AZ243" s="361"/>
      <c r="BA243" s="365"/>
      <c r="BB243" s="327"/>
      <c r="BC243" s="327"/>
      <c r="BD243" s="327"/>
      <c r="BE243" s="327"/>
      <c r="BF243" s="327"/>
      <c r="BG243" s="327"/>
      <c r="BH243" s="327"/>
      <c r="BI243" s="327"/>
      <c r="BJ243" s="327"/>
      <c r="BK243" s="327"/>
      <c r="BL243" s="327"/>
    </row>
    <row r="244" spans="1:64">
      <c r="A244" s="327"/>
      <c r="B244" s="751"/>
      <c r="C244" s="813" t="s">
        <v>1169</v>
      </c>
      <c r="D244" s="808"/>
      <c r="E244" s="808"/>
      <c r="F244" s="808"/>
      <c r="G244" s="808"/>
      <c r="H244" s="808"/>
      <c r="I244" s="808"/>
      <c r="J244" s="808"/>
      <c r="K244" s="808"/>
      <c r="L244" s="808"/>
      <c r="M244" s="808"/>
      <c r="N244" s="808"/>
      <c r="O244" s="808"/>
      <c r="P244" s="808"/>
      <c r="Q244" s="808"/>
      <c r="R244" s="808"/>
      <c r="S244" s="808"/>
      <c r="T244" s="808"/>
      <c r="U244" s="808"/>
      <c r="V244" s="808"/>
      <c r="W244" s="808"/>
      <c r="X244" s="808"/>
      <c r="Y244" s="808"/>
      <c r="Z244" s="808"/>
      <c r="AA244" s="808"/>
      <c r="AB244" s="808"/>
      <c r="AC244" s="808"/>
      <c r="AD244" s="808"/>
      <c r="AE244" s="808"/>
      <c r="AF244" s="808"/>
      <c r="AG244" s="808"/>
      <c r="AH244" s="808"/>
      <c r="AI244" s="808"/>
      <c r="AJ244" s="808"/>
      <c r="AK244" s="808"/>
      <c r="AL244" s="808"/>
      <c r="AM244" s="808"/>
      <c r="AN244" s="808"/>
      <c r="AO244" s="808"/>
      <c r="AP244" s="808"/>
      <c r="AQ244" s="808"/>
      <c r="AR244" s="808"/>
      <c r="AS244" s="808"/>
      <c r="AT244" s="356"/>
      <c r="AU244" s="755"/>
      <c r="AV244" s="361"/>
      <c r="AW244" s="361"/>
      <c r="AX244" s="361"/>
      <c r="AY244" s="361"/>
      <c r="AZ244" s="361"/>
      <c r="BA244" s="365"/>
      <c r="BB244" s="327"/>
      <c r="BC244" s="327"/>
      <c r="BD244" s="327"/>
      <c r="BE244" s="327"/>
      <c r="BF244" s="327"/>
      <c r="BG244" s="327"/>
      <c r="BH244" s="327"/>
      <c r="BI244" s="327"/>
      <c r="BJ244" s="327"/>
      <c r="BK244" s="327"/>
      <c r="BL244" s="327"/>
    </row>
    <row r="245" spans="1:64">
      <c r="A245" s="327"/>
      <c r="B245" s="751"/>
      <c r="C245" s="436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  <c r="AT245" s="356"/>
      <c r="AU245" s="755"/>
      <c r="AV245" s="361"/>
      <c r="AW245" s="361"/>
      <c r="AX245" s="361"/>
      <c r="AY245" s="361"/>
      <c r="AZ245" s="361"/>
      <c r="BA245" s="365"/>
      <c r="BB245" s="327"/>
      <c r="BC245" s="327"/>
      <c r="BD245" s="327"/>
      <c r="BE245" s="327"/>
      <c r="BF245" s="327"/>
      <c r="BG245" s="327"/>
      <c r="BH245" s="327"/>
      <c r="BI245" s="327"/>
      <c r="BJ245" s="327"/>
      <c r="BK245" s="327"/>
      <c r="BL245" s="327"/>
    </row>
    <row r="246" spans="1:64" ht="17" thickBot="1">
      <c r="A246" s="327"/>
      <c r="B246" s="751"/>
      <c r="C246" s="330"/>
      <c r="D246" s="330"/>
      <c r="E246" s="330"/>
      <c r="F246" s="356"/>
      <c r="G246" s="330"/>
      <c r="H246" s="330"/>
      <c r="I246" s="356"/>
      <c r="J246" s="330"/>
      <c r="K246" s="330"/>
      <c r="L246" s="356"/>
      <c r="M246" s="330"/>
      <c r="N246" s="330"/>
      <c r="O246" s="356"/>
      <c r="P246" s="330"/>
      <c r="Q246" s="330"/>
      <c r="R246" s="356"/>
      <c r="S246" s="330"/>
      <c r="T246" s="330"/>
      <c r="U246" s="437"/>
      <c r="V246" s="330"/>
      <c r="W246" s="330"/>
      <c r="X246" s="356"/>
      <c r="Y246" s="330"/>
      <c r="Z246" s="330"/>
      <c r="AA246" s="356"/>
      <c r="AB246" s="330"/>
      <c r="AC246" s="330"/>
      <c r="AD246" s="356"/>
      <c r="AE246" s="330"/>
      <c r="AF246" s="330"/>
      <c r="AG246" s="356"/>
      <c r="AH246" s="330"/>
      <c r="AI246" s="330"/>
      <c r="AJ246" s="356"/>
      <c r="AK246" s="330"/>
      <c r="AL246" s="330"/>
      <c r="AM246" s="356"/>
      <c r="AN246" s="330"/>
      <c r="AO246" s="330"/>
      <c r="AP246" s="437"/>
      <c r="AQ246" s="330"/>
      <c r="AR246" s="330"/>
      <c r="AS246" s="356"/>
      <c r="AT246" s="356"/>
      <c r="AU246" s="755"/>
      <c r="AV246" s="361"/>
      <c r="AW246" s="361"/>
      <c r="AX246" s="361"/>
      <c r="AY246" s="361"/>
      <c r="AZ246" s="361"/>
      <c r="BA246" s="365"/>
      <c r="BB246" s="327"/>
      <c r="BC246" s="327"/>
      <c r="BD246" s="327"/>
      <c r="BE246" s="327"/>
      <c r="BF246" s="327"/>
      <c r="BG246" s="327"/>
      <c r="BH246" s="327"/>
      <c r="BI246" s="327"/>
      <c r="BJ246" s="327"/>
      <c r="BK246" s="327"/>
      <c r="BL246" s="327"/>
    </row>
    <row r="247" spans="1:64" ht="17.5" thickTop="1" thickBot="1">
      <c r="A247" s="327"/>
      <c r="B247" s="751"/>
      <c r="C247" s="330"/>
      <c r="D247" s="391"/>
      <c r="E247" s="364"/>
      <c r="F247" s="356"/>
      <c r="G247" s="776" t="s">
        <v>1172</v>
      </c>
      <c r="H247" s="776"/>
      <c r="I247" s="356"/>
      <c r="J247" s="776"/>
      <c r="K247" s="776"/>
      <c r="L247" s="356"/>
      <c r="M247" s="776" t="s">
        <v>1172</v>
      </c>
      <c r="N247" s="776"/>
      <c r="O247" s="356"/>
      <c r="P247" s="776" t="s">
        <v>1172</v>
      </c>
      <c r="Q247" s="776"/>
      <c r="R247" s="356"/>
      <c r="S247" s="776" t="s">
        <v>1172</v>
      </c>
      <c r="T247" s="776"/>
      <c r="U247" s="356"/>
      <c r="V247" s="776"/>
      <c r="W247" s="776"/>
      <c r="X247" s="356"/>
      <c r="Y247" s="776"/>
      <c r="Z247" s="776"/>
      <c r="AA247" s="356"/>
      <c r="AB247" s="776"/>
      <c r="AC247" s="776"/>
      <c r="AD247" s="356"/>
      <c r="AE247" s="776"/>
      <c r="AF247" s="776"/>
      <c r="AG247" s="356"/>
      <c r="AH247" s="776"/>
      <c r="AI247" s="776"/>
      <c r="AJ247" s="356"/>
      <c r="AK247" s="776"/>
      <c r="AL247" s="776"/>
      <c r="AM247" s="356"/>
      <c r="AN247" s="776" t="s">
        <v>1172</v>
      </c>
      <c r="AO247" s="776"/>
      <c r="AP247" s="356"/>
      <c r="AQ247" s="814" t="s">
        <v>1172</v>
      </c>
      <c r="AR247" s="814"/>
      <c r="AS247" s="356"/>
      <c r="AT247" s="356"/>
      <c r="AU247" s="755"/>
      <c r="AV247" s="761">
        <v>14</v>
      </c>
      <c r="AW247" s="761">
        <f>COUNTIF(D246:AR247,"FC")</f>
        <v>6</v>
      </c>
      <c r="AX247" s="761">
        <f>COUNTIF(J245:AR245,"EC")</f>
        <v>0</v>
      </c>
      <c r="AY247" s="761">
        <f>COUNTIF(A249:AR250,"E")</f>
        <v>4</v>
      </c>
      <c r="AZ247" s="761">
        <f>COUNTIF(J246:AR246,"TW")</f>
        <v>0</v>
      </c>
      <c r="BA247" s="762"/>
      <c r="BB247" s="327"/>
      <c r="BC247" s="327"/>
      <c r="BD247" s="327"/>
      <c r="BE247" s="327"/>
      <c r="BF247" s="327"/>
      <c r="BG247" s="327"/>
      <c r="BH247" s="327"/>
      <c r="BI247" s="327"/>
      <c r="BJ247" s="327"/>
      <c r="BK247" s="327"/>
      <c r="BL247" s="327"/>
    </row>
    <row r="248" spans="1:64" ht="17.5" thickTop="1" thickBot="1">
      <c r="A248" s="327"/>
      <c r="B248" s="751"/>
      <c r="C248" s="356"/>
      <c r="D248" s="423" t="s">
        <v>796</v>
      </c>
      <c r="E248" s="424" t="s">
        <v>798</v>
      </c>
      <c r="F248" s="422"/>
      <c r="G248" s="413" t="s">
        <v>796</v>
      </c>
      <c r="H248" s="414" t="s">
        <v>798</v>
      </c>
      <c r="I248" s="422"/>
      <c r="J248" s="423" t="s">
        <v>796</v>
      </c>
      <c r="K248" s="424" t="s">
        <v>798</v>
      </c>
      <c r="L248" s="422"/>
      <c r="M248" s="413" t="s">
        <v>796</v>
      </c>
      <c r="N248" s="414" t="s">
        <v>798</v>
      </c>
      <c r="O248" s="422"/>
      <c r="P248" s="413" t="s">
        <v>796</v>
      </c>
      <c r="Q248" s="414" t="s">
        <v>798</v>
      </c>
      <c r="R248" s="422"/>
      <c r="S248" s="413" t="s">
        <v>796</v>
      </c>
      <c r="T248" s="414" t="s">
        <v>798</v>
      </c>
      <c r="U248" s="422"/>
      <c r="V248" s="423" t="s">
        <v>796</v>
      </c>
      <c r="W248" s="424" t="s">
        <v>798</v>
      </c>
      <c r="X248" s="422"/>
      <c r="Y248" s="423" t="s">
        <v>796</v>
      </c>
      <c r="Z248" s="424" t="s">
        <v>798</v>
      </c>
      <c r="AA248" s="422"/>
      <c r="AB248" s="423" t="s">
        <v>796</v>
      </c>
      <c r="AC248" s="424" t="s">
        <v>798</v>
      </c>
      <c r="AD248" s="422"/>
      <c r="AE248" s="423" t="s">
        <v>796</v>
      </c>
      <c r="AF248" s="424" t="s">
        <v>798</v>
      </c>
      <c r="AG248" s="422"/>
      <c r="AH248" s="423" t="s">
        <v>796</v>
      </c>
      <c r="AI248" s="424" t="s">
        <v>798</v>
      </c>
      <c r="AJ248" s="422"/>
      <c r="AK248" s="423" t="s">
        <v>796</v>
      </c>
      <c r="AL248" s="424" t="s">
        <v>798</v>
      </c>
      <c r="AM248" s="422"/>
      <c r="AN248" s="413" t="s">
        <v>796</v>
      </c>
      <c r="AO248" s="414" t="s">
        <v>798</v>
      </c>
      <c r="AP248" s="422"/>
      <c r="AQ248" s="413" t="s">
        <v>796</v>
      </c>
      <c r="AR248" s="414" t="s">
        <v>798</v>
      </c>
      <c r="AS248" s="408"/>
      <c r="AT248" s="356"/>
      <c r="AU248" s="755"/>
      <c r="AV248" s="761"/>
      <c r="AW248" s="761"/>
      <c r="AX248" s="761"/>
      <c r="AY248" s="761"/>
      <c r="AZ248" s="761"/>
      <c r="BA248" s="762"/>
      <c r="BB248" s="327"/>
      <c r="BC248" s="327"/>
      <c r="BD248" s="327"/>
      <c r="BE248" s="327"/>
      <c r="BF248" s="327"/>
      <c r="BG248" s="327"/>
      <c r="BH248" s="327"/>
      <c r="BI248" s="327"/>
      <c r="BJ248" s="327"/>
      <c r="BK248" s="327"/>
      <c r="BL248" s="327"/>
    </row>
    <row r="249" spans="1:64" ht="17.5" thickTop="1" thickBot="1">
      <c r="A249" s="327"/>
      <c r="B249" s="751"/>
      <c r="C249" s="356"/>
      <c r="D249" s="427" t="s">
        <v>801</v>
      </c>
      <c r="E249" s="428" t="s">
        <v>622</v>
      </c>
      <c r="F249" s="422"/>
      <c r="G249" s="415" t="s">
        <v>801</v>
      </c>
      <c r="H249" s="416" t="s">
        <v>622</v>
      </c>
      <c r="I249" s="422" t="s">
        <v>808</v>
      </c>
      <c r="J249" s="427" t="s">
        <v>801</v>
      </c>
      <c r="K249" s="428" t="s">
        <v>622</v>
      </c>
      <c r="L249" s="422"/>
      <c r="M249" s="415" t="s">
        <v>801</v>
      </c>
      <c r="N249" s="416" t="s">
        <v>622</v>
      </c>
      <c r="O249" s="422"/>
      <c r="P249" s="415" t="s">
        <v>801</v>
      </c>
      <c r="Q249" s="416" t="s">
        <v>622</v>
      </c>
      <c r="R249" s="422"/>
      <c r="S249" s="415" t="s">
        <v>801</v>
      </c>
      <c r="T249" s="416" t="s">
        <v>622</v>
      </c>
      <c r="U249" s="422"/>
      <c r="V249" s="427" t="s">
        <v>801</v>
      </c>
      <c r="W249" s="428" t="s">
        <v>622</v>
      </c>
      <c r="X249" s="422"/>
      <c r="Y249" s="427" t="s">
        <v>801</v>
      </c>
      <c r="Z249" s="428" t="s">
        <v>622</v>
      </c>
      <c r="AA249" s="422"/>
      <c r="AB249" s="427" t="s">
        <v>801</v>
      </c>
      <c r="AC249" s="428" t="s">
        <v>622</v>
      </c>
      <c r="AD249" s="422"/>
      <c r="AE249" s="427" t="s">
        <v>801</v>
      </c>
      <c r="AF249" s="428" t="s">
        <v>622</v>
      </c>
      <c r="AG249" s="422"/>
      <c r="AH249" s="427" t="s">
        <v>801</v>
      </c>
      <c r="AI249" s="428" t="s">
        <v>622</v>
      </c>
      <c r="AJ249" s="422"/>
      <c r="AK249" s="427" t="s">
        <v>801</v>
      </c>
      <c r="AL249" s="428" t="s">
        <v>622</v>
      </c>
      <c r="AM249" s="422"/>
      <c r="AN249" s="415" t="s">
        <v>801</v>
      </c>
      <c r="AO249" s="416" t="s">
        <v>622</v>
      </c>
      <c r="AP249" s="422"/>
      <c r="AQ249" s="415" t="s">
        <v>801</v>
      </c>
      <c r="AR249" s="416" t="s">
        <v>622</v>
      </c>
      <c r="AS249" s="408"/>
      <c r="AT249" s="356"/>
      <c r="AU249" s="755"/>
      <c r="AV249" s="761"/>
      <c r="AW249" s="761"/>
      <c r="AX249" s="761"/>
      <c r="AY249" s="761"/>
      <c r="AZ249" s="761"/>
      <c r="BA249" s="762"/>
      <c r="BB249" s="327"/>
      <c r="BC249" s="327"/>
      <c r="BD249" s="327"/>
      <c r="BE249" s="327"/>
      <c r="BF249" s="327"/>
      <c r="BG249" s="327"/>
      <c r="BH249" s="327"/>
      <c r="BI249" s="327"/>
      <c r="BJ249" s="327"/>
      <c r="BK249" s="327"/>
      <c r="BL249" s="327"/>
    </row>
    <row r="250" spans="1:64" ht="17" thickTop="1">
      <c r="A250" s="327"/>
      <c r="B250" s="751"/>
      <c r="C250" s="330"/>
      <c r="D250" s="431">
        <v>0</v>
      </c>
      <c r="E250" s="432" t="s">
        <v>947</v>
      </c>
      <c r="F250" s="433">
        <v>395</v>
      </c>
      <c r="G250" s="417" t="s">
        <v>1173</v>
      </c>
      <c r="H250" s="418" t="s">
        <v>947</v>
      </c>
      <c r="I250" s="433">
        <v>450</v>
      </c>
      <c r="J250" s="431">
        <v>0</v>
      </c>
      <c r="K250" s="432" t="s">
        <v>947</v>
      </c>
      <c r="L250" s="433">
        <v>464</v>
      </c>
      <c r="M250" s="417" t="s">
        <v>1173</v>
      </c>
      <c r="N250" s="418" t="s">
        <v>1103</v>
      </c>
      <c r="O250" s="433">
        <v>385</v>
      </c>
      <c r="P250" s="417" t="s">
        <v>1173</v>
      </c>
      <c r="Q250" s="418" t="s">
        <v>1103</v>
      </c>
      <c r="R250" s="433">
        <v>334</v>
      </c>
      <c r="S250" s="417" t="s">
        <v>1173</v>
      </c>
      <c r="T250" s="418" t="s">
        <v>1103</v>
      </c>
      <c r="U250" s="433">
        <v>426</v>
      </c>
      <c r="V250" s="431">
        <v>0</v>
      </c>
      <c r="W250" s="432" t="s">
        <v>947</v>
      </c>
      <c r="X250" s="433">
        <v>411</v>
      </c>
      <c r="Y250" s="431">
        <v>0</v>
      </c>
      <c r="Z250" s="432" t="s">
        <v>947</v>
      </c>
      <c r="AA250" s="433">
        <v>325</v>
      </c>
      <c r="AB250" s="431">
        <v>0</v>
      </c>
      <c r="AC250" s="432" t="s">
        <v>947</v>
      </c>
      <c r="AD250" s="433">
        <v>452</v>
      </c>
      <c r="AE250" s="431">
        <v>0</v>
      </c>
      <c r="AF250" s="432" t="s">
        <v>947</v>
      </c>
      <c r="AG250" s="433">
        <v>245</v>
      </c>
      <c r="AH250" s="431">
        <v>0</v>
      </c>
      <c r="AI250" s="432" t="s">
        <v>947</v>
      </c>
      <c r="AJ250" s="433">
        <v>424</v>
      </c>
      <c r="AK250" s="431">
        <v>0</v>
      </c>
      <c r="AL250" s="432" t="s">
        <v>947</v>
      </c>
      <c r="AM250" s="433">
        <v>424.702</v>
      </c>
      <c r="AN250" s="417">
        <v>0</v>
      </c>
      <c r="AO250" s="418" t="s">
        <v>947</v>
      </c>
      <c r="AP250" s="433">
        <v>390</v>
      </c>
      <c r="AQ250" s="417"/>
      <c r="AR250" s="418" t="s">
        <v>1095</v>
      </c>
      <c r="AS250" s="376">
        <v>350</v>
      </c>
      <c r="AT250" s="356"/>
      <c r="AU250" s="755"/>
      <c r="AV250" s="779"/>
      <c r="AW250" s="779"/>
      <c r="AX250" s="779"/>
      <c r="AY250" s="779"/>
      <c r="AZ250" s="779"/>
      <c r="BA250" s="786"/>
      <c r="BB250" s="333">
        <f>SUM(F250:AS250)</f>
        <v>5475.7020000000002</v>
      </c>
      <c r="BC250" s="327"/>
      <c r="BD250" s="327"/>
      <c r="BE250" s="327"/>
      <c r="BF250" s="327"/>
      <c r="BG250" s="327"/>
      <c r="BH250" s="327"/>
      <c r="BI250" s="327"/>
      <c r="BJ250" s="327"/>
      <c r="BK250" s="327"/>
      <c r="BL250" s="327"/>
    </row>
    <row r="251" spans="1:64">
      <c r="A251" s="327"/>
      <c r="B251" s="751"/>
      <c r="C251" s="384"/>
      <c r="D251" s="760" t="s">
        <v>999</v>
      </c>
      <c r="E251" s="760"/>
      <c r="F251" s="356"/>
      <c r="G251" s="760" t="s">
        <v>1000</v>
      </c>
      <c r="H251" s="760"/>
      <c r="I251" s="384"/>
      <c r="J251" s="760" t="s">
        <v>1600</v>
      </c>
      <c r="K251" s="760"/>
      <c r="L251" s="384"/>
      <c r="M251" s="760" t="s">
        <v>1001</v>
      </c>
      <c r="N251" s="760"/>
      <c r="O251" s="384"/>
      <c r="P251" s="760" t="s">
        <v>1002</v>
      </c>
      <c r="Q251" s="760"/>
      <c r="R251" s="356"/>
      <c r="S251" s="760" t="s">
        <v>1003</v>
      </c>
      <c r="T251" s="760"/>
      <c r="U251" s="356"/>
      <c r="V251" s="760" t="s">
        <v>1004</v>
      </c>
      <c r="W251" s="760"/>
      <c r="X251" s="356"/>
      <c r="Y251" s="760" t="s">
        <v>1089</v>
      </c>
      <c r="Z251" s="760"/>
      <c r="AA251" s="356"/>
      <c r="AB251" s="760" t="s">
        <v>1601</v>
      </c>
      <c r="AC251" s="760"/>
      <c r="AD251" s="356"/>
      <c r="AE251" s="760" t="s">
        <v>1602</v>
      </c>
      <c r="AF251" s="760"/>
      <c r="AG251" s="356" t="s">
        <v>1184</v>
      </c>
      <c r="AH251" s="760" t="s">
        <v>1603</v>
      </c>
      <c r="AI251" s="760"/>
      <c r="AK251" s="760" t="s">
        <v>1604</v>
      </c>
      <c r="AL251" s="760"/>
      <c r="AM251" s="407"/>
      <c r="AN251" s="760" t="s">
        <v>1005</v>
      </c>
      <c r="AO251" s="760"/>
      <c r="AP251" s="356"/>
      <c r="AQ251" s="760" t="s">
        <v>1006</v>
      </c>
      <c r="AR251" s="760"/>
      <c r="AS251" s="384"/>
      <c r="AT251" s="356"/>
      <c r="AU251" s="755"/>
      <c r="AV251" s="780"/>
      <c r="AW251" s="780"/>
      <c r="AX251" s="780"/>
      <c r="AY251" s="780"/>
      <c r="AZ251" s="780"/>
      <c r="BA251" s="777"/>
      <c r="BB251" s="327"/>
      <c r="BC251" s="327"/>
      <c r="BD251" s="327"/>
      <c r="BE251" s="327"/>
      <c r="BF251" s="327"/>
      <c r="BG251" s="327"/>
      <c r="BH251" s="327"/>
      <c r="BI251" s="327"/>
      <c r="BJ251" s="327"/>
      <c r="BK251" s="327"/>
      <c r="BL251" s="327"/>
    </row>
    <row r="252" spans="1:64">
      <c r="A252" s="327"/>
      <c r="B252" s="751"/>
      <c r="C252" s="384"/>
      <c r="D252" s="760" t="s">
        <v>1094</v>
      </c>
      <c r="E252" s="760"/>
      <c r="F252" s="356"/>
      <c r="G252" s="760" t="s">
        <v>1099</v>
      </c>
      <c r="H252" s="760"/>
      <c r="I252" s="356"/>
      <c r="J252" s="760" t="s">
        <v>1329</v>
      </c>
      <c r="K252" s="760"/>
      <c r="L252" s="356"/>
      <c r="M252" s="760" t="s">
        <v>1093</v>
      </c>
      <c r="N252" s="760"/>
      <c r="O252" s="356"/>
      <c r="P252" s="760" t="s">
        <v>1094</v>
      </c>
      <c r="Q252" s="760"/>
      <c r="R252" s="356"/>
      <c r="S252" s="760" t="s">
        <v>1091</v>
      </c>
      <c r="T252" s="760"/>
      <c r="U252" s="356"/>
      <c r="V252" s="760" t="s">
        <v>1320</v>
      </c>
      <c r="W252" s="760"/>
      <c r="X252" s="356"/>
      <c r="Y252" s="760" t="s">
        <v>1099</v>
      </c>
      <c r="Z252" s="760"/>
      <c r="AA252" s="356"/>
      <c r="AB252" s="760" t="s">
        <v>1105</v>
      </c>
      <c r="AC252" s="760"/>
      <c r="AD252" s="356"/>
      <c r="AE252" s="760" t="s">
        <v>1405</v>
      </c>
      <c r="AF252" s="760"/>
      <c r="AG252" s="356"/>
      <c r="AH252" s="760" t="s">
        <v>1318</v>
      </c>
      <c r="AI252" s="760"/>
      <c r="AJ252" s="356"/>
      <c r="AK252" s="760" t="s">
        <v>1093</v>
      </c>
      <c r="AL252" s="760"/>
      <c r="AM252" s="356"/>
      <c r="AN252" s="760" t="s">
        <v>1324</v>
      </c>
      <c r="AO252" s="760"/>
      <c r="AP252" s="356"/>
      <c r="AQ252" s="760" t="s">
        <v>1094</v>
      </c>
      <c r="AR252" s="760"/>
      <c r="AS252" s="384"/>
      <c r="AT252" s="356"/>
      <c r="AU252" s="755"/>
      <c r="AV252" s="780"/>
      <c r="AW252" s="780"/>
      <c r="AX252" s="780"/>
      <c r="AY252" s="780"/>
      <c r="AZ252" s="780"/>
      <c r="BA252" s="777"/>
      <c r="BB252" s="327"/>
      <c r="BC252" s="327"/>
      <c r="BD252" s="327"/>
      <c r="BE252" s="327"/>
      <c r="BF252" s="327"/>
      <c r="BG252" s="327"/>
      <c r="BH252" s="327"/>
      <c r="BI252" s="327"/>
      <c r="BJ252" s="327"/>
      <c r="BK252" s="327"/>
      <c r="BL252" s="327"/>
    </row>
    <row r="253" spans="1:64">
      <c r="A253" s="327"/>
      <c r="B253" s="751"/>
      <c r="C253" s="330"/>
      <c r="D253" s="388"/>
      <c r="E253" s="388"/>
      <c r="F253" s="356"/>
      <c r="G253" s="388"/>
      <c r="H253" s="388"/>
      <c r="I253" s="388"/>
      <c r="J253" s="388"/>
      <c r="K253" s="388"/>
      <c r="L253" s="356"/>
      <c r="M253" s="388"/>
      <c r="N253" s="388"/>
      <c r="O253" s="356"/>
      <c r="P253" s="388"/>
      <c r="Q253" s="388"/>
      <c r="R253" s="388"/>
      <c r="S253" s="409"/>
      <c r="T253" s="410"/>
      <c r="U253" s="388"/>
      <c r="V253" s="388"/>
      <c r="W253" s="388"/>
      <c r="X253" s="330"/>
      <c r="Y253" s="388"/>
      <c r="Z253" s="388"/>
      <c r="AA253" s="356"/>
      <c r="AB253" s="388"/>
      <c r="AC253" s="388"/>
      <c r="AD253" s="356"/>
      <c r="AE253" s="388"/>
      <c r="AF253" s="388"/>
      <c r="AG253" s="356"/>
      <c r="AH253" s="388"/>
      <c r="AI253" s="388"/>
      <c r="AJ253" s="393"/>
      <c r="AK253" s="388"/>
      <c r="AL253" s="388"/>
      <c r="AM253" s="393"/>
      <c r="AN253" s="388"/>
      <c r="AO253" s="388"/>
      <c r="AP253" s="393"/>
      <c r="AQ253" s="388"/>
      <c r="AR253" s="388"/>
      <c r="AS253" s="393"/>
      <c r="AT253" s="356"/>
      <c r="AU253" s="755"/>
      <c r="AV253" s="780"/>
      <c r="AW253" s="780"/>
      <c r="AX253" s="780"/>
      <c r="AY253" s="780"/>
      <c r="AZ253" s="780"/>
      <c r="BA253" s="777"/>
      <c r="BB253" s="327"/>
      <c r="BC253" s="327"/>
      <c r="BD253" s="327"/>
      <c r="BE253" s="327"/>
      <c r="BF253" s="327"/>
      <c r="BG253" s="327"/>
      <c r="BH253" s="327"/>
      <c r="BI253" s="327"/>
      <c r="BJ253" s="327"/>
      <c r="BK253" s="327"/>
      <c r="BL253" s="327"/>
    </row>
    <row r="254" spans="1:64">
      <c r="A254" s="327"/>
      <c r="B254" s="751"/>
      <c r="C254" s="395"/>
      <c r="D254" s="395">
        <f>AQ243+1</f>
        <v>303</v>
      </c>
      <c r="E254" s="395"/>
      <c r="F254" s="382"/>
      <c r="G254" s="395">
        <f>D254+1</f>
        <v>304</v>
      </c>
      <c r="H254" s="395"/>
      <c r="I254" s="382"/>
      <c r="J254" s="395">
        <f>G254+1</f>
        <v>305</v>
      </c>
      <c r="K254" s="395"/>
      <c r="L254" s="382"/>
      <c r="M254" s="395">
        <f>J254+1</f>
        <v>306</v>
      </c>
      <c r="N254" s="395"/>
      <c r="O254" s="382"/>
      <c r="P254" s="395">
        <f>M254+1</f>
        <v>307</v>
      </c>
      <c r="Q254" s="395"/>
      <c r="R254" s="382"/>
      <c r="S254" s="395">
        <f>P254+1</f>
        <v>308</v>
      </c>
      <c r="T254" s="395"/>
      <c r="U254" s="382"/>
      <c r="V254" s="395">
        <f>S254+1</f>
        <v>309</v>
      </c>
      <c r="W254" s="395"/>
      <c r="X254" s="395"/>
      <c r="Y254" s="395">
        <f>V254+1</f>
        <v>310</v>
      </c>
      <c r="Z254" s="395"/>
      <c r="AA254" s="382"/>
      <c r="AB254" s="395">
        <f>Y254+1</f>
        <v>311</v>
      </c>
      <c r="AC254" s="395"/>
      <c r="AD254" s="382"/>
      <c r="AE254" s="395">
        <f>AB254+1</f>
        <v>312</v>
      </c>
      <c r="AF254" s="395"/>
      <c r="AG254" s="382"/>
      <c r="AH254" s="395">
        <f>AE254+1</f>
        <v>313</v>
      </c>
      <c r="AI254" s="395"/>
      <c r="AJ254" s="395"/>
      <c r="AK254" s="395">
        <f>AH254+1</f>
        <v>314</v>
      </c>
      <c r="AL254" s="395"/>
      <c r="AM254" s="395"/>
      <c r="AN254" s="395">
        <f>AK254+1</f>
        <v>315</v>
      </c>
      <c r="AO254" s="395"/>
      <c r="AP254" s="395"/>
      <c r="AQ254" s="395">
        <f>AN254+1</f>
        <v>316</v>
      </c>
      <c r="AR254" s="395"/>
      <c r="AS254" s="395"/>
      <c r="AT254" s="356"/>
      <c r="AU254" s="755"/>
      <c r="AV254" s="780"/>
      <c r="AW254" s="780"/>
      <c r="AX254" s="780"/>
      <c r="AY254" s="780"/>
      <c r="AZ254" s="780"/>
      <c r="BA254" s="777"/>
      <c r="BB254" s="327"/>
      <c r="BC254" s="327"/>
      <c r="BD254" s="327"/>
      <c r="BE254" s="327"/>
      <c r="BF254" s="327"/>
      <c r="BG254" s="327"/>
      <c r="BH254" s="327"/>
      <c r="BI254" s="327"/>
      <c r="BJ254" s="327"/>
      <c r="BK254" s="327"/>
      <c r="BL254" s="327"/>
    </row>
    <row r="255" spans="1:64">
      <c r="A255" s="327"/>
      <c r="B255" s="751"/>
      <c r="C255" s="813" t="s">
        <v>1185</v>
      </c>
      <c r="D255" s="808"/>
      <c r="E255" s="808"/>
      <c r="F255" s="808"/>
      <c r="G255" s="808"/>
      <c r="H255" s="808"/>
      <c r="I255" s="808"/>
      <c r="J255" s="808"/>
      <c r="K255" s="808"/>
      <c r="L255" s="808"/>
      <c r="M255" s="808"/>
      <c r="N255" s="808"/>
      <c r="O255" s="808"/>
      <c r="P255" s="808"/>
      <c r="Q255" s="808"/>
      <c r="R255" s="808"/>
      <c r="S255" s="808"/>
      <c r="T255" s="808"/>
      <c r="U255" s="808"/>
      <c r="V255" s="808"/>
      <c r="W255" s="808"/>
      <c r="X255" s="808"/>
      <c r="Y255" s="808"/>
      <c r="Z255" s="808"/>
      <c r="AA255" s="808"/>
      <c r="AB255" s="808"/>
      <c r="AC255" s="808"/>
      <c r="AD255" s="808"/>
      <c r="AE255" s="808"/>
      <c r="AF255" s="808"/>
      <c r="AG255" s="808"/>
      <c r="AH255" s="808"/>
      <c r="AI255" s="808"/>
      <c r="AJ255" s="808"/>
      <c r="AK255" s="808"/>
      <c r="AL255" s="808"/>
      <c r="AM255" s="808"/>
      <c r="AN255" s="808"/>
      <c r="AO255" s="808"/>
      <c r="AP255" s="808"/>
      <c r="AQ255" s="808"/>
      <c r="AR255" s="808"/>
      <c r="AS255" s="808"/>
      <c r="AT255" s="356"/>
      <c r="AU255" s="755"/>
      <c r="AV255" s="780"/>
      <c r="AW255" s="780"/>
      <c r="AX255" s="780"/>
      <c r="AY255" s="780"/>
      <c r="AZ255" s="780"/>
      <c r="BA255" s="777"/>
      <c r="BB255" s="327"/>
      <c r="BC255" s="327"/>
      <c r="BD255" s="327"/>
      <c r="BE255" s="327"/>
      <c r="BF255" s="327"/>
      <c r="BG255" s="327"/>
      <c r="BH255" s="327"/>
      <c r="BI255" s="327"/>
      <c r="BJ255" s="327"/>
      <c r="BK255" s="327"/>
      <c r="BL255" s="327"/>
    </row>
    <row r="256" spans="1:64">
      <c r="A256" s="327"/>
      <c r="B256" s="751"/>
      <c r="C256" s="436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393"/>
      <c r="AJ256" s="393"/>
      <c r="AK256" s="393"/>
      <c r="AL256" s="393"/>
      <c r="AM256" s="393"/>
      <c r="AN256" s="393"/>
      <c r="AO256" s="393"/>
      <c r="AP256" s="393"/>
      <c r="AQ256" s="393"/>
      <c r="AR256" s="393"/>
      <c r="AS256" s="393"/>
      <c r="AT256" s="356"/>
      <c r="AU256" s="755"/>
      <c r="AV256" s="780"/>
      <c r="AW256" s="780"/>
      <c r="AX256" s="780"/>
      <c r="AY256" s="780"/>
      <c r="AZ256" s="780"/>
      <c r="BA256" s="777"/>
      <c r="BB256" s="327"/>
      <c r="BC256" s="327"/>
      <c r="BD256" s="327"/>
      <c r="BE256" s="327"/>
      <c r="BF256" s="327"/>
      <c r="BG256" s="327"/>
      <c r="BH256" s="327"/>
      <c r="BI256" s="327"/>
      <c r="BJ256" s="327"/>
      <c r="BK256" s="327"/>
      <c r="BL256" s="327"/>
    </row>
    <row r="257" spans="1:64">
      <c r="A257" s="327"/>
      <c r="B257" s="751"/>
      <c r="C257" s="330"/>
      <c r="D257" s="330"/>
      <c r="E257" s="330"/>
      <c r="F257" s="356"/>
      <c r="G257" s="330"/>
      <c r="H257" s="330"/>
      <c r="I257" s="356"/>
      <c r="J257" s="330"/>
      <c r="K257" s="330"/>
      <c r="L257" s="356"/>
      <c r="M257" s="330"/>
      <c r="N257" s="330"/>
      <c r="O257" s="356"/>
      <c r="P257" s="330"/>
      <c r="Q257" s="330"/>
      <c r="R257" s="356"/>
      <c r="S257" s="330"/>
      <c r="T257" s="330"/>
      <c r="U257" s="437"/>
      <c r="V257" s="330"/>
      <c r="W257" s="330"/>
      <c r="X257" s="356"/>
      <c r="Y257" s="330"/>
      <c r="Z257" s="330"/>
      <c r="AA257" s="356"/>
      <c r="AB257" s="330"/>
      <c r="AC257" s="330"/>
      <c r="AD257" s="356"/>
      <c r="AE257" s="330"/>
      <c r="AF257" s="330"/>
      <c r="AG257" s="356"/>
      <c r="AH257" s="330"/>
      <c r="AI257" s="330"/>
      <c r="AJ257" s="356"/>
      <c r="AK257" s="330"/>
      <c r="AL257" s="330"/>
      <c r="AM257" s="356"/>
      <c r="AN257" s="330"/>
      <c r="AO257" s="330"/>
      <c r="AP257" s="437"/>
      <c r="AQ257" s="330"/>
      <c r="AR257" s="330" t="s">
        <v>1178</v>
      </c>
      <c r="AS257" s="356"/>
      <c r="AT257" s="356"/>
      <c r="AU257" s="755"/>
      <c r="AV257" s="780"/>
      <c r="AW257" s="780"/>
      <c r="AX257" s="780"/>
      <c r="AY257" s="780"/>
      <c r="AZ257" s="780"/>
      <c r="BA257" s="777"/>
      <c r="BB257" s="327"/>
      <c r="BC257" s="327"/>
      <c r="BD257" s="327"/>
      <c r="BE257" s="327"/>
      <c r="BF257" s="327"/>
      <c r="BG257" s="327"/>
      <c r="BH257" s="327"/>
      <c r="BI257" s="327"/>
      <c r="BJ257" s="327"/>
      <c r="BK257" s="327"/>
      <c r="BL257" s="327"/>
    </row>
    <row r="258" spans="1:64" ht="17" thickBot="1">
      <c r="A258" s="327"/>
      <c r="B258" s="751"/>
      <c r="C258" s="330"/>
      <c r="D258" s="391" t="s">
        <v>1172</v>
      </c>
      <c r="E258" s="364"/>
      <c r="F258" s="356"/>
      <c r="G258" s="776"/>
      <c r="H258" s="776"/>
      <c r="I258" s="356"/>
      <c r="J258" s="776" t="s">
        <v>1172</v>
      </c>
      <c r="K258" s="776"/>
      <c r="L258" s="356"/>
      <c r="M258" s="776"/>
      <c r="N258" s="776"/>
      <c r="O258" s="356"/>
      <c r="P258" s="776" t="s">
        <v>1172</v>
      </c>
      <c r="Q258" s="776"/>
      <c r="R258" s="356"/>
      <c r="S258" s="776" t="s">
        <v>1172</v>
      </c>
      <c r="T258" s="776"/>
      <c r="U258" s="356"/>
      <c r="V258" s="776"/>
      <c r="W258" s="776"/>
      <c r="X258" s="356"/>
      <c r="Y258" s="776"/>
      <c r="Z258" s="776"/>
      <c r="AA258" s="356"/>
      <c r="AB258" s="776" t="s">
        <v>1172</v>
      </c>
      <c r="AC258" s="776"/>
      <c r="AD258" s="356"/>
      <c r="AE258" s="776" t="s">
        <v>1172</v>
      </c>
      <c r="AF258" s="776"/>
      <c r="AG258" s="356"/>
      <c r="AH258" s="776" t="s">
        <v>1172</v>
      </c>
      <c r="AI258" s="776"/>
      <c r="AJ258" s="356"/>
      <c r="AK258" s="776" t="s">
        <v>1172</v>
      </c>
      <c r="AL258" s="776"/>
      <c r="AM258" s="356"/>
      <c r="AN258" s="776"/>
      <c r="AO258" s="776"/>
      <c r="AP258" s="356"/>
      <c r="AQ258" s="814" t="s">
        <v>1172</v>
      </c>
      <c r="AR258" s="814"/>
      <c r="AS258" s="356"/>
      <c r="AT258" s="356"/>
      <c r="AU258" s="755"/>
      <c r="AV258" s="781"/>
      <c r="AW258" s="781"/>
      <c r="AX258" s="781"/>
      <c r="AY258" s="781"/>
      <c r="AZ258" s="781"/>
      <c r="BA258" s="778"/>
      <c r="BB258" s="327"/>
      <c r="BC258" s="327"/>
      <c r="BD258" s="327"/>
      <c r="BE258" s="327"/>
      <c r="BF258" s="327"/>
      <c r="BG258" s="327"/>
      <c r="BH258" s="327"/>
      <c r="BI258" s="327"/>
      <c r="BJ258" s="327"/>
      <c r="BK258" s="327"/>
      <c r="BL258" s="327"/>
    </row>
    <row r="259" spans="1:64" ht="17.5" thickTop="1" thickBot="1">
      <c r="A259" s="327"/>
      <c r="B259" s="751"/>
      <c r="C259" s="356"/>
      <c r="D259" s="413" t="s">
        <v>796</v>
      </c>
      <c r="E259" s="414" t="s">
        <v>798</v>
      </c>
      <c r="F259" s="422"/>
      <c r="G259" s="441" t="s">
        <v>796</v>
      </c>
      <c r="H259" s="442" t="s">
        <v>798</v>
      </c>
      <c r="I259" s="422"/>
      <c r="J259" s="413" t="s">
        <v>796</v>
      </c>
      <c r="K259" s="414" t="s">
        <v>798</v>
      </c>
      <c r="L259" s="422"/>
      <c r="M259" s="423" t="s">
        <v>796</v>
      </c>
      <c r="N259" s="424" t="s">
        <v>798</v>
      </c>
      <c r="O259" s="422"/>
      <c r="P259" s="413" t="s">
        <v>796</v>
      </c>
      <c r="Q259" s="414" t="s">
        <v>798</v>
      </c>
      <c r="R259" s="422"/>
      <c r="S259" s="413" t="s">
        <v>796</v>
      </c>
      <c r="T259" s="414" t="s">
        <v>798</v>
      </c>
      <c r="U259" s="422"/>
      <c r="V259" s="423" t="s">
        <v>796</v>
      </c>
      <c r="W259" s="424" t="s">
        <v>798</v>
      </c>
      <c r="X259" s="422"/>
      <c r="Y259" s="423" t="s">
        <v>796</v>
      </c>
      <c r="Z259" s="424" t="s">
        <v>798</v>
      </c>
      <c r="AA259" s="422"/>
      <c r="AB259" s="413" t="s">
        <v>796</v>
      </c>
      <c r="AC259" s="414" t="s">
        <v>798</v>
      </c>
      <c r="AD259" s="422"/>
      <c r="AE259" s="413" t="s">
        <v>796</v>
      </c>
      <c r="AF259" s="414" t="s">
        <v>798</v>
      </c>
      <c r="AG259" s="422"/>
      <c r="AH259" s="413" t="s">
        <v>796</v>
      </c>
      <c r="AI259" s="414" t="s">
        <v>798</v>
      </c>
      <c r="AJ259" s="422"/>
      <c r="AK259" s="413" t="s">
        <v>796</v>
      </c>
      <c r="AL259" s="414" t="s">
        <v>798</v>
      </c>
      <c r="AM259" s="422"/>
      <c r="AN259" s="423" t="s">
        <v>796</v>
      </c>
      <c r="AO259" s="424" t="s">
        <v>798</v>
      </c>
      <c r="AP259" s="422"/>
      <c r="AQ259" s="413" t="s">
        <v>796</v>
      </c>
      <c r="AR259" s="414" t="s">
        <v>798</v>
      </c>
      <c r="AS259" s="440"/>
      <c r="AT259" s="356"/>
      <c r="AU259" s="755"/>
      <c r="AV259" s="761">
        <v>14</v>
      </c>
      <c r="AW259" s="761">
        <f>COUNTIF(D258:AR259,"FC")</f>
        <v>9</v>
      </c>
      <c r="AX259" s="761">
        <f>COUNTIF(J257:AR257,"EC")</f>
        <v>1</v>
      </c>
      <c r="AY259" s="761">
        <f>COUNTIF(A261:AR262,"E")</f>
        <v>5</v>
      </c>
      <c r="AZ259" s="761">
        <f>COUNTIF(J258:AR258,"TW")</f>
        <v>0</v>
      </c>
      <c r="BA259" s="762"/>
      <c r="BB259" s="327"/>
      <c r="BC259" s="327"/>
      <c r="BD259" s="327"/>
      <c r="BE259" s="327"/>
      <c r="BF259" s="327"/>
      <c r="BG259" s="327"/>
      <c r="BH259" s="327"/>
      <c r="BI259" s="327"/>
      <c r="BJ259" s="327"/>
      <c r="BK259" s="327"/>
      <c r="BL259" s="327"/>
    </row>
    <row r="260" spans="1:64" ht="17.5" thickTop="1" thickBot="1">
      <c r="A260" s="327"/>
      <c r="B260" s="751"/>
      <c r="C260" s="356"/>
      <c r="D260" s="415" t="s">
        <v>801</v>
      </c>
      <c r="E260" s="416" t="s">
        <v>622</v>
      </c>
      <c r="F260" s="422"/>
      <c r="G260" s="443" t="s">
        <v>801</v>
      </c>
      <c r="H260" s="444" t="s">
        <v>622</v>
      </c>
      <c r="I260" s="422" t="s">
        <v>808</v>
      </c>
      <c r="J260" s="415" t="s">
        <v>801</v>
      </c>
      <c r="K260" s="416" t="s">
        <v>622</v>
      </c>
      <c r="L260" s="422"/>
      <c r="M260" s="427" t="s">
        <v>801</v>
      </c>
      <c r="N260" s="428" t="s">
        <v>622</v>
      </c>
      <c r="O260" s="422"/>
      <c r="P260" s="415" t="s">
        <v>801</v>
      </c>
      <c r="Q260" s="416" t="s">
        <v>622</v>
      </c>
      <c r="R260" s="422"/>
      <c r="S260" s="415" t="s">
        <v>801</v>
      </c>
      <c r="T260" s="416" t="s">
        <v>622</v>
      </c>
      <c r="U260" s="422"/>
      <c r="V260" s="427" t="s">
        <v>801</v>
      </c>
      <c r="W260" s="428" t="s">
        <v>622</v>
      </c>
      <c r="X260" s="422"/>
      <c r="Y260" s="427" t="s">
        <v>801</v>
      </c>
      <c r="Z260" s="428" t="s">
        <v>622</v>
      </c>
      <c r="AA260" s="422"/>
      <c r="AB260" s="415" t="s">
        <v>801</v>
      </c>
      <c r="AC260" s="416" t="s">
        <v>622</v>
      </c>
      <c r="AD260" s="422"/>
      <c r="AE260" s="415" t="s">
        <v>801</v>
      </c>
      <c r="AF260" s="416" t="s">
        <v>622</v>
      </c>
      <c r="AG260" s="422"/>
      <c r="AH260" s="415" t="s">
        <v>801</v>
      </c>
      <c r="AI260" s="416" t="s">
        <v>622</v>
      </c>
      <c r="AJ260" s="422"/>
      <c r="AK260" s="415" t="s">
        <v>801</v>
      </c>
      <c r="AL260" s="416" t="s">
        <v>622</v>
      </c>
      <c r="AM260" s="422"/>
      <c r="AN260" s="427" t="s">
        <v>801</v>
      </c>
      <c r="AO260" s="428" t="s">
        <v>622</v>
      </c>
      <c r="AP260" s="422"/>
      <c r="AQ260" s="415" t="s">
        <v>801</v>
      </c>
      <c r="AR260" s="416" t="s">
        <v>622</v>
      </c>
      <c r="AS260" s="440"/>
      <c r="AT260" s="356"/>
      <c r="AU260" s="755"/>
      <c r="AV260" s="761"/>
      <c r="AW260" s="761"/>
      <c r="AX260" s="761"/>
      <c r="AY260" s="761"/>
      <c r="AZ260" s="761"/>
      <c r="BA260" s="762"/>
      <c r="BB260" s="327"/>
      <c r="BC260" s="327"/>
      <c r="BD260" s="327"/>
      <c r="BE260" s="327"/>
      <c r="BF260" s="327"/>
      <c r="BG260" s="327"/>
      <c r="BH260" s="327"/>
      <c r="BI260" s="327"/>
      <c r="BJ260" s="327"/>
      <c r="BK260" s="327"/>
      <c r="BL260" s="327"/>
    </row>
    <row r="261" spans="1:64" ht="17.5" thickTop="1" thickBot="1">
      <c r="A261" s="327"/>
      <c r="B261" s="751"/>
      <c r="C261" s="330"/>
      <c r="D261" s="417">
        <v>0</v>
      </c>
      <c r="E261" s="418" t="s">
        <v>1095</v>
      </c>
      <c r="F261" s="433">
        <v>378</v>
      </c>
      <c r="G261" s="445">
        <v>0</v>
      </c>
      <c r="H261" s="446" t="s">
        <v>947</v>
      </c>
      <c r="I261" s="433">
        <v>434</v>
      </c>
      <c r="J261" s="417">
        <v>0</v>
      </c>
      <c r="K261" s="418" t="s">
        <v>1313</v>
      </c>
      <c r="L261" s="433">
        <v>415</v>
      </c>
      <c r="M261" s="431">
        <v>0</v>
      </c>
      <c r="N261" s="432" t="s">
        <v>947</v>
      </c>
      <c r="O261" s="433">
        <v>327.83499999999998</v>
      </c>
      <c r="P261" s="417">
        <v>0</v>
      </c>
      <c r="Q261" s="418" t="s">
        <v>947</v>
      </c>
      <c r="R261" s="433">
        <v>370</v>
      </c>
      <c r="S261" s="417" t="s">
        <v>1173</v>
      </c>
      <c r="T261" s="418" t="s">
        <v>1313</v>
      </c>
      <c r="U261" s="433">
        <v>463</v>
      </c>
      <c r="V261" s="431">
        <v>0</v>
      </c>
      <c r="W261" s="432" t="s">
        <v>947</v>
      </c>
      <c r="X261" s="433">
        <v>289</v>
      </c>
      <c r="Y261" s="431">
        <v>0</v>
      </c>
      <c r="Z261" s="432" t="s">
        <v>947</v>
      </c>
      <c r="AA261" s="433">
        <v>384</v>
      </c>
      <c r="AB261" s="417">
        <v>0</v>
      </c>
      <c r="AC261" s="418" t="s">
        <v>1095</v>
      </c>
      <c r="AD261" s="433">
        <v>381</v>
      </c>
      <c r="AE261" s="417" t="s">
        <v>1173</v>
      </c>
      <c r="AF261" s="418" t="s">
        <v>1103</v>
      </c>
      <c r="AG261" s="433">
        <v>300</v>
      </c>
      <c r="AH261" s="417" t="s">
        <v>1173</v>
      </c>
      <c r="AI261" s="418" t="s">
        <v>1103</v>
      </c>
      <c r="AJ261" s="433">
        <v>337</v>
      </c>
      <c r="AK261" s="417" t="s">
        <v>1173</v>
      </c>
      <c r="AL261" s="418" t="s">
        <v>1103</v>
      </c>
      <c r="AM261" s="433">
        <v>351.96899999999999</v>
      </c>
      <c r="AN261" s="431">
        <v>0</v>
      </c>
      <c r="AO261" s="432" t="s">
        <v>947</v>
      </c>
      <c r="AP261" s="433">
        <v>377</v>
      </c>
      <c r="AQ261" s="417" t="s">
        <v>1173</v>
      </c>
      <c r="AR261" s="418" t="s">
        <v>1103</v>
      </c>
      <c r="AS261" s="433">
        <v>290</v>
      </c>
      <c r="AT261" s="356"/>
      <c r="AU261" s="755"/>
      <c r="AV261" s="761"/>
      <c r="AW261" s="761"/>
      <c r="AX261" s="761"/>
      <c r="AY261" s="761"/>
      <c r="AZ261" s="761"/>
      <c r="BA261" s="762"/>
      <c r="BB261" s="333">
        <f>SUM(F261:AS261)</f>
        <v>5097.8040000000001</v>
      </c>
      <c r="BC261" s="327"/>
      <c r="BD261" s="327"/>
      <c r="BE261" s="327"/>
      <c r="BF261" s="327"/>
      <c r="BG261" s="327"/>
      <c r="BH261" s="327"/>
      <c r="BI261" s="327"/>
      <c r="BJ261" s="327"/>
      <c r="BK261" s="327"/>
      <c r="BL261" s="327"/>
    </row>
    <row r="262" spans="1:64" ht="17" thickTop="1">
      <c r="A262" s="327"/>
      <c r="B262" s="751"/>
      <c r="C262" s="384"/>
      <c r="D262" s="760" t="s">
        <v>1007</v>
      </c>
      <c r="E262" s="760"/>
      <c r="F262" s="356"/>
      <c r="G262" s="760" t="s">
        <v>1605</v>
      </c>
      <c r="H262" s="760"/>
      <c r="I262" s="384"/>
      <c r="J262" s="760" t="s">
        <v>1008</v>
      </c>
      <c r="K262" s="760"/>
      <c r="L262" s="384"/>
      <c r="M262" s="760" t="s">
        <v>1606</v>
      </c>
      <c r="N262" s="760"/>
      <c r="O262" s="384"/>
      <c r="P262" s="760" t="s">
        <v>1009</v>
      </c>
      <c r="Q262" s="760"/>
      <c r="R262" s="356"/>
      <c r="S262" s="760" t="s">
        <v>1010</v>
      </c>
      <c r="T262" s="760"/>
      <c r="U262" s="356"/>
      <c r="V262" s="760" t="s">
        <v>1607</v>
      </c>
      <c r="W262" s="760"/>
      <c r="X262" s="356"/>
      <c r="Y262" s="760" t="s">
        <v>1608</v>
      </c>
      <c r="Z262" s="760"/>
      <c r="AA262" s="356"/>
      <c r="AB262" s="760" t="s">
        <v>1011</v>
      </c>
      <c r="AC262" s="760"/>
      <c r="AD262" s="356"/>
      <c r="AE262" s="760" t="s">
        <v>1012</v>
      </c>
      <c r="AF262" s="760"/>
      <c r="AG262" s="356"/>
      <c r="AH262" s="760" t="s">
        <v>1013</v>
      </c>
      <c r="AI262" s="760"/>
      <c r="AJ262" s="356"/>
      <c r="AK262" s="760" t="s">
        <v>1014</v>
      </c>
      <c r="AL262" s="760"/>
      <c r="AM262" s="407"/>
      <c r="AN262" s="760" t="s">
        <v>1015</v>
      </c>
      <c r="AO262" s="760"/>
      <c r="AP262" s="356"/>
      <c r="AQ262" s="760" t="s">
        <v>1016</v>
      </c>
      <c r="AR262" s="760"/>
      <c r="AS262" s="384"/>
      <c r="AT262" s="356"/>
      <c r="AU262" s="755"/>
      <c r="AV262" s="361"/>
      <c r="AW262" s="361"/>
      <c r="AX262" s="361"/>
      <c r="AY262" s="361"/>
      <c r="AZ262" s="361"/>
      <c r="BA262" s="365"/>
      <c r="BB262" s="327"/>
      <c r="BC262" s="327"/>
      <c r="BD262" s="327"/>
      <c r="BE262" s="327"/>
      <c r="BF262" s="327"/>
      <c r="BG262" s="327"/>
      <c r="BH262" s="327"/>
      <c r="BI262" s="327"/>
      <c r="BJ262" s="327"/>
      <c r="BK262" s="327"/>
      <c r="BL262" s="327"/>
    </row>
    <row r="263" spans="1:64">
      <c r="A263" s="327"/>
      <c r="B263" s="751"/>
      <c r="C263" s="384"/>
      <c r="D263" s="760" t="s">
        <v>1107</v>
      </c>
      <c r="E263" s="760"/>
      <c r="F263" s="356"/>
      <c r="G263" s="760" t="s">
        <v>1091</v>
      </c>
      <c r="H263" s="760"/>
      <c r="I263" s="356"/>
      <c r="J263" s="760" t="s">
        <v>1091</v>
      </c>
      <c r="K263" s="760"/>
      <c r="L263" s="356"/>
      <c r="M263" s="760" t="s">
        <v>1091</v>
      </c>
      <c r="N263" s="760"/>
      <c r="O263" s="356"/>
      <c r="P263" s="760" t="s">
        <v>1323</v>
      </c>
      <c r="Q263" s="760"/>
      <c r="R263" s="356"/>
      <c r="S263" s="760" t="s">
        <v>1099</v>
      </c>
      <c r="T263" s="760"/>
      <c r="U263" s="356"/>
      <c r="V263" s="760" t="s">
        <v>1094</v>
      </c>
      <c r="W263" s="760"/>
      <c r="X263" s="356"/>
      <c r="Y263" s="760" t="s">
        <v>1099</v>
      </c>
      <c r="Z263" s="760"/>
      <c r="AA263" s="356"/>
      <c r="AB263" s="760" t="s">
        <v>1091</v>
      </c>
      <c r="AC263" s="760"/>
      <c r="AD263" s="356"/>
      <c r="AE263" s="760" t="s">
        <v>1107</v>
      </c>
      <c r="AF263" s="760"/>
      <c r="AG263" s="356"/>
      <c r="AH263" s="760" t="s">
        <v>1107</v>
      </c>
      <c r="AI263" s="760"/>
      <c r="AJ263" s="356"/>
      <c r="AK263" s="760" t="s">
        <v>1107</v>
      </c>
      <c r="AL263" s="760"/>
      <c r="AM263" s="356"/>
      <c r="AN263" s="760" t="s">
        <v>1318</v>
      </c>
      <c r="AO263" s="760"/>
      <c r="AP263" s="356"/>
      <c r="AQ263" s="760" t="s">
        <v>1091</v>
      </c>
      <c r="AR263" s="760"/>
      <c r="AS263" s="384"/>
      <c r="AT263" s="356"/>
      <c r="AU263" s="755"/>
      <c r="AV263" s="361"/>
      <c r="AW263" s="361"/>
      <c r="AX263" s="361"/>
      <c r="AY263" s="361"/>
      <c r="AZ263" s="361"/>
      <c r="BA263" s="365"/>
      <c r="BB263" s="327"/>
      <c r="BC263" s="327"/>
      <c r="BD263" s="327"/>
      <c r="BE263" s="327"/>
      <c r="BF263" s="327"/>
      <c r="BG263" s="327"/>
      <c r="BH263" s="327"/>
      <c r="BI263" s="327"/>
      <c r="BJ263" s="327"/>
      <c r="BK263" s="327"/>
      <c r="BL263" s="327"/>
    </row>
    <row r="264" spans="1:64">
      <c r="A264" s="327"/>
      <c r="B264" s="751"/>
      <c r="C264" s="330"/>
      <c r="D264" s="388"/>
      <c r="E264" s="388"/>
      <c r="F264" s="356"/>
      <c r="G264" s="828" t="s">
        <v>233</v>
      </c>
      <c r="H264" s="828"/>
      <c r="I264" s="388"/>
      <c r="J264" s="388"/>
      <c r="K264" s="388"/>
      <c r="L264" s="356"/>
      <c r="M264" s="388"/>
      <c r="N264" s="388"/>
      <c r="O264" s="356"/>
      <c r="P264" s="388"/>
      <c r="Q264" s="388"/>
      <c r="R264" s="388"/>
      <c r="S264" s="409"/>
      <c r="T264" s="410"/>
      <c r="U264" s="388"/>
      <c r="V264" s="388"/>
      <c r="W264" s="388"/>
      <c r="X264" s="330"/>
      <c r="Y264" s="388"/>
      <c r="Z264" s="388"/>
      <c r="AA264" s="356"/>
      <c r="AB264" s="388"/>
      <c r="AC264" s="388"/>
      <c r="AD264" s="356"/>
      <c r="AE264" s="388"/>
      <c r="AF264" s="388"/>
      <c r="AG264" s="356"/>
      <c r="AH264" s="388"/>
      <c r="AI264" s="388"/>
      <c r="AJ264" s="393"/>
      <c r="AK264" s="388"/>
      <c r="AL264" s="388"/>
      <c r="AM264" s="393"/>
      <c r="AN264" s="388"/>
      <c r="AO264" s="388"/>
      <c r="AP264" s="393"/>
      <c r="AQ264" s="388"/>
      <c r="AR264" s="388"/>
      <c r="AS264" s="393"/>
      <c r="AT264" s="356"/>
      <c r="AU264" s="755"/>
      <c r="AV264" s="361"/>
      <c r="AW264" s="361"/>
      <c r="AX264" s="361"/>
      <c r="AY264" s="361"/>
      <c r="AZ264" s="361"/>
      <c r="BA264" s="365"/>
      <c r="BB264" s="327"/>
      <c r="BC264" s="327"/>
      <c r="BD264" s="327"/>
      <c r="BE264" s="327"/>
      <c r="BF264" s="327"/>
      <c r="BG264" s="327"/>
      <c r="BH264" s="327"/>
      <c r="BI264" s="327"/>
      <c r="BJ264" s="327"/>
      <c r="BK264" s="327"/>
      <c r="BL264" s="327"/>
    </row>
    <row r="265" spans="1:64">
      <c r="A265" s="327"/>
      <c r="B265" s="751"/>
      <c r="C265" s="395"/>
      <c r="D265" s="395">
        <f>AQ254+1</f>
        <v>317</v>
      </c>
      <c r="E265" s="395"/>
      <c r="F265" s="382"/>
      <c r="G265" s="395">
        <f>D265+1</f>
        <v>318</v>
      </c>
      <c r="H265" s="395"/>
      <c r="I265" s="382"/>
      <c r="J265" s="395">
        <f>G265+1</f>
        <v>319</v>
      </c>
      <c r="K265" s="395"/>
      <c r="L265" s="382"/>
      <c r="M265" s="395">
        <f>J265+1</f>
        <v>320</v>
      </c>
      <c r="N265" s="395"/>
      <c r="O265" s="382"/>
      <c r="P265" s="395">
        <f>M265+1</f>
        <v>321</v>
      </c>
      <c r="Q265" s="395"/>
      <c r="R265" s="382"/>
      <c r="S265" s="395">
        <f>P265+1</f>
        <v>322</v>
      </c>
      <c r="T265" s="395"/>
      <c r="U265" s="382"/>
      <c r="V265" s="395">
        <f>S265+1</f>
        <v>323</v>
      </c>
      <c r="W265" s="395"/>
      <c r="X265" s="395"/>
      <c r="Y265" s="395">
        <f>V265+1</f>
        <v>324</v>
      </c>
      <c r="Z265" s="395"/>
      <c r="AA265" s="382"/>
      <c r="AB265" s="395">
        <f>Y265+1</f>
        <v>325</v>
      </c>
      <c r="AC265" s="395"/>
      <c r="AD265" s="382"/>
      <c r="AE265" s="395">
        <f>AB265+1</f>
        <v>326</v>
      </c>
      <c r="AF265" s="395"/>
      <c r="AG265" s="382"/>
      <c r="AH265" s="395">
        <f>AE265+1</f>
        <v>327</v>
      </c>
      <c r="AI265" s="395"/>
      <c r="AJ265" s="395"/>
      <c r="AK265" s="395">
        <f>AH265+1</f>
        <v>328</v>
      </c>
      <c r="AL265" s="395"/>
      <c r="AM265" s="395"/>
      <c r="AN265" s="395">
        <f>AK265+1</f>
        <v>329</v>
      </c>
      <c r="AO265" s="395"/>
      <c r="AP265" s="395"/>
      <c r="AQ265" s="395">
        <f>AN265+1</f>
        <v>330</v>
      </c>
      <c r="AR265" s="395"/>
      <c r="AS265" s="395"/>
      <c r="AT265" s="356"/>
      <c r="AU265" s="755"/>
      <c r="AV265" s="361"/>
      <c r="AW265" s="361"/>
      <c r="AX265" s="361"/>
      <c r="AY265" s="361"/>
      <c r="AZ265" s="361"/>
      <c r="BA265" s="365"/>
      <c r="BB265" s="327"/>
      <c r="BC265" s="327"/>
      <c r="BD265" s="327"/>
      <c r="BE265" s="327"/>
      <c r="BF265" s="327"/>
      <c r="BG265" s="327"/>
      <c r="BH265" s="327"/>
      <c r="BI265" s="327"/>
      <c r="BJ265" s="327"/>
      <c r="BK265" s="327"/>
      <c r="BL265" s="327"/>
    </row>
    <row r="266" spans="1:64">
      <c r="A266" s="327"/>
      <c r="B266" s="751"/>
      <c r="C266" s="813" t="s">
        <v>1169</v>
      </c>
      <c r="D266" s="808"/>
      <c r="E266" s="808"/>
      <c r="F266" s="808"/>
      <c r="G266" s="808"/>
      <c r="H266" s="808"/>
      <c r="I266" s="808"/>
      <c r="J266" s="808"/>
      <c r="K266" s="808"/>
      <c r="L266" s="808"/>
      <c r="M266" s="808"/>
      <c r="N266" s="808"/>
      <c r="O266" s="808"/>
      <c r="P266" s="808"/>
      <c r="Q266" s="808"/>
      <c r="R266" s="808"/>
      <c r="S266" s="808"/>
      <c r="T266" s="808"/>
      <c r="U266" s="808"/>
      <c r="V266" s="808"/>
      <c r="W266" s="808"/>
      <c r="X266" s="808"/>
      <c r="Y266" s="808"/>
      <c r="Z266" s="808"/>
      <c r="AA266" s="808"/>
      <c r="AB266" s="808"/>
      <c r="AC266" s="808"/>
      <c r="AD266" s="808"/>
      <c r="AE266" s="808"/>
      <c r="AF266" s="808"/>
      <c r="AG266" s="808"/>
      <c r="AH266" s="808"/>
      <c r="AI266" s="808"/>
      <c r="AJ266" s="808"/>
      <c r="AK266" s="808"/>
      <c r="AL266" s="808"/>
      <c r="AM266" s="808"/>
      <c r="AN266" s="808"/>
      <c r="AO266" s="808"/>
      <c r="AP266" s="808"/>
      <c r="AQ266" s="808"/>
      <c r="AR266" s="808"/>
      <c r="AS266" s="808"/>
      <c r="AT266" s="356"/>
      <c r="AU266" s="755"/>
      <c r="AV266" s="361"/>
      <c r="AW266" s="361"/>
      <c r="AX266" s="361"/>
      <c r="AY266" s="361"/>
      <c r="AZ266" s="361"/>
      <c r="BA266" s="365"/>
      <c r="BB266" s="327"/>
      <c r="BC266" s="327"/>
      <c r="BD266" s="327"/>
      <c r="BE266" s="327"/>
      <c r="BF266" s="327"/>
      <c r="BG266" s="327"/>
      <c r="BH266" s="327"/>
      <c r="BI266" s="327"/>
      <c r="BJ266" s="327"/>
      <c r="BK266" s="327"/>
      <c r="BL266" s="327"/>
    </row>
    <row r="267" spans="1:64" ht="17" thickBot="1">
      <c r="A267" s="327"/>
      <c r="B267" s="751"/>
      <c r="C267" s="436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  <c r="AS267" s="393"/>
      <c r="AT267" s="356"/>
      <c r="AU267" s="755"/>
      <c r="AV267" s="361"/>
      <c r="AW267" s="361"/>
      <c r="AX267" s="361"/>
      <c r="AY267" s="361"/>
      <c r="AZ267" s="361"/>
      <c r="BA267" s="365"/>
      <c r="BB267" s="327"/>
      <c r="BC267" s="327"/>
      <c r="BD267" s="327"/>
      <c r="BE267" s="327"/>
      <c r="BF267" s="327"/>
      <c r="BG267" s="327"/>
      <c r="BH267" s="327"/>
      <c r="BI267" s="327"/>
      <c r="BJ267" s="327"/>
      <c r="BK267" s="327"/>
      <c r="BL267" s="327"/>
    </row>
    <row r="268" spans="1:64" ht="17.5" thickTop="1" thickBot="1">
      <c r="A268" s="327"/>
      <c r="B268" s="751"/>
      <c r="C268" s="330"/>
      <c r="D268" s="330" t="s">
        <v>1178</v>
      </c>
      <c r="E268" s="330"/>
      <c r="F268" s="356"/>
      <c r="G268" s="330"/>
      <c r="H268" s="330"/>
      <c r="I268" s="356"/>
      <c r="J268" s="330"/>
      <c r="K268" s="330"/>
      <c r="L268" s="356"/>
      <c r="M268" s="330"/>
      <c r="N268" s="330"/>
      <c r="O268" s="356"/>
      <c r="P268" s="330"/>
      <c r="Q268" s="330"/>
      <c r="R268" s="356"/>
      <c r="S268" s="330"/>
      <c r="T268" s="330"/>
      <c r="U268" s="437"/>
      <c r="V268" s="330"/>
      <c r="W268" s="330"/>
      <c r="X268" s="356"/>
      <c r="Y268" s="330"/>
      <c r="Z268" s="330"/>
      <c r="AA268" s="356"/>
      <c r="AB268" s="330"/>
      <c r="AC268" s="330"/>
      <c r="AD268" s="356"/>
      <c r="AE268" s="330"/>
      <c r="AF268" s="330"/>
      <c r="AG268" s="356"/>
      <c r="AH268" s="330"/>
      <c r="AI268" s="330"/>
      <c r="AJ268" s="356"/>
      <c r="AK268" s="330"/>
      <c r="AL268" s="330"/>
      <c r="AM268" s="356"/>
      <c r="AN268" s="330"/>
      <c r="AO268" s="330"/>
      <c r="AP268" s="437"/>
      <c r="AQ268" s="330"/>
      <c r="AR268" s="330"/>
      <c r="AS268" s="356"/>
      <c r="AT268" s="356"/>
      <c r="AU268" s="755"/>
      <c r="AV268" s="761">
        <v>14</v>
      </c>
      <c r="AW268" s="761">
        <f>COUNTIF(D267:AR270,"FC")</f>
        <v>11</v>
      </c>
      <c r="AX268" s="761">
        <f>COUNTIF(J266:AR266,"EC")</f>
        <v>0</v>
      </c>
      <c r="AY268" s="761">
        <f>COUNTIF(A270:AR271,"E")</f>
        <v>0</v>
      </c>
      <c r="AZ268" s="761">
        <f>COUNTIF(J267:AR267,"TW")</f>
        <v>0</v>
      </c>
      <c r="BA268" s="762"/>
      <c r="BB268" s="327"/>
      <c r="BC268" s="327"/>
      <c r="BD268" s="327"/>
      <c r="BE268" s="327"/>
      <c r="BF268" s="327"/>
      <c r="BG268" s="327"/>
      <c r="BH268" s="327"/>
      <c r="BI268" s="327"/>
      <c r="BJ268" s="327"/>
      <c r="BK268" s="327"/>
      <c r="BL268" s="327"/>
    </row>
    <row r="269" spans="1:64" ht="17.5" thickTop="1" thickBot="1">
      <c r="A269" s="327"/>
      <c r="B269" s="751"/>
      <c r="C269" s="330"/>
      <c r="D269" s="391" t="s">
        <v>1172</v>
      </c>
      <c r="E269" s="364"/>
      <c r="F269" s="356"/>
      <c r="G269" s="776"/>
      <c r="H269" s="776"/>
      <c r="I269" s="356"/>
      <c r="J269" s="776"/>
      <c r="K269" s="776"/>
      <c r="L269" s="356"/>
      <c r="M269" s="776" t="s">
        <v>1172</v>
      </c>
      <c r="N269" s="776"/>
      <c r="O269" s="356"/>
      <c r="P269" s="776" t="s">
        <v>1172</v>
      </c>
      <c r="Q269" s="776"/>
      <c r="R269" s="356"/>
      <c r="S269" s="776" t="s">
        <v>1172</v>
      </c>
      <c r="T269" s="776"/>
      <c r="U269" s="356"/>
      <c r="V269" s="776" t="s">
        <v>1172</v>
      </c>
      <c r="W269" s="776"/>
      <c r="X269" s="356"/>
      <c r="Y269" s="776" t="s">
        <v>1172</v>
      </c>
      <c r="Z269" s="776"/>
      <c r="AA269" s="356"/>
      <c r="AB269" s="776" t="s">
        <v>1172</v>
      </c>
      <c r="AC269" s="776"/>
      <c r="AD269" s="356"/>
      <c r="AE269" s="776" t="s">
        <v>1172</v>
      </c>
      <c r="AF269" s="776"/>
      <c r="AG269" s="356"/>
      <c r="AH269" s="776"/>
      <c r="AI269" s="776"/>
      <c r="AJ269" s="356"/>
      <c r="AK269" s="776" t="s">
        <v>1172</v>
      </c>
      <c r="AL269" s="776"/>
      <c r="AM269" s="356"/>
      <c r="AN269" s="776" t="s">
        <v>1172</v>
      </c>
      <c r="AO269" s="776"/>
      <c r="AP269" s="356"/>
      <c r="AQ269" s="814" t="s">
        <v>1172</v>
      </c>
      <c r="AR269" s="814"/>
      <c r="AS269" s="356"/>
      <c r="AT269" s="356"/>
      <c r="AU269" s="755"/>
      <c r="AV269" s="761"/>
      <c r="AW269" s="761"/>
      <c r="AX269" s="761"/>
      <c r="AY269" s="761"/>
      <c r="AZ269" s="761"/>
      <c r="BA269" s="762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27"/>
    </row>
    <row r="270" spans="1:64" ht="17.5" thickTop="1" thickBot="1">
      <c r="A270" s="327"/>
      <c r="B270" s="751"/>
      <c r="C270" s="356"/>
      <c r="D270" s="413" t="s">
        <v>796</v>
      </c>
      <c r="E270" s="414" t="s">
        <v>798</v>
      </c>
      <c r="F270" s="422"/>
      <c r="G270" s="423" t="s">
        <v>796</v>
      </c>
      <c r="H270" s="424" t="s">
        <v>798</v>
      </c>
      <c r="I270" s="422"/>
      <c r="J270" s="423" t="s">
        <v>796</v>
      </c>
      <c r="K270" s="424" t="s">
        <v>798</v>
      </c>
      <c r="L270" s="422"/>
      <c r="M270" s="413" t="s">
        <v>796</v>
      </c>
      <c r="N270" s="414" t="s">
        <v>798</v>
      </c>
      <c r="O270" s="422"/>
      <c r="P270" s="413" t="s">
        <v>796</v>
      </c>
      <c r="Q270" s="414" t="s">
        <v>798</v>
      </c>
      <c r="R270" s="422"/>
      <c r="S270" s="413" t="s">
        <v>796</v>
      </c>
      <c r="T270" s="414" t="s">
        <v>798</v>
      </c>
      <c r="U270" s="422"/>
      <c r="V270" s="413" t="s">
        <v>796</v>
      </c>
      <c r="W270" s="414" t="s">
        <v>798</v>
      </c>
      <c r="X270" s="422"/>
      <c r="Y270" s="413" t="s">
        <v>796</v>
      </c>
      <c r="Z270" s="414" t="s">
        <v>798</v>
      </c>
      <c r="AA270" s="422"/>
      <c r="AB270" s="413" t="s">
        <v>796</v>
      </c>
      <c r="AC270" s="414" t="s">
        <v>798</v>
      </c>
      <c r="AD270" s="422"/>
      <c r="AE270" s="413" t="s">
        <v>796</v>
      </c>
      <c r="AF270" s="414" t="s">
        <v>798</v>
      </c>
      <c r="AG270" s="422"/>
      <c r="AH270" s="423" t="s">
        <v>796</v>
      </c>
      <c r="AI270" s="424" t="s">
        <v>798</v>
      </c>
      <c r="AJ270" s="422"/>
      <c r="AK270" s="413" t="s">
        <v>796</v>
      </c>
      <c r="AL270" s="414" t="s">
        <v>798</v>
      </c>
      <c r="AM270" s="422"/>
      <c r="AN270" s="413" t="s">
        <v>796</v>
      </c>
      <c r="AO270" s="414" t="s">
        <v>798</v>
      </c>
      <c r="AP270" s="422"/>
      <c r="AQ270" s="413" t="s">
        <v>796</v>
      </c>
      <c r="AR270" s="414" t="s">
        <v>798</v>
      </c>
      <c r="AS270" s="408"/>
      <c r="AT270" s="356"/>
      <c r="AU270" s="755"/>
      <c r="AV270" s="761"/>
      <c r="AW270" s="761"/>
      <c r="AX270" s="761"/>
      <c r="AY270" s="761"/>
      <c r="AZ270" s="761"/>
      <c r="BA270" s="762"/>
      <c r="BB270" s="327"/>
      <c r="BC270" s="327"/>
      <c r="BD270" s="327"/>
      <c r="BE270" s="327"/>
      <c r="BF270" s="327"/>
      <c r="BG270" s="327"/>
      <c r="BH270" s="327"/>
      <c r="BI270" s="327"/>
      <c r="BJ270" s="327"/>
      <c r="BK270" s="327"/>
      <c r="BL270" s="327"/>
    </row>
    <row r="271" spans="1:64" ht="17" thickTop="1">
      <c r="A271" s="327"/>
      <c r="B271" s="751"/>
      <c r="C271" s="356"/>
      <c r="D271" s="415" t="s">
        <v>801</v>
      </c>
      <c r="E271" s="416" t="s">
        <v>622</v>
      </c>
      <c r="F271" s="422"/>
      <c r="G271" s="427" t="s">
        <v>801</v>
      </c>
      <c r="H271" s="428" t="s">
        <v>622</v>
      </c>
      <c r="I271" s="422" t="s">
        <v>808</v>
      </c>
      <c r="J271" s="427" t="s">
        <v>801</v>
      </c>
      <c r="K271" s="428" t="s">
        <v>622</v>
      </c>
      <c r="L271" s="422"/>
      <c r="M271" s="415" t="s">
        <v>801</v>
      </c>
      <c r="N271" s="416" t="s">
        <v>622</v>
      </c>
      <c r="O271" s="422"/>
      <c r="P271" s="415" t="s">
        <v>801</v>
      </c>
      <c r="Q271" s="416" t="s">
        <v>622</v>
      </c>
      <c r="R271" s="422"/>
      <c r="S271" s="415" t="s">
        <v>801</v>
      </c>
      <c r="T271" s="416" t="s">
        <v>622</v>
      </c>
      <c r="U271" s="422"/>
      <c r="V271" s="415" t="s">
        <v>801</v>
      </c>
      <c r="W271" s="416" t="s">
        <v>622</v>
      </c>
      <c r="X271" s="422"/>
      <c r="Y271" s="415" t="s">
        <v>801</v>
      </c>
      <c r="Z271" s="416" t="s">
        <v>622</v>
      </c>
      <c r="AA271" s="422"/>
      <c r="AB271" s="415" t="s">
        <v>801</v>
      </c>
      <c r="AC271" s="416" t="s">
        <v>622</v>
      </c>
      <c r="AD271" s="422"/>
      <c r="AE271" s="415" t="s">
        <v>801</v>
      </c>
      <c r="AF271" s="416" t="s">
        <v>622</v>
      </c>
      <c r="AG271" s="422"/>
      <c r="AH271" s="427" t="s">
        <v>801</v>
      </c>
      <c r="AI271" s="428" t="s">
        <v>622</v>
      </c>
      <c r="AJ271" s="422"/>
      <c r="AK271" s="415" t="s">
        <v>801</v>
      </c>
      <c r="AL271" s="416" t="s">
        <v>622</v>
      </c>
      <c r="AM271" s="422"/>
      <c r="AN271" s="415" t="s">
        <v>801</v>
      </c>
      <c r="AO271" s="416" t="s">
        <v>622</v>
      </c>
      <c r="AP271" s="422"/>
      <c r="AQ271" s="415" t="s">
        <v>801</v>
      </c>
      <c r="AR271" s="416" t="s">
        <v>622</v>
      </c>
      <c r="AS271" s="408"/>
      <c r="AT271" s="356"/>
      <c r="AU271" s="755"/>
      <c r="AV271" s="779"/>
      <c r="AW271" s="779"/>
      <c r="AX271" s="779"/>
      <c r="AY271" s="779"/>
      <c r="AZ271" s="779"/>
      <c r="BA271" s="786"/>
      <c r="BB271" s="327"/>
      <c r="BC271" s="327"/>
      <c r="BD271" s="327"/>
      <c r="BE271" s="327"/>
      <c r="BF271" s="327"/>
      <c r="BG271" s="327"/>
      <c r="BH271" s="327"/>
      <c r="BI271" s="327"/>
      <c r="BJ271" s="327"/>
      <c r="BK271" s="327"/>
      <c r="BL271" s="327"/>
    </row>
    <row r="272" spans="1:64">
      <c r="A272" s="327"/>
      <c r="B272" s="751"/>
      <c r="C272" s="330"/>
      <c r="D272" s="417" t="s">
        <v>1173</v>
      </c>
      <c r="E272" s="418" t="s">
        <v>1103</v>
      </c>
      <c r="F272" s="433">
        <v>426</v>
      </c>
      <c r="G272" s="431">
        <v>0</v>
      </c>
      <c r="H272" s="432" t="s">
        <v>1103</v>
      </c>
      <c r="I272" s="433">
        <v>408</v>
      </c>
      <c r="J272" s="431">
        <v>0</v>
      </c>
      <c r="K272" s="432" t="s">
        <v>947</v>
      </c>
      <c r="L272" s="433">
        <v>413</v>
      </c>
      <c r="M272" s="417" t="s">
        <v>1173</v>
      </c>
      <c r="N272" s="418" t="s">
        <v>1313</v>
      </c>
      <c r="O272" s="433">
        <v>386</v>
      </c>
      <c r="P272" s="417" t="s">
        <v>1173</v>
      </c>
      <c r="Q272" s="418" t="s">
        <v>1313</v>
      </c>
      <c r="R272" s="433">
        <v>360</v>
      </c>
      <c r="S272" s="417" t="s">
        <v>1173</v>
      </c>
      <c r="T272" s="418" t="s">
        <v>1313</v>
      </c>
      <c r="U272" s="433">
        <v>435</v>
      </c>
      <c r="V272" s="417">
        <v>0</v>
      </c>
      <c r="W272" s="418" t="s">
        <v>947</v>
      </c>
      <c r="X272" s="433">
        <v>414</v>
      </c>
      <c r="Y272" s="417">
        <v>0</v>
      </c>
      <c r="Z272" s="418" t="s">
        <v>1313</v>
      </c>
      <c r="AA272" s="433">
        <v>413</v>
      </c>
      <c r="AB272" s="417" t="s">
        <v>1173</v>
      </c>
      <c r="AC272" s="418" t="s">
        <v>1313</v>
      </c>
      <c r="AD272" s="433">
        <v>405</v>
      </c>
      <c r="AE272" s="417">
        <v>0</v>
      </c>
      <c r="AF272" s="418" t="s">
        <v>1313</v>
      </c>
      <c r="AG272" s="433">
        <v>423.81099999999998</v>
      </c>
      <c r="AH272" s="431">
        <v>0</v>
      </c>
      <c r="AI272" s="432" t="s">
        <v>947</v>
      </c>
      <c r="AJ272" s="433">
        <v>449</v>
      </c>
      <c r="AK272" s="417" t="s">
        <v>1173</v>
      </c>
      <c r="AL272" s="418" t="s">
        <v>1313</v>
      </c>
      <c r="AM272" s="433">
        <v>395</v>
      </c>
      <c r="AN272" s="417" t="s">
        <v>1173</v>
      </c>
      <c r="AO272" s="418" t="s">
        <v>1313</v>
      </c>
      <c r="AP272" s="433">
        <v>357</v>
      </c>
      <c r="AQ272" s="417" t="s">
        <v>1173</v>
      </c>
      <c r="AR272" s="418" t="s">
        <v>1313</v>
      </c>
      <c r="AS272" s="376">
        <v>423</v>
      </c>
      <c r="AT272" s="356"/>
      <c r="AU272" s="755"/>
      <c r="AV272" s="780"/>
      <c r="AW272" s="780"/>
      <c r="AX272" s="780"/>
      <c r="AY272" s="780"/>
      <c r="AZ272" s="780"/>
      <c r="BA272" s="777"/>
      <c r="BB272" s="333">
        <f>SUM(F272:AS272)</f>
        <v>5707.8109999999997</v>
      </c>
      <c r="BC272" s="327"/>
      <c r="BD272" s="327"/>
      <c r="BE272" s="327"/>
      <c r="BF272" s="327"/>
      <c r="BG272" s="327"/>
      <c r="BH272" s="327"/>
      <c r="BI272" s="327"/>
      <c r="BJ272" s="327"/>
      <c r="BK272" s="327"/>
      <c r="BL272" s="327"/>
    </row>
    <row r="273" spans="1:64">
      <c r="A273" s="327"/>
      <c r="B273" s="751"/>
      <c r="C273" s="384"/>
      <c r="D273" s="760" t="s">
        <v>1017</v>
      </c>
      <c r="E273" s="760"/>
      <c r="F273" s="356"/>
      <c r="G273" s="760" t="s">
        <v>1609</v>
      </c>
      <c r="H273" s="760"/>
      <c r="I273" s="384"/>
      <c r="J273" s="760" t="s">
        <v>1610</v>
      </c>
      <c r="K273" s="760"/>
      <c r="L273" s="384"/>
      <c r="M273" s="760" t="s">
        <v>1018</v>
      </c>
      <c r="N273" s="760"/>
      <c r="O273" s="384"/>
      <c r="P273" s="760" t="s">
        <v>1019</v>
      </c>
      <c r="Q273" s="760"/>
      <c r="R273" s="356"/>
      <c r="S273" s="760" t="s">
        <v>1020</v>
      </c>
      <c r="T273" s="760"/>
      <c r="U273" s="356"/>
      <c r="V273" s="760" t="s">
        <v>1021</v>
      </c>
      <c r="W273" s="760"/>
      <c r="X273" s="356"/>
      <c r="Y273" s="760" t="s">
        <v>1022</v>
      </c>
      <c r="Z273" s="760"/>
      <c r="AA273" s="356"/>
      <c r="AB273" s="760" t="s">
        <v>1023</v>
      </c>
      <c r="AC273" s="760"/>
      <c r="AD273" s="356"/>
      <c r="AE273" s="760" t="s">
        <v>1024</v>
      </c>
      <c r="AF273" s="760"/>
      <c r="AG273" s="356"/>
      <c r="AH273" s="760" t="s">
        <v>1611</v>
      </c>
      <c r="AI273" s="760"/>
      <c r="AJ273" s="356"/>
      <c r="AK273" s="760" t="s">
        <v>1025</v>
      </c>
      <c r="AL273" s="760"/>
      <c r="AM273" s="407"/>
      <c r="AN273" s="760" t="s">
        <v>1026</v>
      </c>
      <c r="AO273" s="760"/>
      <c r="AP273" s="356"/>
      <c r="AQ273" s="760" t="s">
        <v>1027</v>
      </c>
      <c r="AR273" s="760"/>
      <c r="AS273" s="384"/>
      <c r="AT273" s="356"/>
      <c r="AU273" s="755"/>
      <c r="AV273" s="780"/>
      <c r="AW273" s="780"/>
      <c r="AX273" s="780"/>
      <c r="AY273" s="780"/>
      <c r="AZ273" s="780"/>
      <c r="BA273" s="777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27"/>
    </row>
    <row r="274" spans="1:64">
      <c r="A274" s="327"/>
      <c r="B274" s="751"/>
      <c r="C274" s="384"/>
      <c r="D274" s="760" t="s">
        <v>1094</v>
      </c>
      <c r="E274" s="760"/>
      <c r="F274" s="356"/>
      <c r="G274" s="760" t="s">
        <v>1099</v>
      </c>
      <c r="H274" s="760"/>
      <c r="I274" s="356"/>
      <c r="J274" s="760" t="s">
        <v>1107</v>
      </c>
      <c r="K274" s="760"/>
      <c r="L274" s="356"/>
      <c r="M274" s="760" t="s">
        <v>1091</v>
      </c>
      <c r="N274" s="760"/>
      <c r="O274" s="356"/>
      <c r="P274" s="760" t="s">
        <v>1091</v>
      </c>
      <c r="Q274" s="760"/>
      <c r="R274" s="356"/>
      <c r="S274" s="760" t="s">
        <v>1091</v>
      </c>
      <c r="T274" s="760"/>
      <c r="U274" s="356"/>
      <c r="V274" s="760" t="s">
        <v>1091</v>
      </c>
      <c r="W274" s="760"/>
      <c r="X274" s="356"/>
      <c r="Y274" s="760" t="s">
        <v>1091</v>
      </c>
      <c r="Z274" s="760"/>
      <c r="AA274" s="356"/>
      <c r="AB274" s="760" t="s">
        <v>1107</v>
      </c>
      <c r="AC274" s="760"/>
      <c r="AD274" s="356"/>
      <c r="AE274" s="760" t="s">
        <v>1091</v>
      </c>
      <c r="AF274" s="760"/>
      <c r="AG274" s="356"/>
      <c r="AH274" s="760" t="s">
        <v>1352</v>
      </c>
      <c r="AI274" s="760"/>
      <c r="AJ274" s="356"/>
      <c r="AK274" s="760" t="s">
        <v>1105</v>
      </c>
      <c r="AL274" s="760"/>
      <c r="AM274" s="356"/>
      <c r="AN274" s="760" t="s">
        <v>1094</v>
      </c>
      <c r="AO274" s="760"/>
      <c r="AP274" s="356"/>
      <c r="AQ274" s="760" t="s">
        <v>1094</v>
      </c>
      <c r="AR274" s="760"/>
      <c r="AS274" s="384"/>
      <c r="AT274" s="356"/>
      <c r="AU274" s="755"/>
      <c r="AV274" s="780"/>
      <c r="AW274" s="780"/>
      <c r="AX274" s="780"/>
      <c r="AY274" s="780"/>
      <c r="AZ274" s="780"/>
      <c r="BA274" s="777"/>
      <c r="BB274" s="327"/>
      <c r="BC274" s="327"/>
      <c r="BD274" s="327"/>
      <c r="BE274" s="327"/>
      <c r="BF274" s="327"/>
      <c r="BG274" s="327"/>
      <c r="BH274" s="327"/>
      <c r="BI274" s="327"/>
      <c r="BJ274" s="327"/>
      <c r="BK274" s="327"/>
      <c r="BL274" s="327"/>
    </row>
    <row r="275" spans="1:64">
      <c r="A275" s="327"/>
      <c r="B275" s="751"/>
      <c r="C275" s="330"/>
      <c r="D275" s="388"/>
      <c r="E275" s="388"/>
      <c r="F275" s="356"/>
      <c r="G275" s="388"/>
      <c r="H275" s="388"/>
      <c r="I275" s="388"/>
      <c r="J275" s="388"/>
      <c r="K275" s="388"/>
      <c r="L275" s="356"/>
      <c r="M275" s="388"/>
      <c r="N275" s="388"/>
      <c r="O275" s="356"/>
      <c r="P275" s="388"/>
      <c r="Q275" s="388"/>
      <c r="R275" s="388"/>
      <c r="S275" s="409"/>
      <c r="T275" s="410"/>
      <c r="U275" s="388"/>
      <c r="V275" s="388"/>
      <c r="W275" s="388"/>
      <c r="X275" s="330"/>
      <c r="Y275" s="388"/>
      <c r="Z275" s="388"/>
      <c r="AA275" s="356"/>
      <c r="AB275" s="388"/>
      <c r="AC275" s="388"/>
      <c r="AD275" s="356"/>
      <c r="AE275" s="388"/>
      <c r="AF275" s="388"/>
      <c r="AG275" s="356"/>
      <c r="AH275" s="388"/>
      <c r="AI275" s="388"/>
      <c r="AJ275" s="393"/>
      <c r="AK275" s="388"/>
      <c r="AL275" s="388"/>
      <c r="AM275" s="393"/>
      <c r="AN275" s="388"/>
      <c r="AO275" s="388"/>
      <c r="AP275" s="393"/>
      <c r="AQ275" s="388"/>
      <c r="AR275" s="388"/>
      <c r="AS275" s="393"/>
      <c r="AT275" s="356"/>
      <c r="AU275" s="755"/>
      <c r="AV275" s="780"/>
      <c r="AW275" s="780"/>
      <c r="AX275" s="780"/>
      <c r="AY275" s="780"/>
      <c r="AZ275" s="780"/>
      <c r="BA275" s="777"/>
      <c r="BB275" s="327"/>
      <c r="BC275" s="327"/>
      <c r="BD275" s="327"/>
      <c r="BE275" s="327"/>
      <c r="BF275" s="327"/>
      <c r="BG275" s="327"/>
      <c r="BH275" s="327"/>
      <c r="BI275" s="327"/>
      <c r="BJ275" s="327"/>
      <c r="BK275" s="327"/>
      <c r="BL275" s="327"/>
    </row>
    <row r="276" spans="1:64">
      <c r="A276" s="327"/>
      <c r="B276" s="751"/>
      <c r="C276" s="395"/>
      <c r="D276" s="395">
        <f>AQ265+1</f>
        <v>331</v>
      </c>
      <c r="E276" s="395"/>
      <c r="F276" s="382"/>
      <c r="G276" s="395">
        <f>D276+1</f>
        <v>332</v>
      </c>
      <c r="H276" s="395"/>
      <c r="I276" s="382"/>
      <c r="J276" s="395">
        <f>G276+1</f>
        <v>333</v>
      </c>
      <c r="K276" s="395"/>
      <c r="L276" s="382"/>
      <c r="M276" s="395">
        <f>J276+1</f>
        <v>334</v>
      </c>
      <c r="N276" s="395"/>
      <c r="O276" s="382"/>
      <c r="P276" s="395">
        <f>M276+1</f>
        <v>335</v>
      </c>
      <c r="Q276" s="395"/>
      <c r="R276" s="382"/>
      <c r="S276" s="395">
        <f>P276+1</f>
        <v>336</v>
      </c>
      <c r="T276" s="395"/>
      <c r="U276" s="382"/>
      <c r="V276" s="395">
        <f>S276+1</f>
        <v>337</v>
      </c>
      <c r="W276" s="395"/>
      <c r="X276" s="395"/>
      <c r="Y276" s="395">
        <f>V276+1</f>
        <v>338</v>
      </c>
      <c r="Z276" s="395"/>
      <c r="AA276" s="382"/>
      <c r="AB276" s="395">
        <f>Y276+1</f>
        <v>339</v>
      </c>
      <c r="AC276" s="395"/>
      <c r="AD276" s="382"/>
      <c r="AE276" s="395">
        <f>AB276+1</f>
        <v>340</v>
      </c>
      <c r="AF276" s="395"/>
      <c r="AG276" s="382"/>
      <c r="AH276" s="395">
        <f>AE276+1</f>
        <v>341</v>
      </c>
      <c r="AI276" s="395"/>
      <c r="AJ276" s="395"/>
      <c r="AK276" s="395">
        <f>AH276+1</f>
        <v>342</v>
      </c>
      <c r="AL276" s="395"/>
      <c r="AM276" s="395"/>
      <c r="AN276" s="395">
        <f>AK276+1</f>
        <v>343</v>
      </c>
      <c r="AO276" s="395"/>
      <c r="AP276" s="395"/>
      <c r="AQ276" s="395">
        <f>AN276+1</f>
        <v>344</v>
      </c>
      <c r="AR276" s="395"/>
      <c r="AS276" s="395"/>
      <c r="AT276" s="356"/>
      <c r="AU276" s="755"/>
      <c r="AV276" s="780"/>
      <c r="AW276" s="780"/>
      <c r="AX276" s="780"/>
      <c r="AY276" s="780"/>
      <c r="AZ276" s="780"/>
      <c r="BA276" s="777"/>
      <c r="BB276" s="327"/>
      <c r="BC276" s="327"/>
      <c r="BD276" s="327"/>
      <c r="BE276" s="327"/>
      <c r="BF276" s="327"/>
      <c r="BG276" s="327"/>
      <c r="BH276" s="327"/>
      <c r="BI276" s="327"/>
      <c r="BJ276" s="327"/>
      <c r="BK276" s="327"/>
      <c r="BL276" s="327"/>
    </row>
    <row r="277" spans="1:64">
      <c r="A277" s="327"/>
      <c r="B277" s="751"/>
      <c r="C277" s="813" t="s">
        <v>1167</v>
      </c>
      <c r="D277" s="808"/>
      <c r="E277" s="808"/>
      <c r="F277" s="808"/>
      <c r="G277" s="808"/>
      <c r="H277" s="808"/>
      <c r="I277" s="808"/>
      <c r="J277" s="808"/>
      <c r="K277" s="808"/>
      <c r="L277" s="808"/>
      <c r="M277" s="808"/>
      <c r="N277" s="808"/>
      <c r="O277" s="808"/>
      <c r="P277" s="808"/>
      <c r="Q277" s="808"/>
      <c r="R277" s="808"/>
      <c r="S277" s="808"/>
      <c r="T277" s="808"/>
      <c r="U277" s="808"/>
      <c r="V277" s="808"/>
      <c r="W277" s="808"/>
      <c r="X277" s="808"/>
      <c r="Y277" s="808"/>
      <c r="Z277" s="808"/>
      <c r="AA277" s="808"/>
      <c r="AB277" s="808"/>
      <c r="AC277" s="808"/>
      <c r="AD277" s="808"/>
      <c r="AE277" s="808"/>
      <c r="AF277" s="808"/>
      <c r="AG277" s="808"/>
      <c r="AH277" s="808"/>
      <c r="AI277" s="808"/>
      <c r="AJ277" s="808"/>
      <c r="AK277" s="808"/>
      <c r="AL277" s="808"/>
      <c r="AM277" s="808"/>
      <c r="AN277" s="808"/>
      <c r="AO277" s="808"/>
      <c r="AP277" s="808"/>
      <c r="AQ277" s="808"/>
      <c r="AR277" s="808"/>
      <c r="AS277" s="808"/>
      <c r="AT277" s="356"/>
      <c r="AU277" s="755"/>
      <c r="AV277" s="780"/>
      <c r="AW277" s="780"/>
      <c r="AX277" s="780"/>
      <c r="AY277" s="780"/>
      <c r="AZ277" s="780"/>
      <c r="BA277" s="777"/>
      <c r="BB277" s="327"/>
      <c r="BC277" s="327"/>
      <c r="BD277" s="327"/>
      <c r="BE277" s="327"/>
      <c r="BF277" s="327"/>
      <c r="BG277" s="327"/>
      <c r="BH277" s="327"/>
      <c r="BI277" s="327"/>
      <c r="BJ277" s="327"/>
      <c r="BK277" s="327"/>
      <c r="BL277" s="327"/>
    </row>
    <row r="278" spans="1:64">
      <c r="A278" s="327"/>
      <c r="B278" s="751"/>
      <c r="C278" s="436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  <c r="AB278" s="393"/>
      <c r="AC278" s="393"/>
      <c r="AD278" s="393"/>
      <c r="AE278" s="393"/>
      <c r="AF278" s="393"/>
      <c r="AG278" s="393"/>
      <c r="AH278" s="393"/>
      <c r="AI278" s="393"/>
      <c r="AJ278" s="393"/>
      <c r="AK278" s="393"/>
      <c r="AL278" s="393"/>
      <c r="AM278" s="393"/>
      <c r="AN278" s="393"/>
      <c r="AO278" s="393"/>
      <c r="AP278" s="393"/>
      <c r="AQ278" s="393"/>
      <c r="AR278" s="393"/>
      <c r="AS278" s="393"/>
      <c r="AT278" s="356"/>
      <c r="AU278" s="755"/>
      <c r="AV278" s="780"/>
      <c r="AW278" s="780"/>
      <c r="AX278" s="780"/>
      <c r="AY278" s="780"/>
      <c r="AZ278" s="780"/>
      <c r="BA278" s="777"/>
      <c r="BB278" s="327"/>
      <c r="BC278" s="327"/>
      <c r="BD278" s="327"/>
      <c r="BE278" s="327"/>
      <c r="BF278" s="327"/>
      <c r="BG278" s="327"/>
      <c r="BH278" s="327"/>
      <c r="BI278" s="327"/>
      <c r="BJ278" s="327"/>
      <c r="BK278" s="327"/>
      <c r="BL278" s="327"/>
    </row>
    <row r="279" spans="1:64" ht="17" thickBot="1">
      <c r="A279" s="327"/>
      <c r="B279" s="751"/>
      <c r="C279" s="330"/>
      <c r="D279" s="330"/>
      <c r="E279" s="330"/>
      <c r="F279" s="356"/>
      <c r="G279" s="330"/>
      <c r="H279" s="330"/>
      <c r="I279" s="356"/>
      <c r="J279" s="330"/>
      <c r="K279" s="330" t="s">
        <v>1178</v>
      </c>
      <c r="L279" s="356"/>
      <c r="M279" s="330" t="s">
        <v>1178</v>
      </c>
      <c r="N279" s="330"/>
      <c r="O279" s="356"/>
      <c r="P279" s="330"/>
      <c r="Q279" s="330"/>
      <c r="R279" s="356"/>
      <c r="S279" s="330"/>
      <c r="T279" s="330"/>
      <c r="U279" s="437"/>
      <c r="V279" s="330"/>
      <c r="W279" s="330"/>
      <c r="X279" s="356"/>
      <c r="Y279" s="330"/>
      <c r="Z279" s="330"/>
      <c r="AA279" s="356"/>
      <c r="AB279" s="330"/>
      <c r="AC279" s="330"/>
      <c r="AD279" s="356"/>
      <c r="AE279" s="330"/>
      <c r="AF279" s="330"/>
      <c r="AG279" s="356"/>
      <c r="AH279" s="330"/>
      <c r="AI279" s="330"/>
      <c r="AJ279" s="356"/>
      <c r="AK279" s="330"/>
      <c r="AL279" s="330"/>
      <c r="AM279" s="356"/>
      <c r="AN279" s="330"/>
      <c r="AO279" s="330"/>
      <c r="AP279" s="437"/>
      <c r="AQ279" s="330"/>
      <c r="AR279" s="330"/>
      <c r="AS279" s="356"/>
      <c r="AT279" s="356"/>
      <c r="AU279" s="755"/>
      <c r="AV279" s="781"/>
      <c r="AW279" s="781"/>
      <c r="AX279" s="781"/>
      <c r="AY279" s="781"/>
      <c r="AZ279" s="781"/>
      <c r="BA279" s="778"/>
      <c r="BB279" s="327"/>
      <c r="BC279" s="327"/>
      <c r="BD279" s="327"/>
      <c r="BE279" s="327"/>
      <c r="BF279" s="327"/>
      <c r="BG279" s="327"/>
      <c r="BH279" s="327"/>
      <c r="BI279" s="327"/>
      <c r="BJ279" s="327"/>
      <c r="BK279" s="327"/>
      <c r="BL279" s="327"/>
    </row>
    <row r="280" spans="1:64" ht="17.5" thickTop="1" thickBot="1">
      <c r="A280" s="327"/>
      <c r="B280" s="751"/>
      <c r="C280" s="330"/>
      <c r="D280" s="391" t="s">
        <v>1172</v>
      </c>
      <c r="E280" s="364"/>
      <c r="F280" s="356"/>
      <c r="G280" s="776"/>
      <c r="H280" s="776"/>
      <c r="I280" s="356"/>
      <c r="J280" s="776" t="s">
        <v>1172</v>
      </c>
      <c r="K280" s="776"/>
      <c r="L280" s="356"/>
      <c r="M280" s="776" t="s">
        <v>1172</v>
      </c>
      <c r="N280" s="776"/>
      <c r="O280" s="356"/>
      <c r="P280" s="776" t="s">
        <v>1172</v>
      </c>
      <c r="Q280" s="776"/>
      <c r="R280" s="356"/>
      <c r="S280" s="776" t="s">
        <v>1172</v>
      </c>
      <c r="T280" s="776"/>
      <c r="U280" s="356"/>
      <c r="V280" s="776" t="s">
        <v>1172</v>
      </c>
      <c r="W280" s="776"/>
      <c r="X280" s="356"/>
      <c r="Y280" s="776"/>
      <c r="Z280" s="776"/>
      <c r="AA280" s="356"/>
      <c r="AB280" s="776"/>
      <c r="AC280" s="776"/>
      <c r="AD280" s="356"/>
      <c r="AE280" s="776"/>
      <c r="AF280" s="776"/>
      <c r="AG280" s="356"/>
      <c r="AH280" s="776"/>
      <c r="AI280" s="776"/>
      <c r="AJ280" s="356"/>
      <c r="AK280" s="776"/>
      <c r="AL280" s="776"/>
      <c r="AM280" s="356"/>
      <c r="AN280" s="776"/>
      <c r="AO280" s="776"/>
      <c r="AP280" s="356"/>
      <c r="AQ280" s="814"/>
      <c r="AR280" s="814"/>
      <c r="AS280" s="356"/>
      <c r="AT280" s="356"/>
      <c r="AU280" s="755"/>
      <c r="AV280" s="761">
        <v>14</v>
      </c>
      <c r="AW280" s="761">
        <f>COUNTIF(D279:AR280,"FC")</f>
        <v>6</v>
      </c>
      <c r="AX280" s="761">
        <f>COUNTIF(C278:AR279,"EC")</f>
        <v>2</v>
      </c>
      <c r="AY280" s="761">
        <f>COUNTIF(A282:AR283,"E")</f>
        <v>5</v>
      </c>
      <c r="AZ280" s="761">
        <f>COUNTIF(J279:AR279,"TW")</f>
        <v>0</v>
      </c>
      <c r="BA280" s="762"/>
      <c r="BB280" s="327"/>
      <c r="BC280" s="327"/>
      <c r="BD280" s="327"/>
      <c r="BE280" s="327"/>
      <c r="BF280" s="327"/>
      <c r="BG280" s="327"/>
      <c r="BH280" s="327"/>
      <c r="BI280" s="327"/>
      <c r="BJ280" s="327"/>
      <c r="BK280" s="327"/>
      <c r="BL280" s="327"/>
    </row>
    <row r="281" spans="1:64" s="448" customFormat="1" ht="17.5" thickTop="1" thickBot="1">
      <c r="A281" s="447"/>
      <c r="B281" s="751"/>
      <c r="C281" s="422"/>
      <c r="D281" s="413" t="s">
        <v>796</v>
      </c>
      <c r="E281" s="414" t="s">
        <v>798</v>
      </c>
      <c r="F281" s="422"/>
      <c r="G281" s="423" t="s">
        <v>796</v>
      </c>
      <c r="H281" s="424" t="s">
        <v>798</v>
      </c>
      <c r="I281" s="422"/>
      <c r="J281" s="413" t="s">
        <v>796</v>
      </c>
      <c r="K281" s="414" t="s">
        <v>798</v>
      </c>
      <c r="L281" s="422"/>
      <c r="M281" s="413" t="s">
        <v>796</v>
      </c>
      <c r="N281" s="414" t="s">
        <v>798</v>
      </c>
      <c r="O281" s="422"/>
      <c r="P281" s="413" t="s">
        <v>796</v>
      </c>
      <c r="Q281" s="414" t="s">
        <v>798</v>
      </c>
      <c r="R281" s="422"/>
      <c r="S281" s="413" t="s">
        <v>796</v>
      </c>
      <c r="T281" s="414" t="s">
        <v>798</v>
      </c>
      <c r="U281" s="422"/>
      <c r="V281" s="413" t="s">
        <v>796</v>
      </c>
      <c r="W281" s="414" t="s">
        <v>798</v>
      </c>
      <c r="X281" s="422"/>
      <c r="Y281" s="423" t="s">
        <v>796</v>
      </c>
      <c r="Z281" s="424" t="s">
        <v>798</v>
      </c>
      <c r="AA281" s="422"/>
      <c r="AB281" s="423" t="s">
        <v>796</v>
      </c>
      <c r="AC281" s="424" t="s">
        <v>798</v>
      </c>
      <c r="AD281" s="422"/>
      <c r="AE281" s="423" t="s">
        <v>796</v>
      </c>
      <c r="AF281" s="424" t="s">
        <v>798</v>
      </c>
      <c r="AG281" s="422"/>
      <c r="AH281" s="423" t="s">
        <v>796</v>
      </c>
      <c r="AI281" s="424" t="s">
        <v>798</v>
      </c>
      <c r="AJ281" s="422"/>
      <c r="AK281" s="423" t="s">
        <v>796</v>
      </c>
      <c r="AL281" s="424" t="s">
        <v>798</v>
      </c>
      <c r="AM281" s="422"/>
      <c r="AN281" s="423" t="s">
        <v>796</v>
      </c>
      <c r="AO281" s="424" t="s">
        <v>798</v>
      </c>
      <c r="AP281" s="422"/>
      <c r="AQ281" s="423" t="s">
        <v>796</v>
      </c>
      <c r="AR281" s="424" t="s">
        <v>798</v>
      </c>
      <c r="AS281" s="440"/>
      <c r="AT281" s="422"/>
      <c r="AU281" s="755"/>
      <c r="AV281" s="761"/>
      <c r="AW281" s="761"/>
      <c r="AX281" s="761"/>
      <c r="AY281" s="761"/>
      <c r="AZ281" s="761"/>
      <c r="BA281" s="762"/>
      <c r="BB281" s="447"/>
      <c r="BC281" s="447"/>
      <c r="BD281" s="447"/>
      <c r="BE281" s="447"/>
      <c r="BF281" s="447"/>
      <c r="BG281" s="447"/>
      <c r="BH281" s="447"/>
      <c r="BI281" s="447"/>
      <c r="BJ281" s="447"/>
      <c r="BK281" s="447"/>
      <c r="BL281" s="447"/>
    </row>
    <row r="282" spans="1:64" s="448" customFormat="1" ht="17.5" thickTop="1" thickBot="1">
      <c r="A282" s="447"/>
      <c r="B282" s="751"/>
      <c r="C282" s="422"/>
      <c r="D282" s="415" t="s">
        <v>801</v>
      </c>
      <c r="E282" s="416" t="s">
        <v>622</v>
      </c>
      <c r="F282" s="422"/>
      <c r="G282" s="427" t="s">
        <v>801</v>
      </c>
      <c r="H282" s="428" t="s">
        <v>622</v>
      </c>
      <c r="I282" s="422" t="s">
        <v>808</v>
      </c>
      <c r="J282" s="415" t="s">
        <v>801</v>
      </c>
      <c r="K282" s="416" t="s">
        <v>622</v>
      </c>
      <c r="L282" s="422"/>
      <c r="M282" s="415" t="s">
        <v>801</v>
      </c>
      <c r="N282" s="416" t="s">
        <v>622</v>
      </c>
      <c r="O282" s="422"/>
      <c r="P282" s="415" t="s">
        <v>801</v>
      </c>
      <c r="Q282" s="416" t="s">
        <v>622</v>
      </c>
      <c r="R282" s="422"/>
      <c r="S282" s="415" t="s">
        <v>801</v>
      </c>
      <c r="T282" s="416" t="s">
        <v>622</v>
      </c>
      <c r="U282" s="422"/>
      <c r="V282" s="415" t="s">
        <v>801</v>
      </c>
      <c r="W282" s="416" t="s">
        <v>622</v>
      </c>
      <c r="X282" s="422"/>
      <c r="Y282" s="427" t="s">
        <v>801</v>
      </c>
      <c r="Z282" s="428" t="s">
        <v>622</v>
      </c>
      <c r="AA282" s="422"/>
      <c r="AB282" s="427" t="s">
        <v>801</v>
      </c>
      <c r="AC282" s="428" t="s">
        <v>622</v>
      </c>
      <c r="AD282" s="422"/>
      <c r="AE282" s="427" t="s">
        <v>801</v>
      </c>
      <c r="AF282" s="428" t="s">
        <v>622</v>
      </c>
      <c r="AG282" s="422"/>
      <c r="AH282" s="427" t="s">
        <v>801</v>
      </c>
      <c r="AI282" s="428" t="s">
        <v>622</v>
      </c>
      <c r="AJ282" s="422"/>
      <c r="AK282" s="427" t="s">
        <v>801</v>
      </c>
      <c r="AL282" s="428" t="s">
        <v>622</v>
      </c>
      <c r="AM282" s="422"/>
      <c r="AN282" s="427" t="s">
        <v>801</v>
      </c>
      <c r="AO282" s="428" t="s">
        <v>622</v>
      </c>
      <c r="AP282" s="422"/>
      <c r="AQ282" s="427" t="s">
        <v>801</v>
      </c>
      <c r="AR282" s="428" t="s">
        <v>622</v>
      </c>
      <c r="AS282" s="440"/>
      <c r="AT282" s="422"/>
      <c r="AU282" s="755"/>
      <c r="AV282" s="761"/>
      <c r="AW282" s="761"/>
      <c r="AX282" s="761"/>
      <c r="AY282" s="761"/>
      <c r="AZ282" s="761"/>
      <c r="BA282" s="762"/>
      <c r="BB282" s="447"/>
      <c r="BC282" s="447"/>
      <c r="BD282" s="447"/>
      <c r="BE282" s="447"/>
      <c r="BF282" s="447"/>
      <c r="BG282" s="447"/>
      <c r="BH282" s="447"/>
      <c r="BI282" s="447"/>
      <c r="BJ282" s="447"/>
      <c r="BK282" s="447"/>
      <c r="BL282" s="447"/>
    </row>
    <row r="283" spans="1:64" s="448" customFormat="1" ht="17" thickTop="1">
      <c r="A283" s="447"/>
      <c r="B283" s="751"/>
      <c r="C283" s="449"/>
      <c r="D283" s="417">
        <v>0</v>
      </c>
      <c r="E283" s="418" t="s">
        <v>1313</v>
      </c>
      <c r="F283" s="433">
        <v>329</v>
      </c>
      <c r="G283" s="431">
        <v>0</v>
      </c>
      <c r="H283" s="432" t="s">
        <v>947</v>
      </c>
      <c r="I283" s="433">
        <v>373</v>
      </c>
      <c r="J283" s="417" t="s">
        <v>1173</v>
      </c>
      <c r="K283" s="418" t="s">
        <v>1313</v>
      </c>
      <c r="L283" s="433">
        <v>419</v>
      </c>
      <c r="M283" s="417" t="s">
        <v>1173</v>
      </c>
      <c r="N283" s="418" t="s">
        <v>1313</v>
      </c>
      <c r="O283" s="433">
        <v>397</v>
      </c>
      <c r="P283" s="417" t="s">
        <v>1173</v>
      </c>
      <c r="Q283" s="418" t="s">
        <v>1095</v>
      </c>
      <c r="R283" s="433">
        <v>374</v>
      </c>
      <c r="S283" s="417" t="s">
        <v>1173</v>
      </c>
      <c r="T283" s="418" t="s">
        <v>1313</v>
      </c>
      <c r="U283" s="433">
        <v>390</v>
      </c>
      <c r="V283" s="417" t="s">
        <v>1173</v>
      </c>
      <c r="W283" s="418" t="s">
        <v>1313</v>
      </c>
      <c r="X283" s="376">
        <v>385</v>
      </c>
      <c r="Y283" s="431">
        <v>0</v>
      </c>
      <c r="Z283" s="375" t="s">
        <v>947</v>
      </c>
      <c r="AA283" s="376">
        <v>432</v>
      </c>
      <c r="AB283" s="431">
        <v>0</v>
      </c>
      <c r="AC283" s="375" t="s">
        <v>947</v>
      </c>
      <c r="AD283" s="376">
        <v>391</v>
      </c>
      <c r="AE283" s="431">
        <v>0</v>
      </c>
      <c r="AF283" s="375" t="s">
        <v>947</v>
      </c>
      <c r="AG283" s="376">
        <v>230</v>
      </c>
      <c r="AH283" s="431">
        <v>0</v>
      </c>
      <c r="AI283" s="375" t="s">
        <v>947</v>
      </c>
      <c r="AJ283" s="376">
        <v>286</v>
      </c>
      <c r="AK283" s="431">
        <v>0</v>
      </c>
      <c r="AL283" s="375" t="s">
        <v>947</v>
      </c>
      <c r="AM283" s="376">
        <v>475</v>
      </c>
      <c r="AN283" s="431">
        <v>0</v>
      </c>
      <c r="AO283" s="375" t="s">
        <v>947</v>
      </c>
      <c r="AP283" s="376">
        <v>229</v>
      </c>
      <c r="AQ283" s="431">
        <v>0</v>
      </c>
      <c r="AR283" s="375" t="s">
        <v>947</v>
      </c>
      <c r="AS283" s="376">
        <v>218</v>
      </c>
      <c r="AT283" s="422"/>
      <c r="AU283" s="755"/>
      <c r="AV283" s="450"/>
      <c r="AW283" s="450"/>
      <c r="AX283" s="450"/>
      <c r="AY283" s="450"/>
      <c r="AZ283" s="450"/>
      <c r="BA283" s="451"/>
      <c r="BB283" s="452">
        <f>SUM(F283:AS283)</f>
        <v>4928</v>
      </c>
      <c r="BC283" s="447"/>
      <c r="BD283" s="447"/>
      <c r="BE283" s="447"/>
      <c r="BF283" s="447"/>
      <c r="BG283" s="447"/>
      <c r="BH283" s="447"/>
      <c r="BI283" s="447"/>
      <c r="BJ283" s="447"/>
      <c r="BK283" s="447"/>
      <c r="BL283" s="447"/>
    </row>
    <row r="284" spans="1:64" s="448" customFormat="1">
      <c r="A284" s="447"/>
      <c r="B284" s="751"/>
      <c r="C284" s="453"/>
      <c r="D284" s="760" t="s">
        <v>1028</v>
      </c>
      <c r="E284" s="760"/>
      <c r="F284" s="422"/>
      <c r="G284" s="760" t="s">
        <v>1311</v>
      </c>
      <c r="H284" s="760"/>
      <c r="I284" s="453"/>
      <c r="J284" s="760" t="s">
        <v>1029</v>
      </c>
      <c r="K284" s="760"/>
      <c r="L284" s="453"/>
      <c r="M284" s="760" t="s">
        <v>1030</v>
      </c>
      <c r="N284" s="760"/>
      <c r="O284" s="453"/>
      <c r="P284" s="760" t="s">
        <v>1031</v>
      </c>
      <c r="Q284" s="760"/>
      <c r="R284" s="422"/>
      <c r="S284" s="760" t="s">
        <v>1032</v>
      </c>
      <c r="T284" s="760"/>
      <c r="U284" s="422"/>
      <c r="V284" s="760" t="s">
        <v>1033</v>
      </c>
      <c r="W284" s="760"/>
      <c r="X284" s="422"/>
      <c r="Y284" s="760" t="s">
        <v>1612</v>
      </c>
      <c r="Z284" s="760"/>
      <c r="AA284" s="422"/>
      <c r="AB284" s="760" t="s">
        <v>1613</v>
      </c>
      <c r="AC284" s="760"/>
      <c r="AD284" s="422"/>
      <c r="AE284" s="760" t="s">
        <v>1614</v>
      </c>
      <c r="AF284" s="760"/>
      <c r="AG284" s="422" t="s">
        <v>1168</v>
      </c>
      <c r="AH284" s="760" t="s">
        <v>1615</v>
      </c>
      <c r="AI284" s="760"/>
      <c r="AJ284" s="422"/>
      <c r="AK284" s="760" t="s">
        <v>1616</v>
      </c>
      <c r="AL284" s="760"/>
      <c r="AM284" s="454"/>
      <c r="AN284" s="760" t="s">
        <v>1617</v>
      </c>
      <c r="AO284" s="760"/>
      <c r="AP284" s="455" t="s">
        <v>1170</v>
      </c>
      <c r="AQ284" s="760" t="s">
        <v>1618</v>
      </c>
      <c r="AR284" s="760"/>
      <c r="AS284" s="453"/>
      <c r="AT284" s="422"/>
      <c r="AU284" s="755"/>
      <c r="AV284" s="450"/>
      <c r="AW284" s="450"/>
      <c r="AX284" s="450"/>
      <c r="AY284" s="450"/>
      <c r="AZ284" s="450"/>
      <c r="BA284" s="451"/>
      <c r="BB284" s="447"/>
      <c r="BC284" s="447"/>
      <c r="BD284" s="447"/>
      <c r="BE284" s="447"/>
      <c r="BF284" s="447"/>
      <c r="BG284" s="447"/>
      <c r="BH284" s="447"/>
      <c r="BI284" s="447"/>
      <c r="BJ284" s="447"/>
      <c r="BK284" s="447"/>
      <c r="BL284" s="447"/>
    </row>
    <row r="285" spans="1:64" s="448" customFormat="1">
      <c r="A285" s="447"/>
      <c r="B285" s="751"/>
      <c r="C285" s="453"/>
      <c r="D285" s="760" t="s">
        <v>1094</v>
      </c>
      <c r="E285" s="760"/>
      <c r="F285" s="422"/>
      <c r="G285" s="760" t="s">
        <v>1332</v>
      </c>
      <c r="H285" s="760"/>
      <c r="I285" s="422"/>
      <c r="J285" s="760" t="s">
        <v>1094</v>
      </c>
      <c r="K285" s="760"/>
      <c r="L285" s="422"/>
      <c r="M285" s="760" t="s">
        <v>1091</v>
      </c>
      <c r="N285" s="760"/>
      <c r="O285" s="422"/>
      <c r="P285" s="760" t="s">
        <v>1094</v>
      </c>
      <c r="Q285" s="760"/>
      <c r="R285" s="422"/>
      <c r="S285" s="760" t="s">
        <v>1094</v>
      </c>
      <c r="T285" s="760"/>
      <c r="U285" s="422"/>
      <c r="V285" s="760" t="s">
        <v>1093</v>
      </c>
      <c r="W285" s="760"/>
      <c r="X285" s="422"/>
      <c r="Y285" s="760" t="s">
        <v>1094</v>
      </c>
      <c r="Z285" s="760"/>
      <c r="AA285" s="422"/>
      <c r="AB285" s="760" t="s">
        <v>1094</v>
      </c>
      <c r="AC285" s="760"/>
      <c r="AD285" s="422"/>
      <c r="AE285" s="760" t="s">
        <v>1350</v>
      </c>
      <c r="AF285" s="760"/>
      <c r="AG285" s="422"/>
      <c r="AH285" s="760" t="s">
        <v>1467</v>
      </c>
      <c r="AI285" s="760"/>
      <c r="AJ285" s="422"/>
      <c r="AK285" s="760" t="s">
        <v>1094</v>
      </c>
      <c r="AL285" s="760"/>
      <c r="AM285" s="422"/>
      <c r="AN285" s="760" t="s">
        <v>1619</v>
      </c>
      <c r="AO285" s="760"/>
      <c r="AP285" s="422"/>
      <c r="AQ285" s="760" t="s">
        <v>1620</v>
      </c>
      <c r="AR285" s="760"/>
      <c r="AS285" s="453"/>
      <c r="AT285" s="422"/>
      <c r="AU285" s="755"/>
      <c r="AV285" s="450"/>
      <c r="AW285" s="450"/>
      <c r="AX285" s="450"/>
      <c r="AY285" s="450"/>
      <c r="AZ285" s="450"/>
      <c r="BA285" s="451"/>
      <c r="BB285" s="447"/>
      <c r="BC285" s="447"/>
      <c r="BD285" s="447"/>
      <c r="BE285" s="447"/>
      <c r="BF285" s="447"/>
      <c r="BG285" s="447"/>
      <c r="BH285" s="447"/>
      <c r="BI285" s="447"/>
      <c r="BJ285" s="447"/>
      <c r="BK285" s="447"/>
      <c r="BL285" s="447"/>
    </row>
    <row r="286" spans="1:64" s="448" customFormat="1">
      <c r="A286" s="447"/>
      <c r="B286" s="751"/>
      <c r="C286" s="449"/>
      <c r="D286" s="419"/>
      <c r="E286" s="419"/>
      <c r="F286" s="422"/>
      <c r="G286" s="419"/>
      <c r="H286" s="419"/>
      <c r="I286" s="419"/>
      <c r="J286" s="419"/>
      <c r="K286" s="419"/>
      <c r="L286" s="422"/>
      <c r="M286" s="419"/>
      <c r="N286" s="419"/>
      <c r="O286" s="422"/>
      <c r="P286" s="419"/>
      <c r="Q286" s="419"/>
      <c r="R286" s="419"/>
      <c r="S286" s="456"/>
      <c r="T286" s="457"/>
      <c r="U286" s="419"/>
      <c r="V286" s="419"/>
      <c r="W286" s="419"/>
      <c r="X286" s="449"/>
      <c r="Y286" s="419"/>
      <c r="Z286" s="419"/>
      <c r="AA286" s="422"/>
      <c r="AB286" s="419"/>
      <c r="AC286" s="419"/>
      <c r="AD286" s="422"/>
      <c r="AE286" s="419"/>
      <c r="AF286" s="419"/>
      <c r="AG286" s="422"/>
      <c r="AH286" s="419"/>
      <c r="AI286" s="419"/>
      <c r="AJ286" s="458"/>
      <c r="AK286" s="419"/>
      <c r="AL286" s="419"/>
      <c r="AM286" s="458"/>
      <c r="AN286" s="419"/>
      <c r="AO286" s="419"/>
      <c r="AP286" s="458"/>
      <c r="AQ286" s="419"/>
      <c r="AR286" s="419"/>
      <c r="AS286" s="458"/>
      <c r="AT286" s="422"/>
      <c r="AU286" s="755"/>
      <c r="AV286" s="450"/>
      <c r="AW286" s="450"/>
      <c r="AX286" s="450"/>
      <c r="AY286" s="450"/>
      <c r="AZ286" s="450"/>
      <c r="BA286" s="451"/>
      <c r="BB286" s="447"/>
      <c r="BC286" s="447"/>
      <c r="BD286" s="447"/>
      <c r="BE286" s="447"/>
      <c r="BF286" s="447"/>
      <c r="BG286" s="447"/>
      <c r="BH286" s="447"/>
      <c r="BI286" s="447"/>
      <c r="BJ286" s="447"/>
      <c r="BK286" s="447"/>
      <c r="BL286" s="447"/>
    </row>
    <row r="287" spans="1:64" s="448" customFormat="1">
      <c r="A287" s="447"/>
      <c r="B287" s="751"/>
      <c r="C287" s="459"/>
      <c r="D287" s="459">
        <f>AQ276+1</f>
        <v>345</v>
      </c>
      <c r="E287" s="459"/>
      <c r="F287" s="460"/>
      <c r="G287" s="459">
        <f>D287+1</f>
        <v>346</v>
      </c>
      <c r="H287" s="459"/>
      <c r="I287" s="460"/>
      <c r="J287" s="459">
        <f>G287+1</f>
        <v>347</v>
      </c>
      <c r="K287" s="459"/>
      <c r="L287" s="460"/>
      <c r="M287" s="459">
        <f>J287+1</f>
        <v>348</v>
      </c>
      <c r="N287" s="459"/>
      <c r="O287" s="460"/>
      <c r="P287" s="459">
        <f>M287+1</f>
        <v>349</v>
      </c>
      <c r="Q287" s="459"/>
      <c r="R287" s="460"/>
      <c r="S287" s="459">
        <f>P287+1</f>
        <v>350</v>
      </c>
      <c r="T287" s="459"/>
      <c r="U287" s="460"/>
      <c r="V287" s="459">
        <f>S287+1</f>
        <v>351</v>
      </c>
      <c r="W287" s="459"/>
      <c r="X287" s="459"/>
      <c r="Y287" s="459">
        <f>V287+1</f>
        <v>352</v>
      </c>
      <c r="Z287" s="459"/>
      <c r="AA287" s="460"/>
      <c r="AB287" s="459">
        <f>Y287+1</f>
        <v>353</v>
      </c>
      <c r="AC287" s="459"/>
      <c r="AD287" s="460"/>
      <c r="AE287" s="459">
        <f>AB287+1</f>
        <v>354</v>
      </c>
      <c r="AF287" s="459"/>
      <c r="AG287" s="460"/>
      <c r="AH287" s="459">
        <f>AE287+1</f>
        <v>355</v>
      </c>
      <c r="AI287" s="459"/>
      <c r="AJ287" s="459"/>
      <c r="AK287" s="459">
        <f>AH287+1</f>
        <v>356</v>
      </c>
      <c r="AL287" s="459"/>
      <c r="AM287" s="459"/>
      <c r="AN287" s="459">
        <f>AK287+1</f>
        <v>357</v>
      </c>
      <c r="AO287" s="459"/>
      <c r="AP287" s="459"/>
      <c r="AQ287" s="459">
        <f>AN287+1</f>
        <v>358</v>
      </c>
      <c r="AR287" s="459"/>
      <c r="AS287" s="459"/>
      <c r="AT287" s="422"/>
      <c r="AU287" s="755"/>
      <c r="AV287" s="450"/>
      <c r="AW287" s="450"/>
      <c r="AX287" s="450"/>
      <c r="AY287" s="450"/>
      <c r="AZ287" s="450"/>
      <c r="BA287" s="451"/>
      <c r="BB287" s="447"/>
      <c r="BC287" s="447"/>
      <c r="BD287" s="447"/>
      <c r="BE287" s="447"/>
      <c r="BF287" s="447"/>
      <c r="BG287" s="447"/>
      <c r="BH287" s="447"/>
      <c r="BI287" s="447"/>
      <c r="BJ287" s="447"/>
      <c r="BK287" s="447"/>
      <c r="BL287" s="447"/>
    </row>
    <row r="288" spans="1:64" s="448" customFormat="1">
      <c r="A288" s="447"/>
      <c r="B288" s="751"/>
      <c r="C288" s="813" t="s">
        <v>1167</v>
      </c>
      <c r="D288" s="808"/>
      <c r="E288" s="808"/>
      <c r="F288" s="808"/>
      <c r="G288" s="808"/>
      <c r="H288" s="808"/>
      <c r="I288" s="808"/>
      <c r="J288" s="808"/>
      <c r="K288" s="808"/>
      <c r="L288" s="808"/>
      <c r="M288" s="808"/>
      <c r="N288" s="808"/>
      <c r="O288" s="808"/>
      <c r="P288" s="808"/>
      <c r="Q288" s="808"/>
      <c r="R288" s="808"/>
      <c r="S288" s="808"/>
      <c r="T288" s="808"/>
      <c r="U288" s="808"/>
      <c r="V288" s="808"/>
      <c r="W288" s="808"/>
      <c r="X288" s="808"/>
      <c r="Y288" s="808"/>
      <c r="Z288" s="808"/>
      <c r="AA288" s="808"/>
      <c r="AB288" s="808"/>
      <c r="AC288" s="808"/>
      <c r="AD288" s="808"/>
      <c r="AE288" s="808"/>
      <c r="AF288" s="808"/>
      <c r="AG288" s="808"/>
      <c r="AH288" s="808"/>
      <c r="AI288" s="808"/>
      <c r="AJ288" s="808"/>
      <c r="AK288" s="808"/>
      <c r="AL288" s="808"/>
      <c r="AM288" s="808"/>
      <c r="AN288" s="808"/>
      <c r="AO288" s="808"/>
      <c r="AP288" s="808"/>
      <c r="AQ288" s="808"/>
      <c r="AR288" s="808"/>
      <c r="AS288" s="808"/>
      <c r="AT288" s="422"/>
      <c r="AU288" s="755"/>
      <c r="AV288" s="450"/>
      <c r="AW288" s="450"/>
      <c r="AX288" s="450"/>
      <c r="AY288" s="450"/>
      <c r="AZ288" s="450"/>
      <c r="BA288" s="451"/>
      <c r="BB288" s="447"/>
      <c r="BC288" s="447"/>
      <c r="BD288" s="447"/>
      <c r="BE288" s="447"/>
      <c r="BF288" s="447"/>
      <c r="BG288" s="447"/>
      <c r="BH288" s="447"/>
      <c r="BI288" s="447"/>
      <c r="BJ288" s="447"/>
      <c r="BK288" s="447"/>
      <c r="BL288" s="447"/>
    </row>
    <row r="289" spans="1:64" s="448" customFormat="1">
      <c r="A289" s="447"/>
      <c r="B289" s="751"/>
      <c r="C289" s="461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58"/>
      <c r="AF289" s="458"/>
      <c r="AG289" s="458"/>
      <c r="AH289" s="458"/>
      <c r="AI289" s="458"/>
      <c r="AJ289" s="458"/>
      <c r="AK289" s="458"/>
      <c r="AL289" s="458"/>
      <c r="AM289" s="458"/>
      <c r="AN289" s="458"/>
      <c r="AO289" s="458"/>
      <c r="AP289" s="458"/>
      <c r="AQ289" s="458"/>
      <c r="AR289" s="458"/>
      <c r="AS289" s="458"/>
      <c r="AT289" s="422"/>
      <c r="AU289" s="755"/>
      <c r="AV289" s="450"/>
      <c r="AW289" s="450"/>
      <c r="AX289" s="450"/>
      <c r="AY289" s="450"/>
      <c r="AZ289" s="450"/>
      <c r="BA289" s="451"/>
      <c r="BB289" s="447"/>
      <c r="BC289" s="447"/>
      <c r="BD289" s="447"/>
      <c r="BE289" s="447"/>
      <c r="BF289" s="447"/>
      <c r="BG289" s="447"/>
      <c r="BH289" s="447"/>
      <c r="BI289" s="447"/>
      <c r="BJ289" s="447"/>
      <c r="BK289" s="447"/>
      <c r="BL289" s="447"/>
    </row>
    <row r="290" spans="1:64" s="448" customFormat="1" ht="17" thickBot="1">
      <c r="A290" s="447"/>
      <c r="B290" s="751"/>
      <c r="C290" s="449"/>
      <c r="D290" s="449"/>
      <c r="E290" s="449"/>
      <c r="F290" s="422"/>
      <c r="G290" s="449"/>
      <c r="H290" s="449"/>
      <c r="I290" s="422"/>
      <c r="J290" s="449"/>
      <c r="K290" s="449"/>
      <c r="L290" s="422"/>
      <c r="M290" s="449"/>
      <c r="N290" s="449"/>
      <c r="O290" s="422"/>
      <c r="P290" s="449"/>
      <c r="Q290" s="449"/>
      <c r="R290" s="422"/>
      <c r="S290" s="449"/>
      <c r="T290" s="449" t="s">
        <v>1178</v>
      </c>
      <c r="U290" s="462"/>
      <c r="V290" s="449" t="s">
        <v>1178</v>
      </c>
      <c r="W290" s="449"/>
      <c r="X290" s="422"/>
      <c r="Y290" s="449"/>
      <c r="Z290" s="449"/>
      <c r="AA290" s="422"/>
      <c r="AB290" s="449"/>
      <c r="AC290" s="449"/>
      <c r="AD290" s="422"/>
      <c r="AE290" s="449"/>
      <c r="AF290" s="449"/>
      <c r="AG290" s="422"/>
      <c r="AH290" s="449"/>
      <c r="AI290" s="449"/>
      <c r="AJ290" s="422"/>
      <c r="AK290" s="449"/>
      <c r="AL290" s="449"/>
      <c r="AM290" s="422"/>
      <c r="AN290" s="449"/>
      <c r="AO290" s="449"/>
      <c r="AP290" s="462"/>
      <c r="AQ290" s="449"/>
      <c r="AR290" s="449"/>
      <c r="AS290" s="422"/>
      <c r="AT290" s="422"/>
      <c r="AU290" s="755"/>
      <c r="AV290" s="450"/>
      <c r="AW290" s="450"/>
      <c r="AX290" s="450"/>
      <c r="AY290" s="450"/>
      <c r="AZ290" s="450"/>
      <c r="BA290" s="451"/>
      <c r="BB290" s="447"/>
      <c r="BC290" s="447"/>
      <c r="BD290" s="447"/>
      <c r="BE290" s="447"/>
      <c r="BF290" s="447"/>
      <c r="BG290" s="447"/>
      <c r="BH290" s="447"/>
      <c r="BI290" s="447"/>
      <c r="BJ290" s="447"/>
      <c r="BK290" s="447"/>
      <c r="BL290" s="447"/>
    </row>
    <row r="291" spans="1:64" s="448" customFormat="1" ht="17.5" thickTop="1" thickBot="1">
      <c r="A291" s="447"/>
      <c r="B291" s="751"/>
      <c r="C291" s="449"/>
      <c r="D291" s="420"/>
      <c r="E291" s="421"/>
      <c r="F291" s="422"/>
      <c r="G291" s="820"/>
      <c r="H291" s="820"/>
      <c r="I291" s="422"/>
      <c r="J291" s="820"/>
      <c r="K291" s="820"/>
      <c r="L291" s="422"/>
      <c r="M291" s="820"/>
      <c r="N291" s="820"/>
      <c r="O291" s="422"/>
      <c r="P291" s="820"/>
      <c r="Q291" s="820"/>
      <c r="R291" s="422"/>
      <c r="S291" s="820" t="s">
        <v>1172</v>
      </c>
      <c r="T291" s="820"/>
      <c r="U291" s="422"/>
      <c r="V291" s="820" t="s">
        <v>1172</v>
      </c>
      <c r="W291" s="820"/>
      <c r="X291" s="422"/>
      <c r="Y291" s="820"/>
      <c r="Z291" s="820"/>
      <c r="AA291" s="422"/>
      <c r="AB291" s="820"/>
      <c r="AC291" s="820"/>
      <c r="AD291" s="422"/>
      <c r="AE291" s="820"/>
      <c r="AF291" s="820"/>
      <c r="AG291" s="422"/>
      <c r="AH291" s="820"/>
      <c r="AI291" s="820"/>
      <c r="AJ291" s="422"/>
      <c r="AK291" s="820"/>
      <c r="AL291" s="820"/>
      <c r="AM291" s="422"/>
      <c r="AN291" s="820"/>
      <c r="AO291" s="820"/>
      <c r="AP291" s="422"/>
      <c r="AQ291" s="825"/>
      <c r="AR291" s="825"/>
      <c r="AS291" s="422"/>
      <c r="AT291" s="422"/>
      <c r="AU291" s="755"/>
      <c r="AV291" s="835">
        <v>14</v>
      </c>
      <c r="AW291" s="761">
        <f>COUNTIF(D290:AR291,"FC")</f>
        <v>2</v>
      </c>
      <c r="AX291" s="761">
        <f>COUNTIF(J289:AR290,"EC")</f>
        <v>2</v>
      </c>
      <c r="AY291" s="761">
        <f>COUNTIF(A293:AR294,"E")</f>
        <v>2</v>
      </c>
      <c r="AZ291" s="761">
        <f>COUNTIF(J290:AR290,"TW")</f>
        <v>0</v>
      </c>
      <c r="BA291" s="762"/>
      <c r="BB291" s="447"/>
      <c r="BC291" s="447"/>
      <c r="BD291" s="447"/>
      <c r="BE291" s="447"/>
      <c r="BF291" s="447"/>
      <c r="BG291" s="447"/>
      <c r="BH291" s="447"/>
      <c r="BI291" s="447"/>
      <c r="BJ291" s="447"/>
      <c r="BK291" s="447"/>
      <c r="BL291" s="447"/>
    </row>
    <row r="292" spans="1:64" s="448" customFormat="1" ht="17.5" thickTop="1" thickBot="1">
      <c r="A292" s="447"/>
      <c r="B292" s="751"/>
      <c r="C292" s="422"/>
      <c r="D292" s="423" t="s">
        <v>796</v>
      </c>
      <c r="E292" s="424" t="s">
        <v>798</v>
      </c>
      <c r="F292" s="422"/>
      <c r="G292" s="423" t="s">
        <v>796</v>
      </c>
      <c r="H292" s="424" t="s">
        <v>798</v>
      </c>
      <c r="I292" s="422"/>
      <c r="J292" s="423" t="s">
        <v>796</v>
      </c>
      <c r="K292" s="424" t="s">
        <v>798</v>
      </c>
      <c r="L292" s="422"/>
      <c r="M292" s="423" t="s">
        <v>796</v>
      </c>
      <c r="N292" s="424" t="s">
        <v>798</v>
      </c>
      <c r="O292" s="422"/>
      <c r="P292" s="423" t="s">
        <v>796</v>
      </c>
      <c r="Q292" s="424" t="s">
        <v>798</v>
      </c>
      <c r="R292" s="422"/>
      <c r="S292" s="413" t="s">
        <v>796</v>
      </c>
      <c r="T292" s="414" t="s">
        <v>798</v>
      </c>
      <c r="U292" s="422"/>
      <c r="V292" s="413" t="s">
        <v>796</v>
      </c>
      <c r="W292" s="414" t="s">
        <v>798</v>
      </c>
      <c r="X292" s="422"/>
      <c r="Y292" s="423" t="s">
        <v>796</v>
      </c>
      <c r="Z292" s="424" t="s">
        <v>798</v>
      </c>
      <c r="AA292" s="422"/>
      <c r="AB292" s="423" t="s">
        <v>796</v>
      </c>
      <c r="AC292" s="424" t="s">
        <v>798</v>
      </c>
      <c r="AD292" s="422"/>
      <c r="AE292" s="423" t="s">
        <v>796</v>
      </c>
      <c r="AF292" s="424" t="s">
        <v>798</v>
      </c>
      <c r="AG292" s="422"/>
      <c r="AH292" s="423" t="s">
        <v>796</v>
      </c>
      <c r="AI292" s="424" t="s">
        <v>798</v>
      </c>
      <c r="AJ292" s="422"/>
      <c r="AK292" s="423" t="s">
        <v>796</v>
      </c>
      <c r="AL292" s="424" t="s">
        <v>798</v>
      </c>
      <c r="AM292" s="422"/>
      <c r="AN292" s="423" t="s">
        <v>796</v>
      </c>
      <c r="AO292" s="424" t="s">
        <v>798</v>
      </c>
      <c r="AP292" s="422"/>
      <c r="AQ292" s="423" t="s">
        <v>796</v>
      </c>
      <c r="AR292" s="424" t="s">
        <v>798</v>
      </c>
      <c r="AS292" s="440"/>
      <c r="AT292" s="422"/>
      <c r="AU292" s="755"/>
      <c r="AV292" s="835"/>
      <c r="AW292" s="761"/>
      <c r="AX292" s="761"/>
      <c r="AY292" s="761"/>
      <c r="AZ292" s="761"/>
      <c r="BA292" s="762"/>
      <c r="BB292" s="447"/>
      <c r="BC292" s="447"/>
      <c r="BD292" s="447"/>
      <c r="BE292" s="447"/>
      <c r="BF292" s="447"/>
      <c r="BG292" s="447"/>
      <c r="BH292" s="447"/>
      <c r="BI292" s="447"/>
      <c r="BJ292" s="447"/>
      <c r="BK292" s="447"/>
      <c r="BL292" s="447"/>
    </row>
    <row r="293" spans="1:64" s="448" customFormat="1" ht="17.5" thickTop="1" thickBot="1">
      <c r="A293" s="447"/>
      <c r="B293" s="751"/>
      <c r="C293" s="422"/>
      <c r="D293" s="427" t="s">
        <v>801</v>
      </c>
      <c r="E293" s="428" t="s">
        <v>622</v>
      </c>
      <c r="F293" s="422"/>
      <c r="G293" s="427" t="s">
        <v>801</v>
      </c>
      <c r="H293" s="428" t="s">
        <v>622</v>
      </c>
      <c r="I293" s="422" t="s">
        <v>808</v>
      </c>
      <c r="J293" s="427" t="s">
        <v>801</v>
      </c>
      <c r="K293" s="428" t="s">
        <v>622</v>
      </c>
      <c r="L293" s="422"/>
      <c r="M293" s="427" t="s">
        <v>801</v>
      </c>
      <c r="N293" s="428" t="s">
        <v>622</v>
      </c>
      <c r="O293" s="422"/>
      <c r="P293" s="427" t="s">
        <v>801</v>
      </c>
      <c r="Q293" s="428" t="s">
        <v>622</v>
      </c>
      <c r="R293" s="422"/>
      <c r="S293" s="415" t="s">
        <v>801</v>
      </c>
      <c r="T293" s="416" t="s">
        <v>622</v>
      </c>
      <c r="U293" s="422"/>
      <c r="V293" s="415" t="s">
        <v>801</v>
      </c>
      <c r="W293" s="416" t="s">
        <v>622</v>
      </c>
      <c r="X293" s="422"/>
      <c r="Y293" s="427" t="s">
        <v>801</v>
      </c>
      <c r="Z293" s="428" t="s">
        <v>622</v>
      </c>
      <c r="AA293" s="422"/>
      <c r="AB293" s="427" t="s">
        <v>801</v>
      </c>
      <c r="AC293" s="428" t="s">
        <v>622</v>
      </c>
      <c r="AD293" s="422"/>
      <c r="AE293" s="427" t="s">
        <v>801</v>
      </c>
      <c r="AF293" s="428" t="s">
        <v>622</v>
      </c>
      <c r="AG293" s="422"/>
      <c r="AH293" s="427" t="s">
        <v>801</v>
      </c>
      <c r="AI293" s="428" t="s">
        <v>622</v>
      </c>
      <c r="AJ293" s="422"/>
      <c r="AK293" s="427" t="s">
        <v>801</v>
      </c>
      <c r="AL293" s="428" t="s">
        <v>622</v>
      </c>
      <c r="AM293" s="422"/>
      <c r="AN293" s="427" t="s">
        <v>801</v>
      </c>
      <c r="AO293" s="428" t="s">
        <v>622</v>
      </c>
      <c r="AP293" s="422"/>
      <c r="AQ293" s="427" t="s">
        <v>801</v>
      </c>
      <c r="AR293" s="428" t="s">
        <v>622</v>
      </c>
      <c r="AS293" s="440"/>
      <c r="AT293" s="422"/>
      <c r="AU293" s="755"/>
      <c r="AV293" s="835"/>
      <c r="AW293" s="761"/>
      <c r="AX293" s="761"/>
      <c r="AY293" s="761"/>
      <c r="AZ293" s="761"/>
      <c r="BA293" s="762"/>
      <c r="BB293" s="447"/>
      <c r="BC293" s="447"/>
      <c r="BD293" s="447"/>
      <c r="BE293" s="447"/>
      <c r="BF293" s="447"/>
      <c r="BG293" s="447"/>
      <c r="BH293" s="447"/>
      <c r="BI293" s="447"/>
      <c r="BJ293" s="447"/>
      <c r="BK293" s="447"/>
      <c r="BL293" s="447"/>
    </row>
    <row r="294" spans="1:64" s="448" customFormat="1" ht="17" thickTop="1">
      <c r="A294" s="447"/>
      <c r="B294" s="751"/>
      <c r="C294" s="449"/>
      <c r="D294" s="431">
        <v>0</v>
      </c>
      <c r="E294" s="432" t="s">
        <v>947</v>
      </c>
      <c r="F294" s="433">
        <v>187</v>
      </c>
      <c r="G294" s="431">
        <v>0</v>
      </c>
      <c r="H294" s="432" t="s">
        <v>947</v>
      </c>
      <c r="I294" s="433">
        <v>595</v>
      </c>
      <c r="J294" s="431">
        <v>0</v>
      </c>
      <c r="K294" s="432" t="s">
        <v>947</v>
      </c>
      <c r="L294" s="433">
        <v>310</v>
      </c>
      <c r="M294" s="431">
        <v>0</v>
      </c>
      <c r="N294" s="432" t="s">
        <v>947</v>
      </c>
      <c r="O294" s="433">
        <v>325</v>
      </c>
      <c r="P294" s="431">
        <v>0</v>
      </c>
      <c r="Q294" s="432" t="s">
        <v>947</v>
      </c>
      <c r="R294" s="433">
        <v>410</v>
      </c>
      <c r="S294" s="417" t="s">
        <v>1173</v>
      </c>
      <c r="T294" s="418" t="s">
        <v>1313</v>
      </c>
      <c r="U294" s="433">
        <v>424</v>
      </c>
      <c r="V294" s="417" t="s">
        <v>1173</v>
      </c>
      <c r="W294" s="418" t="s">
        <v>1313</v>
      </c>
      <c r="X294" s="433">
        <v>379</v>
      </c>
      <c r="Y294" s="431">
        <v>0</v>
      </c>
      <c r="Z294" s="432" t="s">
        <v>947</v>
      </c>
      <c r="AA294" s="433">
        <v>378</v>
      </c>
      <c r="AB294" s="431">
        <v>0</v>
      </c>
      <c r="AC294" s="375" t="s">
        <v>947</v>
      </c>
      <c r="AD294" s="376">
        <v>384</v>
      </c>
      <c r="AE294" s="431">
        <v>0</v>
      </c>
      <c r="AF294" s="375" t="s">
        <v>947</v>
      </c>
      <c r="AG294" s="376">
        <v>254</v>
      </c>
      <c r="AH294" s="431">
        <v>0</v>
      </c>
      <c r="AI294" s="375" t="s">
        <v>947</v>
      </c>
      <c r="AJ294" s="376" t="s">
        <v>808</v>
      </c>
      <c r="AK294" s="431">
        <v>0</v>
      </c>
      <c r="AL294" s="375" t="s">
        <v>947</v>
      </c>
      <c r="AM294" s="376">
        <v>244</v>
      </c>
      <c r="AN294" s="431">
        <v>0</v>
      </c>
      <c r="AO294" s="375" t="s">
        <v>947</v>
      </c>
      <c r="AP294" s="376">
        <v>246</v>
      </c>
      <c r="AQ294" s="431">
        <v>0</v>
      </c>
      <c r="AR294" s="375" t="s">
        <v>947</v>
      </c>
      <c r="AS294" s="376">
        <v>518</v>
      </c>
      <c r="AT294" s="422"/>
      <c r="AU294" s="755"/>
      <c r="AV294" s="829"/>
      <c r="AW294" s="829"/>
      <c r="AX294" s="829"/>
      <c r="AY294" s="829"/>
      <c r="AZ294" s="829"/>
      <c r="BA294" s="832"/>
      <c r="BB294" s="452">
        <f>SUM(F294:AS294)</f>
        <v>4654</v>
      </c>
      <c r="BC294" s="447"/>
      <c r="BD294" s="447"/>
      <c r="BE294" s="447"/>
      <c r="BF294" s="447"/>
      <c r="BG294" s="447"/>
      <c r="BH294" s="447"/>
      <c r="BI294" s="447"/>
      <c r="BJ294" s="447"/>
      <c r="BK294" s="447"/>
      <c r="BL294" s="447"/>
    </row>
    <row r="295" spans="1:64" s="448" customFormat="1">
      <c r="A295" s="447"/>
      <c r="B295" s="751"/>
      <c r="C295" s="453"/>
      <c r="D295" s="760" t="s">
        <v>1621</v>
      </c>
      <c r="E295" s="760"/>
      <c r="F295" s="455" t="s">
        <v>1170</v>
      </c>
      <c r="G295" s="760" t="s">
        <v>1622</v>
      </c>
      <c r="H295" s="760"/>
      <c r="I295" s="453"/>
      <c r="J295" s="760" t="s">
        <v>1623</v>
      </c>
      <c r="K295" s="760"/>
      <c r="L295" s="453"/>
      <c r="M295" s="760" t="s">
        <v>1624</v>
      </c>
      <c r="N295" s="760"/>
      <c r="O295" s="453"/>
      <c r="P295" s="760" t="s">
        <v>1034</v>
      </c>
      <c r="Q295" s="760"/>
      <c r="R295" s="422"/>
      <c r="S295" s="760" t="s">
        <v>1035</v>
      </c>
      <c r="T295" s="760"/>
      <c r="U295" s="422"/>
      <c r="V295" s="760" t="s">
        <v>1036</v>
      </c>
      <c r="W295" s="760"/>
      <c r="X295" s="422"/>
      <c r="Y295" s="760" t="s">
        <v>1090</v>
      </c>
      <c r="Z295" s="760"/>
      <c r="AA295" s="422"/>
      <c r="AB295" s="760" t="s">
        <v>294</v>
      </c>
      <c r="AC295" s="760"/>
      <c r="AD295" s="422"/>
      <c r="AE295" s="760" t="s">
        <v>215</v>
      </c>
      <c r="AF295" s="760"/>
      <c r="AG295" s="422" t="s">
        <v>1168</v>
      </c>
      <c r="AH295" s="760" t="s">
        <v>3</v>
      </c>
      <c r="AI295" s="760"/>
      <c r="AJ295" s="422" t="s">
        <v>1186</v>
      </c>
      <c r="AK295" s="760" t="s">
        <v>4</v>
      </c>
      <c r="AL295" s="760"/>
      <c r="AM295" s="455" t="s">
        <v>1187</v>
      </c>
      <c r="AN295" s="760" t="s">
        <v>8</v>
      </c>
      <c r="AO295" s="760"/>
      <c r="AP295" s="422"/>
      <c r="AQ295" s="760" t="s">
        <v>9</v>
      </c>
      <c r="AR295" s="760"/>
      <c r="AS295" s="453"/>
      <c r="AT295" s="422"/>
      <c r="AU295" s="755"/>
      <c r="AV295" s="830"/>
      <c r="AW295" s="830"/>
      <c r="AX295" s="830"/>
      <c r="AY295" s="830"/>
      <c r="AZ295" s="830"/>
      <c r="BA295" s="833"/>
      <c r="BB295" s="447"/>
      <c r="BC295" s="447"/>
      <c r="BD295" s="447"/>
      <c r="BE295" s="447"/>
      <c r="BF295" s="447"/>
      <c r="BG295" s="447"/>
      <c r="BH295" s="447"/>
      <c r="BI295" s="447"/>
      <c r="BJ295" s="447"/>
      <c r="BK295" s="447"/>
      <c r="BL295" s="447"/>
    </row>
    <row r="296" spans="1:64" s="448" customFormat="1">
      <c r="A296" s="447"/>
      <c r="B296" s="751"/>
      <c r="C296" s="453"/>
      <c r="D296" s="760" t="s">
        <v>1625</v>
      </c>
      <c r="E296" s="760"/>
      <c r="F296" s="422"/>
      <c r="G296" s="760" t="s">
        <v>1619</v>
      </c>
      <c r="H296" s="760"/>
      <c r="I296" s="422"/>
      <c r="J296" s="760" t="s">
        <v>1626</v>
      </c>
      <c r="K296" s="760"/>
      <c r="L296" s="422"/>
      <c r="M296" s="760" t="s">
        <v>1094</v>
      </c>
      <c r="N296" s="760"/>
      <c r="O296" s="422"/>
      <c r="P296" s="760" t="s">
        <v>1329</v>
      </c>
      <c r="Q296" s="760"/>
      <c r="R296" s="422"/>
      <c r="S296" s="760" t="s">
        <v>1091</v>
      </c>
      <c r="T296" s="760"/>
      <c r="U296" s="422"/>
      <c r="V296" s="760" t="s">
        <v>1091</v>
      </c>
      <c r="W296" s="760"/>
      <c r="X296" s="422"/>
      <c r="Y296" s="760" t="s">
        <v>1099</v>
      </c>
      <c r="Z296" s="760"/>
      <c r="AA296" s="422"/>
      <c r="AB296" s="760" t="s">
        <v>1320</v>
      </c>
      <c r="AC296" s="760"/>
      <c r="AD296" s="422"/>
      <c r="AE296" s="760" t="s">
        <v>1094</v>
      </c>
      <c r="AF296" s="760"/>
      <c r="AG296" s="422"/>
      <c r="AH296" s="760" t="s">
        <v>1322</v>
      </c>
      <c r="AI296" s="760"/>
      <c r="AJ296" s="422"/>
      <c r="AK296" s="760" t="s">
        <v>1627</v>
      </c>
      <c r="AL296" s="760"/>
      <c r="AM296" s="422"/>
      <c r="AN296" s="760" t="s">
        <v>1619</v>
      </c>
      <c r="AO296" s="760"/>
      <c r="AP296" s="422"/>
      <c r="AQ296" s="760" t="s">
        <v>1318</v>
      </c>
      <c r="AR296" s="760"/>
      <c r="AS296" s="453"/>
      <c r="AT296" s="422"/>
      <c r="AU296" s="755"/>
      <c r="AV296" s="830"/>
      <c r="AW296" s="830"/>
      <c r="AX296" s="830"/>
      <c r="AY296" s="830"/>
      <c r="AZ296" s="830"/>
      <c r="BA296" s="833"/>
      <c r="BB296" s="447"/>
      <c r="BC296" s="447"/>
      <c r="BD296" s="447"/>
      <c r="BE296" s="447"/>
      <c r="BF296" s="447"/>
      <c r="BG296" s="447"/>
      <c r="BH296" s="447"/>
      <c r="BI296" s="447"/>
      <c r="BJ296" s="447"/>
      <c r="BK296" s="447"/>
      <c r="BL296" s="447"/>
    </row>
    <row r="297" spans="1:64" s="448" customFormat="1">
      <c r="A297" s="447"/>
      <c r="B297" s="751"/>
      <c r="C297" s="449"/>
      <c r="D297" s="419"/>
      <c r="E297" s="419"/>
      <c r="F297" s="422"/>
      <c r="G297" s="419"/>
      <c r="H297" s="419"/>
      <c r="I297" s="419"/>
      <c r="J297" s="419"/>
      <c r="K297" s="419"/>
      <c r="L297" s="422"/>
      <c r="M297" s="419"/>
      <c r="N297" s="419"/>
      <c r="O297" s="422"/>
      <c r="P297" s="419"/>
      <c r="Q297" s="419"/>
      <c r="R297" s="419"/>
      <c r="S297" s="456"/>
      <c r="T297" s="457"/>
      <c r="U297" s="419"/>
      <c r="V297" s="419"/>
      <c r="W297" s="419"/>
      <c r="X297" s="449"/>
      <c r="Y297" s="419"/>
      <c r="Z297" s="419"/>
      <c r="AA297" s="422"/>
      <c r="AB297" s="419"/>
      <c r="AC297" s="419"/>
      <c r="AD297" s="422"/>
      <c r="AE297" s="419"/>
      <c r="AF297" s="419"/>
      <c r="AG297" s="422"/>
      <c r="AH297" s="419"/>
      <c r="AI297" s="419"/>
      <c r="AJ297" s="458"/>
      <c r="AK297" s="419"/>
      <c r="AL297" s="419"/>
      <c r="AM297" s="458"/>
      <c r="AN297" s="419"/>
      <c r="AO297" s="419"/>
      <c r="AP297" s="458"/>
      <c r="AQ297" s="419"/>
      <c r="AR297" s="419"/>
      <c r="AS297" s="458"/>
      <c r="AT297" s="422"/>
      <c r="AU297" s="755"/>
      <c r="AV297" s="830"/>
      <c r="AW297" s="830"/>
      <c r="AX297" s="830"/>
      <c r="AY297" s="830"/>
      <c r="AZ297" s="830"/>
      <c r="BA297" s="833"/>
      <c r="BB297" s="447"/>
      <c r="BC297" s="447"/>
      <c r="BD297" s="447"/>
      <c r="BE297" s="447"/>
      <c r="BF297" s="447"/>
      <c r="BG297" s="447"/>
      <c r="BH297" s="447"/>
      <c r="BI297" s="447"/>
      <c r="BJ297" s="447"/>
      <c r="BK297" s="447"/>
      <c r="BL297" s="447"/>
    </row>
    <row r="298" spans="1:64" s="448" customFormat="1">
      <c r="A298" s="447"/>
      <c r="B298" s="751"/>
      <c r="C298" s="459"/>
      <c r="D298" s="459">
        <f>AQ287+1</f>
        <v>359</v>
      </c>
      <c r="E298" s="459"/>
      <c r="F298" s="460"/>
      <c r="G298" s="459">
        <f>D298+1</f>
        <v>360</v>
      </c>
      <c r="H298" s="459"/>
      <c r="I298" s="460"/>
      <c r="J298" s="459">
        <f>G298+1</f>
        <v>361</v>
      </c>
      <c r="K298" s="459"/>
      <c r="L298" s="460"/>
      <c r="M298" s="459">
        <f>J298+1</f>
        <v>362</v>
      </c>
      <c r="N298" s="459"/>
      <c r="O298" s="460"/>
      <c r="P298" s="459">
        <f>M298+1</f>
        <v>363</v>
      </c>
      <c r="Q298" s="459"/>
      <c r="R298" s="460"/>
      <c r="S298" s="459">
        <f>P298+1</f>
        <v>364</v>
      </c>
      <c r="T298" s="459"/>
      <c r="U298" s="460"/>
      <c r="V298" s="459">
        <f>S298+1</f>
        <v>365</v>
      </c>
      <c r="W298" s="459"/>
      <c r="X298" s="459"/>
      <c r="Y298" s="459">
        <f>V298+1</f>
        <v>366</v>
      </c>
      <c r="Z298" s="459"/>
      <c r="AA298" s="460"/>
      <c r="AB298" s="459">
        <f>Y298+1</f>
        <v>367</v>
      </c>
      <c r="AC298" s="459"/>
      <c r="AD298" s="460"/>
      <c r="AE298" s="459">
        <f>AB298+1</f>
        <v>368</v>
      </c>
      <c r="AF298" s="459"/>
      <c r="AG298" s="460"/>
      <c r="AH298" s="459">
        <f>AE298+1</f>
        <v>369</v>
      </c>
      <c r="AI298" s="459"/>
      <c r="AJ298" s="459"/>
      <c r="AK298" s="459">
        <f>AH298+1</f>
        <v>370</v>
      </c>
      <c r="AL298" s="459"/>
      <c r="AM298" s="459"/>
      <c r="AN298" s="459">
        <f>AK298+1</f>
        <v>371</v>
      </c>
      <c r="AO298" s="459"/>
      <c r="AP298" s="459"/>
      <c r="AQ298" s="459">
        <f>AN298+1</f>
        <v>372</v>
      </c>
      <c r="AR298" s="459"/>
      <c r="AS298" s="459"/>
      <c r="AT298" s="422"/>
      <c r="AU298" s="755"/>
      <c r="AV298" s="830"/>
      <c r="AW298" s="830"/>
      <c r="AX298" s="830"/>
      <c r="AY298" s="830"/>
      <c r="AZ298" s="830"/>
      <c r="BA298" s="833"/>
      <c r="BB298" s="447"/>
      <c r="BC298" s="447"/>
      <c r="BD298" s="447"/>
      <c r="BE298" s="447"/>
      <c r="BF298" s="447"/>
      <c r="BG298" s="447"/>
      <c r="BH298" s="447"/>
      <c r="BI298" s="447"/>
      <c r="BJ298" s="447"/>
      <c r="BK298" s="447"/>
      <c r="BL298" s="447"/>
    </row>
    <row r="299" spans="1:64" s="448" customFormat="1">
      <c r="A299" s="447"/>
      <c r="B299" s="751"/>
      <c r="C299" s="813" t="s">
        <v>1169</v>
      </c>
      <c r="D299" s="808"/>
      <c r="E299" s="808"/>
      <c r="F299" s="808"/>
      <c r="G299" s="808"/>
      <c r="H299" s="808"/>
      <c r="I299" s="808"/>
      <c r="J299" s="808"/>
      <c r="K299" s="808"/>
      <c r="L299" s="808"/>
      <c r="M299" s="808"/>
      <c r="N299" s="808"/>
      <c r="O299" s="808"/>
      <c r="P299" s="808"/>
      <c r="Q299" s="808"/>
      <c r="R299" s="808"/>
      <c r="S299" s="808"/>
      <c r="T299" s="808"/>
      <c r="U299" s="808"/>
      <c r="V299" s="808"/>
      <c r="W299" s="808"/>
      <c r="X299" s="808"/>
      <c r="Y299" s="808"/>
      <c r="Z299" s="808"/>
      <c r="AA299" s="808"/>
      <c r="AB299" s="808"/>
      <c r="AC299" s="808"/>
      <c r="AD299" s="808"/>
      <c r="AE299" s="808"/>
      <c r="AF299" s="808"/>
      <c r="AG299" s="808"/>
      <c r="AH299" s="808"/>
      <c r="AI299" s="808"/>
      <c r="AJ299" s="808"/>
      <c r="AK299" s="808"/>
      <c r="AL299" s="808"/>
      <c r="AM299" s="808"/>
      <c r="AN299" s="808"/>
      <c r="AO299" s="808"/>
      <c r="AP299" s="808"/>
      <c r="AQ299" s="808"/>
      <c r="AR299" s="808"/>
      <c r="AS299" s="808"/>
      <c r="AT299" s="422"/>
      <c r="AU299" s="755"/>
      <c r="AV299" s="830"/>
      <c r="AW299" s="830"/>
      <c r="AX299" s="830"/>
      <c r="AY299" s="830"/>
      <c r="AZ299" s="830"/>
      <c r="BA299" s="833"/>
      <c r="BB299" s="447"/>
      <c r="BC299" s="447"/>
      <c r="BD299" s="447"/>
      <c r="BE299" s="447"/>
      <c r="BF299" s="447"/>
      <c r="BG299" s="447"/>
      <c r="BH299" s="447"/>
      <c r="BI299" s="447"/>
      <c r="BJ299" s="447"/>
      <c r="BK299" s="447"/>
      <c r="BL299" s="447"/>
    </row>
    <row r="300" spans="1:64" s="448" customFormat="1">
      <c r="A300" s="447"/>
      <c r="B300" s="751"/>
      <c r="C300" s="461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58"/>
      <c r="AF300" s="458"/>
      <c r="AG300" s="458"/>
      <c r="AH300" s="458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22"/>
      <c r="AU300" s="755"/>
      <c r="AV300" s="830"/>
      <c r="AW300" s="830"/>
      <c r="AX300" s="830"/>
      <c r="AY300" s="830"/>
      <c r="AZ300" s="830"/>
      <c r="BA300" s="833"/>
      <c r="BB300" s="447"/>
      <c r="BC300" s="447"/>
      <c r="BD300" s="447"/>
      <c r="BE300" s="447"/>
      <c r="BF300" s="447"/>
      <c r="BG300" s="447"/>
      <c r="BH300" s="447"/>
      <c r="BI300" s="447"/>
      <c r="BJ300" s="447"/>
      <c r="BK300" s="447"/>
      <c r="BL300" s="447"/>
    </row>
    <row r="301" spans="1:64" s="448" customFormat="1">
      <c r="A301" s="447"/>
      <c r="B301" s="751"/>
      <c r="C301" s="449"/>
      <c r="D301" s="449"/>
      <c r="E301" s="449" t="s">
        <v>1172</v>
      </c>
      <c r="F301" s="422"/>
      <c r="G301" s="449" t="s">
        <v>1178</v>
      </c>
      <c r="H301" s="449"/>
      <c r="I301" s="422"/>
      <c r="J301" s="449"/>
      <c r="K301" s="449"/>
      <c r="L301" s="422"/>
      <c r="M301" s="449"/>
      <c r="N301" s="449" t="s">
        <v>1178</v>
      </c>
      <c r="O301" s="422"/>
      <c r="P301" s="449"/>
      <c r="Q301" s="449" t="s">
        <v>1178</v>
      </c>
      <c r="R301" s="422"/>
      <c r="S301" s="449"/>
      <c r="T301" s="449" t="s">
        <v>1178</v>
      </c>
      <c r="U301" s="462"/>
      <c r="V301" s="449"/>
      <c r="W301" s="449" t="s">
        <v>1178</v>
      </c>
      <c r="X301" s="422"/>
      <c r="Y301" s="449"/>
      <c r="Z301" s="449"/>
      <c r="AA301" s="422"/>
      <c r="AB301" s="449"/>
      <c r="AC301" s="449"/>
      <c r="AD301" s="422"/>
      <c r="AE301" s="449"/>
      <c r="AF301" s="449"/>
      <c r="AG301" s="422"/>
      <c r="AH301" s="449"/>
      <c r="AI301" s="449"/>
      <c r="AJ301" s="422"/>
      <c r="AK301" s="449"/>
      <c r="AL301" s="449"/>
      <c r="AM301" s="422"/>
      <c r="AN301" s="449" t="s">
        <v>1178</v>
      </c>
      <c r="AO301" s="449"/>
      <c r="AP301" s="462"/>
      <c r="AQ301" s="449"/>
      <c r="AR301" s="449"/>
      <c r="AS301" s="422"/>
      <c r="AT301" s="422"/>
      <c r="AU301" s="755"/>
      <c r="AV301" s="830"/>
      <c r="AW301" s="830"/>
      <c r="AX301" s="830"/>
      <c r="AY301" s="830"/>
      <c r="AZ301" s="830"/>
      <c r="BA301" s="833"/>
      <c r="BB301" s="447"/>
      <c r="BC301" s="447"/>
      <c r="BD301" s="447"/>
      <c r="BE301" s="447"/>
      <c r="BF301" s="447"/>
      <c r="BG301" s="447"/>
      <c r="BH301" s="447"/>
      <c r="BI301" s="447"/>
      <c r="BJ301" s="447"/>
      <c r="BK301" s="447"/>
      <c r="BL301" s="447"/>
    </row>
    <row r="302" spans="1:64" s="448" customFormat="1" ht="17" thickBot="1">
      <c r="A302" s="447"/>
      <c r="B302" s="751"/>
      <c r="C302" s="449"/>
      <c r="D302" s="420" t="s">
        <v>1172</v>
      </c>
      <c r="E302" s="421"/>
      <c r="F302" s="422"/>
      <c r="G302" s="820" t="s">
        <v>1172</v>
      </c>
      <c r="H302" s="820"/>
      <c r="I302" s="422"/>
      <c r="J302" s="820"/>
      <c r="K302" s="820"/>
      <c r="L302" s="422"/>
      <c r="M302" s="820" t="s">
        <v>1172</v>
      </c>
      <c r="N302" s="820"/>
      <c r="O302" s="422"/>
      <c r="P302" s="820" t="s">
        <v>1172</v>
      </c>
      <c r="Q302" s="820"/>
      <c r="R302" s="422"/>
      <c r="S302" s="820" t="s">
        <v>1172</v>
      </c>
      <c r="T302" s="820"/>
      <c r="U302" s="422"/>
      <c r="V302" s="820" t="s">
        <v>1172</v>
      </c>
      <c r="W302" s="820"/>
      <c r="X302" s="422"/>
      <c r="Y302" s="820"/>
      <c r="Z302" s="820"/>
      <c r="AA302" s="422"/>
      <c r="AB302" s="820" t="s">
        <v>1172</v>
      </c>
      <c r="AC302" s="820"/>
      <c r="AD302" s="422"/>
      <c r="AE302" s="824" t="s">
        <v>1172</v>
      </c>
      <c r="AF302" s="824"/>
      <c r="AG302" s="422"/>
      <c r="AH302" s="820"/>
      <c r="AI302" s="820"/>
      <c r="AJ302" s="422"/>
      <c r="AK302" s="820"/>
      <c r="AL302" s="820"/>
      <c r="AM302" s="422"/>
      <c r="AN302" s="820" t="s">
        <v>1172</v>
      </c>
      <c r="AO302" s="820"/>
      <c r="AP302" s="422"/>
      <c r="AQ302" s="825"/>
      <c r="AR302" s="825"/>
      <c r="AS302" s="422"/>
      <c r="AT302" s="422"/>
      <c r="AU302" s="755"/>
      <c r="AV302" s="831"/>
      <c r="AW302" s="831"/>
      <c r="AX302" s="831"/>
      <c r="AY302" s="831"/>
      <c r="AZ302" s="831"/>
      <c r="BA302" s="834"/>
      <c r="BB302" s="447"/>
      <c r="BC302" s="447"/>
      <c r="BD302" s="447"/>
      <c r="BE302" s="447"/>
      <c r="BF302" s="447"/>
      <c r="BG302" s="447"/>
      <c r="BH302" s="447"/>
      <c r="BI302" s="447"/>
      <c r="BJ302" s="447"/>
      <c r="BK302" s="447"/>
      <c r="BL302" s="447"/>
    </row>
    <row r="303" spans="1:64" s="448" customFormat="1" ht="17.5" thickTop="1" thickBot="1">
      <c r="A303" s="447"/>
      <c r="B303" s="751"/>
      <c r="C303" s="422"/>
      <c r="D303" s="413" t="s">
        <v>796</v>
      </c>
      <c r="E303" s="414" t="s">
        <v>798</v>
      </c>
      <c r="F303" s="422"/>
      <c r="G303" s="413" t="s">
        <v>796</v>
      </c>
      <c r="H303" s="414" t="s">
        <v>798</v>
      </c>
      <c r="I303" s="422"/>
      <c r="J303" s="423" t="s">
        <v>796</v>
      </c>
      <c r="K303" s="424" t="s">
        <v>798</v>
      </c>
      <c r="L303" s="422"/>
      <c r="M303" s="413" t="s">
        <v>796</v>
      </c>
      <c r="N303" s="414" t="s">
        <v>798</v>
      </c>
      <c r="O303" s="422"/>
      <c r="P303" s="413" t="s">
        <v>796</v>
      </c>
      <c r="Q303" s="414" t="s">
        <v>798</v>
      </c>
      <c r="R303" s="422"/>
      <c r="S303" s="413" t="s">
        <v>796</v>
      </c>
      <c r="T303" s="414" t="s">
        <v>798</v>
      </c>
      <c r="U303" s="422"/>
      <c r="V303" s="413" t="s">
        <v>796</v>
      </c>
      <c r="W303" s="414" t="s">
        <v>798</v>
      </c>
      <c r="X303" s="422"/>
      <c r="Y303" s="423" t="s">
        <v>796</v>
      </c>
      <c r="Z303" s="424" t="s">
        <v>798</v>
      </c>
      <c r="AA303" s="422"/>
      <c r="AB303" s="413" t="s">
        <v>796</v>
      </c>
      <c r="AC303" s="414" t="s">
        <v>798</v>
      </c>
      <c r="AD303" s="422"/>
      <c r="AE303" s="413" t="s">
        <v>796</v>
      </c>
      <c r="AF303" s="414" t="s">
        <v>798</v>
      </c>
      <c r="AG303" s="422"/>
      <c r="AH303" s="423" t="s">
        <v>796</v>
      </c>
      <c r="AI303" s="424" t="s">
        <v>798</v>
      </c>
      <c r="AJ303" s="422"/>
      <c r="AK303" s="423" t="s">
        <v>796</v>
      </c>
      <c r="AL303" s="424" t="s">
        <v>798</v>
      </c>
      <c r="AM303" s="422"/>
      <c r="AN303" s="413" t="s">
        <v>796</v>
      </c>
      <c r="AO303" s="414" t="s">
        <v>798</v>
      </c>
      <c r="AP303" s="422"/>
      <c r="AQ303" s="423" t="s">
        <v>796</v>
      </c>
      <c r="AR303" s="424" t="s">
        <v>798</v>
      </c>
      <c r="AS303" s="440"/>
      <c r="AT303" s="422"/>
      <c r="AU303" s="755"/>
      <c r="AV303" s="835">
        <v>14</v>
      </c>
      <c r="AW303" s="761">
        <f>COUNTIF(D302:AR303,"FC")</f>
        <v>9</v>
      </c>
      <c r="AX303" s="761">
        <f>COUNTIF(C301:AR301,"EC")</f>
        <v>6</v>
      </c>
      <c r="AY303" s="761">
        <f>COUNTIF(A305:AR306,"E")</f>
        <v>7</v>
      </c>
      <c r="AZ303" s="761">
        <f>COUNTIF(J302:AR302,"TW")</f>
        <v>0</v>
      </c>
      <c r="BA303" s="762"/>
      <c r="BB303" s="447"/>
      <c r="BC303" s="447"/>
      <c r="BD303" s="447"/>
      <c r="BE303" s="447"/>
      <c r="BF303" s="447"/>
      <c r="BG303" s="447"/>
      <c r="BH303" s="447"/>
      <c r="BI303" s="447"/>
      <c r="BJ303" s="447"/>
      <c r="BK303" s="447"/>
      <c r="BL303" s="447"/>
    </row>
    <row r="304" spans="1:64" s="448" customFormat="1" ht="17.5" thickTop="1" thickBot="1">
      <c r="A304" s="447"/>
      <c r="B304" s="751"/>
      <c r="C304" s="422"/>
      <c r="D304" s="415" t="s">
        <v>801</v>
      </c>
      <c r="E304" s="416" t="s">
        <v>622</v>
      </c>
      <c r="F304" s="422"/>
      <c r="G304" s="415" t="s">
        <v>801</v>
      </c>
      <c r="H304" s="416" t="s">
        <v>622</v>
      </c>
      <c r="I304" s="422" t="s">
        <v>808</v>
      </c>
      <c r="J304" s="427" t="s">
        <v>801</v>
      </c>
      <c r="K304" s="428" t="s">
        <v>622</v>
      </c>
      <c r="L304" s="422"/>
      <c r="M304" s="415" t="s">
        <v>801</v>
      </c>
      <c r="N304" s="416" t="s">
        <v>622</v>
      </c>
      <c r="O304" s="422"/>
      <c r="P304" s="415" t="s">
        <v>801</v>
      </c>
      <c r="Q304" s="416" t="s">
        <v>622</v>
      </c>
      <c r="R304" s="422"/>
      <c r="S304" s="415" t="s">
        <v>801</v>
      </c>
      <c r="T304" s="416" t="s">
        <v>622</v>
      </c>
      <c r="U304" s="422"/>
      <c r="V304" s="415" t="s">
        <v>801</v>
      </c>
      <c r="W304" s="416" t="s">
        <v>622</v>
      </c>
      <c r="X304" s="422"/>
      <c r="Y304" s="427" t="s">
        <v>801</v>
      </c>
      <c r="Z304" s="428" t="s">
        <v>622</v>
      </c>
      <c r="AA304" s="422"/>
      <c r="AB304" s="415" t="s">
        <v>801</v>
      </c>
      <c r="AC304" s="416" t="s">
        <v>622</v>
      </c>
      <c r="AD304" s="422"/>
      <c r="AE304" s="415" t="s">
        <v>801</v>
      </c>
      <c r="AF304" s="416" t="s">
        <v>622</v>
      </c>
      <c r="AG304" s="422"/>
      <c r="AH304" s="427" t="s">
        <v>801</v>
      </c>
      <c r="AI304" s="428" t="s">
        <v>622</v>
      </c>
      <c r="AJ304" s="422"/>
      <c r="AK304" s="427" t="s">
        <v>801</v>
      </c>
      <c r="AL304" s="428" t="s">
        <v>622</v>
      </c>
      <c r="AM304" s="422"/>
      <c r="AN304" s="415" t="s">
        <v>801</v>
      </c>
      <c r="AO304" s="416" t="s">
        <v>622</v>
      </c>
      <c r="AP304" s="422"/>
      <c r="AQ304" s="427" t="s">
        <v>801</v>
      </c>
      <c r="AR304" s="428" t="s">
        <v>622</v>
      </c>
      <c r="AS304" s="440"/>
      <c r="AT304" s="422"/>
      <c r="AU304" s="755"/>
      <c r="AV304" s="835"/>
      <c r="AW304" s="761"/>
      <c r="AX304" s="761"/>
      <c r="AY304" s="761"/>
      <c r="AZ304" s="761"/>
      <c r="BA304" s="762"/>
      <c r="BB304" s="447"/>
      <c r="BC304" s="447"/>
      <c r="BD304" s="447"/>
      <c r="BE304" s="447"/>
      <c r="BF304" s="447"/>
      <c r="BG304" s="447"/>
      <c r="BH304" s="447"/>
      <c r="BI304" s="447"/>
      <c r="BJ304" s="447"/>
      <c r="BK304" s="447"/>
      <c r="BL304" s="447"/>
    </row>
    <row r="305" spans="1:64" s="448" customFormat="1" ht="17.5" thickTop="1" thickBot="1">
      <c r="A305" s="447"/>
      <c r="B305" s="751"/>
      <c r="C305" s="449"/>
      <c r="D305" s="417" t="s">
        <v>1173</v>
      </c>
      <c r="E305" s="418" t="s">
        <v>1313</v>
      </c>
      <c r="F305" s="433">
        <v>430</v>
      </c>
      <c r="G305" s="417" t="s">
        <v>1173</v>
      </c>
      <c r="H305" s="418" t="s">
        <v>1313</v>
      </c>
      <c r="I305" s="433">
        <v>415</v>
      </c>
      <c r="J305" s="431">
        <v>0</v>
      </c>
      <c r="K305" s="432" t="s">
        <v>947</v>
      </c>
      <c r="L305" s="433">
        <v>415</v>
      </c>
      <c r="M305" s="417" t="s">
        <v>1173</v>
      </c>
      <c r="N305" s="418" t="s">
        <v>1313</v>
      </c>
      <c r="O305" s="433">
        <v>425</v>
      </c>
      <c r="P305" s="417" t="s">
        <v>1173</v>
      </c>
      <c r="Q305" s="418" t="s">
        <v>1313</v>
      </c>
      <c r="R305" s="433">
        <v>415</v>
      </c>
      <c r="S305" s="417"/>
      <c r="T305" s="418" t="s">
        <v>1313</v>
      </c>
      <c r="U305" s="433">
        <v>400</v>
      </c>
      <c r="V305" s="417" t="s">
        <v>1173</v>
      </c>
      <c r="W305" s="418" t="s">
        <v>1095</v>
      </c>
      <c r="X305" s="433">
        <v>337</v>
      </c>
      <c r="Y305" s="431">
        <v>0</v>
      </c>
      <c r="Z305" s="432" t="s">
        <v>947</v>
      </c>
      <c r="AA305" s="433">
        <v>331</v>
      </c>
      <c r="AB305" s="417">
        <v>0</v>
      </c>
      <c r="AC305" s="418" t="s">
        <v>947</v>
      </c>
      <c r="AD305" s="433">
        <v>442</v>
      </c>
      <c r="AE305" s="417" t="s">
        <v>1173</v>
      </c>
      <c r="AF305" s="418" t="s">
        <v>1313</v>
      </c>
      <c r="AG305" s="433">
        <v>435</v>
      </c>
      <c r="AH305" s="431">
        <v>0</v>
      </c>
      <c r="AI305" s="432" t="s">
        <v>947</v>
      </c>
      <c r="AJ305" s="433">
        <v>297.19499999999999</v>
      </c>
      <c r="AK305" s="431">
        <v>0</v>
      </c>
      <c r="AL305" s="432" t="s">
        <v>947</v>
      </c>
      <c r="AM305" s="433">
        <v>322</v>
      </c>
      <c r="AN305" s="417" t="s">
        <v>1173</v>
      </c>
      <c r="AO305" s="418" t="s">
        <v>1095</v>
      </c>
      <c r="AP305" s="376">
        <v>451</v>
      </c>
      <c r="AQ305" s="431">
        <v>0</v>
      </c>
      <c r="AR305" s="375" t="s">
        <v>947</v>
      </c>
      <c r="AS305" s="376">
        <v>379.154</v>
      </c>
      <c r="AT305" s="422"/>
      <c r="AU305" s="755"/>
      <c r="AV305" s="835"/>
      <c r="AW305" s="761"/>
      <c r="AX305" s="761"/>
      <c r="AY305" s="761"/>
      <c r="AZ305" s="761"/>
      <c r="BA305" s="762"/>
      <c r="BB305" s="452">
        <f>SUM(F305:AS305)</f>
        <v>5494.3490000000002</v>
      </c>
      <c r="BC305" s="447"/>
      <c r="BD305" s="447"/>
      <c r="BE305" s="447"/>
      <c r="BF305" s="447"/>
      <c r="BG305" s="447"/>
      <c r="BH305" s="447"/>
      <c r="BI305" s="447"/>
      <c r="BJ305" s="447"/>
      <c r="BK305" s="447"/>
      <c r="BL305" s="447"/>
    </row>
    <row r="306" spans="1:64" s="448" customFormat="1" ht="17" thickTop="1">
      <c r="A306" s="447"/>
      <c r="B306" s="751"/>
      <c r="C306" s="453"/>
      <c r="D306" s="760" t="s">
        <v>195</v>
      </c>
      <c r="E306" s="760"/>
      <c r="F306" s="422"/>
      <c r="G306" s="760" t="s">
        <v>186</v>
      </c>
      <c r="H306" s="760"/>
      <c r="I306" s="453"/>
      <c r="J306" s="760" t="s">
        <v>187</v>
      </c>
      <c r="K306" s="760"/>
      <c r="L306" s="453"/>
      <c r="M306" s="760" t="s">
        <v>185</v>
      </c>
      <c r="N306" s="760"/>
      <c r="O306" s="453"/>
      <c r="P306" s="760" t="s">
        <v>183</v>
      </c>
      <c r="Q306" s="760"/>
      <c r="R306" s="422"/>
      <c r="S306" s="760" t="s">
        <v>191</v>
      </c>
      <c r="T306" s="760"/>
      <c r="U306" s="422"/>
      <c r="V306" s="760" t="s">
        <v>192</v>
      </c>
      <c r="W306" s="760"/>
      <c r="X306" s="422"/>
      <c r="Y306" s="760" t="s">
        <v>198</v>
      </c>
      <c r="Z306" s="760"/>
      <c r="AA306" s="422"/>
      <c r="AB306" s="760" t="s">
        <v>203</v>
      </c>
      <c r="AC306" s="760"/>
      <c r="AD306" s="422"/>
      <c r="AE306" s="760" t="s">
        <v>207</v>
      </c>
      <c r="AF306" s="760"/>
      <c r="AG306" s="422"/>
      <c r="AH306" s="760" t="s">
        <v>1628</v>
      </c>
      <c r="AI306" s="760"/>
      <c r="AJ306" s="422"/>
      <c r="AK306" s="760" t="s">
        <v>1629</v>
      </c>
      <c r="AL306" s="760"/>
      <c r="AM306" s="454"/>
      <c r="AN306" s="760" t="s">
        <v>1037</v>
      </c>
      <c r="AO306" s="760"/>
      <c r="AP306" s="422"/>
      <c r="AQ306" s="760" t="s">
        <v>1038</v>
      </c>
      <c r="AR306" s="760"/>
      <c r="AS306" s="453"/>
      <c r="AT306" s="422"/>
      <c r="AU306" s="755"/>
      <c r="AV306" s="450"/>
      <c r="AW306" s="450"/>
      <c r="AX306" s="450"/>
      <c r="AY306" s="450"/>
      <c r="AZ306" s="450"/>
      <c r="BA306" s="451"/>
      <c r="BB306" s="447"/>
      <c r="BC306" s="447"/>
      <c r="BD306" s="447"/>
      <c r="BE306" s="447"/>
      <c r="BF306" s="447"/>
      <c r="BG306" s="447"/>
      <c r="BH306" s="447"/>
      <c r="BI306" s="447"/>
      <c r="BJ306" s="447"/>
      <c r="BK306" s="447"/>
      <c r="BL306" s="447"/>
    </row>
    <row r="307" spans="1:64" s="448" customFormat="1">
      <c r="A307" s="447"/>
      <c r="B307" s="751"/>
      <c r="C307" s="453"/>
      <c r="D307" s="760" t="s">
        <v>1094</v>
      </c>
      <c r="E307" s="760"/>
      <c r="F307" s="422"/>
      <c r="G307" s="760" t="s">
        <v>1093</v>
      </c>
      <c r="H307" s="760"/>
      <c r="I307" s="422"/>
      <c r="J307" s="760" t="s">
        <v>1091</v>
      </c>
      <c r="K307" s="760"/>
      <c r="L307" s="422"/>
      <c r="M307" s="760" t="s">
        <v>1094</v>
      </c>
      <c r="N307" s="760"/>
      <c r="O307" s="422"/>
      <c r="P307" s="760" t="s">
        <v>1094</v>
      </c>
      <c r="Q307" s="760"/>
      <c r="R307" s="422"/>
      <c r="S307" s="760" t="s">
        <v>1094</v>
      </c>
      <c r="T307" s="760"/>
      <c r="U307" s="422"/>
      <c r="V307" s="760" t="s">
        <v>1094</v>
      </c>
      <c r="W307" s="760"/>
      <c r="X307" s="422"/>
      <c r="Y307" s="760" t="s">
        <v>1094</v>
      </c>
      <c r="Z307" s="760"/>
      <c r="AA307" s="422"/>
      <c r="AB307" s="760" t="s">
        <v>1328</v>
      </c>
      <c r="AC307" s="760"/>
      <c r="AD307" s="422"/>
      <c r="AE307" s="760" t="s">
        <v>1099</v>
      </c>
      <c r="AF307" s="760"/>
      <c r="AG307" s="422"/>
      <c r="AH307" s="760" t="s">
        <v>1328</v>
      </c>
      <c r="AI307" s="760"/>
      <c r="AJ307" s="422"/>
      <c r="AK307" s="760" t="s">
        <v>1404</v>
      </c>
      <c r="AL307" s="760"/>
      <c r="AM307" s="422"/>
      <c r="AN307" s="760" t="s">
        <v>1094</v>
      </c>
      <c r="AO307" s="760"/>
      <c r="AP307" s="422"/>
      <c r="AQ307" s="760" t="s">
        <v>1318</v>
      </c>
      <c r="AR307" s="760"/>
      <c r="AS307" s="453"/>
      <c r="AT307" s="422"/>
      <c r="AU307" s="755"/>
      <c r="AV307" s="450"/>
      <c r="AW307" s="450"/>
      <c r="AX307" s="450"/>
      <c r="AY307" s="450"/>
      <c r="AZ307" s="450"/>
      <c r="BA307" s="451"/>
      <c r="BB307" s="447"/>
      <c r="BC307" s="447"/>
      <c r="BD307" s="447"/>
      <c r="BE307" s="447"/>
      <c r="BF307" s="447"/>
      <c r="BG307" s="447"/>
      <c r="BH307" s="447"/>
      <c r="BI307" s="447"/>
      <c r="BJ307" s="447"/>
      <c r="BK307" s="447"/>
      <c r="BL307" s="447"/>
    </row>
    <row r="308" spans="1:64" s="448" customFormat="1">
      <c r="A308" s="447"/>
      <c r="B308" s="751"/>
      <c r="C308" s="449"/>
      <c r="D308" s="419"/>
      <c r="E308" s="419"/>
      <c r="F308" s="422"/>
      <c r="G308" s="419"/>
      <c r="H308" s="419"/>
      <c r="I308" s="419"/>
      <c r="J308" s="419"/>
      <c r="K308" s="419"/>
      <c r="L308" s="422"/>
      <c r="M308" s="419"/>
      <c r="N308" s="419"/>
      <c r="O308" s="422"/>
      <c r="P308" s="419"/>
      <c r="Q308" s="419"/>
      <c r="R308" s="419"/>
      <c r="S308" s="456"/>
      <c r="T308" s="457"/>
      <c r="U308" s="419"/>
      <c r="V308" s="419"/>
      <c r="W308" s="419"/>
      <c r="X308" s="449"/>
      <c r="Y308" s="419"/>
      <c r="Z308" s="419"/>
      <c r="AA308" s="422"/>
      <c r="AB308" s="419"/>
      <c r="AC308" s="419"/>
      <c r="AD308" s="422"/>
      <c r="AE308" s="419"/>
      <c r="AF308" s="419"/>
      <c r="AG308" s="422"/>
      <c r="AH308" s="419"/>
      <c r="AI308" s="419"/>
      <c r="AJ308" s="458"/>
      <c r="AK308" s="419"/>
      <c r="AL308" s="419"/>
      <c r="AM308" s="458"/>
      <c r="AN308" s="419"/>
      <c r="AO308" s="419"/>
      <c r="AP308" s="458"/>
      <c r="AQ308" s="419"/>
      <c r="AR308" s="419"/>
      <c r="AS308" s="458"/>
      <c r="AT308" s="422"/>
      <c r="AU308" s="755"/>
      <c r="AV308" s="450"/>
      <c r="AW308" s="450"/>
      <c r="AX308" s="450"/>
      <c r="AY308" s="450"/>
      <c r="AZ308" s="450"/>
      <c r="BA308" s="451"/>
      <c r="BB308" s="447"/>
      <c r="BC308" s="447"/>
      <c r="BD308" s="447"/>
      <c r="BE308" s="447"/>
      <c r="BF308" s="447"/>
      <c r="BG308" s="447"/>
      <c r="BH308" s="447"/>
      <c r="BI308" s="447"/>
      <c r="BJ308" s="447"/>
      <c r="BK308" s="447"/>
      <c r="BL308" s="447"/>
    </row>
    <row r="309" spans="1:64" s="448" customFormat="1">
      <c r="A309" s="447"/>
      <c r="B309" s="751"/>
      <c r="C309" s="459"/>
      <c r="D309" s="459">
        <f>AQ298+1</f>
        <v>373</v>
      </c>
      <c r="E309" s="459"/>
      <c r="F309" s="460"/>
      <c r="G309" s="459">
        <f>D309+1</f>
        <v>374</v>
      </c>
      <c r="H309" s="459"/>
      <c r="I309" s="460"/>
      <c r="J309" s="459">
        <f>G309+1</f>
        <v>375</v>
      </c>
      <c r="K309" s="459"/>
      <c r="L309" s="460"/>
      <c r="M309" s="459">
        <f>J309+1</f>
        <v>376</v>
      </c>
      <c r="N309" s="459"/>
      <c r="O309" s="460"/>
      <c r="P309" s="459">
        <f>M309+1</f>
        <v>377</v>
      </c>
      <c r="Q309" s="459"/>
      <c r="R309" s="460"/>
      <c r="S309" s="459">
        <f>P309+1</f>
        <v>378</v>
      </c>
      <c r="T309" s="459"/>
      <c r="U309" s="460"/>
      <c r="V309" s="459">
        <f>S309+1</f>
        <v>379</v>
      </c>
      <c r="W309" s="459"/>
      <c r="X309" s="459"/>
      <c r="Y309" s="459">
        <f>V309+1</f>
        <v>380</v>
      </c>
      <c r="Z309" s="459"/>
      <c r="AA309" s="460"/>
      <c r="AB309" s="459">
        <f>Y309+1</f>
        <v>381</v>
      </c>
      <c r="AC309" s="459"/>
      <c r="AD309" s="460"/>
      <c r="AE309" s="459">
        <f>AB309+1</f>
        <v>382</v>
      </c>
      <c r="AF309" s="459"/>
      <c r="AG309" s="460"/>
      <c r="AH309" s="459">
        <f>AE309+1</f>
        <v>383</v>
      </c>
      <c r="AI309" s="459"/>
      <c r="AJ309" s="459"/>
      <c r="AK309" s="459">
        <f>AH309+1</f>
        <v>384</v>
      </c>
      <c r="AL309" s="459"/>
      <c r="AM309" s="459"/>
      <c r="AN309" s="459">
        <f>AK309+1</f>
        <v>385</v>
      </c>
      <c r="AO309" s="459"/>
      <c r="AP309" s="459"/>
      <c r="AQ309" s="459">
        <f>AN309+1</f>
        <v>386</v>
      </c>
      <c r="AR309" s="459"/>
      <c r="AS309" s="459"/>
      <c r="AT309" s="422"/>
      <c r="AU309" s="755"/>
      <c r="AV309" s="450"/>
      <c r="AW309" s="450"/>
      <c r="AX309" s="450"/>
      <c r="AY309" s="450"/>
      <c r="AZ309" s="450"/>
      <c r="BA309" s="451"/>
      <c r="BB309" s="447"/>
      <c r="BC309" s="447"/>
      <c r="BD309" s="447"/>
      <c r="BE309" s="447"/>
      <c r="BF309" s="447"/>
      <c r="BG309" s="447"/>
      <c r="BH309" s="447"/>
      <c r="BI309" s="447"/>
      <c r="BJ309" s="447"/>
      <c r="BK309" s="447"/>
      <c r="BL309" s="447"/>
    </row>
    <row r="310" spans="1:64" s="448" customFormat="1">
      <c r="A310" s="447"/>
      <c r="B310" s="751"/>
      <c r="C310" s="813" t="s">
        <v>1167</v>
      </c>
      <c r="D310" s="808"/>
      <c r="E310" s="808"/>
      <c r="F310" s="808"/>
      <c r="G310" s="808"/>
      <c r="H310" s="808"/>
      <c r="I310" s="808"/>
      <c r="J310" s="808"/>
      <c r="K310" s="808"/>
      <c r="L310" s="808"/>
      <c r="M310" s="808"/>
      <c r="N310" s="808"/>
      <c r="O310" s="808"/>
      <c r="P310" s="808"/>
      <c r="Q310" s="808"/>
      <c r="R310" s="808"/>
      <c r="S310" s="808"/>
      <c r="T310" s="808"/>
      <c r="U310" s="808"/>
      <c r="V310" s="808"/>
      <c r="W310" s="808"/>
      <c r="X310" s="808"/>
      <c r="Y310" s="808"/>
      <c r="Z310" s="808"/>
      <c r="AA310" s="808"/>
      <c r="AB310" s="808"/>
      <c r="AC310" s="808"/>
      <c r="AD310" s="808"/>
      <c r="AE310" s="808"/>
      <c r="AF310" s="808"/>
      <c r="AG310" s="808"/>
      <c r="AH310" s="808"/>
      <c r="AI310" s="808"/>
      <c r="AJ310" s="808"/>
      <c r="AK310" s="808"/>
      <c r="AL310" s="808"/>
      <c r="AM310" s="808"/>
      <c r="AN310" s="808"/>
      <c r="AO310" s="808"/>
      <c r="AP310" s="808"/>
      <c r="AQ310" s="808"/>
      <c r="AR310" s="808"/>
      <c r="AS310" s="808"/>
      <c r="AT310" s="422"/>
      <c r="AU310" s="755"/>
      <c r="AV310" s="450"/>
      <c r="AW310" s="450"/>
      <c r="AX310" s="450"/>
      <c r="AY310" s="450"/>
      <c r="AZ310" s="450"/>
      <c r="BA310" s="451"/>
      <c r="BB310" s="447"/>
      <c r="BC310" s="447"/>
      <c r="BD310" s="447"/>
      <c r="BE310" s="447"/>
      <c r="BF310" s="447"/>
      <c r="BG310" s="447"/>
      <c r="BH310" s="447"/>
      <c r="BI310" s="447"/>
      <c r="BJ310" s="447"/>
      <c r="BK310" s="447"/>
      <c r="BL310" s="447"/>
    </row>
    <row r="311" spans="1:64" s="448" customFormat="1">
      <c r="A311" s="447"/>
      <c r="B311" s="751"/>
      <c r="C311" s="461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58"/>
      <c r="AF311" s="458"/>
      <c r="AG311" s="458"/>
      <c r="AH311" s="458"/>
      <c r="AI311" s="458"/>
      <c r="AJ311" s="458"/>
      <c r="AK311" s="458"/>
      <c r="AL311" s="458"/>
      <c r="AM311" s="458"/>
      <c r="AN311" s="458"/>
      <c r="AO311" s="458"/>
      <c r="AP311" s="458"/>
      <c r="AQ311" s="458"/>
      <c r="AR311" s="458"/>
      <c r="AS311" s="458"/>
      <c r="AT311" s="422"/>
      <c r="AU311" s="755"/>
      <c r="AV311" s="450"/>
      <c r="AW311" s="450"/>
      <c r="AX311" s="450"/>
      <c r="AY311" s="450"/>
      <c r="AZ311" s="450"/>
      <c r="BA311" s="451"/>
      <c r="BB311" s="447"/>
      <c r="BC311" s="447"/>
      <c r="BD311" s="447"/>
      <c r="BE311" s="447"/>
      <c r="BF311" s="447"/>
      <c r="BG311" s="447"/>
      <c r="BH311" s="447"/>
      <c r="BI311" s="447"/>
      <c r="BJ311" s="447"/>
      <c r="BK311" s="447"/>
      <c r="BL311" s="447"/>
    </row>
    <row r="312" spans="1:64" s="448" customFormat="1" ht="17" thickBot="1">
      <c r="A312" s="447"/>
      <c r="B312" s="751"/>
      <c r="C312" s="449"/>
      <c r="D312" s="449"/>
      <c r="E312" s="449"/>
      <c r="F312" s="422"/>
      <c r="G312" s="449"/>
      <c r="H312" s="449"/>
      <c r="I312" s="422"/>
      <c r="J312" s="449"/>
      <c r="K312" s="449"/>
      <c r="L312" s="422"/>
      <c r="M312" s="449"/>
      <c r="N312" s="449"/>
      <c r="O312" s="422"/>
      <c r="P312" s="449"/>
      <c r="Q312" s="449"/>
      <c r="R312" s="422"/>
      <c r="S312" s="449"/>
      <c r="T312" s="449"/>
      <c r="U312" s="462"/>
      <c r="V312" s="449"/>
      <c r="W312" s="449"/>
      <c r="X312" s="422"/>
      <c r="Y312" s="449"/>
      <c r="Z312" s="449"/>
      <c r="AA312" s="422"/>
      <c r="AB312" s="449"/>
      <c r="AC312" s="449" t="s">
        <v>1178</v>
      </c>
      <c r="AD312" s="422"/>
      <c r="AE312" s="449"/>
      <c r="AF312" s="449"/>
      <c r="AG312" s="422"/>
      <c r="AH312" s="449"/>
      <c r="AI312" s="449"/>
      <c r="AJ312" s="422"/>
      <c r="AK312" s="449"/>
      <c r="AL312" s="449"/>
      <c r="AM312" s="422"/>
      <c r="AN312" s="449"/>
      <c r="AO312" s="449"/>
      <c r="AP312" s="462"/>
      <c r="AQ312" s="449"/>
      <c r="AR312" s="449" t="s">
        <v>1178</v>
      </c>
      <c r="AS312" s="422"/>
      <c r="AT312" s="422"/>
      <c r="AU312" s="755"/>
      <c r="AV312" s="450"/>
      <c r="AW312" s="450"/>
      <c r="AX312" s="450"/>
      <c r="AY312" s="450"/>
      <c r="AZ312" s="450"/>
      <c r="BA312" s="451"/>
      <c r="BB312" s="447"/>
      <c r="BC312" s="447"/>
      <c r="BD312" s="447"/>
      <c r="BE312" s="447"/>
      <c r="BF312" s="447"/>
      <c r="BG312" s="447"/>
      <c r="BH312" s="447"/>
      <c r="BI312" s="447"/>
      <c r="BJ312" s="447"/>
      <c r="BK312" s="447"/>
      <c r="BL312" s="447"/>
    </row>
    <row r="313" spans="1:64" s="448" customFormat="1" ht="17.5" thickTop="1" thickBot="1">
      <c r="A313" s="447"/>
      <c r="B313" s="751"/>
      <c r="C313" s="449"/>
      <c r="D313" s="836" t="s">
        <v>1172</v>
      </c>
      <c r="E313" s="837"/>
      <c r="F313" s="422"/>
      <c r="G313" s="820" t="s">
        <v>1172</v>
      </c>
      <c r="H313" s="820"/>
      <c r="I313" s="422"/>
      <c r="J313" s="820" t="s">
        <v>1172</v>
      </c>
      <c r="K313" s="820"/>
      <c r="L313" s="422"/>
      <c r="M313" s="820" t="s">
        <v>1172</v>
      </c>
      <c r="N313" s="820"/>
      <c r="O313" s="422"/>
      <c r="P313" s="820" t="s">
        <v>1172</v>
      </c>
      <c r="Q313" s="820"/>
      <c r="R313" s="422"/>
      <c r="S313" s="820" t="s">
        <v>1172</v>
      </c>
      <c r="T313" s="820"/>
      <c r="U313" s="422"/>
      <c r="V313" s="820" t="s">
        <v>1172</v>
      </c>
      <c r="W313" s="820"/>
      <c r="X313" s="422"/>
      <c r="Y313" s="820" t="s">
        <v>1172</v>
      </c>
      <c r="Z313" s="820"/>
      <c r="AA313" s="422"/>
      <c r="AB313" s="820" t="s">
        <v>1172</v>
      </c>
      <c r="AC313" s="820"/>
      <c r="AD313" s="422"/>
      <c r="AE313" s="820" t="s">
        <v>1172</v>
      </c>
      <c r="AF313" s="820"/>
      <c r="AG313" s="422"/>
      <c r="AH313" s="820"/>
      <c r="AI313" s="820"/>
      <c r="AJ313" s="422"/>
      <c r="AK313" s="820" t="s">
        <v>1172</v>
      </c>
      <c r="AL313" s="820"/>
      <c r="AM313" s="422"/>
      <c r="AN313" s="820"/>
      <c r="AO313" s="820"/>
      <c r="AP313" s="422"/>
      <c r="AQ313" s="825" t="s">
        <v>1172</v>
      </c>
      <c r="AR313" s="825"/>
      <c r="AS313" s="422"/>
      <c r="AT313" s="422"/>
      <c r="AU313" s="755"/>
      <c r="AV313" s="835">
        <v>14</v>
      </c>
      <c r="AW313" s="761">
        <f>COUNTIF(D312:AR313,"FC")</f>
        <v>12</v>
      </c>
      <c r="AX313" s="761">
        <f>COUNTIF(J311:AR315,"EC")</f>
        <v>2</v>
      </c>
      <c r="AY313" s="761">
        <f>COUNTIF(A315:AR316,"E")</f>
        <v>9</v>
      </c>
      <c r="AZ313" s="761">
        <f>COUNTIF(J312:AR312,"TW")</f>
        <v>0</v>
      </c>
      <c r="BA313" s="762"/>
      <c r="BB313" s="447"/>
      <c r="BC313" s="447"/>
      <c r="BD313" s="447"/>
      <c r="BE313" s="447"/>
      <c r="BF313" s="447"/>
      <c r="BG313" s="447"/>
      <c r="BH313" s="447"/>
      <c r="BI313" s="447"/>
      <c r="BJ313" s="447"/>
      <c r="BK313" s="447"/>
      <c r="BL313" s="447"/>
    </row>
    <row r="314" spans="1:64" s="448" customFormat="1" ht="17.5" thickTop="1" thickBot="1">
      <c r="A314" s="447"/>
      <c r="B314" s="751"/>
      <c r="C314" s="422"/>
      <c r="D314" s="413" t="s">
        <v>796</v>
      </c>
      <c r="E314" s="414" t="s">
        <v>798</v>
      </c>
      <c r="F314" s="422"/>
      <c r="G314" s="413" t="s">
        <v>796</v>
      </c>
      <c r="H314" s="414" t="s">
        <v>798</v>
      </c>
      <c r="I314" s="422"/>
      <c r="J314" s="413" t="s">
        <v>796</v>
      </c>
      <c r="K314" s="414" t="s">
        <v>798</v>
      </c>
      <c r="L314" s="422"/>
      <c r="M314" s="413" t="s">
        <v>796</v>
      </c>
      <c r="N314" s="414" t="s">
        <v>798</v>
      </c>
      <c r="O314" s="422"/>
      <c r="P314" s="413" t="s">
        <v>796</v>
      </c>
      <c r="Q314" s="414" t="s">
        <v>798</v>
      </c>
      <c r="R314" s="422"/>
      <c r="S314" s="413" t="s">
        <v>796</v>
      </c>
      <c r="T314" s="414" t="s">
        <v>798</v>
      </c>
      <c r="U314" s="422"/>
      <c r="V314" s="413" t="s">
        <v>796</v>
      </c>
      <c r="W314" s="414" t="s">
        <v>798</v>
      </c>
      <c r="X314" s="422"/>
      <c r="Y314" s="413" t="s">
        <v>796</v>
      </c>
      <c r="Z314" s="414" t="s">
        <v>798</v>
      </c>
      <c r="AA314" s="422"/>
      <c r="AB314" s="413" t="s">
        <v>796</v>
      </c>
      <c r="AC314" s="414" t="s">
        <v>798</v>
      </c>
      <c r="AD314" s="422"/>
      <c r="AE314" s="413" t="s">
        <v>796</v>
      </c>
      <c r="AF314" s="414" t="s">
        <v>798</v>
      </c>
      <c r="AG314" s="422"/>
      <c r="AH314" s="423" t="s">
        <v>796</v>
      </c>
      <c r="AI314" s="424" t="s">
        <v>798</v>
      </c>
      <c r="AJ314" s="422"/>
      <c r="AK314" s="413" t="s">
        <v>796</v>
      </c>
      <c r="AL314" s="414" t="s">
        <v>798</v>
      </c>
      <c r="AM314" s="422"/>
      <c r="AN314" s="423" t="s">
        <v>796</v>
      </c>
      <c r="AO314" s="424" t="s">
        <v>798</v>
      </c>
      <c r="AP314" s="422"/>
      <c r="AQ314" s="413" t="s">
        <v>796</v>
      </c>
      <c r="AR314" s="414" t="s">
        <v>798</v>
      </c>
      <c r="AS314" s="440"/>
      <c r="AT314" s="422"/>
      <c r="AU314" s="755"/>
      <c r="AV314" s="835"/>
      <c r="AW314" s="761"/>
      <c r="AX314" s="761"/>
      <c r="AY314" s="761"/>
      <c r="AZ314" s="761"/>
      <c r="BA314" s="762"/>
      <c r="BB314" s="447"/>
      <c r="BC314" s="447"/>
      <c r="BD314" s="447"/>
      <c r="BE314" s="447"/>
      <c r="BF314" s="447"/>
      <c r="BG314" s="447"/>
      <c r="BH314" s="447"/>
      <c r="BI314" s="447"/>
      <c r="BJ314" s="447"/>
      <c r="BK314" s="447"/>
      <c r="BL314" s="447"/>
    </row>
    <row r="315" spans="1:64" s="448" customFormat="1" ht="17.5" thickTop="1" thickBot="1">
      <c r="A315" s="447"/>
      <c r="B315" s="751"/>
      <c r="C315" s="422"/>
      <c r="D315" s="415" t="s">
        <v>801</v>
      </c>
      <c r="E315" s="416" t="s">
        <v>622</v>
      </c>
      <c r="F315" s="422"/>
      <c r="G315" s="415" t="s">
        <v>801</v>
      </c>
      <c r="H315" s="416" t="s">
        <v>622</v>
      </c>
      <c r="I315" s="422" t="s">
        <v>808</v>
      </c>
      <c r="J315" s="415" t="s">
        <v>801</v>
      </c>
      <c r="K315" s="416" t="s">
        <v>622</v>
      </c>
      <c r="L315" s="422"/>
      <c r="M315" s="415" t="s">
        <v>801</v>
      </c>
      <c r="N315" s="416" t="s">
        <v>622</v>
      </c>
      <c r="O315" s="422"/>
      <c r="P315" s="415" t="s">
        <v>801</v>
      </c>
      <c r="Q315" s="416" t="s">
        <v>622</v>
      </c>
      <c r="R315" s="422"/>
      <c r="S315" s="415" t="s">
        <v>801</v>
      </c>
      <c r="T315" s="416" t="s">
        <v>622</v>
      </c>
      <c r="U315" s="422"/>
      <c r="V315" s="415" t="s">
        <v>801</v>
      </c>
      <c r="W315" s="416" t="s">
        <v>622</v>
      </c>
      <c r="X315" s="422"/>
      <c r="Y315" s="415" t="s">
        <v>801</v>
      </c>
      <c r="Z315" s="416" t="s">
        <v>622</v>
      </c>
      <c r="AA315" s="422"/>
      <c r="AB315" s="415" t="s">
        <v>801</v>
      </c>
      <c r="AC315" s="416" t="s">
        <v>622</v>
      </c>
      <c r="AD315" s="422"/>
      <c r="AE315" s="415" t="s">
        <v>801</v>
      </c>
      <c r="AF315" s="416" t="s">
        <v>622</v>
      </c>
      <c r="AG315" s="422"/>
      <c r="AH315" s="427" t="s">
        <v>801</v>
      </c>
      <c r="AI315" s="428" t="s">
        <v>622</v>
      </c>
      <c r="AJ315" s="422"/>
      <c r="AK315" s="415" t="s">
        <v>801</v>
      </c>
      <c r="AL315" s="416" t="s">
        <v>622</v>
      </c>
      <c r="AM315" s="422"/>
      <c r="AN315" s="427" t="s">
        <v>801</v>
      </c>
      <c r="AO315" s="428" t="s">
        <v>622</v>
      </c>
      <c r="AP315" s="422"/>
      <c r="AQ315" s="415" t="s">
        <v>801</v>
      </c>
      <c r="AR315" s="416" t="s">
        <v>622</v>
      </c>
      <c r="AS315" s="440"/>
      <c r="AT315" s="422"/>
      <c r="AU315" s="755"/>
      <c r="AV315" s="835"/>
      <c r="AW315" s="761"/>
      <c r="AX315" s="761"/>
      <c r="AY315" s="761"/>
      <c r="AZ315" s="761"/>
      <c r="BA315" s="762"/>
      <c r="BB315" s="447"/>
      <c r="BC315" s="447"/>
      <c r="BD315" s="447"/>
      <c r="BE315" s="447"/>
      <c r="BF315" s="447"/>
      <c r="BG315" s="447"/>
      <c r="BH315" s="447"/>
      <c r="BI315" s="447"/>
      <c r="BJ315" s="447"/>
      <c r="BK315" s="447"/>
      <c r="BL315" s="447"/>
    </row>
    <row r="316" spans="1:64" s="448" customFormat="1" ht="17" thickTop="1">
      <c r="A316" s="447"/>
      <c r="B316" s="751"/>
      <c r="C316" s="449"/>
      <c r="D316" s="417" t="s">
        <v>1173</v>
      </c>
      <c r="E316" s="418" t="s">
        <v>1095</v>
      </c>
      <c r="F316" s="433">
        <v>365</v>
      </c>
      <c r="G316" s="417" t="s">
        <v>1173</v>
      </c>
      <c r="H316" s="418" t="s">
        <v>1095</v>
      </c>
      <c r="I316" s="433">
        <v>371</v>
      </c>
      <c r="J316" s="417" t="s">
        <v>1173</v>
      </c>
      <c r="K316" s="418" t="s">
        <v>1313</v>
      </c>
      <c r="L316" s="433">
        <v>395</v>
      </c>
      <c r="M316" s="417" t="s">
        <v>1173</v>
      </c>
      <c r="N316" s="418" t="s">
        <v>1315</v>
      </c>
      <c r="O316" s="433">
        <v>449</v>
      </c>
      <c r="P316" s="417" t="s">
        <v>1173</v>
      </c>
      <c r="Q316" s="418" t="s">
        <v>947</v>
      </c>
      <c r="R316" s="433">
        <v>394.57600000000002</v>
      </c>
      <c r="S316" s="417" t="s">
        <v>1173</v>
      </c>
      <c r="T316" s="418" t="s">
        <v>1103</v>
      </c>
      <c r="U316" s="433">
        <v>455</v>
      </c>
      <c r="V316" s="417" t="s">
        <v>1173</v>
      </c>
      <c r="W316" s="418" t="s">
        <v>1095</v>
      </c>
      <c r="X316" s="433">
        <v>393</v>
      </c>
      <c r="Y316" s="417" t="s">
        <v>1173</v>
      </c>
      <c r="Z316" s="418" t="s">
        <v>1095</v>
      </c>
      <c r="AA316" s="433">
        <v>452</v>
      </c>
      <c r="AB316" s="417" t="s">
        <v>1173</v>
      </c>
      <c r="AC316" s="418" t="s">
        <v>1095</v>
      </c>
      <c r="AD316" s="433">
        <v>396</v>
      </c>
      <c r="AE316" s="417">
        <v>0</v>
      </c>
      <c r="AF316" s="418" t="s">
        <v>947</v>
      </c>
      <c r="AG316" s="433">
        <v>442</v>
      </c>
      <c r="AH316" s="431">
        <v>0</v>
      </c>
      <c r="AI316" s="432" t="s">
        <v>947</v>
      </c>
      <c r="AJ316" s="433">
        <v>407</v>
      </c>
      <c r="AK316" s="417">
        <v>0</v>
      </c>
      <c r="AL316" s="418" t="s">
        <v>947</v>
      </c>
      <c r="AM316" s="433">
        <v>424</v>
      </c>
      <c r="AN316" s="431">
        <v>0</v>
      </c>
      <c r="AO316" s="432" t="s">
        <v>1095</v>
      </c>
      <c r="AP316" s="433">
        <v>319</v>
      </c>
      <c r="AQ316" s="417"/>
      <c r="AR316" s="418" t="s">
        <v>1313</v>
      </c>
      <c r="AS316" s="376">
        <v>409</v>
      </c>
      <c r="AT316" s="422"/>
      <c r="AU316" s="755"/>
      <c r="AV316" s="829"/>
      <c r="AW316" s="829"/>
      <c r="AX316" s="829"/>
      <c r="AY316" s="829"/>
      <c r="AZ316" s="829"/>
      <c r="BA316" s="832"/>
      <c r="BB316" s="452">
        <f>SUM(F316:AS316)</f>
        <v>5671.576</v>
      </c>
      <c r="BC316" s="447"/>
      <c r="BD316" s="447"/>
      <c r="BE316" s="447"/>
      <c r="BF316" s="447"/>
      <c r="BG316" s="447"/>
      <c r="BH316" s="447"/>
      <c r="BI316" s="447"/>
      <c r="BJ316" s="447"/>
      <c r="BK316" s="447"/>
      <c r="BL316" s="447"/>
    </row>
    <row r="317" spans="1:64" s="448" customFormat="1">
      <c r="A317" s="447"/>
      <c r="B317" s="751"/>
      <c r="C317" s="453"/>
      <c r="D317" s="760" t="s">
        <v>1039</v>
      </c>
      <c r="E317" s="760"/>
      <c r="F317" s="422"/>
      <c r="G317" s="760" t="s">
        <v>1040</v>
      </c>
      <c r="H317" s="760"/>
      <c r="I317" s="453"/>
      <c r="J317" s="760" t="s">
        <v>1041</v>
      </c>
      <c r="K317" s="760"/>
      <c r="L317" s="453"/>
      <c r="M317" s="760" t="s">
        <v>1042</v>
      </c>
      <c r="N317" s="760"/>
      <c r="O317" s="453"/>
      <c r="P317" s="760" t="s">
        <v>10</v>
      </c>
      <c r="Q317" s="760"/>
      <c r="R317" s="422"/>
      <c r="S317" s="760" t="s">
        <v>206</v>
      </c>
      <c r="T317" s="760"/>
      <c r="U317" s="422"/>
      <c r="V317" s="760" t="s">
        <v>332</v>
      </c>
      <c r="W317" s="760"/>
      <c r="X317" s="422"/>
      <c r="Y317" s="760" t="s">
        <v>333</v>
      </c>
      <c r="Z317" s="760"/>
      <c r="AA317" s="422"/>
      <c r="AB317" s="760" t="s">
        <v>1043</v>
      </c>
      <c r="AC317" s="760"/>
      <c r="AD317" s="422"/>
      <c r="AE317" s="760" t="s">
        <v>1044</v>
      </c>
      <c r="AF317" s="760"/>
      <c r="AG317" s="422"/>
      <c r="AH317" s="760" t="s">
        <v>1630</v>
      </c>
      <c r="AI317" s="760"/>
      <c r="AJ317" s="422"/>
      <c r="AK317" s="760" t="s">
        <v>296</v>
      </c>
      <c r="AL317" s="760"/>
      <c r="AM317" s="454"/>
      <c r="AN317" s="760" t="s">
        <v>334</v>
      </c>
      <c r="AO317" s="760"/>
      <c r="AP317" s="422"/>
      <c r="AQ317" s="760" t="s">
        <v>335</v>
      </c>
      <c r="AR317" s="760"/>
      <c r="AS317" s="453"/>
      <c r="AT317" s="422"/>
      <c r="AU317" s="755"/>
      <c r="AV317" s="830"/>
      <c r="AW317" s="830"/>
      <c r="AX317" s="830"/>
      <c r="AY317" s="830"/>
      <c r="AZ317" s="830"/>
      <c r="BA317" s="833"/>
      <c r="BB317" s="447"/>
      <c r="BC317" s="447"/>
      <c r="BD317" s="447"/>
      <c r="BE317" s="447"/>
      <c r="BF317" s="447"/>
      <c r="BG317" s="447"/>
      <c r="BH317" s="447"/>
      <c r="BI317" s="447"/>
      <c r="BJ317" s="447"/>
      <c r="BK317" s="447"/>
      <c r="BL317" s="447"/>
    </row>
    <row r="318" spans="1:64" s="448" customFormat="1">
      <c r="A318" s="447"/>
      <c r="B318" s="751"/>
      <c r="C318" s="453"/>
      <c r="D318" s="760" t="s">
        <v>1094</v>
      </c>
      <c r="E318" s="760"/>
      <c r="F318" s="422"/>
      <c r="G318" s="760" t="s">
        <v>1094</v>
      </c>
      <c r="H318" s="760"/>
      <c r="I318" s="422"/>
      <c r="J318" s="760" t="s">
        <v>1099</v>
      </c>
      <c r="K318" s="760"/>
      <c r="L318" s="422"/>
      <c r="M318" s="760" t="s">
        <v>1094</v>
      </c>
      <c r="N318" s="760"/>
      <c r="O318" s="422"/>
      <c r="P318" s="760" t="s">
        <v>1318</v>
      </c>
      <c r="Q318" s="760"/>
      <c r="R318" s="422"/>
      <c r="S318" s="760" t="s">
        <v>1093</v>
      </c>
      <c r="T318" s="760"/>
      <c r="U318" s="422"/>
      <c r="V318" s="760" t="s">
        <v>1093</v>
      </c>
      <c r="W318" s="760"/>
      <c r="X318" s="422"/>
      <c r="Y318" s="760" t="s">
        <v>1099</v>
      </c>
      <c r="Z318" s="760"/>
      <c r="AA318" s="422"/>
      <c r="AB318" s="760" t="s">
        <v>1091</v>
      </c>
      <c r="AC318" s="760"/>
      <c r="AD318" s="422"/>
      <c r="AE318" s="760" t="s">
        <v>1093</v>
      </c>
      <c r="AF318" s="760"/>
      <c r="AG318" s="422"/>
      <c r="AH318" s="760" t="s">
        <v>1093</v>
      </c>
      <c r="AI318" s="760"/>
      <c r="AJ318" s="422"/>
      <c r="AK318" s="760" t="s">
        <v>1320</v>
      </c>
      <c r="AL318" s="760"/>
      <c r="AM318" s="422"/>
      <c r="AN318" s="760" t="s">
        <v>1091</v>
      </c>
      <c r="AO318" s="760"/>
      <c r="AP318" s="422"/>
      <c r="AQ318" s="760" t="s">
        <v>1091</v>
      </c>
      <c r="AR318" s="760"/>
      <c r="AS318" s="453"/>
      <c r="AT318" s="422"/>
      <c r="AU318" s="755"/>
      <c r="AV318" s="830"/>
      <c r="AW318" s="830"/>
      <c r="AX318" s="830"/>
      <c r="AY318" s="830"/>
      <c r="AZ318" s="830"/>
      <c r="BA318" s="833"/>
      <c r="BB318" s="447"/>
      <c r="BC318" s="447"/>
      <c r="BD318" s="447"/>
      <c r="BE318" s="447"/>
      <c r="BF318" s="447"/>
      <c r="BG318" s="447"/>
      <c r="BH318" s="447"/>
      <c r="BI318" s="447"/>
      <c r="BJ318" s="447"/>
      <c r="BK318" s="447"/>
      <c r="BL318" s="447"/>
    </row>
    <row r="319" spans="1:64" s="448" customFormat="1">
      <c r="A319" s="447"/>
      <c r="B319" s="751"/>
      <c r="C319" s="449"/>
      <c r="D319" s="419"/>
      <c r="E319" s="419"/>
      <c r="F319" s="422"/>
      <c r="G319" s="419"/>
      <c r="H319" s="419"/>
      <c r="I319" s="419"/>
      <c r="J319" s="419"/>
      <c r="K319" s="419"/>
      <c r="L319" s="422"/>
      <c r="M319" s="419"/>
      <c r="N319" s="419"/>
      <c r="O319" s="422"/>
      <c r="P319" s="419"/>
      <c r="Q319" s="419"/>
      <c r="R319" s="419"/>
      <c r="S319" s="456"/>
      <c r="T319" s="457"/>
      <c r="U319" s="419"/>
      <c r="V319" s="419"/>
      <c r="W319" s="419"/>
      <c r="X319" s="449"/>
      <c r="Y319" s="419"/>
      <c r="Z319" s="419"/>
      <c r="AA319" s="422"/>
      <c r="AB319" s="419"/>
      <c r="AC319" s="419"/>
      <c r="AD319" s="422"/>
      <c r="AE319" s="419"/>
      <c r="AF319" s="419"/>
      <c r="AG319" s="422"/>
      <c r="AH319" s="419"/>
      <c r="AI319" s="419"/>
      <c r="AJ319" s="458"/>
      <c r="AK319" s="419"/>
      <c r="AL319" s="419"/>
      <c r="AM319" s="458"/>
      <c r="AN319" s="419"/>
      <c r="AO319" s="419"/>
      <c r="AP319" s="458"/>
      <c r="AQ319" s="419"/>
      <c r="AR319" s="419"/>
      <c r="AS319" s="458"/>
      <c r="AT319" s="422"/>
      <c r="AU319" s="755"/>
      <c r="AV319" s="830"/>
      <c r="AW319" s="830"/>
      <c r="AX319" s="830"/>
      <c r="AY319" s="830"/>
      <c r="AZ319" s="830"/>
      <c r="BA319" s="833"/>
      <c r="BB319" s="447"/>
      <c r="BC319" s="447"/>
      <c r="BD319" s="447"/>
      <c r="BE319" s="447"/>
      <c r="BF319" s="447"/>
      <c r="BG319" s="447"/>
      <c r="BH319" s="447"/>
      <c r="BI319" s="447"/>
      <c r="BJ319" s="447"/>
      <c r="BK319" s="447"/>
      <c r="BL319" s="447"/>
    </row>
    <row r="320" spans="1:64" s="448" customFormat="1">
      <c r="A320" s="447"/>
      <c r="B320" s="751"/>
      <c r="C320" s="459"/>
      <c r="D320" s="459">
        <f>AQ309+1</f>
        <v>387</v>
      </c>
      <c r="E320" s="459"/>
      <c r="F320" s="460"/>
      <c r="G320" s="459">
        <f>D320+1</f>
        <v>388</v>
      </c>
      <c r="H320" s="459"/>
      <c r="I320" s="460"/>
      <c r="J320" s="459">
        <f>G320+1</f>
        <v>389</v>
      </c>
      <c r="K320" s="459"/>
      <c r="L320" s="460"/>
      <c r="M320" s="459">
        <f>J320+1</f>
        <v>390</v>
      </c>
      <c r="N320" s="459"/>
      <c r="O320" s="460"/>
      <c r="P320" s="459">
        <f>M320+1</f>
        <v>391</v>
      </c>
      <c r="Q320" s="459"/>
      <c r="R320" s="460"/>
      <c r="S320" s="459">
        <f>P320+1</f>
        <v>392</v>
      </c>
      <c r="T320" s="459"/>
      <c r="U320" s="460"/>
      <c r="V320" s="459">
        <f>S320+1</f>
        <v>393</v>
      </c>
      <c r="W320" s="459"/>
      <c r="X320" s="459"/>
      <c r="Y320" s="459">
        <f>V320+1</f>
        <v>394</v>
      </c>
      <c r="Z320" s="459"/>
      <c r="AA320" s="460"/>
      <c r="AB320" s="459">
        <f>Y320+1</f>
        <v>395</v>
      </c>
      <c r="AC320" s="459"/>
      <c r="AD320" s="460"/>
      <c r="AE320" s="459">
        <f>AB320+1</f>
        <v>396</v>
      </c>
      <c r="AF320" s="459"/>
      <c r="AG320" s="460"/>
      <c r="AH320" s="459">
        <f>AE320+1</f>
        <v>397</v>
      </c>
      <c r="AI320" s="459"/>
      <c r="AJ320" s="459"/>
      <c r="AK320" s="459">
        <f>AH320+1</f>
        <v>398</v>
      </c>
      <c r="AL320" s="459"/>
      <c r="AM320" s="459"/>
      <c r="AN320" s="459">
        <f>AK320+1</f>
        <v>399</v>
      </c>
      <c r="AO320" s="459"/>
      <c r="AP320" s="459"/>
      <c r="AQ320" s="459">
        <f>AN320+1</f>
        <v>400</v>
      </c>
      <c r="AR320" s="459"/>
      <c r="AS320" s="459"/>
      <c r="AT320" s="422"/>
      <c r="AU320" s="755"/>
      <c r="AV320" s="830"/>
      <c r="AW320" s="830"/>
      <c r="AX320" s="830"/>
      <c r="AY320" s="830"/>
      <c r="AZ320" s="830"/>
      <c r="BA320" s="833"/>
      <c r="BB320" s="447"/>
      <c r="BC320" s="447"/>
      <c r="BD320" s="447"/>
      <c r="BE320" s="447"/>
      <c r="BF320" s="447"/>
      <c r="BG320" s="447"/>
      <c r="BH320" s="447"/>
      <c r="BI320" s="447"/>
      <c r="BJ320" s="447"/>
      <c r="BK320" s="447"/>
      <c r="BL320" s="447"/>
    </row>
    <row r="321" spans="1:64" s="448" customFormat="1">
      <c r="A321" s="447"/>
      <c r="B321" s="751"/>
      <c r="C321" s="813" t="s">
        <v>1169</v>
      </c>
      <c r="D321" s="808"/>
      <c r="E321" s="808"/>
      <c r="F321" s="808"/>
      <c r="G321" s="808"/>
      <c r="H321" s="808"/>
      <c r="I321" s="808"/>
      <c r="J321" s="808"/>
      <c r="K321" s="808"/>
      <c r="L321" s="808"/>
      <c r="M321" s="808"/>
      <c r="N321" s="808"/>
      <c r="O321" s="808"/>
      <c r="P321" s="808"/>
      <c r="Q321" s="808"/>
      <c r="R321" s="808"/>
      <c r="S321" s="808"/>
      <c r="T321" s="808"/>
      <c r="U321" s="808"/>
      <c r="V321" s="808"/>
      <c r="W321" s="808"/>
      <c r="X321" s="808"/>
      <c r="Y321" s="808"/>
      <c r="Z321" s="808"/>
      <c r="AA321" s="808"/>
      <c r="AB321" s="808"/>
      <c r="AC321" s="808"/>
      <c r="AD321" s="808"/>
      <c r="AE321" s="808"/>
      <c r="AF321" s="808"/>
      <c r="AG321" s="808"/>
      <c r="AH321" s="808"/>
      <c r="AI321" s="808"/>
      <c r="AJ321" s="808"/>
      <c r="AK321" s="808"/>
      <c r="AL321" s="808"/>
      <c r="AM321" s="808"/>
      <c r="AN321" s="808"/>
      <c r="AO321" s="808"/>
      <c r="AP321" s="808"/>
      <c r="AQ321" s="808"/>
      <c r="AR321" s="808"/>
      <c r="AS321" s="808"/>
      <c r="AT321" s="422"/>
      <c r="AU321" s="755"/>
      <c r="AV321" s="830"/>
      <c r="AW321" s="830"/>
      <c r="AX321" s="830"/>
      <c r="AY321" s="830"/>
      <c r="AZ321" s="830"/>
      <c r="BA321" s="833"/>
      <c r="BB321" s="447"/>
      <c r="BC321" s="447"/>
      <c r="BD321" s="447"/>
      <c r="BE321" s="447"/>
      <c r="BF321" s="447"/>
      <c r="BG321" s="447"/>
      <c r="BH321" s="447"/>
      <c r="BI321" s="447"/>
      <c r="BJ321" s="447"/>
      <c r="BK321" s="447"/>
      <c r="BL321" s="447"/>
    </row>
    <row r="322" spans="1:64" s="448" customFormat="1">
      <c r="A322" s="447"/>
      <c r="B322" s="751"/>
      <c r="C322" s="461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58"/>
      <c r="AF322" s="458"/>
      <c r="AG322" s="458"/>
      <c r="AH322" s="458"/>
      <c r="AI322" s="458"/>
      <c r="AJ322" s="458"/>
      <c r="AK322" s="458"/>
      <c r="AL322" s="458"/>
      <c r="AM322" s="458"/>
      <c r="AN322" s="458"/>
      <c r="AO322" s="458"/>
      <c r="AP322" s="458"/>
      <c r="AQ322" s="458"/>
      <c r="AR322" s="458"/>
      <c r="AS322" s="458"/>
      <c r="AT322" s="422"/>
      <c r="AU322" s="755"/>
      <c r="AV322" s="830"/>
      <c r="AW322" s="830"/>
      <c r="AX322" s="830"/>
      <c r="AY322" s="830"/>
      <c r="AZ322" s="830"/>
      <c r="BA322" s="833"/>
      <c r="BB322" s="447"/>
      <c r="BC322" s="447"/>
      <c r="BD322" s="447"/>
      <c r="BE322" s="447"/>
      <c r="BF322" s="447"/>
      <c r="BG322" s="447"/>
      <c r="BH322" s="447"/>
      <c r="BI322" s="447"/>
      <c r="BJ322" s="447"/>
      <c r="BK322" s="447"/>
      <c r="BL322" s="447"/>
    </row>
    <row r="323" spans="1:64" s="448" customFormat="1">
      <c r="A323" s="447"/>
      <c r="B323" s="751"/>
      <c r="C323" s="449"/>
      <c r="D323" s="449"/>
      <c r="E323" s="449" t="s">
        <v>1178</v>
      </c>
      <c r="F323" s="422"/>
      <c r="G323" s="449"/>
      <c r="H323" s="449"/>
      <c r="I323" s="422"/>
      <c r="J323" s="449"/>
      <c r="K323" s="449"/>
      <c r="L323" s="422"/>
      <c r="M323" s="449"/>
      <c r="N323" s="449"/>
      <c r="O323" s="422"/>
      <c r="P323" s="449"/>
      <c r="Q323" s="449" t="s">
        <v>1178</v>
      </c>
      <c r="R323" s="422"/>
      <c r="S323" s="449"/>
      <c r="T323" s="449" t="s">
        <v>1178</v>
      </c>
      <c r="U323" s="462"/>
      <c r="V323" s="449" t="s">
        <v>1178</v>
      </c>
      <c r="W323" s="449"/>
      <c r="X323" s="422"/>
      <c r="Y323" s="449"/>
      <c r="Z323" s="449"/>
      <c r="AA323" s="422"/>
      <c r="AB323" s="449"/>
      <c r="AC323" s="449"/>
      <c r="AD323" s="422"/>
      <c r="AE323" s="449"/>
      <c r="AF323" s="449"/>
      <c r="AG323" s="422"/>
      <c r="AH323" s="449" t="s">
        <v>1178</v>
      </c>
      <c r="AI323" s="449"/>
      <c r="AJ323" s="422"/>
      <c r="AK323" s="449"/>
      <c r="AL323" s="449" t="s">
        <v>1178</v>
      </c>
      <c r="AM323" s="422"/>
      <c r="AN323" s="449"/>
      <c r="AO323" s="449"/>
      <c r="AP323" s="462"/>
      <c r="AQ323" s="449"/>
      <c r="AR323" s="449"/>
      <c r="AS323" s="422"/>
      <c r="AT323" s="422"/>
      <c r="AU323" s="755"/>
      <c r="AV323" s="830"/>
      <c r="AW323" s="830"/>
      <c r="AX323" s="830"/>
      <c r="AY323" s="830"/>
      <c r="AZ323" s="830"/>
      <c r="BA323" s="833"/>
      <c r="BB323" s="447"/>
      <c r="BC323" s="447"/>
      <c r="BD323" s="447"/>
      <c r="BE323" s="447"/>
      <c r="BF323" s="447"/>
      <c r="BG323" s="447"/>
      <c r="BH323" s="447"/>
      <c r="BI323" s="447"/>
      <c r="BJ323" s="447"/>
      <c r="BK323" s="447"/>
      <c r="BL323" s="447"/>
    </row>
    <row r="324" spans="1:64" s="448" customFormat="1" ht="17" thickBot="1">
      <c r="A324" s="447"/>
      <c r="B324" s="751"/>
      <c r="C324" s="449"/>
      <c r="D324" s="836" t="s">
        <v>1172</v>
      </c>
      <c r="E324" s="837"/>
      <c r="F324" s="422"/>
      <c r="G324" s="820" t="s">
        <v>1172</v>
      </c>
      <c r="H324" s="820"/>
      <c r="I324" s="422"/>
      <c r="J324" s="820"/>
      <c r="K324" s="820"/>
      <c r="L324" s="422"/>
      <c r="M324" s="820" t="s">
        <v>1172</v>
      </c>
      <c r="N324" s="820"/>
      <c r="O324" s="422"/>
      <c r="P324" s="820" t="s">
        <v>1172</v>
      </c>
      <c r="Q324" s="820"/>
      <c r="R324" s="422"/>
      <c r="S324" s="820" t="s">
        <v>1172</v>
      </c>
      <c r="T324" s="820"/>
      <c r="U324" s="422"/>
      <c r="V324" s="820" t="s">
        <v>1172</v>
      </c>
      <c r="W324" s="820"/>
      <c r="X324" s="422"/>
      <c r="Y324" s="820"/>
      <c r="Z324" s="820"/>
      <c r="AA324" s="422"/>
      <c r="AB324" s="820" t="s">
        <v>1172</v>
      </c>
      <c r="AC324" s="820"/>
      <c r="AD324" s="422"/>
      <c r="AE324" s="820"/>
      <c r="AF324" s="820"/>
      <c r="AG324" s="422"/>
      <c r="AH324" s="820" t="s">
        <v>1172</v>
      </c>
      <c r="AI324" s="820"/>
      <c r="AJ324" s="422"/>
      <c r="AK324" s="820" t="s">
        <v>1172</v>
      </c>
      <c r="AL324" s="820"/>
      <c r="AM324" s="422"/>
      <c r="AN324" s="820" t="s">
        <v>1172</v>
      </c>
      <c r="AO324" s="820"/>
      <c r="AP324" s="422"/>
      <c r="AQ324" s="825" t="s">
        <v>1172</v>
      </c>
      <c r="AR324" s="825"/>
      <c r="AS324" s="422"/>
      <c r="AT324" s="422"/>
      <c r="AU324" s="755"/>
      <c r="AV324" s="831"/>
      <c r="AW324" s="831"/>
      <c r="AX324" s="831"/>
      <c r="AY324" s="831"/>
      <c r="AZ324" s="831"/>
      <c r="BA324" s="834"/>
      <c r="BB324" s="447"/>
      <c r="BC324" s="447"/>
      <c r="BD324" s="447"/>
      <c r="BE324" s="447"/>
      <c r="BF324" s="447"/>
      <c r="BG324" s="447"/>
      <c r="BH324" s="447"/>
      <c r="BI324" s="447"/>
      <c r="BJ324" s="447"/>
      <c r="BK324" s="447"/>
      <c r="BL324" s="447"/>
    </row>
    <row r="325" spans="1:64" s="448" customFormat="1" ht="17.5" thickTop="1" thickBot="1">
      <c r="A325" s="447"/>
      <c r="B325" s="751"/>
      <c r="C325" s="422"/>
      <c r="D325" s="413" t="s">
        <v>796</v>
      </c>
      <c r="E325" s="414" t="s">
        <v>798</v>
      </c>
      <c r="F325" s="422"/>
      <c r="G325" s="413" t="s">
        <v>796</v>
      </c>
      <c r="H325" s="414" t="s">
        <v>798</v>
      </c>
      <c r="I325" s="422"/>
      <c r="J325" s="423" t="s">
        <v>796</v>
      </c>
      <c r="K325" s="424" t="s">
        <v>798</v>
      </c>
      <c r="L325" s="422"/>
      <c r="M325" s="413" t="s">
        <v>796</v>
      </c>
      <c r="N325" s="414" t="s">
        <v>798</v>
      </c>
      <c r="O325" s="422"/>
      <c r="P325" s="413" t="s">
        <v>796</v>
      </c>
      <c r="Q325" s="414" t="s">
        <v>798</v>
      </c>
      <c r="R325" s="422"/>
      <c r="S325" s="413" t="s">
        <v>796</v>
      </c>
      <c r="T325" s="414" t="s">
        <v>798</v>
      </c>
      <c r="U325" s="422"/>
      <c r="V325" s="413" t="s">
        <v>796</v>
      </c>
      <c r="W325" s="414" t="s">
        <v>798</v>
      </c>
      <c r="X325" s="422"/>
      <c r="Y325" s="423" t="s">
        <v>796</v>
      </c>
      <c r="Z325" s="424" t="s">
        <v>798</v>
      </c>
      <c r="AA325" s="422"/>
      <c r="AB325" s="413" t="s">
        <v>796</v>
      </c>
      <c r="AC325" s="414" t="s">
        <v>798</v>
      </c>
      <c r="AD325" s="422"/>
      <c r="AE325" s="423" t="s">
        <v>796</v>
      </c>
      <c r="AF325" s="424" t="s">
        <v>798</v>
      </c>
      <c r="AG325" s="422"/>
      <c r="AH325" s="413" t="s">
        <v>796</v>
      </c>
      <c r="AI325" s="414" t="s">
        <v>798</v>
      </c>
      <c r="AJ325" s="422"/>
      <c r="AK325" s="413" t="s">
        <v>796</v>
      </c>
      <c r="AL325" s="414" t="s">
        <v>798</v>
      </c>
      <c r="AM325" s="422"/>
      <c r="AN325" s="413" t="s">
        <v>796</v>
      </c>
      <c r="AO325" s="414" t="s">
        <v>798</v>
      </c>
      <c r="AP325" s="422"/>
      <c r="AQ325" s="413" t="s">
        <v>796</v>
      </c>
      <c r="AR325" s="414" t="s">
        <v>798</v>
      </c>
      <c r="AS325" s="440"/>
      <c r="AT325" s="422"/>
      <c r="AU325" s="755"/>
      <c r="AV325" s="835">
        <v>14</v>
      </c>
      <c r="AW325" s="761">
        <f>COUNTIF(D324:AR325,"FC")</f>
        <v>11</v>
      </c>
      <c r="AX325" s="761">
        <f>COUNTIF(C323:AR323,"EC")</f>
        <v>6</v>
      </c>
      <c r="AY325" s="761">
        <f>COUNTIF(A327:AR328,"E")</f>
        <v>8</v>
      </c>
      <c r="AZ325" s="761">
        <f>COUNTIF(J324:AR324,"TW")</f>
        <v>0</v>
      </c>
      <c r="BA325" s="762"/>
      <c r="BB325" s="447"/>
      <c r="BC325" s="447"/>
      <c r="BD325" s="447"/>
      <c r="BE325" s="447"/>
      <c r="BF325" s="447"/>
      <c r="BG325" s="447"/>
      <c r="BH325" s="447"/>
      <c r="BI325" s="447"/>
      <c r="BJ325" s="447"/>
      <c r="BK325" s="447"/>
      <c r="BL325" s="447"/>
    </row>
    <row r="326" spans="1:64" s="448" customFormat="1" ht="17.5" thickTop="1" thickBot="1">
      <c r="A326" s="447"/>
      <c r="B326" s="751"/>
      <c r="C326" s="422"/>
      <c r="D326" s="415" t="s">
        <v>801</v>
      </c>
      <c r="E326" s="416" t="s">
        <v>622</v>
      </c>
      <c r="F326" s="422"/>
      <c r="G326" s="415" t="s">
        <v>801</v>
      </c>
      <c r="H326" s="416" t="s">
        <v>622</v>
      </c>
      <c r="I326" s="422" t="s">
        <v>808</v>
      </c>
      <c r="J326" s="427" t="s">
        <v>801</v>
      </c>
      <c r="K326" s="428" t="s">
        <v>622</v>
      </c>
      <c r="L326" s="422"/>
      <c r="M326" s="415" t="s">
        <v>801</v>
      </c>
      <c r="N326" s="416" t="s">
        <v>622</v>
      </c>
      <c r="O326" s="422"/>
      <c r="P326" s="415" t="s">
        <v>801</v>
      </c>
      <c r="Q326" s="416" t="s">
        <v>622</v>
      </c>
      <c r="R326" s="422"/>
      <c r="S326" s="415" t="s">
        <v>801</v>
      </c>
      <c r="T326" s="416" t="s">
        <v>622</v>
      </c>
      <c r="U326" s="422"/>
      <c r="V326" s="415" t="s">
        <v>801</v>
      </c>
      <c r="W326" s="416" t="s">
        <v>622</v>
      </c>
      <c r="X326" s="422"/>
      <c r="Y326" s="427" t="s">
        <v>801</v>
      </c>
      <c r="Z326" s="428" t="s">
        <v>622</v>
      </c>
      <c r="AA326" s="422"/>
      <c r="AB326" s="415" t="s">
        <v>801</v>
      </c>
      <c r="AC326" s="416" t="s">
        <v>622</v>
      </c>
      <c r="AD326" s="422"/>
      <c r="AE326" s="427" t="s">
        <v>801</v>
      </c>
      <c r="AF326" s="428" t="s">
        <v>622</v>
      </c>
      <c r="AG326" s="422"/>
      <c r="AH326" s="415" t="s">
        <v>801</v>
      </c>
      <c r="AI326" s="416" t="s">
        <v>622</v>
      </c>
      <c r="AJ326" s="422"/>
      <c r="AK326" s="415" t="s">
        <v>801</v>
      </c>
      <c r="AL326" s="416" t="s">
        <v>622</v>
      </c>
      <c r="AM326" s="422"/>
      <c r="AN326" s="415" t="s">
        <v>801</v>
      </c>
      <c r="AO326" s="416" t="s">
        <v>622</v>
      </c>
      <c r="AP326" s="422"/>
      <c r="AQ326" s="415" t="s">
        <v>801</v>
      </c>
      <c r="AR326" s="416" t="s">
        <v>622</v>
      </c>
      <c r="AS326" s="440"/>
      <c r="AT326" s="422"/>
      <c r="AU326" s="755"/>
      <c r="AV326" s="835"/>
      <c r="AW326" s="761"/>
      <c r="AX326" s="761"/>
      <c r="AY326" s="761"/>
      <c r="AZ326" s="761"/>
      <c r="BA326" s="762"/>
      <c r="BB326" s="447"/>
      <c r="BC326" s="447"/>
      <c r="BD326" s="447"/>
      <c r="BE326" s="447"/>
      <c r="BF326" s="447"/>
      <c r="BG326" s="447"/>
      <c r="BH326" s="447"/>
      <c r="BI326" s="447"/>
      <c r="BJ326" s="447"/>
      <c r="BK326" s="447"/>
      <c r="BL326" s="447"/>
    </row>
    <row r="327" spans="1:64" s="448" customFormat="1" ht="17.5" thickTop="1" thickBot="1">
      <c r="A327" s="447"/>
      <c r="B327" s="751"/>
      <c r="C327" s="449"/>
      <c r="D327" s="417"/>
      <c r="E327" s="418" t="s">
        <v>1313</v>
      </c>
      <c r="F327" s="433">
        <v>422</v>
      </c>
      <c r="G327" s="417">
        <v>0</v>
      </c>
      <c r="H327" s="418" t="s">
        <v>947</v>
      </c>
      <c r="I327" s="433">
        <v>422.541</v>
      </c>
      <c r="J327" s="431">
        <v>0</v>
      </c>
      <c r="K327" s="432" t="s">
        <v>947</v>
      </c>
      <c r="L327" s="433">
        <v>449</v>
      </c>
      <c r="M327" s="417" t="s">
        <v>1173</v>
      </c>
      <c r="N327" s="418" t="s">
        <v>1095</v>
      </c>
      <c r="O327" s="433">
        <v>305</v>
      </c>
      <c r="P327" s="417" t="s">
        <v>1173</v>
      </c>
      <c r="Q327" s="418" t="s">
        <v>1313</v>
      </c>
      <c r="R327" s="433">
        <v>439</v>
      </c>
      <c r="S327" s="417" t="s">
        <v>1173</v>
      </c>
      <c r="T327" s="418" t="s">
        <v>1313</v>
      </c>
      <c r="U327" s="433">
        <v>409</v>
      </c>
      <c r="V327" s="417" t="s">
        <v>1173</v>
      </c>
      <c r="W327" s="418" t="s">
        <v>1313</v>
      </c>
      <c r="X327" s="433">
        <v>422</v>
      </c>
      <c r="Y327" s="431">
        <v>0</v>
      </c>
      <c r="Z327" s="432" t="s">
        <v>947</v>
      </c>
      <c r="AA327" s="433">
        <v>390</v>
      </c>
      <c r="AB327" s="417" t="s">
        <v>1173</v>
      </c>
      <c r="AC327" s="418" t="s">
        <v>947</v>
      </c>
      <c r="AD327" s="433">
        <v>404</v>
      </c>
      <c r="AE327" s="431">
        <v>0</v>
      </c>
      <c r="AF327" s="432" t="s">
        <v>947</v>
      </c>
      <c r="AG327" s="433">
        <v>331</v>
      </c>
      <c r="AH327" s="417" t="s">
        <v>1173</v>
      </c>
      <c r="AI327" s="418" t="s">
        <v>1313</v>
      </c>
      <c r="AJ327" s="433">
        <v>368</v>
      </c>
      <c r="AK327" s="417" t="s">
        <v>1173</v>
      </c>
      <c r="AL327" s="418" t="s">
        <v>1313</v>
      </c>
      <c r="AM327" s="433">
        <v>389</v>
      </c>
      <c r="AN327" s="417">
        <v>0</v>
      </c>
      <c r="AO327" s="418" t="s">
        <v>947</v>
      </c>
      <c r="AP327" s="433">
        <v>390.10399999999998</v>
      </c>
      <c r="AQ327" s="417" t="s">
        <v>1173</v>
      </c>
      <c r="AR327" s="418" t="s">
        <v>1313</v>
      </c>
      <c r="AS327" s="376">
        <v>406</v>
      </c>
      <c r="AT327" s="422"/>
      <c r="AU327" s="755"/>
      <c r="AV327" s="835"/>
      <c r="AW327" s="761"/>
      <c r="AX327" s="761"/>
      <c r="AY327" s="761"/>
      <c r="AZ327" s="761"/>
      <c r="BA327" s="762"/>
      <c r="BB327" s="452">
        <f>SUM(F327:AS327)</f>
        <v>5546.6450000000004</v>
      </c>
      <c r="BC327" s="447"/>
      <c r="BD327" s="447"/>
      <c r="BE327" s="447"/>
      <c r="BF327" s="447"/>
      <c r="BG327" s="447"/>
      <c r="BH327" s="447"/>
      <c r="BI327" s="447"/>
      <c r="BJ327" s="447"/>
      <c r="BK327" s="447"/>
      <c r="BL327" s="447"/>
    </row>
    <row r="328" spans="1:64" s="448" customFormat="1" ht="17" thickTop="1">
      <c r="A328" s="447"/>
      <c r="B328" s="751"/>
      <c r="C328" s="453"/>
      <c r="D328" s="760" t="s">
        <v>1045</v>
      </c>
      <c r="E328" s="760"/>
      <c r="F328" s="422"/>
      <c r="G328" s="760" t="s">
        <v>13</v>
      </c>
      <c r="H328" s="760"/>
      <c r="I328" s="453"/>
      <c r="J328" s="760" t="s">
        <v>14</v>
      </c>
      <c r="K328" s="760"/>
      <c r="L328" s="453"/>
      <c r="M328" s="760" t="s">
        <v>213</v>
      </c>
      <c r="N328" s="760"/>
      <c r="O328" s="453"/>
      <c r="P328" s="760" t="s">
        <v>336</v>
      </c>
      <c r="Q328" s="760"/>
      <c r="R328" s="422"/>
      <c r="S328" s="760" t="s">
        <v>1046</v>
      </c>
      <c r="T328" s="760"/>
      <c r="U328" s="422"/>
      <c r="V328" s="760" t="s">
        <v>1047</v>
      </c>
      <c r="W328" s="760"/>
      <c r="X328" s="422"/>
      <c r="Y328" s="760" t="s">
        <v>1631</v>
      </c>
      <c r="Z328" s="760"/>
      <c r="AA328" s="422"/>
      <c r="AB328" s="760" t="s">
        <v>1048</v>
      </c>
      <c r="AC328" s="760"/>
      <c r="AD328" s="422"/>
      <c r="AE328" s="760" t="s">
        <v>1632</v>
      </c>
      <c r="AF328" s="760"/>
      <c r="AG328" s="422"/>
      <c r="AH328" s="760" t="s">
        <v>1049</v>
      </c>
      <c r="AI328" s="760"/>
      <c r="AJ328" s="422"/>
      <c r="AK328" s="760" t="s">
        <v>1050</v>
      </c>
      <c r="AL328" s="760"/>
      <c r="AM328" s="454"/>
      <c r="AN328" s="760" t="s">
        <v>297</v>
      </c>
      <c r="AO328" s="760"/>
      <c r="AP328" s="422"/>
      <c r="AQ328" s="760" t="s">
        <v>298</v>
      </c>
      <c r="AR328" s="760"/>
      <c r="AS328" s="453"/>
      <c r="AT328" s="422"/>
      <c r="AU328" s="755"/>
      <c r="AV328" s="450"/>
      <c r="AW328" s="450"/>
      <c r="AX328" s="450"/>
      <c r="AY328" s="450"/>
      <c r="AZ328" s="450"/>
      <c r="BA328" s="451"/>
      <c r="BB328" s="447"/>
      <c r="BC328" s="447"/>
      <c r="BD328" s="447"/>
      <c r="BE328" s="447"/>
      <c r="BF328" s="447"/>
      <c r="BG328" s="447"/>
      <c r="BH328" s="447"/>
      <c r="BI328" s="447"/>
      <c r="BJ328" s="447"/>
      <c r="BK328" s="447"/>
      <c r="BL328" s="447"/>
    </row>
    <row r="329" spans="1:64" s="448" customFormat="1">
      <c r="A329" s="447"/>
      <c r="B329" s="751"/>
      <c r="C329" s="453"/>
      <c r="D329" s="760" t="s">
        <v>1093</v>
      </c>
      <c r="E329" s="760"/>
      <c r="F329" s="422"/>
      <c r="G329" s="760" t="s">
        <v>1325</v>
      </c>
      <c r="H329" s="760"/>
      <c r="I329" s="422"/>
      <c r="J329" s="760" t="s">
        <v>1099</v>
      </c>
      <c r="K329" s="760"/>
      <c r="L329" s="422"/>
      <c r="M329" s="760" t="s">
        <v>1099</v>
      </c>
      <c r="N329" s="760"/>
      <c r="O329" s="422"/>
      <c r="P329" s="760" t="s">
        <v>1091</v>
      </c>
      <c r="Q329" s="760"/>
      <c r="R329" s="422"/>
      <c r="S329" s="760" t="s">
        <v>1094</v>
      </c>
      <c r="T329" s="760"/>
      <c r="U329" s="422"/>
      <c r="V329" s="760" t="s">
        <v>1091</v>
      </c>
      <c r="W329" s="760"/>
      <c r="X329" s="422"/>
      <c r="Y329" s="760" t="s">
        <v>1091</v>
      </c>
      <c r="Z329" s="760"/>
      <c r="AA329" s="422"/>
      <c r="AB329" s="760" t="s">
        <v>1094</v>
      </c>
      <c r="AC329" s="760"/>
      <c r="AD329" s="422"/>
      <c r="AE329" s="760" t="s">
        <v>1094</v>
      </c>
      <c r="AF329" s="760"/>
      <c r="AG329" s="422"/>
      <c r="AH329" s="760" t="s">
        <v>1091</v>
      </c>
      <c r="AI329" s="760"/>
      <c r="AJ329" s="422"/>
      <c r="AK329" s="760" t="s">
        <v>1094</v>
      </c>
      <c r="AL329" s="760"/>
      <c r="AM329" s="422"/>
      <c r="AN329" s="760" t="s">
        <v>1322</v>
      </c>
      <c r="AO329" s="760"/>
      <c r="AP329" s="422"/>
      <c r="AQ329" s="760" t="s">
        <v>1091</v>
      </c>
      <c r="AR329" s="760"/>
      <c r="AS329" s="453"/>
      <c r="AT329" s="422"/>
      <c r="AU329" s="755"/>
      <c r="AV329" s="450"/>
      <c r="AW329" s="450"/>
      <c r="AX329" s="450"/>
      <c r="AY329" s="450"/>
      <c r="AZ329" s="450"/>
      <c r="BA329" s="451"/>
      <c r="BB329" s="447"/>
      <c r="BC329" s="447"/>
      <c r="BD329" s="447"/>
      <c r="BE329" s="447"/>
      <c r="BF329" s="447"/>
      <c r="BG329" s="447"/>
      <c r="BH329" s="447"/>
      <c r="BI329" s="447"/>
      <c r="BJ329" s="447"/>
      <c r="BK329" s="447"/>
      <c r="BL329" s="447"/>
    </row>
    <row r="330" spans="1:64" s="448" customFormat="1">
      <c r="A330" s="447"/>
      <c r="B330" s="751"/>
      <c r="C330" s="449"/>
      <c r="D330" s="419"/>
      <c r="E330" s="419"/>
      <c r="F330" s="422"/>
      <c r="G330" s="419"/>
      <c r="H330" s="419"/>
      <c r="I330" s="419"/>
      <c r="J330" s="419"/>
      <c r="K330" s="419"/>
      <c r="L330" s="422"/>
      <c r="M330" s="419"/>
      <c r="N330" s="419"/>
      <c r="O330" s="422"/>
      <c r="P330" s="419"/>
      <c r="Q330" s="419"/>
      <c r="R330" s="419"/>
      <c r="S330" s="456"/>
      <c r="T330" s="457"/>
      <c r="U330" s="419"/>
      <c r="V330" s="419"/>
      <c r="W330" s="419"/>
      <c r="X330" s="449"/>
      <c r="Y330" s="419"/>
      <c r="Z330" s="419"/>
      <c r="AA330" s="422"/>
      <c r="AB330" s="419"/>
      <c r="AC330" s="419"/>
      <c r="AD330" s="422"/>
      <c r="AE330" s="419"/>
      <c r="AF330" s="419"/>
      <c r="AG330" s="422"/>
      <c r="AH330" s="419"/>
      <c r="AI330" s="419"/>
      <c r="AJ330" s="458"/>
      <c r="AK330" s="419"/>
      <c r="AL330" s="419"/>
      <c r="AM330" s="458"/>
      <c r="AN330" s="419"/>
      <c r="AO330" s="419"/>
      <c r="AP330" s="458"/>
      <c r="AQ330" s="419"/>
      <c r="AR330" s="419"/>
      <c r="AS330" s="458"/>
      <c r="AT330" s="422"/>
      <c r="AU330" s="755"/>
      <c r="AV330" s="450"/>
      <c r="AW330" s="450"/>
      <c r="AX330" s="450"/>
      <c r="AY330" s="450"/>
      <c r="AZ330" s="450"/>
      <c r="BA330" s="451"/>
      <c r="BB330" s="447"/>
      <c r="BC330" s="447"/>
      <c r="BD330" s="447"/>
      <c r="BE330" s="447"/>
      <c r="BF330" s="447"/>
      <c r="BG330" s="447"/>
      <c r="BH330" s="447"/>
      <c r="BI330" s="447"/>
      <c r="BJ330" s="447"/>
      <c r="BK330" s="447"/>
      <c r="BL330" s="447"/>
    </row>
    <row r="331" spans="1:64" s="448" customFormat="1">
      <c r="A331" s="447"/>
      <c r="B331" s="751"/>
      <c r="C331" s="459"/>
      <c r="D331" s="459">
        <f>AQ320+1</f>
        <v>401</v>
      </c>
      <c r="E331" s="459"/>
      <c r="F331" s="460"/>
      <c r="G331" s="459">
        <f>D331+1</f>
        <v>402</v>
      </c>
      <c r="H331" s="459"/>
      <c r="I331" s="460"/>
      <c r="J331" s="459">
        <f>G331+1</f>
        <v>403</v>
      </c>
      <c r="K331" s="459"/>
      <c r="L331" s="460"/>
      <c r="M331" s="459">
        <f>J331+1</f>
        <v>404</v>
      </c>
      <c r="N331" s="459"/>
      <c r="O331" s="460"/>
      <c r="P331" s="459">
        <f>M331+1</f>
        <v>405</v>
      </c>
      <c r="Q331" s="459"/>
      <c r="R331" s="460"/>
      <c r="S331" s="459">
        <f>P331+1</f>
        <v>406</v>
      </c>
      <c r="T331" s="459"/>
      <c r="U331" s="460"/>
      <c r="V331" s="459">
        <f>S331+1</f>
        <v>407</v>
      </c>
      <c r="W331" s="459"/>
      <c r="X331" s="459"/>
      <c r="Y331" s="459">
        <f>V331+1</f>
        <v>408</v>
      </c>
      <c r="Z331" s="459"/>
      <c r="AA331" s="460"/>
      <c r="AB331" s="459">
        <f>Y331+1</f>
        <v>409</v>
      </c>
      <c r="AC331" s="459"/>
      <c r="AD331" s="460"/>
      <c r="AE331" s="459">
        <f>AB331+1</f>
        <v>410</v>
      </c>
      <c r="AF331" s="459"/>
      <c r="AG331" s="460"/>
      <c r="AH331" s="459">
        <f>AE331+1</f>
        <v>411</v>
      </c>
      <c r="AI331" s="459"/>
      <c r="AJ331" s="459"/>
      <c r="AK331" s="459">
        <f>AH331+1</f>
        <v>412</v>
      </c>
      <c r="AL331" s="459"/>
      <c r="AM331" s="459"/>
      <c r="AN331" s="459">
        <f>AK331+1</f>
        <v>413</v>
      </c>
      <c r="AO331" s="459"/>
      <c r="AP331" s="459"/>
      <c r="AQ331" s="459">
        <f>AN331+1</f>
        <v>414</v>
      </c>
      <c r="AR331" s="459"/>
      <c r="AS331" s="459"/>
      <c r="AT331" s="422"/>
      <c r="AU331" s="755"/>
      <c r="AV331" s="450"/>
      <c r="AW331" s="450"/>
      <c r="AX331" s="450"/>
      <c r="AY331" s="450"/>
      <c r="AZ331" s="450"/>
      <c r="BA331" s="451"/>
      <c r="BB331" s="447"/>
      <c r="BC331" s="447"/>
      <c r="BD331" s="447"/>
      <c r="BE331" s="447"/>
      <c r="BF331" s="447"/>
      <c r="BG331" s="447"/>
      <c r="BH331" s="447"/>
      <c r="BI331" s="447"/>
      <c r="BJ331" s="447"/>
      <c r="BK331" s="447"/>
      <c r="BL331" s="447"/>
    </row>
    <row r="332" spans="1:64" s="448" customFormat="1">
      <c r="A332" s="447"/>
      <c r="B332" s="751"/>
      <c r="C332" s="813" t="s">
        <v>1167</v>
      </c>
      <c r="D332" s="808"/>
      <c r="E332" s="808"/>
      <c r="F332" s="808"/>
      <c r="G332" s="808"/>
      <c r="H332" s="808"/>
      <c r="I332" s="808"/>
      <c r="J332" s="808"/>
      <c r="K332" s="808"/>
      <c r="L332" s="808"/>
      <c r="M332" s="808"/>
      <c r="N332" s="808"/>
      <c r="O332" s="808"/>
      <c r="P332" s="808"/>
      <c r="Q332" s="808"/>
      <c r="R332" s="808"/>
      <c r="S332" s="808"/>
      <c r="T332" s="808"/>
      <c r="U332" s="808"/>
      <c r="V332" s="808"/>
      <c r="W332" s="808"/>
      <c r="X332" s="808"/>
      <c r="Y332" s="808"/>
      <c r="Z332" s="808"/>
      <c r="AA332" s="808"/>
      <c r="AB332" s="808"/>
      <c r="AC332" s="808"/>
      <c r="AD332" s="808"/>
      <c r="AE332" s="808"/>
      <c r="AF332" s="808"/>
      <c r="AG332" s="808"/>
      <c r="AH332" s="808"/>
      <c r="AI332" s="808"/>
      <c r="AJ332" s="808"/>
      <c r="AK332" s="808"/>
      <c r="AL332" s="808"/>
      <c r="AM332" s="808"/>
      <c r="AN332" s="808"/>
      <c r="AO332" s="808"/>
      <c r="AP332" s="808"/>
      <c r="AQ332" s="808"/>
      <c r="AR332" s="808"/>
      <c r="AS332" s="808"/>
      <c r="AT332" s="422"/>
      <c r="AU332" s="755"/>
      <c r="AV332" s="450"/>
      <c r="AW332" s="450"/>
      <c r="AX332" s="450"/>
      <c r="AY332" s="450"/>
      <c r="AZ332" s="450"/>
      <c r="BA332" s="451"/>
      <c r="BB332" s="447"/>
      <c r="BC332" s="447"/>
      <c r="BD332" s="447"/>
      <c r="BE332" s="447"/>
      <c r="BF332" s="447"/>
      <c r="BG332" s="447"/>
      <c r="BH332" s="447"/>
      <c r="BI332" s="447"/>
      <c r="BJ332" s="447"/>
      <c r="BK332" s="447"/>
      <c r="BL332" s="447"/>
    </row>
    <row r="333" spans="1:64" s="448" customFormat="1" ht="17" thickBot="1">
      <c r="A333" s="447"/>
      <c r="B333" s="751"/>
      <c r="C333" s="461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58"/>
      <c r="AF333" s="458"/>
      <c r="AG333" s="458"/>
      <c r="AH333" s="458"/>
      <c r="AI333" s="458"/>
      <c r="AJ333" s="458"/>
      <c r="AK333" s="458"/>
      <c r="AL333" s="458"/>
      <c r="AM333" s="458"/>
      <c r="AN333" s="458"/>
      <c r="AO333" s="458"/>
      <c r="AP333" s="458"/>
      <c r="AQ333" s="458"/>
      <c r="AR333" s="458"/>
      <c r="AS333" s="458"/>
      <c r="AT333" s="422"/>
      <c r="AU333" s="755"/>
      <c r="AV333" s="450"/>
      <c r="AW333" s="450"/>
      <c r="AX333" s="450"/>
      <c r="AY333" s="450"/>
      <c r="AZ333" s="450"/>
      <c r="BA333" s="451"/>
      <c r="BB333" s="447"/>
      <c r="BC333" s="447"/>
      <c r="BD333" s="447"/>
      <c r="BE333" s="447"/>
      <c r="BF333" s="447"/>
      <c r="BG333" s="447"/>
      <c r="BH333" s="447"/>
      <c r="BI333" s="447"/>
      <c r="BJ333" s="447"/>
      <c r="BK333" s="447"/>
      <c r="BL333" s="447"/>
    </row>
    <row r="334" spans="1:64" s="448" customFormat="1" ht="17.5" thickTop="1" thickBot="1">
      <c r="A334" s="447"/>
      <c r="B334" s="751"/>
      <c r="C334" s="449"/>
      <c r="D334" s="449"/>
      <c r="E334" s="449"/>
      <c r="F334" s="422"/>
      <c r="G334" s="449"/>
      <c r="H334" s="449"/>
      <c r="I334" s="422"/>
      <c r="J334" s="449"/>
      <c r="K334" s="449"/>
      <c r="L334" s="422"/>
      <c r="M334" s="449"/>
      <c r="N334" s="449"/>
      <c r="O334" s="422"/>
      <c r="P334" s="449"/>
      <c r="Q334" s="449"/>
      <c r="R334" s="422"/>
      <c r="S334" s="449"/>
      <c r="T334" s="449"/>
      <c r="U334" s="462"/>
      <c r="V334" s="449"/>
      <c r="W334" s="449"/>
      <c r="X334" s="422"/>
      <c r="Y334" s="449"/>
      <c r="Z334" s="449"/>
      <c r="AA334" s="422"/>
      <c r="AB334" s="449"/>
      <c r="AC334" s="449"/>
      <c r="AD334" s="422"/>
      <c r="AE334" s="449"/>
      <c r="AF334" s="449"/>
      <c r="AG334" s="422"/>
      <c r="AH334" s="449"/>
      <c r="AI334" s="449"/>
      <c r="AJ334" s="422"/>
      <c r="AK334" s="449"/>
      <c r="AL334" s="449"/>
      <c r="AM334" s="422"/>
      <c r="AN334" s="449"/>
      <c r="AO334" s="449"/>
      <c r="AP334" s="462"/>
      <c r="AQ334" s="449"/>
      <c r="AR334" s="449"/>
      <c r="AS334" s="422"/>
      <c r="AT334" s="422"/>
      <c r="AU334" s="755"/>
      <c r="AV334" s="835">
        <v>14</v>
      </c>
      <c r="AW334" s="761">
        <f>COUNTIF(D333:AR335,"FC")</f>
        <v>6</v>
      </c>
      <c r="AX334" s="761">
        <f>COUNTIF(J332:AR332,"EC")</f>
        <v>0</v>
      </c>
      <c r="AY334" s="761">
        <f>COUNTIF(A336:AR338,"E")</f>
        <v>4</v>
      </c>
      <c r="AZ334" s="761">
        <f>COUNTIF(J333:AR333,"TW")</f>
        <v>0</v>
      </c>
      <c r="BA334" s="762"/>
      <c r="BB334" s="447"/>
      <c r="BC334" s="447"/>
      <c r="BD334" s="447"/>
      <c r="BE334" s="447"/>
      <c r="BF334" s="447"/>
      <c r="BG334" s="447"/>
      <c r="BH334" s="447"/>
      <c r="BI334" s="447"/>
      <c r="BJ334" s="447"/>
      <c r="BK334" s="447"/>
      <c r="BL334" s="447"/>
    </row>
    <row r="335" spans="1:64" s="448" customFormat="1" ht="17.5" thickTop="1" thickBot="1">
      <c r="A335" s="447"/>
      <c r="B335" s="751"/>
      <c r="C335" s="449"/>
      <c r="D335" s="420" t="s">
        <v>1172</v>
      </c>
      <c r="E335" s="421"/>
      <c r="F335" s="422"/>
      <c r="G335" s="824" t="s">
        <v>1172</v>
      </c>
      <c r="H335" s="824"/>
      <c r="I335" s="422"/>
      <c r="J335" s="820" t="s">
        <v>1172</v>
      </c>
      <c r="K335" s="820"/>
      <c r="L335" s="422"/>
      <c r="M335" s="820"/>
      <c r="N335" s="820"/>
      <c r="O335" s="422"/>
      <c r="P335" s="820"/>
      <c r="Q335" s="820"/>
      <c r="R335" s="422"/>
      <c r="S335" s="820" t="s">
        <v>1172</v>
      </c>
      <c r="T335" s="820"/>
      <c r="U335" s="422"/>
      <c r="V335" s="820"/>
      <c r="W335" s="820"/>
      <c r="X335" s="422"/>
      <c r="Y335" s="820"/>
      <c r="Z335" s="820"/>
      <c r="AA335" s="422"/>
      <c r="AB335" s="820"/>
      <c r="AC335" s="820"/>
      <c r="AD335" s="422"/>
      <c r="AE335" s="820"/>
      <c r="AF335" s="820"/>
      <c r="AG335" s="422"/>
      <c r="AH335" s="820"/>
      <c r="AI335" s="820"/>
      <c r="AJ335" s="422"/>
      <c r="AK335" s="820"/>
      <c r="AL335" s="820"/>
      <c r="AM335" s="422"/>
      <c r="AN335" s="820" t="s">
        <v>1172</v>
      </c>
      <c r="AO335" s="820"/>
      <c r="AP335" s="422"/>
      <c r="AQ335" s="825" t="s">
        <v>1172</v>
      </c>
      <c r="AR335" s="825"/>
      <c r="AS335" s="422"/>
      <c r="AT335" s="422"/>
      <c r="AU335" s="755"/>
      <c r="AV335" s="835"/>
      <c r="AW335" s="761"/>
      <c r="AX335" s="761"/>
      <c r="AY335" s="761"/>
      <c r="AZ335" s="761"/>
      <c r="BA335" s="762"/>
      <c r="BB335" s="447"/>
      <c r="BC335" s="447"/>
      <c r="BD335" s="447"/>
      <c r="BE335" s="447"/>
      <c r="BF335" s="447"/>
      <c r="BG335" s="447"/>
      <c r="BH335" s="447"/>
      <c r="BI335" s="447"/>
      <c r="BJ335" s="447"/>
      <c r="BK335" s="447"/>
      <c r="BL335" s="447"/>
    </row>
    <row r="336" spans="1:64" s="448" customFormat="1" ht="17.5" thickTop="1" thickBot="1">
      <c r="A336" s="447"/>
      <c r="B336" s="751"/>
      <c r="C336" s="422"/>
      <c r="D336" s="413" t="s">
        <v>796</v>
      </c>
      <c r="E336" s="414" t="s">
        <v>798</v>
      </c>
      <c r="F336" s="422"/>
      <c r="G336" s="413" t="s">
        <v>796</v>
      </c>
      <c r="H336" s="414" t="s">
        <v>798</v>
      </c>
      <c r="I336" s="422"/>
      <c r="J336" s="413" t="s">
        <v>796</v>
      </c>
      <c r="K336" s="414" t="s">
        <v>798</v>
      </c>
      <c r="L336" s="422"/>
      <c r="M336" s="423" t="s">
        <v>796</v>
      </c>
      <c r="N336" s="424" t="s">
        <v>798</v>
      </c>
      <c r="O336" s="422"/>
      <c r="P336" s="423" t="s">
        <v>796</v>
      </c>
      <c r="Q336" s="424" t="s">
        <v>798</v>
      </c>
      <c r="R336" s="422"/>
      <c r="S336" s="413" t="s">
        <v>796</v>
      </c>
      <c r="T336" s="414" t="s">
        <v>798</v>
      </c>
      <c r="U336" s="422"/>
      <c r="V336" s="423" t="s">
        <v>796</v>
      </c>
      <c r="W336" s="424" t="s">
        <v>798</v>
      </c>
      <c r="X336" s="422"/>
      <c r="Y336" s="423" t="s">
        <v>796</v>
      </c>
      <c r="Z336" s="424" t="s">
        <v>798</v>
      </c>
      <c r="AA336" s="422"/>
      <c r="AB336" s="423" t="s">
        <v>796</v>
      </c>
      <c r="AC336" s="424" t="s">
        <v>798</v>
      </c>
      <c r="AD336" s="422"/>
      <c r="AE336" s="423" t="s">
        <v>796</v>
      </c>
      <c r="AF336" s="424" t="s">
        <v>798</v>
      </c>
      <c r="AG336" s="422"/>
      <c r="AH336" s="423" t="s">
        <v>796</v>
      </c>
      <c r="AI336" s="424" t="s">
        <v>798</v>
      </c>
      <c r="AJ336" s="422"/>
      <c r="AK336" s="423" t="s">
        <v>796</v>
      </c>
      <c r="AL336" s="424" t="s">
        <v>798</v>
      </c>
      <c r="AM336" s="422"/>
      <c r="AN336" s="413" t="s">
        <v>796</v>
      </c>
      <c r="AO336" s="414" t="s">
        <v>798</v>
      </c>
      <c r="AP336" s="422"/>
      <c r="AQ336" s="413" t="s">
        <v>796</v>
      </c>
      <c r="AR336" s="414" t="s">
        <v>798</v>
      </c>
      <c r="AS336" s="440"/>
      <c r="AT336" s="422"/>
      <c r="AU336" s="755"/>
      <c r="AV336" s="835"/>
      <c r="AW336" s="761"/>
      <c r="AX336" s="761"/>
      <c r="AY336" s="761"/>
      <c r="AZ336" s="761"/>
      <c r="BA336" s="762"/>
      <c r="BB336" s="447"/>
      <c r="BC336" s="447"/>
      <c r="BD336" s="447"/>
      <c r="BE336" s="447"/>
      <c r="BF336" s="447"/>
      <c r="BG336" s="447"/>
      <c r="BH336" s="447"/>
      <c r="BI336" s="447"/>
      <c r="BJ336" s="447"/>
      <c r="BK336" s="447"/>
      <c r="BL336" s="447"/>
    </row>
    <row r="337" spans="1:64" s="448" customFormat="1" ht="17" thickTop="1">
      <c r="A337" s="447"/>
      <c r="B337" s="751"/>
      <c r="C337" s="422"/>
      <c r="D337" s="415" t="s">
        <v>801</v>
      </c>
      <c r="E337" s="416" t="s">
        <v>622</v>
      </c>
      <c r="F337" s="422"/>
      <c r="G337" s="415" t="s">
        <v>801</v>
      </c>
      <c r="H337" s="416" t="s">
        <v>622</v>
      </c>
      <c r="I337" s="422" t="s">
        <v>808</v>
      </c>
      <c r="J337" s="415" t="s">
        <v>801</v>
      </c>
      <c r="K337" s="416" t="s">
        <v>622</v>
      </c>
      <c r="L337" s="422"/>
      <c r="M337" s="427" t="s">
        <v>801</v>
      </c>
      <c r="N337" s="428" t="s">
        <v>622</v>
      </c>
      <c r="O337" s="422"/>
      <c r="P337" s="427" t="s">
        <v>801</v>
      </c>
      <c r="Q337" s="428" t="s">
        <v>622</v>
      </c>
      <c r="R337" s="422"/>
      <c r="S337" s="415" t="s">
        <v>801</v>
      </c>
      <c r="T337" s="416" t="s">
        <v>622</v>
      </c>
      <c r="U337" s="422"/>
      <c r="V337" s="427" t="s">
        <v>801</v>
      </c>
      <c r="W337" s="428" t="s">
        <v>622</v>
      </c>
      <c r="X337" s="422"/>
      <c r="Y337" s="427" t="s">
        <v>801</v>
      </c>
      <c r="Z337" s="428" t="s">
        <v>622</v>
      </c>
      <c r="AA337" s="422"/>
      <c r="AB337" s="427" t="s">
        <v>801</v>
      </c>
      <c r="AC337" s="428" t="s">
        <v>622</v>
      </c>
      <c r="AD337" s="422"/>
      <c r="AE337" s="427" t="s">
        <v>801</v>
      </c>
      <c r="AF337" s="428" t="s">
        <v>622</v>
      </c>
      <c r="AG337" s="422"/>
      <c r="AH337" s="427" t="s">
        <v>801</v>
      </c>
      <c r="AI337" s="428" t="s">
        <v>622</v>
      </c>
      <c r="AJ337" s="422"/>
      <c r="AK337" s="427" t="s">
        <v>801</v>
      </c>
      <c r="AL337" s="428" t="s">
        <v>622</v>
      </c>
      <c r="AM337" s="422"/>
      <c r="AN337" s="415" t="s">
        <v>801</v>
      </c>
      <c r="AO337" s="416" t="s">
        <v>622</v>
      </c>
      <c r="AP337" s="422"/>
      <c r="AQ337" s="415" t="s">
        <v>801</v>
      </c>
      <c r="AR337" s="416" t="s">
        <v>622</v>
      </c>
      <c r="AS337" s="440"/>
      <c r="AT337" s="422"/>
      <c r="AU337" s="755"/>
      <c r="AV337" s="829"/>
      <c r="AW337" s="829"/>
      <c r="AX337" s="829"/>
      <c r="AY337" s="829"/>
      <c r="AZ337" s="829"/>
      <c r="BA337" s="832"/>
      <c r="BB337" s="447"/>
      <c r="BC337" s="447"/>
      <c r="BD337" s="447"/>
      <c r="BE337" s="447"/>
      <c r="BF337" s="447"/>
      <c r="BG337" s="447"/>
      <c r="BH337" s="447"/>
      <c r="BI337" s="447"/>
      <c r="BJ337" s="447"/>
      <c r="BK337" s="447"/>
      <c r="BL337" s="447"/>
    </row>
    <row r="338" spans="1:64" s="448" customFormat="1">
      <c r="A338" s="447"/>
      <c r="B338" s="751"/>
      <c r="C338" s="449"/>
      <c r="D338" s="417" t="s">
        <v>1173</v>
      </c>
      <c r="E338" s="418" t="s">
        <v>1313</v>
      </c>
      <c r="F338" s="433">
        <v>399</v>
      </c>
      <c r="G338" s="417">
        <v>0</v>
      </c>
      <c r="H338" s="418" t="s">
        <v>947</v>
      </c>
      <c r="I338" s="433">
        <v>400</v>
      </c>
      <c r="J338" s="417" t="s">
        <v>1173</v>
      </c>
      <c r="K338" s="418" t="s">
        <v>1095</v>
      </c>
      <c r="L338" s="433">
        <v>375</v>
      </c>
      <c r="M338" s="431">
        <v>0</v>
      </c>
      <c r="N338" s="432" t="s">
        <v>947</v>
      </c>
      <c r="O338" s="433">
        <v>403</v>
      </c>
      <c r="P338" s="431">
        <v>0</v>
      </c>
      <c r="Q338" s="432" t="s">
        <v>947</v>
      </c>
      <c r="R338" s="433">
        <v>347</v>
      </c>
      <c r="S338" s="417" t="s">
        <v>1173</v>
      </c>
      <c r="T338" s="418" t="s">
        <v>1313</v>
      </c>
      <c r="U338" s="433">
        <v>358</v>
      </c>
      <c r="V338" s="431">
        <v>0</v>
      </c>
      <c r="W338" s="432" t="s">
        <v>947</v>
      </c>
      <c r="X338" s="433">
        <v>389</v>
      </c>
      <c r="Y338" s="431">
        <v>0</v>
      </c>
      <c r="Z338" s="432" t="s">
        <v>947</v>
      </c>
      <c r="AA338" s="433">
        <v>335</v>
      </c>
      <c r="AB338" s="431">
        <v>0</v>
      </c>
      <c r="AC338" s="432" t="s">
        <v>947</v>
      </c>
      <c r="AD338" s="433">
        <v>367</v>
      </c>
      <c r="AE338" s="431">
        <v>0</v>
      </c>
      <c r="AF338" s="432" t="s">
        <v>947</v>
      </c>
      <c r="AG338" s="433">
        <v>411.68</v>
      </c>
      <c r="AH338" s="431">
        <v>0</v>
      </c>
      <c r="AI338" s="432" t="s">
        <v>947</v>
      </c>
      <c r="AJ338" s="433">
        <v>250</v>
      </c>
      <c r="AK338" s="431">
        <v>0</v>
      </c>
      <c r="AL338" s="432" t="s">
        <v>947</v>
      </c>
      <c r="AM338" s="433">
        <v>395.20299999999997</v>
      </c>
      <c r="AN338" s="417">
        <v>0</v>
      </c>
      <c r="AO338" s="418" t="s">
        <v>1313</v>
      </c>
      <c r="AP338" s="433">
        <v>414</v>
      </c>
      <c r="AQ338" s="417" t="s">
        <v>1173</v>
      </c>
      <c r="AR338" s="418" t="s">
        <v>1313</v>
      </c>
      <c r="AS338" s="376">
        <v>396</v>
      </c>
      <c r="AT338" s="422"/>
      <c r="AU338" s="755"/>
      <c r="AV338" s="830"/>
      <c r="AW338" s="830"/>
      <c r="AX338" s="830"/>
      <c r="AY338" s="830"/>
      <c r="AZ338" s="830"/>
      <c r="BA338" s="833"/>
      <c r="BB338" s="452">
        <f>SUM(F338:AS338)</f>
        <v>5239.8829999999998</v>
      </c>
      <c r="BC338" s="447"/>
      <c r="BD338" s="447"/>
      <c r="BE338" s="447"/>
      <c r="BF338" s="447"/>
      <c r="BG338" s="447"/>
      <c r="BH338" s="447"/>
      <c r="BI338" s="447"/>
      <c r="BJ338" s="447"/>
      <c r="BK338" s="447"/>
      <c r="BL338" s="447"/>
    </row>
    <row r="339" spans="1:64" s="448" customFormat="1">
      <c r="A339" s="447"/>
      <c r="B339" s="751"/>
      <c r="C339" s="453"/>
      <c r="D339" s="760" t="s">
        <v>299</v>
      </c>
      <c r="E339" s="760"/>
      <c r="F339" s="422"/>
      <c r="G339" s="760" t="s">
        <v>1051</v>
      </c>
      <c r="H339" s="760"/>
      <c r="I339" s="453"/>
      <c r="J339" s="760" t="s">
        <v>1052</v>
      </c>
      <c r="K339" s="760"/>
      <c r="L339" s="453"/>
      <c r="M339" s="760" t="s">
        <v>1633</v>
      </c>
      <c r="N339" s="760"/>
      <c r="O339" s="453"/>
      <c r="P339" s="760" t="s">
        <v>1634</v>
      </c>
      <c r="Q339" s="760"/>
      <c r="R339" s="422"/>
      <c r="S339" s="760" t="s">
        <v>1053</v>
      </c>
      <c r="T339" s="760"/>
      <c r="U339" s="422"/>
      <c r="V339" s="760" t="s">
        <v>1635</v>
      </c>
      <c r="W339" s="760"/>
      <c r="X339" s="422"/>
      <c r="Y339" s="760" t="s">
        <v>1636</v>
      </c>
      <c r="Z339" s="760"/>
      <c r="AA339" s="422"/>
      <c r="AB339" s="760" t="s">
        <v>1637</v>
      </c>
      <c r="AC339" s="760"/>
      <c r="AD339" s="422"/>
      <c r="AE339" s="760" t="s">
        <v>300</v>
      </c>
      <c r="AF339" s="760"/>
      <c r="AG339" s="455" t="s">
        <v>1188</v>
      </c>
      <c r="AH339" s="760" t="s">
        <v>15</v>
      </c>
      <c r="AI339" s="760"/>
      <c r="AJ339" s="422"/>
      <c r="AK339" s="760" t="s">
        <v>1638</v>
      </c>
      <c r="AL339" s="760"/>
      <c r="AM339" s="454"/>
      <c r="AN339" s="760" t="s">
        <v>1054</v>
      </c>
      <c r="AO339" s="760"/>
      <c r="AP339" s="422"/>
      <c r="AQ339" s="760" t="s">
        <v>1055</v>
      </c>
      <c r="AR339" s="760"/>
      <c r="AS339" s="453"/>
      <c r="AT339" s="422"/>
      <c r="AU339" s="755"/>
      <c r="AV339" s="830"/>
      <c r="AW339" s="830"/>
      <c r="AX339" s="830"/>
      <c r="AY339" s="830"/>
      <c r="AZ339" s="830"/>
      <c r="BA339" s="833"/>
      <c r="BB339" s="447"/>
      <c r="BC339" s="447"/>
      <c r="BD339" s="447"/>
      <c r="BE339" s="447"/>
      <c r="BF339" s="447"/>
      <c r="BG339" s="447"/>
      <c r="BH339" s="447"/>
      <c r="BI339" s="447"/>
      <c r="BJ339" s="447"/>
      <c r="BK339" s="447"/>
      <c r="BL339" s="447"/>
    </row>
    <row r="340" spans="1:64" s="448" customFormat="1">
      <c r="A340" s="447"/>
      <c r="B340" s="751"/>
      <c r="C340" s="453"/>
      <c r="D340" s="760" t="s">
        <v>1094</v>
      </c>
      <c r="E340" s="760"/>
      <c r="F340" s="422"/>
      <c r="G340" s="760" t="s">
        <v>1094</v>
      </c>
      <c r="H340" s="760"/>
      <c r="I340" s="422"/>
      <c r="J340" s="760" t="s">
        <v>1091</v>
      </c>
      <c r="K340" s="760"/>
      <c r="L340" s="422"/>
      <c r="M340" s="760" t="s">
        <v>1317</v>
      </c>
      <c r="N340" s="760"/>
      <c r="O340" s="422"/>
      <c r="P340" s="760" t="s">
        <v>1107</v>
      </c>
      <c r="Q340" s="760"/>
      <c r="R340" s="422"/>
      <c r="S340" s="760" t="s">
        <v>1107</v>
      </c>
      <c r="T340" s="760"/>
      <c r="U340" s="422"/>
      <c r="V340" s="760" t="s">
        <v>1107</v>
      </c>
      <c r="W340" s="760"/>
      <c r="X340" s="422"/>
      <c r="Y340" s="760" t="s">
        <v>1094</v>
      </c>
      <c r="Z340" s="760"/>
      <c r="AA340" s="422"/>
      <c r="AB340" s="760" t="s">
        <v>1328</v>
      </c>
      <c r="AC340" s="760"/>
      <c r="AD340" s="422"/>
      <c r="AE340" s="760" t="s">
        <v>1639</v>
      </c>
      <c r="AF340" s="760"/>
      <c r="AG340" s="422"/>
      <c r="AH340" s="760" t="s">
        <v>1640</v>
      </c>
      <c r="AI340" s="760"/>
      <c r="AJ340" s="422"/>
      <c r="AK340" s="760" t="s">
        <v>1323</v>
      </c>
      <c r="AL340" s="760"/>
      <c r="AM340" s="422"/>
      <c r="AN340" s="760" t="s">
        <v>1107</v>
      </c>
      <c r="AO340" s="760"/>
      <c r="AP340" s="422"/>
      <c r="AQ340" s="760" t="s">
        <v>1105</v>
      </c>
      <c r="AR340" s="760"/>
      <c r="AS340" s="453"/>
      <c r="AT340" s="422"/>
      <c r="AU340" s="755"/>
      <c r="AV340" s="830"/>
      <c r="AW340" s="830"/>
      <c r="AX340" s="830"/>
      <c r="AY340" s="830"/>
      <c r="AZ340" s="830"/>
      <c r="BA340" s="833"/>
      <c r="BB340" s="447"/>
      <c r="BC340" s="447"/>
      <c r="BD340" s="447"/>
      <c r="BE340" s="447"/>
      <c r="BF340" s="447"/>
      <c r="BG340" s="447"/>
      <c r="BH340" s="447"/>
      <c r="BI340" s="447"/>
      <c r="BJ340" s="447"/>
      <c r="BK340" s="447"/>
      <c r="BL340" s="447"/>
    </row>
    <row r="341" spans="1:64" s="448" customFormat="1">
      <c r="A341" s="447"/>
      <c r="B341" s="751"/>
      <c r="C341" s="449"/>
      <c r="D341" s="419"/>
      <c r="E341" s="419"/>
      <c r="F341" s="422"/>
      <c r="G341" s="419"/>
      <c r="H341" s="419"/>
      <c r="I341" s="419"/>
      <c r="J341" s="419"/>
      <c r="K341" s="419"/>
      <c r="L341" s="422"/>
      <c r="M341" s="828" t="s">
        <v>233</v>
      </c>
      <c r="N341" s="828"/>
      <c r="O341" s="422"/>
      <c r="P341" s="419"/>
      <c r="Q341" s="419"/>
      <c r="R341" s="419"/>
      <c r="S341" s="456"/>
      <c r="T341" s="457"/>
      <c r="U341" s="419"/>
      <c r="V341" s="419"/>
      <c r="W341" s="419"/>
      <c r="X341" s="449"/>
      <c r="Y341" s="419"/>
      <c r="Z341" s="419"/>
      <c r="AA341" s="422"/>
      <c r="AB341" s="419"/>
      <c r="AC341" s="419"/>
      <c r="AD341" s="422"/>
      <c r="AE341" s="419"/>
      <c r="AF341" s="419"/>
      <c r="AG341" s="422"/>
      <c r="AH341" s="419"/>
      <c r="AI341" s="419"/>
      <c r="AJ341" s="458"/>
      <c r="AK341" s="419"/>
      <c r="AL341" s="419"/>
      <c r="AM341" s="458"/>
      <c r="AN341" s="419"/>
      <c r="AO341" s="419"/>
      <c r="AP341" s="458"/>
      <c r="AQ341" s="419"/>
      <c r="AR341" s="419"/>
      <c r="AS341" s="458"/>
      <c r="AT341" s="422"/>
      <c r="AU341" s="755"/>
      <c r="AV341" s="830"/>
      <c r="AW341" s="830"/>
      <c r="AX341" s="830"/>
      <c r="AY341" s="830"/>
      <c r="AZ341" s="830"/>
      <c r="BA341" s="833"/>
      <c r="BB341" s="447"/>
      <c r="BC341" s="447"/>
      <c r="BD341" s="447"/>
      <c r="BE341" s="447"/>
      <c r="BF341" s="447"/>
      <c r="BG341" s="447"/>
      <c r="BH341" s="447"/>
      <c r="BI341" s="447"/>
      <c r="BJ341" s="447"/>
      <c r="BK341" s="447"/>
      <c r="BL341" s="447"/>
    </row>
    <row r="342" spans="1:64" s="448" customFormat="1">
      <c r="A342" s="447"/>
      <c r="B342" s="751"/>
      <c r="C342" s="459"/>
      <c r="D342" s="459">
        <f>AQ331+1</f>
        <v>415</v>
      </c>
      <c r="E342" s="459"/>
      <c r="F342" s="460"/>
      <c r="G342" s="459">
        <f>D342+1</f>
        <v>416</v>
      </c>
      <c r="H342" s="459"/>
      <c r="I342" s="460"/>
      <c r="J342" s="459">
        <f>G342+1</f>
        <v>417</v>
      </c>
      <c r="K342" s="459"/>
      <c r="L342" s="460"/>
      <c r="M342" s="459">
        <f>J342+1</f>
        <v>418</v>
      </c>
      <c r="N342" s="459"/>
      <c r="O342" s="460"/>
      <c r="P342" s="459">
        <f>M342+1</f>
        <v>419</v>
      </c>
      <c r="Q342" s="459"/>
      <c r="R342" s="460"/>
      <c r="S342" s="459">
        <f>P342+1</f>
        <v>420</v>
      </c>
      <c r="T342" s="459"/>
      <c r="U342" s="460"/>
      <c r="V342" s="459">
        <f>S342+1</f>
        <v>421</v>
      </c>
      <c r="W342" s="459"/>
      <c r="X342" s="459"/>
      <c r="Y342" s="459">
        <f>V342+1</f>
        <v>422</v>
      </c>
      <c r="Z342" s="459"/>
      <c r="AA342" s="460"/>
      <c r="AB342" s="459">
        <f>Y342+1</f>
        <v>423</v>
      </c>
      <c r="AC342" s="459"/>
      <c r="AD342" s="460"/>
      <c r="AE342" s="459">
        <f>AB342+1</f>
        <v>424</v>
      </c>
      <c r="AF342" s="459"/>
      <c r="AG342" s="460"/>
      <c r="AH342" s="459">
        <f>AE342+1</f>
        <v>425</v>
      </c>
      <c r="AI342" s="459"/>
      <c r="AJ342" s="459"/>
      <c r="AK342" s="459">
        <f>AH342+1</f>
        <v>426</v>
      </c>
      <c r="AL342" s="459"/>
      <c r="AM342" s="459"/>
      <c r="AN342" s="459">
        <f>AK342+1</f>
        <v>427</v>
      </c>
      <c r="AO342" s="459"/>
      <c r="AP342" s="459"/>
      <c r="AQ342" s="459">
        <f>AN342+1</f>
        <v>428</v>
      </c>
      <c r="AR342" s="459"/>
      <c r="AS342" s="459"/>
      <c r="AT342" s="422"/>
      <c r="AU342" s="755"/>
      <c r="AV342" s="830"/>
      <c r="AW342" s="830"/>
      <c r="AX342" s="830"/>
      <c r="AY342" s="830"/>
      <c r="AZ342" s="830"/>
      <c r="BA342" s="833"/>
      <c r="BB342" s="447"/>
      <c r="BC342" s="447"/>
      <c r="BD342" s="447"/>
      <c r="BE342" s="447"/>
      <c r="BF342" s="447"/>
      <c r="BG342" s="447"/>
      <c r="BH342" s="447"/>
      <c r="BI342" s="447"/>
      <c r="BJ342" s="447"/>
      <c r="BK342" s="447"/>
      <c r="BL342" s="447"/>
    </row>
    <row r="343" spans="1:64" s="448" customFormat="1">
      <c r="A343" s="447"/>
      <c r="B343" s="751"/>
      <c r="C343" s="813" t="s">
        <v>1169</v>
      </c>
      <c r="D343" s="808"/>
      <c r="E343" s="808"/>
      <c r="F343" s="808"/>
      <c r="G343" s="808"/>
      <c r="H343" s="808"/>
      <c r="I343" s="808"/>
      <c r="J343" s="808"/>
      <c r="K343" s="808"/>
      <c r="L343" s="808"/>
      <c r="M343" s="808"/>
      <c r="N343" s="808"/>
      <c r="O343" s="808"/>
      <c r="P343" s="808"/>
      <c r="Q343" s="808"/>
      <c r="R343" s="808"/>
      <c r="S343" s="808"/>
      <c r="T343" s="808"/>
      <c r="U343" s="808"/>
      <c r="V343" s="808"/>
      <c r="W343" s="808"/>
      <c r="X343" s="808"/>
      <c r="Y343" s="808"/>
      <c r="Z343" s="808"/>
      <c r="AA343" s="808"/>
      <c r="AB343" s="808"/>
      <c r="AC343" s="808"/>
      <c r="AD343" s="808"/>
      <c r="AE343" s="808"/>
      <c r="AF343" s="808"/>
      <c r="AG343" s="808"/>
      <c r="AH343" s="808"/>
      <c r="AI343" s="808"/>
      <c r="AJ343" s="808"/>
      <c r="AK343" s="808"/>
      <c r="AL343" s="808"/>
      <c r="AM343" s="808"/>
      <c r="AN343" s="808"/>
      <c r="AO343" s="808"/>
      <c r="AP343" s="808"/>
      <c r="AQ343" s="808"/>
      <c r="AR343" s="808"/>
      <c r="AS343" s="808"/>
      <c r="AT343" s="422"/>
      <c r="AU343" s="755"/>
      <c r="AV343" s="830"/>
      <c r="AW343" s="830"/>
      <c r="AX343" s="830"/>
      <c r="AY343" s="830"/>
      <c r="AZ343" s="830"/>
      <c r="BA343" s="833"/>
      <c r="BB343" s="447"/>
      <c r="BC343" s="447"/>
      <c r="BD343" s="447"/>
      <c r="BE343" s="447"/>
      <c r="BF343" s="447"/>
      <c r="BG343" s="447"/>
      <c r="BH343" s="447"/>
      <c r="BI343" s="447"/>
      <c r="BJ343" s="447"/>
      <c r="BK343" s="447"/>
      <c r="BL343" s="447"/>
    </row>
    <row r="344" spans="1:64" s="448" customFormat="1">
      <c r="A344" s="447"/>
      <c r="B344" s="751"/>
      <c r="C344" s="461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  <c r="Z344" s="458"/>
      <c r="AA344" s="458"/>
      <c r="AB344" s="458"/>
      <c r="AC344" s="458"/>
      <c r="AD344" s="458"/>
      <c r="AE344" s="458"/>
      <c r="AF344" s="458"/>
      <c r="AG344" s="458"/>
      <c r="AH344" s="458"/>
      <c r="AI344" s="458"/>
      <c r="AJ344" s="458"/>
      <c r="AK344" s="458"/>
      <c r="AL344" s="458"/>
      <c r="AM344" s="458"/>
      <c r="AN344" s="458"/>
      <c r="AO344" s="458"/>
      <c r="AP344" s="458"/>
      <c r="AQ344" s="458"/>
      <c r="AR344" s="458"/>
      <c r="AS344" s="458"/>
      <c r="AT344" s="422"/>
      <c r="AU344" s="755"/>
      <c r="AV344" s="830"/>
      <c r="AW344" s="830"/>
      <c r="AX344" s="830"/>
      <c r="AY344" s="830"/>
      <c r="AZ344" s="830"/>
      <c r="BA344" s="833"/>
      <c r="BB344" s="447"/>
      <c r="BC344" s="447"/>
      <c r="BD344" s="447"/>
      <c r="BE344" s="447"/>
      <c r="BF344" s="447"/>
      <c r="BG344" s="447"/>
      <c r="BH344" s="447"/>
      <c r="BI344" s="447"/>
      <c r="BJ344" s="447"/>
      <c r="BK344" s="447"/>
      <c r="BL344" s="447"/>
    </row>
    <row r="345" spans="1:64" s="448" customFormat="1" ht="17" thickBot="1">
      <c r="A345" s="447"/>
      <c r="B345" s="751"/>
      <c r="C345" s="449"/>
      <c r="D345" s="449" t="s">
        <v>1178</v>
      </c>
      <c r="E345" s="449"/>
      <c r="F345" s="422"/>
      <c r="G345" s="449"/>
      <c r="H345" s="449" t="s">
        <v>1178</v>
      </c>
      <c r="I345" s="422"/>
      <c r="J345" s="449"/>
      <c r="K345" s="449"/>
      <c r="L345" s="422"/>
      <c r="M345" s="449"/>
      <c r="N345" s="449"/>
      <c r="O345" s="422"/>
      <c r="P345" s="449"/>
      <c r="Q345" s="449"/>
      <c r="R345" s="422"/>
      <c r="S345" s="449"/>
      <c r="T345" s="449"/>
      <c r="U345" s="462"/>
      <c r="V345" s="449"/>
      <c r="W345" s="449"/>
      <c r="X345" s="422"/>
      <c r="Y345" s="449"/>
      <c r="Z345" s="449"/>
      <c r="AA345" s="422"/>
      <c r="AB345" s="449"/>
      <c r="AC345" s="449"/>
      <c r="AD345" s="422"/>
      <c r="AE345" s="449" t="s">
        <v>1178</v>
      </c>
      <c r="AF345" s="449"/>
      <c r="AG345" s="422"/>
      <c r="AH345" s="449"/>
      <c r="AI345" s="449" t="s">
        <v>1178</v>
      </c>
      <c r="AJ345" s="422"/>
      <c r="AK345" s="449"/>
      <c r="AL345" s="449" t="s">
        <v>1178</v>
      </c>
      <c r="AM345" s="422"/>
      <c r="AN345" s="449"/>
      <c r="AO345" s="449"/>
      <c r="AP345" s="462"/>
      <c r="AQ345" s="449"/>
      <c r="AR345" s="449"/>
      <c r="AS345" s="422"/>
      <c r="AT345" s="422"/>
      <c r="AU345" s="755"/>
      <c r="AV345" s="831"/>
      <c r="AW345" s="831"/>
      <c r="AX345" s="831"/>
      <c r="AY345" s="831"/>
      <c r="AZ345" s="831"/>
      <c r="BA345" s="834"/>
      <c r="BB345" s="447"/>
      <c r="BC345" s="447"/>
      <c r="BD345" s="447"/>
      <c r="BE345" s="447"/>
      <c r="BF345" s="447"/>
      <c r="BG345" s="447"/>
      <c r="BH345" s="447"/>
      <c r="BI345" s="447"/>
      <c r="BJ345" s="447"/>
      <c r="BK345" s="447"/>
      <c r="BL345" s="447"/>
    </row>
    <row r="346" spans="1:64" s="448" customFormat="1" ht="17.5" thickTop="1" thickBot="1">
      <c r="A346" s="447"/>
      <c r="B346" s="751"/>
      <c r="C346" s="449"/>
      <c r="D346" s="420" t="s">
        <v>1172</v>
      </c>
      <c r="E346" s="421"/>
      <c r="F346" s="422"/>
      <c r="G346" s="820" t="s">
        <v>1172</v>
      </c>
      <c r="H346" s="820"/>
      <c r="I346" s="422"/>
      <c r="J346" s="820" t="s">
        <v>1172</v>
      </c>
      <c r="K346" s="820"/>
      <c r="L346" s="422"/>
      <c r="M346" s="820" t="s">
        <v>1172</v>
      </c>
      <c r="N346" s="820"/>
      <c r="O346" s="422"/>
      <c r="P346" s="820" t="s">
        <v>1172</v>
      </c>
      <c r="Q346" s="820"/>
      <c r="R346" s="422"/>
      <c r="S346" s="820"/>
      <c r="T346" s="820"/>
      <c r="U346" s="422"/>
      <c r="V346" s="820"/>
      <c r="W346" s="820"/>
      <c r="X346" s="422"/>
      <c r="Y346" s="820" t="s">
        <v>1172</v>
      </c>
      <c r="Z346" s="820"/>
      <c r="AA346" s="422"/>
      <c r="AB346" s="820"/>
      <c r="AC346" s="820"/>
      <c r="AD346" s="422"/>
      <c r="AE346" s="820" t="s">
        <v>1172</v>
      </c>
      <c r="AF346" s="820"/>
      <c r="AG346" s="422"/>
      <c r="AH346" s="820" t="s">
        <v>1172</v>
      </c>
      <c r="AI346" s="820"/>
      <c r="AJ346" s="422"/>
      <c r="AK346" s="820" t="s">
        <v>1172</v>
      </c>
      <c r="AL346" s="820"/>
      <c r="AM346" s="422"/>
      <c r="AN346" s="820"/>
      <c r="AO346" s="820"/>
      <c r="AP346" s="422"/>
      <c r="AQ346" s="825"/>
      <c r="AR346" s="825"/>
      <c r="AS346" s="422"/>
      <c r="AT346" s="422"/>
      <c r="AU346" s="755"/>
      <c r="AV346" s="835">
        <v>14</v>
      </c>
      <c r="AW346" s="835">
        <f>COUNTIF(D344:AR346,"FC")</f>
        <v>9</v>
      </c>
      <c r="AX346" s="835">
        <f>COUNTIF(D344:AR345,"EC")</f>
        <v>5</v>
      </c>
      <c r="AY346" s="835">
        <f>COUNTIF(D348:AR349,"E")</f>
        <v>6</v>
      </c>
      <c r="AZ346" s="835">
        <f>COUNTIF(D345:AR345,"TW")</f>
        <v>0</v>
      </c>
      <c r="BA346" s="838"/>
      <c r="BB346" s="447"/>
      <c r="BC346" s="447"/>
      <c r="BD346" s="447"/>
      <c r="BE346" s="447"/>
      <c r="BF346" s="447"/>
      <c r="BG346" s="447"/>
      <c r="BH346" s="447"/>
      <c r="BI346" s="447"/>
      <c r="BJ346" s="447"/>
      <c r="BK346" s="447"/>
      <c r="BL346" s="447"/>
    </row>
    <row r="347" spans="1:64" s="448" customFormat="1" ht="17.5" thickTop="1" thickBot="1">
      <c r="A347" s="447"/>
      <c r="B347" s="751"/>
      <c r="C347" s="422"/>
      <c r="D347" s="413" t="s">
        <v>796</v>
      </c>
      <c r="E347" s="414" t="s">
        <v>798</v>
      </c>
      <c r="F347" s="422"/>
      <c r="G347" s="413" t="s">
        <v>796</v>
      </c>
      <c r="H347" s="414" t="s">
        <v>798</v>
      </c>
      <c r="I347" s="422"/>
      <c r="J347" s="413" t="s">
        <v>796</v>
      </c>
      <c r="K347" s="414" t="s">
        <v>798</v>
      </c>
      <c r="L347" s="422"/>
      <c r="M347" s="413" t="s">
        <v>796</v>
      </c>
      <c r="N347" s="414" t="s">
        <v>798</v>
      </c>
      <c r="O347" s="422"/>
      <c r="P347" s="413" t="s">
        <v>796</v>
      </c>
      <c r="Q347" s="414" t="s">
        <v>798</v>
      </c>
      <c r="R347" s="422"/>
      <c r="S347" s="423" t="s">
        <v>796</v>
      </c>
      <c r="T347" s="424" t="s">
        <v>798</v>
      </c>
      <c r="U347" s="422"/>
      <c r="V347" s="423" t="s">
        <v>796</v>
      </c>
      <c r="W347" s="424" t="s">
        <v>798</v>
      </c>
      <c r="X347" s="422"/>
      <c r="Y347" s="413" t="s">
        <v>796</v>
      </c>
      <c r="Z347" s="414" t="s">
        <v>798</v>
      </c>
      <c r="AA347" s="422"/>
      <c r="AB347" s="423" t="s">
        <v>796</v>
      </c>
      <c r="AC347" s="424" t="s">
        <v>798</v>
      </c>
      <c r="AD347" s="422"/>
      <c r="AE347" s="413" t="s">
        <v>796</v>
      </c>
      <c r="AF347" s="414" t="s">
        <v>798</v>
      </c>
      <c r="AG347" s="422"/>
      <c r="AH347" s="413" t="s">
        <v>796</v>
      </c>
      <c r="AI347" s="414" t="s">
        <v>798</v>
      </c>
      <c r="AJ347" s="422"/>
      <c r="AK347" s="413" t="s">
        <v>796</v>
      </c>
      <c r="AL347" s="414" t="s">
        <v>798</v>
      </c>
      <c r="AM347" s="422"/>
      <c r="AN347" s="423" t="s">
        <v>796</v>
      </c>
      <c r="AO347" s="424" t="s">
        <v>798</v>
      </c>
      <c r="AP347" s="422"/>
      <c r="AQ347" s="423" t="s">
        <v>796</v>
      </c>
      <c r="AR347" s="424" t="s">
        <v>798</v>
      </c>
      <c r="AS347" s="440"/>
      <c r="AT347" s="422"/>
      <c r="AU347" s="755"/>
      <c r="AV347" s="835"/>
      <c r="AW347" s="835"/>
      <c r="AX347" s="835"/>
      <c r="AY347" s="835"/>
      <c r="AZ347" s="835"/>
      <c r="BA347" s="838"/>
      <c r="BB347" s="447"/>
      <c r="BC347" s="447"/>
      <c r="BD347" s="447"/>
      <c r="BE347" s="447"/>
      <c r="BF347" s="447"/>
      <c r="BG347" s="447"/>
      <c r="BH347" s="447"/>
      <c r="BI347" s="447"/>
      <c r="BJ347" s="447"/>
      <c r="BK347" s="447"/>
      <c r="BL347" s="447"/>
    </row>
    <row r="348" spans="1:64" s="448" customFormat="1" ht="17.5" thickTop="1" thickBot="1">
      <c r="A348" s="447"/>
      <c r="B348" s="751"/>
      <c r="C348" s="422"/>
      <c r="D348" s="415" t="s">
        <v>801</v>
      </c>
      <c r="E348" s="416" t="s">
        <v>622</v>
      </c>
      <c r="F348" s="422"/>
      <c r="G348" s="415" t="s">
        <v>801</v>
      </c>
      <c r="H348" s="416" t="s">
        <v>622</v>
      </c>
      <c r="I348" s="422" t="s">
        <v>808</v>
      </c>
      <c r="J348" s="415" t="s">
        <v>801</v>
      </c>
      <c r="K348" s="416" t="s">
        <v>622</v>
      </c>
      <c r="L348" s="422"/>
      <c r="M348" s="415" t="s">
        <v>801</v>
      </c>
      <c r="N348" s="416" t="s">
        <v>622</v>
      </c>
      <c r="O348" s="422"/>
      <c r="P348" s="415" t="s">
        <v>801</v>
      </c>
      <c r="Q348" s="416" t="s">
        <v>622</v>
      </c>
      <c r="R348" s="422"/>
      <c r="S348" s="427" t="s">
        <v>801</v>
      </c>
      <c r="T348" s="428" t="s">
        <v>622</v>
      </c>
      <c r="U348" s="422"/>
      <c r="V348" s="427" t="s">
        <v>801</v>
      </c>
      <c r="W348" s="428" t="s">
        <v>622</v>
      </c>
      <c r="X348" s="422"/>
      <c r="Y348" s="415" t="s">
        <v>801</v>
      </c>
      <c r="Z348" s="416" t="s">
        <v>622</v>
      </c>
      <c r="AA348" s="422"/>
      <c r="AB348" s="427" t="s">
        <v>801</v>
      </c>
      <c r="AC348" s="428" t="s">
        <v>622</v>
      </c>
      <c r="AD348" s="422"/>
      <c r="AE348" s="415" t="s">
        <v>801</v>
      </c>
      <c r="AF348" s="416" t="s">
        <v>622</v>
      </c>
      <c r="AG348" s="422"/>
      <c r="AH348" s="415" t="s">
        <v>801</v>
      </c>
      <c r="AI348" s="416" t="s">
        <v>622</v>
      </c>
      <c r="AJ348" s="422"/>
      <c r="AK348" s="415" t="s">
        <v>801</v>
      </c>
      <c r="AL348" s="416" t="s">
        <v>622</v>
      </c>
      <c r="AM348" s="422"/>
      <c r="AN348" s="427" t="s">
        <v>801</v>
      </c>
      <c r="AO348" s="428" t="s">
        <v>622</v>
      </c>
      <c r="AP348" s="422"/>
      <c r="AQ348" s="427" t="s">
        <v>801</v>
      </c>
      <c r="AR348" s="428" t="s">
        <v>622</v>
      </c>
      <c r="AS348" s="440"/>
      <c r="AT348" s="422"/>
      <c r="AU348" s="755"/>
      <c r="AV348" s="835"/>
      <c r="AW348" s="835"/>
      <c r="AX348" s="835"/>
      <c r="AY348" s="835"/>
      <c r="AZ348" s="835"/>
      <c r="BA348" s="838"/>
      <c r="BB348" s="447"/>
      <c r="BC348" s="447"/>
      <c r="BD348" s="447"/>
      <c r="BE348" s="447"/>
      <c r="BF348" s="447"/>
      <c r="BG348" s="447"/>
      <c r="BH348" s="447"/>
      <c r="BI348" s="447"/>
      <c r="BJ348" s="447"/>
      <c r="BK348" s="447"/>
      <c r="BL348" s="447"/>
    </row>
    <row r="349" spans="1:64" s="448" customFormat="1" ht="17" thickTop="1">
      <c r="A349" s="447"/>
      <c r="B349" s="751"/>
      <c r="C349" s="449"/>
      <c r="D349" s="417" t="s">
        <v>1173</v>
      </c>
      <c r="E349" s="418" t="s">
        <v>1313</v>
      </c>
      <c r="F349" s="433">
        <v>382</v>
      </c>
      <c r="G349" s="417" t="s">
        <v>1173</v>
      </c>
      <c r="H349" s="418" t="s">
        <v>1313</v>
      </c>
      <c r="I349" s="433">
        <v>408</v>
      </c>
      <c r="J349" s="417">
        <v>0</v>
      </c>
      <c r="K349" s="418" t="s">
        <v>1313</v>
      </c>
      <c r="L349" s="433">
        <v>421</v>
      </c>
      <c r="M349" s="417" t="s">
        <v>1173</v>
      </c>
      <c r="N349" s="418" t="s">
        <v>1095</v>
      </c>
      <c r="O349" s="433">
        <v>401</v>
      </c>
      <c r="P349" s="417">
        <v>0</v>
      </c>
      <c r="Q349" s="418" t="s">
        <v>1313</v>
      </c>
      <c r="R349" s="433">
        <v>448</v>
      </c>
      <c r="S349" s="431">
        <v>0</v>
      </c>
      <c r="T349" s="432" t="s">
        <v>947</v>
      </c>
      <c r="U349" s="433">
        <v>384</v>
      </c>
      <c r="V349" s="431">
        <v>0</v>
      </c>
      <c r="W349" s="432" t="s">
        <v>947</v>
      </c>
      <c r="X349" s="433">
        <v>400</v>
      </c>
      <c r="Y349" s="417">
        <v>0</v>
      </c>
      <c r="Z349" s="418" t="s">
        <v>1313</v>
      </c>
      <c r="AA349" s="433">
        <v>443</v>
      </c>
      <c r="AB349" s="431">
        <v>0</v>
      </c>
      <c r="AC349" s="432" t="s">
        <v>947</v>
      </c>
      <c r="AD349" s="433">
        <v>313.31099999999998</v>
      </c>
      <c r="AE349" s="417" t="s">
        <v>1173</v>
      </c>
      <c r="AF349" s="418" t="s">
        <v>1313</v>
      </c>
      <c r="AG349" s="433">
        <v>292.99700000000001</v>
      </c>
      <c r="AH349" s="417" t="s">
        <v>1173</v>
      </c>
      <c r="AI349" s="418" t="s">
        <v>1103</v>
      </c>
      <c r="AJ349" s="433">
        <v>448</v>
      </c>
      <c r="AK349" s="417" t="s">
        <v>1173</v>
      </c>
      <c r="AL349" s="418" t="s">
        <v>1095</v>
      </c>
      <c r="AM349" s="433">
        <v>383</v>
      </c>
      <c r="AN349" s="431">
        <v>0</v>
      </c>
      <c r="AO349" s="432" t="s">
        <v>947</v>
      </c>
      <c r="AP349" s="376">
        <v>446</v>
      </c>
      <c r="AQ349" s="431">
        <v>0</v>
      </c>
      <c r="AR349" s="375" t="s">
        <v>947</v>
      </c>
      <c r="AS349" s="376">
        <v>403</v>
      </c>
      <c r="AT349" s="422"/>
      <c r="AU349" s="755"/>
      <c r="AV349" s="450"/>
      <c r="AW349" s="450"/>
      <c r="AX349" s="450"/>
      <c r="AY349" s="450"/>
      <c r="AZ349" s="450"/>
      <c r="BA349" s="451"/>
      <c r="BB349" s="452">
        <f>SUM(F349:AS349)</f>
        <v>5573.308</v>
      </c>
      <c r="BC349" s="447"/>
      <c r="BD349" s="447"/>
      <c r="BE349" s="447"/>
      <c r="BF349" s="447"/>
      <c r="BG349" s="447"/>
      <c r="BH349" s="447"/>
      <c r="BI349" s="447"/>
      <c r="BJ349" s="447"/>
      <c r="BK349" s="447"/>
      <c r="BL349" s="447"/>
    </row>
    <row r="350" spans="1:64" s="448" customFormat="1">
      <c r="A350" s="447"/>
      <c r="B350" s="751"/>
      <c r="C350" s="453"/>
      <c r="D350" s="760" t="s">
        <v>1056</v>
      </c>
      <c r="E350" s="760"/>
      <c r="F350" s="422"/>
      <c r="G350" s="760" t="s">
        <v>1057</v>
      </c>
      <c r="H350" s="760"/>
      <c r="I350" s="453"/>
      <c r="J350" s="760" t="s">
        <v>1058</v>
      </c>
      <c r="K350" s="760"/>
      <c r="L350" s="453"/>
      <c r="M350" s="760" t="s">
        <v>1059</v>
      </c>
      <c r="N350" s="760"/>
      <c r="O350" s="453"/>
      <c r="P350" s="760" t="s">
        <v>1060</v>
      </c>
      <c r="Q350" s="760"/>
      <c r="R350" s="422"/>
      <c r="S350" s="760" t="s">
        <v>1641</v>
      </c>
      <c r="T350" s="760"/>
      <c r="U350" s="422"/>
      <c r="V350" s="760" t="s">
        <v>1642</v>
      </c>
      <c r="W350" s="760"/>
      <c r="X350" s="422"/>
      <c r="Y350" s="760" t="s">
        <v>1061</v>
      </c>
      <c r="Z350" s="760"/>
      <c r="AA350" s="422"/>
      <c r="AB350" s="760" t="s">
        <v>16</v>
      </c>
      <c r="AC350" s="760"/>
      <c r="AD350" s="422"/>
      <c r="AE350" s="760" t="s">
        <v>1062</v>
      </c>
      <c r="AF350" s="760"/>
      <c r="AG350" s="422"/>
      <c r="AH350" s="760" t="s">
        <v>1063</v>
      </c>
      <c r="AI350" s="760"/>
      <c r="AJ350" s="422"/>
      <c r="AK350" s="760" t="s">
        <v>1064</v>
      </c>
      <c r="AL350" s="760"/>
      <c r="AM350" s="454"/>
      <c r="AN350" s="760" t="s">
        <v>1643</v>
      </c>
      <c r="AO350" s="760"/>
      <c r="AP350" s="422"/>
      <c r="AQ350" s="760" t="s">
        <v>1644</v>
      </c>
      <c r="AR350" s="760"/>
      <c r="AS350" s="453"/>
      <c r="AT350" s="422"/>
      <c r="AU350" s="755"/>
      <c r="AV350" s="450"/>
      <c r="AW350" s="450"/>
      <c r="AX350" s="450"/>
      <c r="AY350" s="450"/>
      <c r="AZ350" s="450"/>
      <c r="BA350" s="451"/>
      <c r="BB350" s="447"/>
      <c r="BC350" s="447"/>
      <c r="BD350" s="447"/>
      <c r="BE350" s="447"/>
      <c r="BF350" s="447"/>
      <c r="BG350" s="447"/>
      <c r="BH350" s="447"/>
      <c r="BI350" s="447"/>
      <c r="BJ350" s="447"/>
      <c r="BK350" s="447"/>
      <c r="BL350" s="447"/>
    </row>
    <row r="351" spans="1:64" s="448" customFormat="1">
      <c r="A351" s="447"/>
      <c r="B351" s="751"/>
      <c r="C351" s="453"/>
      <c r="D351" s="760" t="s">
        <v>1091</v>
      </c>
      <c r="E351" s="760"/>
      <c r="F351" s="422"/>
      <c r="G351" s="760" t="s">
        <v>1093</v>
      </c>
      <c r="H351" s="760"/>
      <c r="I351" s="422"/>
      <c r="J351" s="760" t="s">
        <v>1099</v>
      </c>
      <c r="K351" s="760"/>
      <c r="L351" s="422"/>
      <c r="M351" s="760" t="s">
        <v>1099</v>
      </c>
      <c r="N351" s="760"/>
      <c r="O351" s="422"/>
      <c r="P351" s="760" t="s">
        <v>1316</v>
      </c>
      <c r="Q351" s="760"/>
      <c r="R351" s="422"/>
      <c r="S351" s="760" t="s">
        <v>1094</v>
      </c>
      <c r="T351" s="760"/>
      <c r="U351" s="422"/>
      <c r="V351" s="760" t="s">
        <v>1317</v>
      </c>
      <c r="W351" s="760"/>
      <c r="X351" s="422"/>
      <c r="Y351" s="760" t="s">
        <v>1316</v>
      </c>
      <c r="Z351" s="760"/>
      <c r="AA351" s="422"/>
      <c r="AB351" s="760" t="s">
        <v>1318</v>
      </c>
      <c r="AC351" s="760"/>
      <c r="AD351" s="422"/>
      <c r="AE351" s="760" t="s">
        <v>1094</v>
      </c>
      <c r="AF351" s="760"/>
      <c r="AG351" s="422"/>
      <c r="AH351" s="760" t="s">
        <v>1093</v>
      </c>
      <c r="AI351" s="760"/>
      <c r="AJ351" s="422"/>
      <c r="AK351" s="760" t="s">
        <v>1091</v>
      </c>
      <c r="AL351" s="760"/>
      <c r="AM351" s="422"/>
      <c r="AN351" s="760" t="s">
        <v>1093</v>
      </c>
      <c r="AO351" s="760"/>
      <c r="AP351" s="422"/>
      <c r="AQ351" s="760" t="s">
        <v>1404</v>
      </c>
      <c r="AR351" s="760"/>
      <c r="AS351" s="453"/>
      <c r="AT351" s="422"/>
      <c r="AU351" s="755"/>
      <c r="AV351" s="450"/>
      <c r="AW351" s="450"/>
      <c r="AX351" s="450"/>
      <c r="AY351" s="450"/>
      <c r="AZ351" s="450"/>
      <c r="BA351" s="451"/>
      <c r="BB351" s="447"/>
      <c r="BC351" s="447"/>
      <c r="BD351" s="447"/>
      <c r="BE351" s="447"/>
      <c r="BF351" s="447"/>
      <c r="BG351" s="447"/>
      <c r="BH351" s="447"/>
      <c r="BI351" s="447"/>
      <c r="BJ351" s="447"/>
      <c r="BK351" s="447"/>
      <c r="BL351" s="447"/>
    </row>
    <row r="352" spans="1:64" s="448" customFormat="1">
      <c r="A352" s="447"/>
      <c r="B352" s="751"/>
      <c r="C352" s="449"/>
      <c r="D352" s="419"/>
      <c r="E352" s="419"/>
      <c r="F352" s="422"/>
      <c r="G352" s="419"/>
      <c r="H352" s="419"/>
      <c r="I352" s="419"/>
      <c r="J352" s="419"/>
      <c r="K352" s="419"/>
      <c r="L352" s="422"/>
      <c r="M352" s="419"/>
      <c r="N352" s="419"/>
      <c r="O352" s="422"/>
      <c r="P352" s="419"/>
      <c r="Q352" s="419"/>
      <c r="R352" s="419"/>
      <c r="S352" s="456"/>
      <c r="T352" s="457"/>
      <c r="U352" s="419"/>
      <c r="V352" s="419"/>
      <c r="W352" s="419"/>
      <c r="X352" s="449"/>
      <c r="Y352" s="419"/>
      <c r="Z352" s="419"/>
      <c r="AA352" s="422"/>
      <c r="AB352" s="419"/>
      <c r="AC352" s="419"/>
      <c r="AD352" s="422"/>
      <c r="AE352" s="419"/>
      <c r="AF352" s="419"/>
      <c r="AG352" s="422"/>
      <c r="AH352" s="419"/>
      <c r="AI352" s="419"/>
      <c r="AJ352" s="458"/>
      <c r="AK352" s="419"/>
      <c r="AL352" s="419"/>
      <c r="AM352" s="458"/>
      <c r="AN352" s="419"/>
      <c r="AO352" s="419"/>
      <c r="AP352" s="458"/>
      <c r="AQ352" s="419"/>
      <c r="AR352" s="419"/>
      <c r="AS352" s="458"/>
      <c r="AT352" s="422"/>
      <c r="AU352" s="755"/>
      <c r="AV352" s="450"/>
      <c r="AW352" s="450"/>
      <c r="AX352" s="450"/>
      <c r="AY352" s="450"/>
      <c r="AZ352" s="450"/>
      <c r="BA352" s="451"/>
      <c r="BB352" s="447"/>
      <c r="BC352" s="447"/>
      <c r="BD352" s="447"/>
      <c r="BE352" s="447"/>
      <c r="BF352" s="447"/>
      <c r="BG352" s="447"/>
      <c r="BH352" s="447"/>
      <c r="BI352" s="447"/>
      <c r="BJ352" s="447"/>
      <c r="BK352" s="447"/>
      <c r="BL352" s="447"/>
    </row>
    <row r="353" spans="1:64" s="448" customFormat="1">
      <c r="A353" s="447"/>
      <c r="B353" s="751"/>
      <c r="C353" s="459"/>
      <c r="D353" s="459">
        <f>AQ342+1</f>
        <v>429</v>
      </c>
      <c r="E353" s="459"/>
      <c r="F353" s="460"/>
      <c r="G353" s="459">
        <f>D353+1</f>
        <v>430</v>
      </c>
      <c r="H353" s="459"/>
      <c r="I353" s="460"/>
      <c r="J353" s="459">
        <f>G353+1</f>
        <v>431</v>
      </c>
      <c r="K353" s="459"/>
      <c r="L353" s="460"/>
      <c r="M353" s="459">
        <f>J353+1</f>
        <v>432</v>
      </c>
      <c r="N353" s="459"/>
      <c r="O353" s="460"/>
      <c r="P353" s="459">
        <f>M353+1</f>
        <v>433</v>
      </c>
      <c r="Q353" s="459"/>
      <c r="R353" s="460"/>
      <c r="S353" s="459">
        <f>P353+1</f>
        <v>434</v>
      </c>
      <c r="T353" s="459"/>
      <c r="U353" s="460"/>
      <c r="V353" s="459">
        <f>S353+1</f>
        <v>435</v>
      </c>
      <c r="W353" s="459"/>
      <c r="X353" s="459"/>
      <c r="Y353" s="459">
        <f>V353+1</f>
        <v>436</v>
      </c>
      <c r="Z353" s="459"/>
      <c r="AA353" s="460"/>
      <c r="AB353" s="459">
        <f>Y353+1</f>
        <v>437</v>
      </c>
      <c r="AC353" s="459"/>
      <c r="AD353" s="460"/>
      <c r="AE353" s="459">
        <f>AB353+1</f>
        <v>438</v>
      </c>
      <c r="AF353" s="459"/>
      <c r="AG353" s="460"/>
      <c r="AH353" s="459">
        <f>AE353+1</f>
        <v>439</v>
      </c>
      <c r="AI353" s="459"/>
      <c r="AJ353" s="459"/>
      <c r="AK353" s="459">
        <f>AH353+1</f>
        <v>440</v>
      </c>
      <c r="AL353" s="459"/>
      <c r="AM353" s="459"/>
      <c r="AN353" s="459">
        <f>AK353+1</f>
        <v>441</v>
      </c>
      <c r="AO353" s="459"/>
      <c r="AP353" s="459"/>
      <c r="AQ353" s="459">
        <f>AN353+1</f>
        <v>442</v>
      </c>
      <c r="AR353" s="459"/>
      <c r="AS353" s="459"/>
      <c r="AT353" s="422"/>
      <c r="AU353" s="755"/>
      <c r="AV353" s="450"/>
      <c r="AW353" s="450"/>
      <c r="AX353" s="450"/>
      <c r="AY353" s="450"/>
      <c r="AZ353" s="450"/>
      <c r="BA353" s="451"/>
      <c r="BB353" s="447"/>
      <c r="BC353" s="447"/>
      <c r="BD353" s="447"/>
      <c r="BE353" s="447"/>
      <c r="BF353" s="447"/>
      <c r="BG353" s="447"/>
      <c r="BH353" s="447"/>
      <c r="BI353" s="447"/>
      <c r="BJ353" s="447"/>
      <c r="BK353" s="447"/>
      <c r="BL353" s="447"/>
    </row>
    <row r="354" spans="1:64" s="448" customFormat="1">
      <c r="A354" s="447"/>
      <c r="B354" s="751"/>
      <c r="C354" s="813" t="s">
        <v>1169</v>
      </c>
      <c r="D354" s="808"/>
      <c r="E354" s="808"/>
      <c r="F354" s="808"/>
      <c r="G354" s="808"/>
      <c r="H354" s="808"/>
      <c r="I354" s="808"/>
      <c r="J354" s="808"/>
      <c r="K354" s="808"/>
      <c r="L354" s="808"/>
      <c r="M354" s="808"/>
      <c r="N354" s="808"/>
      <c r="O354" s="808"/>
      <c r="P354" s="808"/>
      <c r="Q354" s="808"/>
      <c r="R354" s="808"/>
      <c r="S354" s="808"/>
      <c r="T354" s="808"/>
      <c r="U354" s="808"/>
      <c r="V354" s="808"/>
      <c r="W354" s="808"/>
      <c r="X354" s="808"/>
      <c r="Y354" s="808"/>
      <c r="Z354" s="808"/>
      <c r="AA354" s="808"/>
      <c r="AB354" s="808"/>
      <c r="AC354" s="808"/>
      <c r="AD354" s="808"/>
      <c r="AE354" s="808"/>
      <c r="AF354" s="808"/>
      <c r="AG354" s="808"/>
      <c r="AH354" s="808"/>
      <c r="AI354" s="808"/>
      <c r="AJ354" s="808"/>
      <c r="AK354" s="808"/>
      <c r="AL354" s="808"/>
      <c r="AM354" s="808"/>
      <c r="AN354" s="808"/>
      <c r="AO354" s="808"/>
      <c r="AP354" s="808"/>
      <c r="AQ354" s="808"/>
      <c r="AR354" s="808"/>
      <c r="AS354" s="808"/>
      <c r="AT354" s="422"/>
      <c r="AU354" s="755"/>
      <c r="AV354" s="450"/>
      <c r="AW354" s="450"/>
      <c r="AX354" s="450"/>
      <c r="AY354" s="450"/>
      <c r="AZ354" s="450"/>
      <c r="BA354" s="451"/>
      <c r="BB354" s="447"/>
      <c r="BC354" s="447"/>
      <c r="BD354" s="447"/>
      <c r="BE354" s="447"/>
      <c r="BF354" s="447"/>
      <c r="BG354" s="447"/>
      <c r="BH354" s="447"/>
      <c r="BI354" s="447"/>
      <c r="BJ354" s="447"/>
      <c r="BK354" s="447"/>
      <c r="BL354" s="447"/>
    </row>
    <row r="355" spans="1:64" s="448" customFormat="1">
      <c r="A355" s="447"/>
      <c r="B355" s="751"/>
      <c r="C355" s="461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  <c r="Z355" s="458"/>
      <c r="AA355" s="458"/>
      <c r="AB355" s="458"/>
      <c r="AC355" s="458"/>
      <c r="AD355" s="458"/>
      <c r="AE355" s="458"/>
      <c r="AF355" s="458"/>
      <c r="AG355" s="458"/>
      <c r="AH355" s="458"/>
      <c r="AI355" s="458"/>
      <c r="AJ355" s="458"/>
      <c r="AK355" s="458"/>
      <c r="AL355" s="458"/>
      <c r="AM355" s="458"/>
      <c r="AN355" s="458"/>
      <c r="AO355" s="458"/>
      <c r="AP355" s="458"/>
      <c r="AQ355" s="458"/>
      <c r="AR355" s="458"/>
      <c r="AS355" s="458"/>
      <c r="AT355" s="422"/>
      <c r="AU355" s="755"/>
      <c r="AV355" s="450"/>
      <c r="AW355" s="450"/>
      <c r="AX355" s="450"/>
      <c r="AY355" s="450"/>
      <c r="AZ355" s="450"/>
      <c r="BA355" s="451"/>
      <c r="BB355" s="447"/>
      <c r="BC355" s="447"/>
      <c r="BD355" s="447"/>
      <c r="BE355" s="447"/>
      <c r="BF355" s="447"/>
      <c r="BG355" s="447"/>
      <c r="BH355" s="447"/>
      <c r="BI355" s="447"/>
      <c r="BJ355" s="447"/>
      <c r="BK355" s="447"/>
      <c r="BL355" s="447"/>
    </row>
    <row r="356" spans="1:64" s="448" customFormat="1" ht="17" thickBot="1">
      <c r="A356" s="447"/>
      <c r="B356" s="751"/>
      <c r="C356" s="449"/>
      <c r="D356" s="449"/>
      <c r="E356" s="449"/>
      <c r="F356" s="422"/>
      <c r="G356" s="449"/>
      <c r="H356" s="449"/>
      <c r="I356" s="422"/>
      <c r="J356" s="449"/>
      <c r="K356" s="449"/>
      <c r="L356" s="422"/>
      <c r="M356" s="449"/>
      <c r="N356" s="449"/>
      <c r="O356" s="422"/>
      <c r="P356" s="449"/>
      <c r="Q356" s="449"/>
      <c r="R356" s="422"/>
      <c r="S356" s="449"/>
      <c r="T356" s="449"/>
      <c r="U356" s="462"/>
      <c r="V356" s="449"/>
      <c r="W356" s="449"/>
      <c r="X356" s="422"/>
      <c r="Y356" s="449"/>
      <c r="Z356" s="449"/>
      <c r="AA356" s="422"/>
      <c r="AB356" s="449"/>
      <c r="AC356" s="449" t="s">
        <v>1178</v>
      </c>
      <c r="AD356" s="422"/>
      <c r="AE356" s="449" t="s">
        <v>1178</v>
      </c>
      <c r="AF356" s="449"/>
      <c r="AG356" s="422"/>
      <c r="AH356" s="449" t="s">
        <v>1178</v>
      </c>
      <c r="AI356" s="449"/>
      <c r="AJ356" s="422"/>
      <c r="AK356" s="449"/>
      <c r="AL356" s="449" t="s">
        <v>1178</v>
      </c>
      <c r="AM356" s="422"/>
      <c r="AN356" s="449"/>
      <c r="AO356" s="449"/>
      <c r="AP356" s="462"/>
      <c r="AQ356" s="449"/>
      <c r="AR356" s="449" t="s">
        <v>1178</v>
      </c>
      <c r="AS356" s="422"/>
      <c r="AT356" s="422"/>
      <c r="AU356" s="755"/>
      <c r="AV356" s="450"/>
      <c r="AW356" s="450"/>
      <c r="AX356" s="450"/>
      <c r="AY356" s="450"/>
      <c r="AZ356" s="450"/>
      <c r="BA356" s="451"/>
      <c r="BB356" s="447"/>
      <c r="BC356" s="447"/>
      <c r="BD356" s="447"/>
      <c r="BE356" s="447"/>
      <c r="BF356" s="447"/>
      <c r="BG356" s="447"/>
      <c r="BH356" s="447"/>
      <c r="BI356" s="447"/>
      <c r="BJ356" s="447"/>
      <c r="BK356" s="447"/>
      <c r="BL356" s="447"/>
    </row>
    <row r="357" spans="1:64" s="448" customFormat="1" ht="17.5" thickTop="1" thickBot="1">
      <c r="A357" s="447"/>
      <c r="B357" s="751"/>
      <c r="C357" s="449"/>
      <c r="D357" s="420"/>
      <c r="E357" s="421"/>
      <c r="F357" s="422"/>
      <c r="G357" s="820"/>
      <c r="H357" s="820"/>
      <c r="I357" s="422"/>
      <c r="J357" s="820"/>
      <c r="K357" s="820"/>
      <c r="L357" s="422"/>
      <c r="M357" s="820"/>
      <c r="N357" s="820"/>
      <c r="O357" s="422"/>
      <c r="P357" s="820"/>
      <c r="Q357" s="820"/>
      <c r="R357" s="422"/>
      <c r="S357" s="820"/>
      <c r="T357" s="820"/>
      <c r="U357" s="422"/>
      <c r="V357" s="820"/>
      <c r="W357" s="820"/>
      <c r="X357" s="422"/>
      <c r="Y357" s="820"/>
      <c r="Z357" s="820"/>
      <c r="AA357" s="422"/>
      <c r="AB357" s="820" t="s">
        <v>1172</v>
      </c>
      <c r="AC357" s="820"/>
      <c r="AD357" s="422"/>
      <c r="AE357" s="820" t="s">
        <v>1172</v>
      </c>
      <c r="AF357" s="820"/>
      <c r="AG357" s="422"/>
      <c r="AH357" s="820" t="s">
        <v>1172</v>
      </c>
      <c r="AI357" s="820"/>
      <c r="AJ357" s="422"/>
      <c r="AK357" s="820" t="s">
        <v>1172</v>
      </c>
      <c r="AL357" s="820"/>
      <c r="AM357" s="422"/>
      <c r="AN357" s="820" t="s">
        <v>1172</v>
      </c>
      <c r="AO357" s="820"/>
      <c r="AP357" s="422"/>
      <c r="AQ357" s="825" t="s">
        <v>1172</v>
      </c>
      <c r="AR357" s="825"/>
      <c r="AS357" s="422"/>
      <c r="AT357" s="422"/>
      <c r="AU357" s="755"/>
      <c r="AV357" s="835">
        <v>14</v>
      </c>
      <c r="AW357" s="761">
        <f>COUNTIF(D356:AR357,"FC")</f>
        <v>6</v>
      </c>
      <c r="AX357" s="761">
        <f>COUNTIF(J353:AR356,"EC")</f>
        <v>5</v>
      </c>
      <c r="AY357" s="761">
        <f>COUNTIF(A359:AR360,"E")</f>
        <v>0</v>
      </c>
      <c r="AZ357" s="761">
        <f>COUNTIF(J356:AR356,"TW")</f>
        <v>0</v>
      </c>
      <c r="BA357" s="762"/>
      <c r="BB357" s="447"/>
      <c r="BC357" s="447"/>
      <c r="BD357" s="447"/>
      <c r="BE357" s="447"/>
      <c r="BF357" s="447"/>
      <c r="BG357" s="447"/>
      <c r="BH357" s="447"/>
      <c r="BI357" s="447"/>
      <c r="BJ357" s="447"/>
      <c r="BK357" s="447"/>
      <c r="BL357" s="447"/>
    </row>
    <row r="358" spans="1:64" s="448" customFormat="1" ht="17.5" thickTop="1" thickBot="1">
      <c r="A358" s="447"/>
      <c r="B358" s="751"/>
      <c r="C358" s="422"/>
      <c r="D358" s="423" t="s">
        <v>796</v>
      </c>
      <c r="E358" s="424" t="s">
        <v>798</v>
      </c>
      <c r="F358" s="422"/>
      <c r="G358" s="423" t="s">
        <v>796</v>
      </c>
      <c r="H358" s="424" t="s">
        <v>798</v>
      </c>
      <c r="I358" s="422"/>
      <c r="J358" s="423" t="s">
        <v>796</v>
      </c>
      <c r="K358" s="424" t="s">
        <v>798</v>
      </c>
      <c r="L358" s="422"/>
      <c r="M358" s="423" t="s">
        <v>796</v>
      </c>
      <c r="N358" s="424" t="s">
        <v>798</v>
      </c>
      <c r="O358" s="422"/>
      <c r="P358" s="423" t="s">
        <v>796</v>
      </c>
      <c r="Q358" s="424" t="s">
        <v>798</v>
      </c>
      <c r="R358" s="422"/>
      <c r="S358" s="423" t="s">
        <v>796</v>
      </c>
      <c r="T358" s="424" t="s">
        <v>798</v>
      </c>
      <c r="U358" s="422"/>
      <c r="V358" s="423" t="s">
        <v>796</v>
      </c>
      <c r="W358" s="424" t="s">
        <v>798</v>
      </c>
      <c r="X358" s="422"/>
      <c r="Y358" s="423" t="s">
        <v>796</v>
      </c>
      <c r="Z358" s="424" t="s">
        <v>798</v>
      </c>
      <c r="AA358" s="422"/>
      <c r="AB358" s="413" t="s">
        <v>796</v>
      </c>
      <c r="AC358" s="414" t="s">
        <v>798</v>
      </c>
      <c r="AD358" s="422"/>
      <c r="AE358" s="413" t="s">
        <v>796</v>
      </c>
      <c r="AF358" s="414" t="s">
        <v>798</v>
      </c>
      <c r="AG358" s="422"/>
      <c r="AH358" s="413" t="s">
        <v>796</v>
      </c>
      <c r="AI358" s="414" t="s">
        <v>798</v>
      </c>
      <c r="AJ358" s="422"/>
      <c r="AK358" s="413" t="s">
        <v>796</v>
      </c>
      <c r="AL358" s="414" t="s">
        <v>798</v>
      </c>
      <c r="AM358" s="422"/>
      <c r="AN358" s="413" t="s">
        <v>796</v>
      </c>
      <c r="AO358" s="414" t="s">
        <v>798</v>
      </c>
      <c r="AP358" s="422"/>
      <c r="AQ358" s="413" t="s">
        <v>796</v>
      </c>
      <c r="AR358" s="414" t="s">
        <v>798</v>
      </c>
      <c r="AS358" s="440"/>
      <c r="AT358" s="422"/>
      <c r="AU358" s="755"/>
      <c r="AV358" s="835"/>
      <c r="AW358" s="761"/>
      <c r="AX358" s="761"/>
      <c r="AY358" s="761"/>
      <c r="AZ358" s="761"/>
      <c r="BA358" s="762"/>
      <c r="BB358" s="447"/>
      <c r="BC358" s="447"/>
      <c r="BD358" s="447"/>
      <c r="BE358" s="447"/>
      <c r="BF358" s="447"/>
      <c r="BG358" s="447"/>
      <c r="BH358" s="447"/>
      <c r="BI358" s="447"/>
      <c r="BJ358" s="447"/>
      <c r="BK358" s="447"/>
      <c r="BL358" s="447"/>
    </row>
    <row r="359" spans="1:64" s="448" customFormat="1" ht="17.5" thickTop="1" thickBot="1">
      <c r="A359" s="447"/>
      <c r="B359" s="751"/>
      <c r="C359" s="422"/>
      <c r="D359" s="427" t="s">
        <v>801</v>
      </c>
      <c r="E359" s="428" t="s">
        <v>622</v>
      </c>
      <c r="F359" s="422"/>
      <c r="G359" s="427" t="s">
        <v>801</v>
      </c>
      <c r="H359" s="428" t="s">
        <v>622</v>
      </c>
      <c r="I359" s="422" t="s">
        <v>808</v>
      </c>
      <c r="J359" s="427" t="s">
        <v>801</v>
      </c>
      <c r="K359" s="428" t="s">
        <v>622</v>
      </c>
      <c r="L359" s="422"/>
      <c r="M359" s="427" t="s">
        <v>801</v>
      </c>
      <c r="N359" s="428" t="s">
        <v>622</v>
      </c>
      <c r="O359" s="422"/>
      <c r="P359" s="427" t="s">
        <v>801</v>
      </c>
      <c r="Q359" s="428" t="s">
        <v>622</v>
      </c>
      <c r="R359" s="422"/>
      <c r="S359" s="427" t="s">
        <v>801</v>
      </c>
      <c r="T359" s="428" t="s">
        <v>622</v>
      </c>
      <c r="U359" s="422"/>
      <c r="V359" s="427" t="s">
        <v>801</v>
      </c>
      <c r="W359" s="428" t="s">
        <v>622</v>
      </c>
      <c r="X359" s="422"/>
      <c r="Y359" s="427" t="s">
        <v>801</v>
      </c>
      <c r="Z359" s="428" t="s">
        <v>622</v>
      </c>
      <c r="AA359" s="422"/>
      <c r="AB359" s="415" t="s">
        <v>801</v>
      </c>
      <c r="AC359" s="416" t="s">
        <v>622</v>
      </c>
      <c r="AD359" s="422"/>
      <c r="AE359" s="415" t="s">
        <v>801</v>
      </c>
      <c r="AF359" s="416" t="s">
        <v>622</v>
      </c>
      <c r="AG359" s="422"/>
      <c r="AH359" s="415" t="s">
        <v>801</v>
      </c>
      <c r="AI359" s="416" t="s">
        <v>622</v>
      </c>
      <c r="AJ359" s="422"/>
      <c r="AK359" s="415" t="s">
        <v>801</v>
      </c>
      <c r="AL359" s="416" t="s">
        <v>622</v>
      </c>
      <c r="AM359" s="422"/>
      <c r="AN359" s="415" t="s">
        <v>801</v>
      </c>
      <c r="AO359" s="416" t="s">
        <v>622</v>
      </c>
      <c r="AP359" s="422"/>
      <c r="AQ359" s="415" t="s">
        <v>801</v>
      </c>
      <c r="AR359" s="416" t="s">
        <v>622</v>
      </c>
      <c r="AS359" s="440"/>
      <c r="AT359" s="422"/>
      <c r="AU359" s="755"/>
      <c r="AV359" s="835"/>
      <c r="AW359" s="761"/>
      <c r="AX359" s="761"/>
      <c r="AY359" s="761"/>
      <c r="AZ359" s="761"/>
      <c r="BA359" s="762"/>
      <c r="BB359" s="447"/>
      <c r="BC359" s="447"/>
      <c r="BD359" s="447"/>
      <c r="BE359" s="447"/>
      <c r="BF359" s="447"/>
      <c r="BG359" s="447"/>
      <c r="BH359" s="447"/>
      <c r="BI359" s="447"/>
      <c r="BJ359" s="447"/>
      <c r="BK359" s="447"/>
      <c r="BL359" s="447"/>
    </row>
    <row r="360" spans="1:64" s="448" customFormat="1" ht="17" thickTop="1">
      <c r="A360" s="447"/>
      <c r="B360" s="751"/>
      <c r="C360" s="449"/>
      <c r="D360" s="431">
        <v>0</v>
      </c>
      <c r="E360" s="432" t="s">
        <v>947</v>
      </c>
      <c r="F360" s="433">
        <v>464.07799999999997</v>
      </c>
      <c r="G360" s="431">
        <v>0</v>
      </c>
      <c r="H360" s="432" t="s">
        <v>947</v>
      </c>
      <c r="I360" s="433">
        <v>180</v>
      </c>
      <c r="J360" s="431">
        <v>0</v>
      </c>
      <c r="K360" s="432" t="s">
        <v>947</v>
      </c>
      <c r="L360" s="433">
        <v>360</v>
      </c>
      <c r="M360" s="431">
        <v>0</v>
      </c>
      <c r="N360" s="432" t="s">
        <v>947</v>
      </c>
      <c r="O360" s="433">
        <v>310</v>
      </c>
      <c r="P360" s="431">
        <v>0</v>
      </c>
      <c r="Q360" s="432" t="s">
        <v>947</v>
      </c>
      <c r="R360" s="433">
        <v>362</v>
      </c>
      <c r="S360" s="431">
        <v>0</v>
      </c>
      <c r="T360" s="432" t="s">
        <v>947</v>
      </c>
      <c r="U360" s="433">
        <v>251</v>
      </c>
      <c r="V360" s="431">
        <v>0</v>
      </c>
      <c r="W360" s="432" t="s">
        <v>947</v>
      </c>
      <c r="X360" s="433">
        <v>222</v>
      </c>
      <c r="Y360" s="431">
        <v>0</v>
      </c>
      <c r="Z360" s="432" t="s">
        <v>947</v>
      </c>
      <c r="AA360" s="433">
        <v>451</v>
      </c>
      <c r="AB360" s="417">
        <v>0</v>
      </c>
      <c r="AC360" s="418" t="s">
        <v>1095</v>
      </c>
      <c r="AD360" s="433">
        <v>394</v>
      </c>
      <c r="AE360" s="417">
        <v>0</v>
      </c>
      <c r="AF360" s="418" t="s">
        <v>1095</v>
      </c>
      <c r="AG360" s="433">
        <v>452</v>
      </c>
      <c r="AH360" s="417">
        <v>0</v>
      </c>
      <c r="AI360" s="418" t="s">
        <v>1313</v>
      </c>
      <c r="AJ360" s="433">
        <v>396</v>
      </c>
      <c r="AK360" s="417">
        <v>0</v>
      </c>
      <c r="AL360" s="418" t="s">
        <v>1313</v>
      </c>
      <c r="AM360" s="433">
        <v>435</v>
      </c>
      <c r="AN360" s="417">
        <v>0</v>
      </c>
      <c r="AO360" s="418" t="s">
        <v>1313</v>
      </c>
      <c r="AP360" s="433">
        <v>407</v>
      </c>
      <c r="AQ360" s="417">
        <v>0</v>
      </c>
      <c r="AR360" s="418" t="s">
        <v>1313</v>
      </c>
      <c r="AS360" s="376">
        <v>439</v>
      </c>
      <c r="AT360" s="422"/>
      <c r="AU360" s="755"/>
      <c r="AV360" s="829"/>
      <c r="AW360" s="829"/>
      <c r="AX360" s="829"/>
      <c r="AY360" s="829"/>
      <c r="AZ360" s="829"/>
      <c r="BA360" s="832"/>
      <c r="BB360" s="452">
        <f>SUM(F360:AS360)</f>
        <v>5123.0779999999995</v>
      </c>
      <c r="BC360" s="447"/>
      <c r="BD360" s="447"/>
      <c r="BE360" s="447"/>
      <c r="BF360" s="447"/>
      <c r="BG360" s="447"/>
      <c r="BH360" s="447"/>
      <c r="BI360" s="447"/>
      <c r="BJ360" s="447"/>
      <c r="BK360" s="447"/>
      <c r="BL360" s="447"/>
    </row>
    <row r="361" spans="1:64" s="448" customFormat="1">
      <c r="A361" s="447"/>
      <c r="B361" s="751"/>
      <c r="C361" s="453"/>
      <c r="D361" s="760" t="s">
        <v>17</v>
      </c>
      <c r="E361" s="760"/>
      <c r="F361" s="422" t="s">
        <v>1189</v>
      </c>
      <c r="G361" s="760" t="s">
        <v>18</v>
      </c>
      <c r="H361" s="760"/>
      <c r="I361" s="453"/>
      <c r="J361" s="760" t="s">
        <v>19</v>
      </c>
      <c r="K361" s="760"/>
      <c r="L361" s="453"/>
      <c r="M361" s="760" t="s">
        <v>301</v>
      </c>
      <c r="N361" s="760"/>
      <c r="O361" s="453"/>
      <c r="P361" s="760" t="s">
        <v>302</v>
      </c>
      <c r="Q361" s="760"/>
      <c r="R361" s="422"/>
      <c r="S361" s="760" t="s">
        <v>303</v>
      </c>
      <c r="T361" s="760"/>
      <c r="U361" s="422" t="s">
        <v>553</v>
      </c>
      <c r="V361" s="760" t="s">
        <v>308</v>
      </c>
      <c r="W361" s="760"/>
      <c r="Y361" s="760" t="s">
        <v>1645</v>
      </c>
      <c r="Z361" s="760"/>
      <c r="AA361" s="422"/>
      <c r="AB361" s="760" t="s">
        <v>1065</v>
      </c>
      <c r="AC361" s="760"/>
      <c r="AD361" s="422"/>
      <c r="AE361" s="760" t="s">
        <v>1066</v>
      </c>
      <c r="AF361" s="760"/>
      <c r="AG361" s="422"/>
      <c r="AH361" s="760" t="s">
        <v>1067</v>
      </c>
      <c r="AI361" s="760"/>
      <c r="AJ361" s="422"/>
      <c r="AK361" s="760" t="s">
        <v>1068</v>
      </c>
      <c r="AL361" s="760"/>
      <c r="AM361" s="454"/>
      <c r="AN361" s="760" t="s">
        <v>1069</v>
      </c>
      <c r="AO361" s="760"/>
      <c r="AP361" s="422"/>
      <c r="AQ361" s="760" t="s">
        <v>1070</v>
      </c>
      <c r="AR361" s="760"/>
      <c r="AS361" s="453"/>
      <c r="AT361" s="422"/>
      <c r="AU361" s="755"/>
      <c r="AV361" s="830"/>
      <c r="AW361" s="830"/>
      <c r="AX361" s="830"/>
      <c r="AY361" s="830"/>
      <c r="AZ361" s="830"/>
      <c r="BA361" s="833"/>
      <c r="BB361" s="447"/>
      <c r="BC361" s="447"/>
      <c r="BD361" s="447"/>
      <c r="BE361" s="447"/>
      <c r="BF361" s="447"/>
      <c r="BG361" s="447"/>
      <c r="BH361" s="447"/>
      <c r="BI361" s="447"/>
      <c r="BJ361" s="447"/>
      <c r="BK361" s="447"/>
      <c r="BL361" s="447"/>
    </row>
    <row r="362" spans="1:64" s="448" customFormat="1">
      <c r="A362" s="447"/>
      <c r="B362" s="751"/>
      <c r="C362" s="453"/>
      <c r="D362" s="760" t="s">
        <v>1370</v>
      </c>
      <c r="E362" s="760"/>
      <c r="F362" s="422"/>
      <c r="G362" s="760" t="s">
        <v>1370</v>
      </c>
      <c r="H362" s="760"/>
      <c r="I362" s="422"/>
      <c r="J362" s="760" t="s">
        <v>1094</v>
      </c>
      <c r="K362" s="760"/>
      <c r="L362" s="422"/>
      <c r="M362" s="760" t="s">
        <v>1094</v>
      </c>
      <c r="N362" s="760"/>
      <c r="O362" s="422"/>
      <c r="P362" s="760" t="s">
        <v>1094</v>
      </c>
      <c r="Q362" s="760"/>
      <c r="R362" s="422"/>
      <c r="S362" s="760" t="s">
        <v>1322</v>
      </c>
      <c r="T362" s="760"/>
      <c r="U362" s="422"/>
      <c r="V362" s="760" t="s">
        <v>1387</v>
      </c>
      <c r="W362" s="760"/>
      <c r="X362" s="422"/>
      <c r="Y362" s="760" t="s">
        <v>1099</v>
      </c>
      <c r="Z362" s="760"/>
      <c r="AA362" s="422"/>
      <c r="AB362" s="760" t="s">
        <v>1091</v>
      </c>
      <c r="AC362" s="760"/>
      <c r="AD362" s="422"/>
      <c r="AE362" s="760" t="s">
        <v>1093</v>
      </c>
      <c r="AF362" s="760"/>
      <c r="AG362" s="422"/>
      <c r="AH362" s="760" t="s">
        <v>1091</v>
      </c>
      <c r="AI362" s="760"/>
      <c r="AJ362" s="422"/>
      <c r="AK362" s="760" t="s">
        <v>1094</v>
      </c>
      <c r="AL362" s="760"/>
      <c r="AM362" s="422"/>
      <c r="AN362" s="760" t="s">
        <v>1091</v>
      </c>
      <c r="AO362" s="760"/>
      <c r="AP362" s="422"/>
      <c r="AQ362" s="760" t="s">
        <v>1091</v>
      </c>
      <c r="AR362" s="760"/>
      <c r="AS362" s="453"/>
      <c r="AT362" s="422"/>
      <c r="AU362" s="755"/>
      <c r="AV362" s="830"/>
      <c r="AW362" s="830"/>
      <c r="AX362" s="830"/>
      <c r="AY362" s="830"/>
      <c r="AZ362" s="830"/>
      <c r="BA362" s="833"/>
      <c r="BB362" s="447"/>
      <c r="BC362" s="447"/>
      <c r="BD362" s="447"/>
      <c r="BE362" s="447"/>
      <c r="BF362" s="447"/>
      <c r="BG362" s="447"/>
      <c r="BH362" s="447"/>
      <c r="BI362" s="447"/>
      <c r="BJ362" s="447"/>
      <c r="BK362" s="447"/>
      <c r="BL362" s="447"/>
    </row>
    <row r="363" spans="1:64" s="448" customFormat="1">
      <c r="A363" s="447"/>
      <c r="B363" s="751"/>
      <c r="C363" s="449"/>
      <c r="D363" s="419"/>
      <c r="E363" s="419"/>
      <c r="F363" s="422"/>
      <c r="G363" s="419"/>
      <c r="H363" s="419"/>
      <c r="I363" s="419"/>
      <c r="J363" s="419"/>
      <c r="K363" s="419"/>
      <c r="L363" s="422"/>
      <c r="M363" s="419"/>
      <c r="N363" s="419"/>
      <c r="O363" s="422"/>
      <c r="P363" s="419"/>
      <c r="Q363" s="419"/>
      <c r="R363" s="419"/>
      <c r="S363" s="456"/>
      <c r="T363" s="457"/>
      <c r="U363" s="419"/>
      <c r="V363" s="419"/>
      <c r="W363" s="419"/>
      <c r="X363" s="449"/>
      <c r="Y363" s="419"/>
      <c r="Z363" s="419"/>
      <c r="AA363" s="422"/>
      <c r="AB363" s="419"/>
      <c r="AC363" s="419"/>
      <c r="AD363" s="422"/>
      <c r="AE363" s="419"/>
      <c r="AF363" s="419"/>
      <c r="AG363" s="422"/>
      <c r="AH363" s="419"/>
      <c r="AI363" s="419"/>
      <c r="AJ363" s="458"/>
      <c r="AK363" s="419"/>
      <c r="AL363" s="419"/>
      <c r="AM363" s="458"/>
      <c r="AN363" s="419"/>
      <c r="AO363" s="419"/>
      <c r="AP363" s="458"/>
      <c r="AQ363" s="419"/>
      <c r="AR363" s="419"/>
      <c r="AS363" s="458"/>
      <c r="AT363" s="422"/>
      <c r="AU363" s="755"/>
      <c r="AV363" s="830"/>
      <c r="AW363" s="830"/>
      <c r="AX363" s="830"/>
      <c r="AY363" s="830"/>
      <c r="AZ363" s="830"/>
      <c r="BA363" s="833"/>
      <c r="BB363" s="447"/>
      <c r="BC363" s="447"/>
      <c r="BD363" s="447"/>
      <c r="BE363" s="447"/>
      <c r="BF363" s="447"/>
      <c r="BG363" s="447"/>
      <c r="BH363" s="447"/>
      <c r="BI363" s="447"/>
      <c r="BJ363" s="447"/>
      <c r="BK363" s="447"/>
      <c r="BL363" s="447"/>
    </row>
    <row r="364" spans="1:64" s="448" customFormat="1">
      <c r="A364" s="447"/>
      <c r="B364" s="751"/>
      <c r="C364" s="459"/>
      <c r="D364" s="459">
        <f>AQ353+1</f>
        <v>443</v>
      </c>
      <c r="E364" s="459"/>
      <c r="F364" s="460"/>
      <c r="G364" s="459">
        <f>D364+1</f>
        <v>444</v>
      </c>
      <c r="H364" s="459"/>
      <c r="I364" s="460"/>
      <c r="J364" s="459">
        <f>G364+1</f>
        <v>445</v>
      </c>
      <c r="K364" s="459"/>
      <c r="L364" s="460"/>
      <c r="M364" s="459">
        <f>J364+1</f>
        <v>446</v>
      </c>
      <c r="N364" s="459"/>
      <c r="O364" s="460"/>
      <c r="P364" s="459">
        <f>M364+1</f>
        <v>447</v>
      </c>
      <c r="Q364" s="459"/>
      <c r="R364" s="460"/>
      <c r="S364" s="459">
        <f>P364+1</f>
        <v>448</v>
      </c>
      <c r="T364" s="459"/>
      <c r="U364" s="460"/>
      <c r="V364" s="459">
        <f>S364+1</f>
        <v>449</v>
      </c>
      <c r="W364" s="459"/>
      <c r="X364" s="459"/>
      <c r="Y364" s="459">
        <f>V364+1</f>
        <v>450</v>
      </c>
      <c r="Z364" s="459"/>
      <c r="AA364" s="460"/>
      <c r="AB364" s="459">
        <f>Y364+1</f>
        <v>451</v>
      </c>
      <c r="AC364" s="459"/>
      <c r="AD364" s="460"/>
      <c r="AE364" s="459">
        <f>AB364+1</f>
        <v>452</v>
      </c>
      <c r="AF364" s="459"/>
      <c r="AG364" s="460"/>
      <c r="AH364" s="459">
        <f>AE364+1</f>
        <v>453</v>
      </c>
      <c r="AI364" s="459"/>
      <c r="AJ364" s="459"/>
      <c r="AK364" s="459">
        <f>AH364+1</f>
        <v>454</v>
      </c>
      <c r="AL364" s="459"/>
      <c r="AM364" s="459"/>
      <c r="AN364" s="459">
        <f>AK364+1</f>
        <v>455</v>
      </c>
      <c r="AO364" s="459"/>
      <c r="AP364" s="459"/>
      <c r="AQ364" s="459">
        <f>AN364+1</f>
        <v>456</v>
      </c>
      <c r="AR364" s="459"/>
      <c r="AS364" s="459"/>
      <c r="AT364" s="422"/>
      <c r="AU364" s="755"/>
      <c r="AV364" s="830"/>
      <c r="AW364" s="830"/>
      <c r="AX364" s="830"/>
      <c r="AY364" s="830"/>
      <c r="AZ364" s="830"/>
      <c r="BA364" s="833"/>
      <c r="BB364" s="447"/>
      <c r="BC364" s="447"/>
      <c r="BD364" s="447"/>
      <c r="BE364" s="447"/>
      <c r="BF364" s="447"/>
      <c r="BG364" s="447"/>
      <c r="BH364" s="447"/>
      <c r="BI364" s="447"/>
      <c r="BJ364" s="447"/>
      <c r="BK364" s="447"/>
      <c r="BL364" s="447"/>
    </row>
    <row r="365" spans="1:64" s="448" customFormat="1">
      <c r="A365" s="447"/>
      <c r="B365" s="751"/>
      <c r="C365" s="813" t="s">
        <v>1169</v>
      </c>
      <c r="D365" s="808"/>
      <c r="E365" s="808"/>
      <c r="F365" s="808"/>
      <c r="G365" s="808"/>
      <c r="H365" s="808"/>
      <c r="I365" s="808"/>
      <c r="J365" s="808"/>
      <c r="K365" s="808"/>
      <c r="L365" s="808"/>
      <c r="M365" s="808"/>
      <c r="N365" s="808"/>
      <c r="O365" s="808"/>
      <c r="P365" s="808"/>
      <c r="Q365" s="808"/>
      <c r="R365" s="808"/>
      <c r="S365" s="808"/>
      <c r="T365" s="808"/>
      <c r="U365" s="808"/>
      <c r="V365" s="808"/>
      <c r="W365" s="808"/>
      <c r="X365" s="808"/>
      <c r="Y365" s="808"/>
      <c r="Z365" s="808"/>
      <c r="AA365" s="808"/>
      <c r="AB365" s="808"/>
      <c r="AC365" s="808"/>
      <c r="AD365" s="808"/>
      <c r="AE365" s="808"/>
      <c r="AF365" s="808"/>
      <c r="AG365" s="808"/>
      <c r="AH365" s="808"/>
      <c r="AI365" s="808"/>
      <c r="AJ365" s="808"/>
      <c r="AK365" s="808"/>
      <c r="AL365" s="808"/>
      <c r="AM365" s="808"/>
      <c r="AN365" s="808"/>
      <c r="AO365" s="808"/>
      <c r="AP365" s="808"/>
      <c r="AQ365" s="808"/>
      <c r="AR365" s="808"/>
      <c r="AS365" s="808"/>
      <c r="AT365" s="422"/>
      <c r="AU365" s="755"/>
      <c r="AV365" s="830"/>
      <c r="AW365" s="830"/>
      <c r="AX365" s="830"/>
      <c r="AY365" s="830"/>
      <c r="AZ365" s="830"/>
      <c r="BA365" s="833"/>
      <c r="BB365" s="447"/>
      <c r="BC365" s="447"/>
      <c r="BD365" s="447"/>
      <c r="BE365" s="447"/>
      <c r="BF365" s="447"/>
      <c r="BG365" s="447"/>
      <c r="BH365" s="447"/>
      <c r="BI365" s="447"/>
      <c r="BJ365" s="447"/>
      <c r="BK365" s="447"/>
      <c r="BL365" s="447"/>
    </row>
    <row r="366" spans="1:64" s="448" customFormat="1">
      <c r="A366" s="447"/>
      <c r="B366" s="751"/>
      <c r="C366" s="461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  <c r="Z366" s="458"/>
      <c r="AA366" s="458"/>
      <c r="AB366" s="458"/>
      <c r="AC366" s="458"/>
      <c r="AD366" s="458"/>
      <c r="AE366" s="458"/>
      <c r="AF366" s="458"/>
      <c r="AG366" s="458"/>
      <c r="AH366" s="458"/>
      <c r="AI366" s="458"/>
      <c r="AJ366" s="458"/>
      <c r="AK366" s="458"/>
      <c r="AL366" s="458"/>
      <c r="AM366" s="458"/>
      <c r="AN366" s="458"/>
      <c r="AO366" s="458"/>
      <c r="AP366" s="458"/>
      <c r="AQ366" s="458"/>
      <c r="AR366" s="458"/>
      <c r="AS366" s="458"/>
      <c r="AT366" s="422"/>
      <c r="AU366" s="755"/>
      <c r="AV366" s="830"/>
      <c r="AW366" s="830"/>
      <c r="AX366" s="830"/>
      <c r="AY366" s="830"/>
      <c r="AZ366" s="830"/>
      <c r="BA366" s="833"/>
      <c r="BB366" s="447"/>
      <c r="BC366" s="447"/>
      <c r="BD366" s="447"/>
      <c r="BE366" s="447"/>
      <c r="BF366" s="447"/>
      <c r="BG366" s="447"/>
      <c r="BH366" s="447"/>
      <c r="BI366" s="447"/>
      <c r="BJ366" s="447"/>
      <c r="BK366" s="447"/>
      <c r="BL366" s="447"/>
    </row>
    <row r="367" spans="1:64" s="448" customFormat="1">
      <c r="A367" s="447"/>
      <c r="B367" s="751"/>
      <c r="C367" s="449"/>
      <c r="D367" s="449"/>
      <c r="E367" s="449" t="s">
        <v>1178</v>
      </c>
      <c r="F367" s="422"/>
      <c r="G367" s="449"/>
      <c r="H367" s="449" t="s">
        <v>1178</v>
      </c>
      <c r="I367" s="422"/>
      <c r="J367" s="449"/>
      <c r="K367" s="449"/>
      <c r="L367" s="422"/>
      <c r="M367" s="449"/>
      <c r="N367" s="449"/>
      <c r="O367" s="422"/>
      <c r="P367" s="449"/>
      <c r="Q367" s="449" t="s">
        <v>1178</v>
      </c>
      <c r="R367" s="422"/>
      <c r="S367" s="449"/>
      <c r="T367" s="449" t="s">
        <v>1178</v>
      </c>
      <c r="U367" s="462"/>
      <c r="V367" s="449"/>
      <c r="W367" s="449" t="s">
        <v>1178</v>
      </c>
      <c r="X367" s="422"/>
      <c r="Y367" s="449"/>
      <c r="Z367" s="449" t="s">
        <v>1178</v>
      </c>
      <c r="AA367" s="422"/>
      <c r="AB367" s="449"/>
      <c r="AC367" s="449" t="s">
        <v>1178</v>
      </c>
      <c r="AD367" s="422"/>
      <c r="AE367" s="449"/>
      <c r="AF367" s="449"/>
      <c r="AG367" s="422"/>
      <c r="AH367" s="449"/>
      <c r="AI367" s="449"/>
      <c r="AJ367" s="422"/>
      <c r="AK367" s="449"/>
      <c r="AL367" s="449" t="s">
        <v>1178</v>
      </c>
      <c r="AM367" s="422"/>
      <c r="AN367" s="449"/>
      <c r="AO367" s="449"/>
      <c r="AP367" s="462"/>
      <c r="AQ367" s="449"/>
      <c r="AR367" s="449"/>
      <c r="AS367" s="422"/>
      <c r="AT367" s="422"/>
      <c r="AU367" s="755"/>
      <c r="AV367" s="830"/>
      <c r="AW367" s="830"/>
      <c r="AX367" s="830"/>
      <c r="AY367" s="830"/>
      <c r="AZ367" s="830"/>
      <c r="BA367" s="833"/>
      <c r="BB367" s="447"/>
      <c r="BC367" s="447"/>
      <c r="BD367" s="447"/>
      <c r="BE367" s="447"/>
      <c r="BF367" s="447"/>
      <c r="BG367" s="447"/>
      <c r="BH367" s="447"/>
      <c r="BI367" s="447"/>
      <c r="BJ367" s="447"/>
      <c r="BK367" s="447"/>
      <c r="BL367" s="447"/>
    </row>
    <row r="368" spans="1:64" s="448" customFormat="1" ht="17" thickBot="1">
      <c r="A368" s="447"/>
      <c r="B368" s="751"/>
      <c r="C368" s="449"/>
      <c r="D368" s="420" t="s">
        <v>1172</v>
      </c>
      <c r="E368" s="421"/>
      <c r="F368" s="422"/>
      <c r="G368" s="820" t="s">
        <v>1172</v>
      </c>
      <c r="H368" s="820"/>
      <c r="I368" s="422"/>
      <c r="J368" s="820"/>
      <c r="K368" s="820"/>
      <c r="L368" s="422"/>
      <c r="M368" s="820" t="s">
        <v>1172</v>
      </c>
      <c r="N368" s="820"/>
      <c r="O368" s="422"/>
      <c r="P368" s="820" t="s">
        <v>1172</v>
      </c>
      <c r="Q368" s="820"/>
      <c r="R368" s="422"/>
      <c r="S368" s="820" t="s">
        <v>1172</v>
      </c>
      <c r="T368" s="820"/>
      <c r="U368" s="422"/>
      <c r="V368" s="820" t="s">
        <v>1172</v>
      </c>
      <c r="W368" s="820"/>
      <c r="X368" s="422"/>
      <c r="Y368" s="820" t="s">
        <v>1172</v>
      </c>
      <c r="Z368" s="820"/>
      <c r="AA368" s="422"/>
      <c r="AB368" s="820" t="s">
        <v>1172</v>
      </c>
      <c r="AC368" s="820"/>
      <c r="AD368" s="422"/>
      <c r="AE368" s="820" t="s">
        <v>1172</v>
      </c>
      <c r="AF368" s="820"/>
      <c r="AG368" s="422"/>
      <c r="AH368" s="820" t="s">
        <v>1172</v>
      </c>
      <c r="AI368" s="820"/>
      <c r="AJ368" s="422"/>
      <c r="AK368" s="820" t="s">
        <v>1172</v>
      </c>
      <c r="AL368" s="820"/>
      <c r="AM368" s="422"/>
      <c r="AN368" s="820" t="s">
        <v>1172</v>
      </c>
      <c r="AO368" s="820"/>
      <c r="AP368" s="422"/>
      <c r="AQ368" s="825" t="s">
        <v>1172</v>
      </c>
      <c r="AR368" s="825"/>
      <c r="AS368" s="422"/>
      <c r="AT368" s="422"/>
      <c r="AU368" s="755"/>
      <c r="AV368" s="831"/>
      <c r="AW368" s="831"/>
      <c r="AX368" s="831"/>
      <c r="AY368" s="831"/>
      <c r="AZ368" s="831"/>
      <c r="BA368" s="834"/>
      <c r="BB368" s="447"/>
      <c r="BC368" s="447"/>
      <c r="BD368" s="447"/>
      <c r="BE368" s="447"/>
      <c r="BF368" s="447"/>
      <c r="BG368" s="447"/>
      <c r="BH368" s="447"/>
      <c r="BI368" s="447"/>
      <c r="BJ368" s="447"/>
      <c r="BK368" s="447"/>
      <c r="BL368" s="447"/>
    </row>
    <row r="369" spans="1:64" ht="17.5" thickTop="1" thickBot="1">
      <c r="A369" s="327"/>
      <c r="B369" s="751"/>
      <c r="C369" s="356"/>
      <c r="D369" s="413" t="s">
        <v>796</v>
      </c>
      <c r="E369" s="414" t="s">
        <v>798</v>
      </c>
      <c r="F369" s="422"/>
      <c r="G369" s="413" t="s">
        <v>796</v>
      </c>
      <c r="H369" s="414" t="s">
        <v>798</v>
      </c>
      <c r="I369" s="422"/>
      <c r="J369" s="423" t="s">
        <v>796</v>
      </c>
      <c r="K369" s="424" t="s">
        <v>798</v>
      </c>
      <c r="L369" s="422"/>
      <c r="M369" s="413" t="s">
        <v>796</v>
      </c>
      <c r="N369" s="414" t="s">
        <v>798</v>
      </c>
      <c r="O369" s="422"/>
      <c r="P369" s="413" t="s">
        <v>796</v>
      </c>
      <c r="Q369" s="414" t="s">
        <v>798</v>
      </c>
      <c r="R369" s="422"/>
      <c r="S369" s="413" t="s">
        <v>796</v>
      </c>
      <c r="T369" s="414" t="s">
        <v>798</v>
      </c>
      <c r="U369" s="422"/>
      <c r="V369" s="413" t="s">
        <v>796</v>
      </c>
      <c r="W369" s="414" t="s">
        <v>798</v>
      </c>
      <c r="X369" s="422"/>
      <c r="Y369" s="413" t="s">
        <v>796</v>
      </c>
      <c r="Z369" s="414" t="s">
        <v>798</v>
      </c>
      <c r="AA369" s="422"/>
      <c r="AB369" s="413" t="s">
        <v>796</v>
      </c>
      <c r="AC369" s="414" t="s">
        <v>798</v>
      </c>
      <c r="AD369" s="422"/>
      <c r="AE369" s="413" t="s">
        <v>796</v>
      </c>
      <c r="AF369" s="414" t="s">
        <v>798</v>
      </c>
      <c r="AG369" s="422"/>
      <c r="AH369" s="413" t="s">
        <v>796</v>
      </c>
      <c r="AI369" s="414" t="s">
        <v>798</v>
      </c>
      <c r="AJ369" s="422"/>
      <c r="AK369" s="413" t="s">
        <v>796</v>
      </c>
      <c r="AL369" s="414" t="s">
        <v>798</v>
      </c>
      <c r="AM369" s="422"/>
      <c r="AN369" s="413" t="s">
        <v>796</v>
      </c>
      <c r="AO369" s="414" t="s">
        <v>798</v>
      </c>
      <c r="AP369" s="356"/>
      <c r="AQ369" s="413" t="s">
        <v>796</v>
      </c>
      <c r="AR369" s="414" t="s">
        <v>798</v>
      </c>
      <c r="AS369" s="408"/>
      <c r="AT369" s="356"/>
      <c r="AU369" s="755"/>
      <c r="AV369" s="761">
        <v>14</v>
      </c>
      <c r="AW369" s="761">
        <f>COUNTIF(D368:AR369,"FC")</f>
        <v>13</v>
      </c>
      <c r="AX369" s="761">
        <f>COUNTIF(C366:AR367,"EC")</f>
        <v>8</v>
      </c>
      <c r="AY369" s="761">
        <f>COUNTIF(A371:AR372,"E")</f>
        <v>10</v>
      </c>
      <c r="AZ369" s="761">
        <f>COUNTIF(J368:AR368,"TW")</f>
        <v>0</v>
      </c>
      <c r="BA369" s="762"/>
      <c r="BB369" s="327"/>
      <c r="BC369" s="327"/>
      <c r="BD369" s="327"/>
      <c r="BE369" s="327"/>
      <c r="BF369" s="327"/>
      <c r="BG369" s="327"/>
      <c r="BH369" s="327"/>
      <c r="BI369" s="327"/>
      <c r="BJ369" s="327"/>
      <c r="BK369" s="327"/>
      <c r="BL369" s="327"/>
    </row>
    <row r="370" spans="1:64" ht="17.5" thickTop="1" thickBot="1">
      <c r="A370" s="327"/>
      <c r="B370" s="751"/>
      <c r="C370" s="356"/>
      <c r="D370" s="415" t="s">
        <v>801</v>
      </c>
      <c r="E370" s="416" t="s">
        <v>622</v>
      </c>
      <c r="F370" s="422"/>
      <c r="G370" s="415" t="s">
        <v>801</v>
      </c>
      <c r="H370" s="416" t="s">
        <v>622</v>
      </c>
      <c r="I370" s="422" t="s">
        <v>808</v>
      </c>
      <c r="J370" s="427" t="s">
        <v>801</v>
      </c>
      <c r="K370" s="428" t="s">
        <v>622</v>
      </c>
      <c r="L370" s="422"/>
      <c r="M370" s="415" t="s">
        <v>801</v>
      </c>
      <c r="N370" s="416" t="s">
        <v>622</v>
      </c>
      <c r="O370" s="422"/>
      <c r="P370" s="415" t="s">
        <v>801</v>
      </c>
      <c r="Q370" s="416" t="s">
        <v>622</v>
      </c>
      <c r="R370" s="422"/>
      <c r="S370" s="415" t="s">
        <v>801</v>
      </c>
      <c r="T370" s="416" t="s">
        <v>622</v>
      </c>
      <c r="U370" s="422"/>
      <c r="V370" s="415" t="s">
        <v>801</v>
      </c>
      <c r="W370" s="416" t="s">
        <v>622</v>
      </c>
      <c r="X370" s="422"/>
      <c r="Y370" s="415" t="s">
        <v>801</v>
      </c>
      <c r="Z370" s="416" t="s">
        <v>622</v>
      </c>
      <c r="AA370" s="422"/>
      <c r="AB370" s="415" t="s">
        <v>801</v>
      </c>
      <c r="AC370" s="416" t="s">
        <v>622</v>
      </c>
      <c r="AD370" s="422"/>
      <c r="AE370" s="415" t="s">
        <v>801</v>
      </c>
      <c r="AF370" s="416" t="s">
        <v>622</v>
      </c>
      <c r="AG370" s="422"/>
      <c r="AH370" s="415" t="s">
        <v>801</v>
      </c>
      <c r="AI370" s="416" t="s">
        <v>622</v>
      </c>
      <c r="AJ370" s="422"/>
      <c r="AK370" s="415" t="s">
        <v>801</v>
      </c>
      <c r="AL370" s="416" t="s">
        <v>622</v>
      </c>
      <c r="AM370" s="422"/>
      <c r="AN370" s="415" t="s">
        <v>801</v>
      </c>
      <c r="AO370" s="416" t="s">
        <v>622</v>
      </c>
      <c r="AP370" s="356"/>
      <c r="AQ370" s="415" t="s">
        <v>801</v>
      </c>
      <c r="AR370" s="416" t="s">
        <v>622</v>
      </c>
      <c r="AS370" s="408"/>
      <c r="AT370" s="356"/>
      <c r="AU370" s="755"/>
      <c r="AV370" s="761"/>
      <c r="AW370" s="761"/>
      <c r="AX370" s="761"/>
      <c r="AY370" s="761"/>
      <c r="AZ370" s="761"/>
      <c r="BA370" s="762"/>
      <c r="BB370" s="327"/>
      <c r="BC370" s="327"/>
      <c r="BD370" s="327"/>
      <c r="BE370" s="327"/>
      <c r="BF370" s="327"/>
      <c r="BG370" s="327"/>
      <c r="BH370" s="327"/>
      <c r="BI370" s="327"/>
      <c r="BJ370" s="327"/>
      <c r="BK370" s="327"/>
      <c r="BL370" s="327"/>
    </row>
    <row r="371" spans="1:64" ht="17.5" thickTop="1" thickBot="1">
      <c r="A371" s="327"/>
      <c r="B371" s="751"/>
      <c r="C371" s="330"/>
      <c r="D371" s="417"/>
      <c r="E371" s="418" t="s">
        <v>1095</v>
      </c>
      <c r="F371" s="433">
        <v>410</v>
      </c>
      <c r="G371" s="417" t="s">
        <v>1173</v>
      </c>
      <c r="H371" s="418" t="s">
        <v>1103</v>
      </c>
      <c r="I371" s="433">
        <v>384</v>
      </c>
      <c r="J371" s="431">
        <v>0</v>
      </c>
      <c r="K371" s="432" t="s">
        <v>947</v>
      </c>
      <c r="L371" s="433">
        <v>372.65800000000002</v>
      </c>
      <c r="M371" s="417">
        <v>0</v>
      </c>
      <c r="N371" s="418" t="s">
        <v>947</v>
      </c>
      <c r="O371" s="433">
        <v>526.70399999999995</v>
      </c>
      <c r="P371" s="417" t="s">
        <v>1173</v>
      </c>
      <c r="Q371" s="418" t="s">
        <v>1103</v>
      </c>
      <c r="R371" s="433">
        <v>455</v>
      </c>
      <c r="S371" s="417" t="s">
        <v>1173</v>
      </c>
      <c r="T371" s="418" t="s">
        <v>1103</v>
      </c>
      <c r="U371" s="433">
        <v>394</v>
      </c>
      <c r="V371" s="417">
        <v>0</v>
      </c>
      <c r="W371" s="418" t="s">
        <v>1313</v>
      </c>
      <c r="X371" s="433">
        <v>444</v>
      </c>
      <c r="Y371" s="417" t="s">
        <v>1173</v>
      </c>
      <c r="Z371" s="418" t="s">
        <v>1103</v>
      </c>
      <c r="AA371" s="433">
        <v>405</v>
      </c>
      <c r="AB371" s="417" t="s">
        <v>1173</v>
      </c>
      <c r="AC371" s="418" t="s">
        <v>1103</v>
      </c>
      <c r="AD371" s="433">
        <v>404</v>
      </c>
      <c r="AE371" s="417" t="s">
        <v>1173</v>
      </c>
      <c r="AF371" s="418" t="s">
        <v>1103</v>
      </c>
      <c r="AG371" s="433">
        <v>400</v>
      </c>
      <c r="AH371" s="417" t="s">
        <v>1173</v>
      </c>
      <c r="AI371" s="418" t="s">
        <v>1103</v>
      </c>
      <c r="AJ371" s="433">
        <v>401</v>
      </c>
      <c r="AK371" s="417" t="s">
        <v>1173</v>
      </c>
      <c r="AL371" s="418" t="s">
        <v>1103</v>
      </c>
      <c r="AM371" s="433">
        <v>384</v>
      </c>
      <c r="AN371" s="417" t="s">
        <v>1173</v>
      </c>
      <c r="AO371" s="418" t="s">
        <v>1103</v>
      </c>
      <c r="AP371" s="376">
        <v>383</v>
      </c>
      <c r="AQ371" s="417" t="s">
        <v>1173</v>
      </c>
      <c r="AR371" s="418" t="s">
        <v>947</v>
      </c>
      <c r="AS371" s="376">
        <v>397</v>
      </c>
      <c r="AT371" s="356"/>
      <c r="AU371" s="755"/>
      <c r="AV371" s="761"/>
      <c r="AW371" s="761"/>
      <c r="AX371" s="761"/>
      <c r="AY371" s="761"/>
      <c r="AZ371" s="761"/>
      <c r="BA371" s="762"/>
      <c r="BB371" s="333">
        <f>SUM(F371:AS371)</f>
        <v>5760.3620000000001</v>
      </c>
      <c r="BC371" s="327"/>
      <c r="BD371" s="327"/>
      <c r="BE371" s="327"/>
      <c r="BF371" s="327"/>
      <c r="BG371" s="327"/>
      <c r="BH371" s="327"/>
      <c r="BI371" s="327"/>
      <c r="BJ371" s="327"/>
      <c r="BK371" s="327"/>
      <c r="BL371" s="327"/>
    </row>
    <row r="372" spans="1:64" ht="17" thickTop="1">
      <c r="A372" s="327"/>
      <c r="B372" s="751"/>
      <c r="C372" s="384"/>
      <c r="D372" s="760" t="s">
        <v>1071</v>
      </c>
      <c r="E372" s="760"/>
      <c r="F372" s="356"/>
      <c r="G372" s="760" t="s">
        <v>1072</v>
      </c>
      <c r="H372" s="760"/>
      <c r="I372" s="384"/>
      <c r="J372" s="760" t="s">
        <v>22</v>
      </c>
      <c r="K372" s="760"/>
      <c r="L372" s="384"/>
      <c r="M372" s="760" t="s">
        <v>309</v>
      </c>
      <c r="N372" s="760"/>
      <c r="O372" s="384"/>
      <c r="P372" s="760" t="s">
        <v>202</v>
      </c>
      <c r="Q372" s="760"/>
      <c r="R372" s="356"/>
      <c r="S372" s="760" t="s">
        <v>1073</v>
      </c>
      <c r="T372" s="760"/>
      <c r="U372" s="356"/>
      <c r="V372" s="760" t="s">
        <v>1074</v>
      </c>
      <c r="W372" s="760"/>
      <c r="X372" s="356"/>
      <c r="Y372" s="760" t="s">
        <v>1075</v>
      </c>
      <c r="Z372" s="760"/>
      <c r="AA372" s="356"/>
      <c r="AB372" s="760" t="s">
        <v>1076</v>
      </c>
      <c r="AC372" s="760"/>
      <c r="AD372" s="356"/>
      <c r="AE372" s="760" t="s">
        <v>1077</v>
      </c>
      <c r="AF372" s="760"/>
      <c r="AG372" s="356"/>
      <c r="AH372" s="760" t="s">
        <v>1078</v>
      </c>
      <c r="AI372" s="760"/>
      <c r="AJ372" s="356"/>
      <c r="AK372" s="760" t="s">
        <v>1079</v>
      </c>
      <c r="AL372" s="760"/>
      <c r="AM372" s="407"/>
      <c r="AN372" s="760" t="s">
        <v>1080</v>
      </c>
      <c r="AO372" s="760"/>
      <c r="AP372" s="356"/>
      <c r="AQ372" s="760" t="s">
        <v>311</v>
      </c>
      <c r="AR372" s="760"/>
      <c r="AS372" s="384"/>
      <c r="AT372" s="356"/>
      <c r="AU372" s="755"/>
      <c r="AV372" s="361"/>
      <c r="AW372" s="361"/>
      <c r="AX372" s="361"/>
      <c r="AY372" s="361"/>
      <c r="AZ372" s="361"/>
      <c r="BA372" s="365"/>
      <c r="BB372" s="333"/>
      <c r="BC372" s="327"/>
      <c r="BD372" s="327"/>
      <c r="BE372" s="327"/>
      <c r="BF372" s="327"/>
      <c r="BG372" s="327"/>
      <c r="BH372" s="327"/>
      <c r="BI372" s="327"/>
      <c r="BJ372" s="327"/>
      <c r="BK372" s="327"/>
      <c r="BL372" s="327"/>
    </row>
    <row r="373" spans="1:64">
      <c r="A373" s="327"/>
      <c r="B373" s="751"/>
      <c r="C373" s="384"/>
      <c r="D373" s="760" t="s">
        <v>1091</v>
      </c>
      <c r="E373" s="760"/>
      <c r="F373" s="356"/>
      <c r="G373" s="760" t="s">
        <v>1094</v>
      </c>
      <c r="H373" s="760"/>
      <c r="I373" s="356"/>
      <c r="J373" s="760" t="s">
        <v>1326</v>
      </c>
      <c r="K373" s="760"/>
      <c r="L373" s="356"/>
      <c r="M373" s="760" t="s">
        <v>1321</v>
      </c>
      <c r="N373" s="760"/>
      <c r="O373" s="356"/>
      <c r="P373" s="760" t="s">
        <v>1094</v>
      </c>
      <c r="Q373" s="760"/>
      <c r="R373" s="356"/>
      <c r="S373" s="760" t="s">
        <v>1091</v>
      </c>
      <c r="T373" s="760"/>
      <c r="U373" s="356"/>
      <c r="V373" s="760" t="s">
        <v>1091</v>
      </c>
      <c r="W373" s="760"/>
      <c r="X373" s="356"/>
      <c r="Y373" s="760" t="s">
        <v>1094</v>
      </c>
      <c r="Z373" s="760"/>
      <c r="AA373" s="356"/>
      <c r="AB373" s="760" t="s">
        <v>1094</v>
      </c>
      <c r="AC373" s="760"/>
      <c r="AD373" s="356"/>
      <c r="AE373" s="760" t="s">
        <v>1094</v>
      </c>
      <c r="AF373" s="760"/>
      <c r="AG373" s="356"/>
      <c r="AH373" s="760" t="s">
        <v>1094</v>
      </c>
      <c r="AI373" s="760"/>
      <c r="AJ373" s="356"/>
      <c r="AK373" s="760" t="s">
        <v>1094</v>
      </c>
      <c r="AL373" s="760"/>
      <c r="AM373" s="356"/>
      <c r="AN373" s="760" t="s">
        <v>1094</v>
      </c>
      <c r="AO373" s="760"/>
      <c r="AP373" s="356"/>
      <c r="AQ373" s="760" t="s">
        <v>1318</v>
      </c>
      <c r="AR373" s="760"/>
      <c r="AS373" s="384"/>
      <c r="AT373" s="356"/>
      <c r="AU373" s="755"/>
      <c r="AV373" s="361"/>
      <c r="AW373" s="361"/>
      <c r="AX373" s="361"/>
      <c r="AY373" s="361"/>
      <c r="AZ373" s="361"/>
      <c r="BA373" s="365"/>
      <c r="BB373" s="327"/>
      <c r="BC373" s="327"/>
      <c r="BD373" s="327"/>
      <c r="BE373" s="327"/>
      <c r="BF373" s="327"/>
      <c r="BG373" s="327"/>
      <c r="BH373" s="327"/>
      <c r="BI373" s="327"/>
      <c r="BJ373" s="327"/>
      <c r="BK373" s="327"/>
      <c r="BL373" s="327"/>
    </row>
    <row r="374" spans="1:64">
      <c r="A374" s="327"/>
      <c r="B374" s="751"/>
      <c r="C374" s="330"/>
      <c r="D374" s="388"/>
      <c r="E374" s="388"/>
      <c r="F374" s="356"/>
      <c r="G374" s="388"/>
      <c r="H374" s="388"/>
      <c r="I374" s="388"/>
      <c r="J374" s="388"/>
      <c r="K374" s="388"/>
      <c r="L374" s="356"/>
      <c r="M374" s="388"/>
      <c r="N374" s="388"/>
      <c r="O374" s="356"/>
      <c r="P374" s="388"/>
      <c r="Q374" s="388"/>
      <c r="R374" s="388"/>
      <c r="S374" s="409"/>
      <c r="T374" s="410"/>
      <c r="U374" s="388"/>
      <c r="V374" s="388"/>
      <c r="W374" s="388"/>
      <c r="X374" s="330"/>
      <c r="Y374" s="388"/>
      <c r="Z374" s="388"/>
      <c r="AA374" s="356"/>
      <c r="AB374" s="388"/>
      <c r="AC374" s="388"/>
      <c r="AD374" s="356"/>
      <c r="AE374" s="388"/>
      <c r="AF374" s="388"/>
      <c r="AG374" s="356"/>
      <c r="AH374" s="388"/>
      <c r="AI374" s="388"/>
      <c r="AJ374" s="393"/>
      <c r="AK374" s="388"/>
      <c r="AL374" s="388"/>
      <c r="AM374" s="393"/>
      <c r="AN374" s="388"/>
      <c r="AO374" s="388"/>
      <c r="AP374" s="393"/>
      <c r="AQ374" s="388"/>
      <c r="AR374" s="388"/>
      <c r="AS374" s="393"/>
      <c r="AT374" s="356"/>
      <c r="AU374" s="755"/>
      <c r="AV374" s="361"/>
      <c r="AW374" s="361"/>
      <c r="AX374" s="361"/>
      <c r="AY374" s="361"/>
      <c r="AZ374" s="361"/>
      <c r="BA374" s="365"/>
      <c r="BB374" s="327"/>
      <c r="BC374" s="327"/>
      <c r="BD374" s="327"/>
      <c r="BE374" s="327"/>
      <c r="BF374" s="327"/>
      <c r="BG374" s="327"/>
      <c r="BH374" s="327"/>
      <c r="BI374" s="327"/>
      <c r="BJ374" s="327"/>
      <c r="BK374" s="327"/>
      <c r="BL374" s="327"/>
    </row>
    <row r="375" spans="1:64">
      <c r="A375" s="327"/>
      <c r="B375" s="751"/>
      <c r="C375" s="395"/>
      <c r="D375" s="395">
        <f>AQ364+1</f>
        <v>457</v>
      </c>
      <c r="E375" s="395"/>
      <c r="F375" s="382"/>
      <c r="G375" s="395">
        <f>D375+1</f>
        <v>458</v>
      </c>
      <c r="H375" s="395"/>
      <c r="I375" s="382"/>
      <c r="J375" s="395">
        <f>G375+1</f>
        <v>459</v>
      </c>
      <c r="K375" s="395"/>
      <c r="L375" s="382"/>
      <c r="M375" s="395">
        <f>J375+1</f>
        <v>460</v>
      </c>
      <c r="N375" s="395"/>
      <c r="O375" s="382"/>
      <c r="P375" s="395">
        <f>M375+1</f>
        <v>461</v>
      </c>
      <c r="Q375" s="395"/>
      <c r="R375" s="382"/>
      <c r="S375" s="395">
        <f>P375+1</f>
        <v>462</v>
      </c>
      <c r="T375" s="395"/>
      <c r="U375" s="382"/>
      <c r="V375" s="395">
        <f>S375+1</f>
        <v>463</v>
      </c>
      <c r="W375" s="395"/>
      <c r="X375" s="395"/>
      <c r="Y375" s="395">
        <f>V375+1</f>
        <v>464</v>
      </c>
      <c r="Z375" s="395"/>
      <c r="AA375" s="382"/>
      <c r="AB375" s="395">
        <f>Y375+1</f>
        <v>465</v>
      </c>
      <c r="AC375" s="395"/>
      <c r="AD375" s="382"/>
      <c r="AE375" s="395">
        <f>AB375+1</f>
        <v>466</v>
      </c>
      <c r="AF375" s="395"/>
      <c r="AG375" s="382"/>
      <c r="AH375" s="395">
        <f>AE375+1</f>
        <v>467</v>
      </c>
      <c r="AI375" s="395"/>
      <c r="AJ375" s="395"/>
      <c r="AK375" s="395">
        <f>AH375+1</f>
        <v>468</v>
      </c>
      <c r="AL375" s="395"/>
      <c r="AM375" s="395"/>
      <c r="AN375" s="395">
        <f>AK375+1</f>
        <v>469</v>
      </c>
      <c r="AO375" s="395"/>
      <c r="AP375" s="395"/>
      <c r="AQ375" s="395">
        <f>AN375+1</f>
        <v>470</v>
      </c>
      <c r="AR375" s="395"/>
      <c r="AS375" s="395"/>
      <c r="AT375" s="356"/>
      <c r="AU375" s="755"/>
      <c r="AV375" s="361"/>
      <c r="AW375" s="361"/>
      <c r="AX375" s="361"/>
      <c r="AY375" s="361"/>
      <c r="AZ375" s="361"/>
      <c r="BA375" s="365"/>
      <c r="BB375" s="327"/>
      <c r="BC375" s="327"/>
      <c r="BD375" s="327"/>
      <c r="BE375" s="327"/>
      <c r="BF375" s="327"/>
      <c r="BG375" s="327"/>
      <c r="BH375" s="327"/>
      <c r="BI375" s="327"/>
      <c r="BJ375" s="327"/>
      <c r="BK375" s="327"/>
      <c r="BL375" s="327"/>
    </row>
    <row r="376" spans="1:64">
      <c r="A376" s="327"/>
      <c r="B376" s="751"/>
      <c r="C376" s="813" t="s">
        <v>1169</v>
      </c>
      <c r="D376" s="808"/>
      <c r="E376" s="808"/>
      <c r="F376" s="808"/>
      <c r="G376" s="808"/>
      <c r="H376" s="808"/>
      <c r="I376" s="808"/>
      <c r="J376" s="808"/>
      <c r="K376" s="808"/>
      <c r="L376" s="808"/>
      <c r="M376" s="808"/>
      <c r="N376" s="808"/>
      <c r="O376" s="808"/>
      <c r="P376" s="808"/>
      <c r="Q376" s="808"/>
      <c r="R376" s="808"/>
      <c r="S376" s="808"/>
      <c r="T376" s="808"/>
      <c r="U376" s="808"/>
      <c r="V376" s="808"/>
      <c r="W376" s="808"/>
      <c r="X376" s="808"/>
      <c r="Y376" s="808"/>
      <c r="Z376" s="808"/>
      <c r="AA376" s="808"/>
      <c r="AB376" s="808"/>
      <c r="AC376" s="808"/>
      <c r="AD376" s="808"/>
      <c r="AE376" s="808"/>
      <c r="AF376" s="808"/>
      <c r="AG376" s="808"/>
      <c r="AH376" s="808"/>
      <c r="AI376" s="808"/>
      <c r="AJ376" s="808"/>
      <c r="AK376" s="808"/>
      <c r="AL376" s="808"/>
      <c r="AM376" s="808"/>
      <c r="AN376" s="808"/>
      <c r="AO376" s="808"/>
      <c r="AP376" s="808"/>
      <c r="AQ376" s="808"/>
      <c r="AR376" s="808"/>
      <c r="AS376" s="808"/>
      <c r="AT376" s="356"/>
      <c r="AU376" s="755"/>
      <c r="AV376" s="361"/>
      <c r="AW376" s="361"/>
      <c r="AX376" s="361"/>
      <c r="AY376" s="361"/>
      <c r="AZ376" s="361"/>
      <c r="BA376" s="365"/>
      <c r="BB376" s="327"/>
      <c r="BC376" s="327"/>
      <c r="BD376" s="327"/>
      <c r="BE376" s="327"/>
      <c r="BF376" s="327"/>
      <c r="BG376" s="327"/>
      <c r="BH376" s="327"/>
      <c r="BI376" s="327"/>
      <c r="BJ376" s="327"/>
      <c r="BK376" s="327"/>
      <c r="BL376" s="327"/>
    </row>
    <row r="377" spans="1:64">
      <c r="A377" s="327"/>
      <c r="B377" s="751"/>
      <c r="C377" s="436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  <c r="AB377" s="393"/>
      <c r="AC377" s="393"/>
      <c r="AD377" s="393"/>
      <c r="AE377" s="393"/>
      <c r="AF377" s="393"/>
      <c r="AG377" s="393"/>
      <c r="AH377" s="393"/>
      <c r="AI377" s="393"/>
      <c r="AJ377" s="393"/>
      <c r="AK377" s="393"/>
      <c r="AL377" s="393"/>
      <c r="AM377" s="393"/>
      <c r="AN377" s="393"/>
      <c r="AO377" s="393"/>
      <c r="AP377" s="393"/>
      <c r="AQ377" s="393"/>
      <c r="AR377" s="393"/>
      <c r="AS377" s="393"/>
      <c r="AT377" s="356"/>
      <c r="AU377" s="755"/>
      <c r="AV377" s="361"/>
      <c r="AW377" s="361"/>
      <c r="AX377" s="361"/>
      <c r="AY377" s="361"/>
      <c r="AZ377" s="361"/>
      <c r="BA377" s="365"/>
      <c r="BB377" s="327"/>
      <c r="BC377" s="327"/>
      <c r="BD377" s="327"/>
      <c r="BE377" s="327"/>
      <c r="BF377" s="327"/>
      <c r="BG377" s="327"/>
      <c r="BH377" s="327"/>
      <c r="BI377" s="327"/>
      <c r="BJ377" s="327"/>
      <c r="BK377" s="327"/>
      <c r="BL377" s="327"/>
    </row>
    <row r="378" spans="1:64" ht="17" thickBot="1">
      <c r="A378" s="327"/>
      <c r="B378" s="751"/>
      <c r="C378" s="330"/>
      <c r="D378" s="330"/>
      <c r="E378" s="330" t="s">
        <v>1178</v>
      </c>
      <c r="F378" s="356"/>
      <c r="G378" s="330"/>
      <c r="H378" s="330" t="s">
        <v>1178</v>
      </c>
      <c r="I378" s="356"/>
      <c r="J378" s="330"/>
      <c r="K378" s="330"/>
      <c r="L378" s="356"/>
      <c r="M378" s="330"/>
      <c r="N378" s="330"/>
      <c r="O378" s="356"/>
      <c r="P378" s="330" t="s">
        <v>1178</v>
      </c>
      <c r="Q378" s="330"/>
      <c r="R378" s="356"/>
      <c r="S378" s="330"/>
      <c r="T378" s="330"/>
      <c r="U378" s="437"/>
      <c r="V378" s="330"/>
      <c r="W378" s="330"/>
      <c r="X378" s="356"/>
      <c r="Y378" s="330"/>
      <c r="Z378" s="330"/>
      <c r="AA378" s="356"/>
      <c r="AB378" s="330"/>
      <c r="AC378" s="330"/>
      <c r="AD378" s="356"/>
      <c r="AE378" s="330"/>
      <c r="AF378" s="330"/>
      <c r="AG378" s="356"/>
      <c r="AH378" s="330"/>
      <c r="AI378" s="330"/>
      <c r="AJ378" s="356"/>
      <c r="AK378" s="330"/>
      <c r="AL378" s="330"/>
      <c r="AM378" s="356"/>
      <c r="AN378" s="330"/>
      <c r="AO378" s="330"/>
      <c r="AP378" s="437"/>
      <c r="AQ378" s="330"/>
      <c r="AR378" s="330"/>
      <c r="AS378" s="356"/>
      <c r="AT378" s="356"/>
      <c r="AU378" s="755"/>
      <c r="AV378" s="361"/>
      <c r="AW378" s="361"/>
      <c r="AX378" s="361"/>
      <c r="AY378" s="361"/>
      <c r="AZ378" s="361"/>
      <c r="BA378" s="365"/>
      <c r="BB378" s="327"/>
      <c r="BC378" s="327"/>
      <c r="BD378" s="327"/>
      <c r="BE378" s="327"/>
      <c r="BF378" s="327"/>
      <c r="BG378" s="327"/>
      <c r="BH378" s="327"/>
      <c r="BI378" s="327"/>
      <c r="BJ378" s="327"/>
      <c r="BK378" s="327"/>
      <c r="BL378" s="327"/>
    </row>
    <row r="379" spans="1:64" ht="17.5" thickTop="1" thickBot="1">
      <c r="A379" s="327"/>
      <c r="B379" s="751"/>
      <c r="C379" s="330"/>
      <c r="D379" s="391" t="s">
        <v>1172</v>
      </c>
      <c r="E379" s="364"/>
      <c r="F379" s="356"/>
      <c r="G379" s="776" t="s">
        <v>1172</v>
      </c>
      <c r="H379" s="776"/>
      <c r="I379" s="356"/>
      <c r="J379" s="776" t="s">
        <v>1172</v>
      </c>
      <c r="K379" s="776"/>
      <c r="L379" s="356"/>
      <c r="M379" s="776" t="s">
        <v>1172</v>
      </c>
      <c r="N379" s="776"/>
      <c r="O379" s="356"/>
      <c r="P379" s="776" t="s">
        <v>1172</v>
      </c>
      <c r="Q379" s="776"/>
      <c r="R379" s="356"/>
      <c r="S379" s="776" t="s">
        <v>1172</v>
      </c>
      <c r="T379" s="776"/>
      <c r="U379" s="356"/>
      <c r="V379" s="776"/>
      <c r="W379" s="776"/>
      <c r="X379" s="356"/>
      <c r="Y379" s="776"/>
      <c r="Z379" s="776"/>
      <c r="AA379" s="356"/>
      <c r="AB379" s="776"/>
      <c r="AC379" s="776"/>
      <c r="AD379" s="356"/>
      <c r="AE379" s="839"/>
      <c r="AF379" s="839"/>
      <c r="AG379" s="356"/>
      <c r="AH379" s="839"/>
      <c r="AI379" s="839"/>
      <c r="AJ379" s="356"/>
      <c r="AK379" s="839"/>
      <c r="AL379" s="839"/>
      <c r="AM379" s="356"/>
      <c r="AN379" s="839"/>
      <c r="AO379" s="839"/>
      <c r="AP379" s="356"/>
      <c r="AQ379" s="839"/>
      <c r="AR379" s="839"/>
      <c r="AS379" s="356"/>
      <c r="AT379" s="356"/>
      <c r="AU379" s="755"/>
      <c r="AV379" s="761">
        <v>14</v>
      </c>
      <c r="AW379" s="761">
        <f>COUNTIF(D377:AR379,"FC")</f>
        <v>6</v>
      </c>
      <c r="AX379" s="761">
        <f>COUNTIF(A377:AR379,"EC")</f>
        <v>3</v>
      </c>
      <c r="AY379" s="761">
        <f>COUNTIF(A378:AR382,"E")</f>
        <v>0</v>
      </c>
      <c r="AZ379" s="761">
        <f>COUNTIF(J378:AR378,"TW")</f>
        <v>0</v>
      </c>
      <c r="BA379" s="762"/>
      <c r="BB379" s="327"/>
      <c r="BC379" s="327"/>
      <c r="BD379" s="327"/>
      <c r="BE379" s="327"/>
      <c r="BF379" s="327"/>
      <c r="BG379" s="327"/>
      <c r="BH379" s="327"/>
      <c r="BI379" s="327"/>
      <c r="BJ379" s="327"/>
      <c r="BK379" s="327"/>
      <c r="BL379" s="327"/>
    </row>
    <row r="380" spans="1:64" ht="17.5" thickTop="1" thickBot="1">
      <c r="A380" s="327"/>
      <c r="B380" s="751"/>
      <c r="C380" s="356"/>
      <c r="D380" s="413" t="s">
        <v>796</v>
      </c>
      <c r="E380" s="414" t="s">
        <v>798</v>
      </c>
      <c r="F380" s="422"/>
      <c r="G380" s="413" t="s">
        <v>796</v>
      </c>
      <c r="H380" s="414" t="s">
        <v>798</v>
      </c>
      <c r="I380" s="422"/>
      <c r="J380" s="413" t="s">
        <v>796</v>
      </c>
      <c r="K380" s="414" t="s">
        <v>798</v>
      </c>
      <c r="L380" s="422"/>
      <c r="M380" s="413" t="s">
        <v>796</v>
      </c>
      <c r="N380" s="414" t="s">
        <v>798</v>
      </c>
      <c r="O380" s="422"/>
      <c r="P380" s="413" t="s">
        <v>796</v>
      </c>
      <c r="Q380" s="414" t="s">
        <v>798</v>
      </c>
      <c r="R380" s="422"/>
      <c r="S380" s="413" t="s">
        <v>796</v>
      </c>
      <c r="T380" s="414" t="s">
        <v>798</v>
      </c>
      <c r="U380" s="422"/>
      <c r="V380" s="402" t="s">
        <v>796</v>
      </c>
      <c r="W380" s="403" t="s">
        <v>798</v>
      </c>
      <c r="X380" s="356"/>
      <c r="Y380" s="402" t="s">
        <v>796</v>
      </c>
      <c r="Z380" s="403" t="s">
        <v>798</v>
      </c>
      <c r="AA380" s="356"/>
      <c r="AB380" s="402" t="s">
        <v>796</v>
      </c>
      <c r="AC380" s="403" t="s">
        <v>798</v>
      </c>
      <c r="AD380" s="356"/>
      <c r="AE380" s="463"/>
      <c r="AF380" s="463"/>
      <c r="AG380" s="356"/>
      <c r="AH380" s="463"/>
      <c r="AI380" s="463"/>
      <c r="AJ380" s="356"/>
      <c r="AK380" s="463"/>
      <c r="AL380" s="463"/>
      <c r="AM380" s="356"/>
      <c r="AN380" s="463"/>
      <c r="AO380" s="463"/>
      <c r="AP380" s="356"/>
      <c r="AQ380" s="463"/>
      <c r="AR380" s="463"/>
      <c r="AS380" s="408"/>
      <c r="AT380" s="356"/>
      <c r="AU380" s="755"/>
      <c r="AV380" s="761"/>
      <c r="AW380" s="761"/>
      <c r="AX380" s="761"/>
      <c r="AY380" s="761"/>
      <c r="AZ380" s="761"/>
      <c r="BA380" s="762"/>
      <c r="BB380" s="327"/>
      <c r="BC380" s="327"/>
      <c r="BD380" s="327"/>
      <c r="BE380" s="327"/>
      <c r="BF380" s="327"/>
      <c r="BG380" s="327"/>
      <c r="BH380" s="327"/>
      <c r="BI380" s="327"/>
      <c r="BJ380" s="327"/>
      <c r="BK380" s="327"/>
      <c r="BL380" s="327"/>
    </row>
    <row r="381" spans="1:64" ht="17.5" thickTop="1" thickBot="1">
      <c r="A381" s="327"/>
      <c r="B381" s="751"/>
      <c r="C381" s="356"/>
      <c r="D381" s="415" t="s">
        <v>801</v>
      </c>
      <c r="E381" s="416" t="s">
        <v>622</v>
      </c>
      <c r="F381" s="422"/>
      <c r="G381" s="415" t="s">
        <v>801</v>
      </c>
      <c r="H381" s="416" t="s">
        <v>622</v>
      </c>
      <c r="I381" s="422" t="s">
        <v>808</v>
      </c>
      <c r="J381" s="415" t="s">
        <v>801</v>
      </c>
      <c r="K381" s="416" t="s">
        <v>622</v>
      </c>
      <c r="L381" s="422"/>
      <c r="M381" s="415" t="s">
        <v>801</v>
      </c>
      <c r="N381" s="416" t="s">
        <v>622</v>
      </c>
      <c r="O381" s="422"/>
      <c r="P381" s="415" t="s">
        <v>801</v>
      </c>
      <c r="Q381" s="416" t="s">
        <v>622</v>
      </c>
      <c r="R381" s="422"/>
      <c r="S381" s="415" t="s">
        <v>801</v>
      </c>
      <c r="T381" s="416" t="s">
        <v>622</v>
      </c>
      <c r="U381" s="422"/>
      <c r="V381" s="405" t="s">
        <v>801</v>
      </c>
      <c r="W381" s="406" t="s">
        <v>622</v>
      </c>
      <c r="X381" s="356"/>
      <c r="Y381" s="405" t="s">
        <v>801</v>
      </c>
      <c r="Z381" s="406" t="s">
        <v>622</v>
      </c>
      <c r="AA381" s="356"/>
      <c r="AB381" s="405" t="s">
        <v>801</v>
      </c>
      <c r="AC381" s="406" t="s">
        <v>622</v>
      </c>
      <c r="AD381" s="356"/>
      <c r="AE381" s="463"/>
      <c r="AF381" s="463"/>
      <c r="AG381" s="356"/>
      <c r="AH381" s="463"/>
      <c r="AI381" s="463"/>
      <c r="AJ381" s="356"/>
      <c r="AK381" s="463"/>
      <c r="AL381" s="463"/>
      <c r="AM381" s="356"/>
      <c r="AN381" s="463"/>
      <c r="AO381" s="463"/>
      <c r="AP381" s="356"/>
      <c r="AQ381" s="463"/>
      <c r="AR381" s="463"/>
      <c r="AS381" s="408"/>
      <c r="AT381" s="356"/>
      <c r="AU381" s="755"/>
      <c r="AV381" s="761"/>
      <c r="AW381" s="761"/>
      <c r="AX381" s="761"/>
      <c r="AY381" s="761"/>
      <c r="AZ381" s="761"/>
      <c r="BA381" s="762"/>
      <c r="BB381" s="327"/>
      <c r="BC381" s="327"/>
      <c r="BD381" s="327"/>
      <c r="BE381" s="327"/>
      <c r="BF381" s="327"/>
      <c r="BG381" s="327"/>
      <c r="BH381" s="327"/>
      <c r="BI381" s="327"/>
      <c r="BJ381" s="327"/>
      <c r="BK381" s="327"/>
      <c r="BL381" s="327"/>
    </row>
    <row r="382" spans="1:64" ht="17" thickTop="1">
      <c r="A382" s="327"/>
      <c r="B382" s="751"/>
      <c r="C382" s="330"/>
      <c r="D382" s="417">
        <v>0</v>
      </c>
      <c r="E382" s="418" t="s">
        <v>947</v>
      </c>
      <c r="F382" s="433">
        <v>425</v>
      </c>
      <c r="G382" s="417"/>
      <c r="H382" s="418" t="s">
        <v>1313</v>
      </c>
      <c r="I382" s="433">
        <v>419</v>
      </c>
      <c r="J382" s="417">
        <v>0</v>
      </c>
      <c r="K382" s="418" t="s">
        <v>1313</v>
      </c>
      <c r="L382" s="433">
        <v>420</v>
      </c>
      <c r="M382" s="417">
        <v>0</v>
      </c>
      <c r="N382" s="418" t="s">
        <v>947</v>
      </c>
      <c r="O382" s="433">
        <v>403</v>
      </c>
      <c r="P382" s="417">
        <v>0</v>
      </c>
      <c r="Q382" s="418" t="s">
        <v>1313</v>
      </c>
      <c r="R382" s="433">
        <v>398</v>
      </c>
      <c r="S382" s="417">
        <v>0</v>
      </c>
      <c r="T382" s="418" t="s">
        <v>1313</v>
      </c>
      <c r="U382" s="433">
        <v>385</v>
      </c>
      <c r="V382" s="370">
        <v>0</v>
      </c>
      <c r="W382" s="375" t="s">
        <v>947</v>
      </c>
      <c r="X382" s="376">
        <v>390</v>
      </c>
      <c r="Y382" s="370">
        <v>0</v>
      </c>
      <c r="Z382" s="375" t="s">
        <v>947</v>
      </c>
      <c r="AA382" s="376">
        <v>435.77499999999998</v>
      </c>
      <c r="AB382" s="464">
        <v>0</v>
      </c>
      <c r="AC382" s="375" t="s">
        <v>947</v>
      </c>
      <c r="AD382" s="465">
        <v>192.57900000000001</v>
      </c>
      <c r="AE382" s="466"/>
      <c r="AF382" s="466"/>
      <c r="AG382" s="466"/>
      <c r="AH382" s="466"/>
      <c r="AI382" s="330"/>
      <c r="AJ382" s="466"/>
      <c r="AK382" s="466"/>
      <c r="AL382" s="466"/>
      <c r="AM382" s="466"/>
      <c r="AN382" s="466"/>
      <c r="AO382" s="330"/>
      <c r="AP382" s="466"/>
      <c r="AQ382" s="466"/>
      <c r="AR382" s="466"/>
      <c r="AS382" s="466"/>
      <c r="AT382" s="356"/>
      <c r="AU382" s="755"/>
      <c r="AV382" s="361"/>
      <c r="AW382" s="361"/>
      <c r="AX382" s="361"/>
      <c r="AY382" s="361"/>
      <c r="AZ382" s="361"/>
      <c r="BA382" s="365"/>
      <c r="BB382" s="333">
        <f>SUM(F382:AS382)</f>
        <v>3468.3540000000003</v>
      </c>
      <c r="BC382" s="327"/>
      <c r="BD382" s="327"/>
      <c r="BE382" s="327"/>
      <c r="BF382" s="327"/>
      <c r="BG382" s="327"/>
      <c r="BH382" s="327"/>
      <c r="BI382" s="327"/>
      <c r="BJ382" s="327"/>
      <c r="BK382" s="327"/>
      <c r="BL382" s="327"/>
    </row>
    <row r="383" spans="1:64">
      <c r="A383" s="327"/>
      <c r="B383" s="751"/>
      <c r="C383" s="384"/>
      <c r="D383" s="760" t="s">
        <v>312</v>
      </c>
      <c r="E383" s="760"/>
      <c r="F383" s="356"/>
      <c r="G383" s="760" t="s">
        <v>313</v>
      </c>
      <c r="H383" s="760"/>
      <c r="I383" s="384"/>
      <c r="J383" s="760" t="s">
        <v>342</v>
      </c>
      <c r="K383" s="760"/>
      <c r="L383" s="384"/>
      <c r="M383" s="760" t="s">
        <v>1081</v>
      </c>
      <c r="N383" s="760"/>
      <c r="O383" s="384"/>
      <c r="P383" s="760" t="s">
        <v>1082</v>
      </c>
      <c r="Q383" s="760"/>
      <c r="R383" s="356"/>
      <c r="S383" s="760" t="s">
        <v>1083</v>
      </c>
      <c r="T383" s="760"/>
      <c r="U383" s="356"/>
      <c r="V383" s="760" t="s">
        <v>1646</v>
      </c>
      <c r="W383" s="760"/>
      <c r="X383" s="356" t="s">
        <v>1190</v>
      </c>
      <c r="Y383" s="760" t="s">
        <v>26</v>
      </c>
      <c r="Z383" s="760"/>
      <c r="AA383" s="356"/>
      <c r="AB383" s="760" t="s">
        <v>314</v>
      </c>
      <c r="AC383" s="760"/>
      <c r="AD383" s="356"/>
      <c r="AE383" s="760"/>
      <c r="AF383" s="760"/>
      <c r="AG383" s="356"/>
      <c r="AH383" s="760"/>
      <c r="AI383" s="760"/>
      <c r="AJ383" s="356"/>
      <c r="AK383" s="760"/>
      <c r="AL383" s="760"/>
      <c r="AM383" s="407"/>
      <c r="AN383" s="760"/>
      <c r="AO383" s="760"/>
      <c r="AP383" s="356"/>
      <c r="AQ383" s="760"/>
      <c r="AR383" s="760"/>
      <c r="AS383" s="384"/>
      <c r="AT383" s="356"/>
      <c r="AU383" s="755"/>
      <c r="AV383" s="361"/>
      <c r="AW383" s="361"/>
      <c r="AX383" s="361"/>
      <c r="AY383" s="361"/>
      <c r="AZ383" s="361"/>
      <c r="BA383" s="365"/>
      <c r="BB383" s="327"/>
      <c r="BC383" s="327"/>
      <c r="BD383" s="327"/>
      <c r="BE383" s="327"/>
      <c r="BF383" s="327"/>
      <c r="BG383" s="327"/>
      <c r="BH383" s="327"/>
      <c r="BI383" s="327"/>
      <c r="BJ383" s="327"/>
      <c r="BK383" s="327"/>
      <c r="BL383" s="327"/>
    </row>
    <row r="384" spans="1:64">
      <c r="A384" s="327"/>
      <c r="B384" s="751"/>
      <c r="C384" s="384"/>
      <c r="D384" s="760" t="s">
        <v>1091</v>
      </c>
      <c r="E384" s="760"/>
      <c r="F384" s="356"/>
      <c r="G384" s="760" t="s">
        <v>1094</v>
      </c>
      <c r="H384" s="760"/>
      <c r="I384" s="356"/>
      <c r="J384" s="760" t="s">
        <v>1091</v>
      </c>
      <c r="K384" s="760"/>
      <c r="L384" s="356"/>
      <c r="M384" s="760" t="s">
        <v>1094</v>
      </c>
      <c r="N384" s="760"/>
      <c r="O384" s="356"/>
      <c r="P384" s="760" t="s">
        <v>1094</v>
      </c>
      <c r="Q384" s="760"/>
      <c r="R384" s="356"/>
      <c r="S384" s="760" t="s">
        <v>1094</v>
      </c>
      <c r="T384" s="760"/>
      <c r="U384" s="356"/>
      <c r="V384" s="760" t="s">
        <v>1094</v>
      </c>
      <c r="W384" s="760"/>
      <c r="X384" s="356"/>
      <c r="Y384" s="760" t="s">
        <v>1321</v>
      </c>
      <c r="Z384" s="760"/>
      <c r="AA384" s="356"/>
      <c r="AB384" s="760" t="s">
        <v>1370</v>
      </c>
      <c r="AC384" s="760"/>
      <c r="AD384" s="356"/>
      <c r="AE384" s="760"/>
      <c r="AF384" s="760"/>
      <c r="AG384" s="356"/>
      <c r="AH384" s="760"/>
      <c r="AI384" s="760"/>
      <c r="AJ384" s="356"/>
      <c r="AK384" s="760"/>
      <c r="AL384" s="760"/>
      <c r="AM384" s="356"/>
      <c r="AN384" s="760"/>
      <c r="AO384" s="760"/>
      <c r="AP384" s="356"/>
      <c r="AQ384" s="760"/>
      <c r="AR384" s="760"/>
      <c r="AS384" s="384"/>
      <c r="AT384" s="356"/>
      <c r="AU384" s="755"/>
      <c r="AV384" s="361"/>
      <c r="AW384" s="361"/>
      <c r="AX384" s="361"/>
      <c r="AY384" s="361"/>
      <c r="AZ384" s="361"/>
      <c r="BA384" s="365"/>
      <c r="BB384" s="327"/>
      <c r="BC384" s="327"/>
      <c r="BD384" s="327"/>
      <c r="BE384" s="327"/>
      <c r="BF384" s="327"/>
      <c r="BG384" s="327"/>
      <c r="BH384" s="327"/>
      <c r="BI384" s="327"/>
      <c r="BJ384" s="327"/>
      <c r="BK384" s="327"/>
      <c r="BL384" s="327"/>
    </row>
    <row r="385" spans="1:64">
      <c r="A385" s="327"/>
      <c r="B385" s="751"/>
      <c r="C385" s="330"/>
      <c r="D385" s="388"/>
      <c r="E385" s="388"/>
      <c r="F385" s="356"/>
      <c r="G385" s="388"/>
      <c r="H385" s="388"/>
      <c r="I385" s="388"/>
      <c r="J385" s="388"/>
      <c r="K385" s="388"/>
      <c r="L385" s="356"/>
      <c r="M385" s="388"/>
      <c r="N385" s="388"/>
      <c r="O385" s="356"/>
      <c r="P385" s="388"/>
      <c r="Q385" s="388"/>
      <c r="R385" s="388"/>
      <c r="S385" s="409"/>
      <c r="T385" s="410"/>
      <c r="U385" s="388"/>
      <c r="V385" s="388"/>
      <c r="W385" s="388"/>
      <c r="X385" s="330"/>
      <c r="Y385" s="388"/>
      <c r="Z385" s="388"/>
      <c r="AA385" s="356"/>
      <c r="AB385" s="388"/>
      <c r="AC385" s="388"/>
      <c r="AD385" s="356"/>
      <c r="AE385" s="388"/>
      <c r="AF385" s="388"/>
      <c r="AG385" s="356"/>
      <c r="AH385" s="388"/>
      <c r="AI385" s="388"/>
      <c r="AJ385" s="393"/>
      <c r="AK385" s="388"/>
      <c r="AL385" s="388"/>
      <c r="AM385" s="393"/>
      <c r="AN385" s="388"/>
      <c r="AO385" s="388"/>
      <c r="AP385" s="393"/>
      <c r="AQ385" s="388"/>
      <c r="AR385" s="388"/>
      <c r="AS385" s="393"/>
      <c r="AT385" s="356"/>
      <c r="AU385" s="755"/>
      <c r="AV385" s="361"/>
      <c r="AW385" s="361"/>
      <c r="AX385" s="361"/>
      <c r="AY385" s="361"/>
      <c r="AZ385" s="361"/>
      <c r="BA385" s="365"/>
      <c r="BB385" s="327"/>
      <c r="BC385" s="327"/>
      <c r="BD385" s="327"/>
      <c r="BE385" s="327"/>
      <c r="BF385" s="327"/>
      <c r="BG385" s="327"/>
      <c r="BH385" s="327"/>
      <c r="BI385" s="327"/>
      <c r="BJ385" s="327"/>
      <c r="BK385" s="327"/>
      <c r="BL385" s="327"/>
    </row>
    <row r="386" spans="1:64">
      <c r="A386" s="327"/>
      <c r="B386" s="751"/>
      <c r="C386" s="395"/>
      <c r="D386" s="395">
        <f>AQ375+1</f>
        <v>471</v>
      </c>
      <c r="E386" s="395"/>
      <c r="F386" s="382"/>
      <c r="G386" s="395">
        <f>D386+1</f>
        <v>472</v>
      </c>
      <c r="H386" s="395"/>
      <c r="I386" s="382"/>
      <c r="J386" s="395">
        <f>G386+1</f>
        <v>473</v>
      </c>
      <c r="K386" s="395"/>
      <c r="L386" s="382"/>
      <c r="M386" s="395">
        <f>J386+1</f>
        <v>474</v>
      </c>
      <c r="N386" s="395"/>
      <c r="O386" s="382"/>
      <c r="P386" s="395">
        <f>M386+1</f>
        <v>475</v>
      </c>
      <c r="Q386" s="395"/>
      <c r="R386" s="382"/>
      <c r="S386" s="395">
        <f>P386+1</f>
        <v>476</v>
      </c>
      <c r="T386" s="395"/>
      <c r="U386" s="382"/>
      <c r="V386" s="395">
        <f>S386+1</f>
        <v>477</v>
      </c>
      <c r="W386" s="395"/>
      <c r="X386" s="395"/>
      <c r="Y386" s="395">
        <f>V386+1</f>
        <v>478</v>
      </c>
      <c r="Z386" s="395"/>
      <c r="AA386" s="382"/>
      <c r="AB386" s="395">
        <f>Y386+1</f>
        <v>479</v>
      </c>
      <c r="AC386" s="395"/>
      <c r="AD386" s="382"/>
      <c r="AE386" s="395">
        <f>AB386+1</f>
        <v>480</v>
      </c>
      <c r="AF386" s="395"/>
      <c r="AG386" s="382"/>
      <c r="AH386" s="395">
        <f>AE386+1</f>
        <v>481</v>
      </c>
      <c r="AI386" s="395"/>
      <c r="AJ386" s="395"/>
      <c r="AK386" s="395">
        <f>AH386+1</f>
        <v>482</v>
      </c>
      <c r="AL386" s="395"/>
      <c r="AM386" s="395"/>
      <c r="AN386" s="395">
        <f>AK386+1</f>
        <v>483</v>
      </c>
      <c r="AO386" s="395"/>
      <c r="AP386" s="395"/>
      <c r="AQ386" s="395">
        <f>AN386+1</f>
        <v>484</v>
      </c>
      <c r="AR386" s="395"/>
      <c r="AS386" s="395"/>
      <c r="AT386" s="356"/>
      <c r="AU386" s="755"/>
      <c r="AV386" s="361"/>
      <c r="AW386" s="361"/>
      <c r="AX386" s="361"/>
      <c r="AY386" s="361"/>
      <c r="AZ386" s="361"/>
      <c r="BA386" s="365"/>
      <c r="BB386" s="327"/>
      <c r="BC386" s="327"/>
      <c r="BD386" s="327"/>
      <c r="BE386" s="327"/>
      <c r="BF386" s="327"/>
      <c r="BG386" s="327"/>
      <c r="BH386" s="327"/>
      <c r="BI386" s="327"/>
      <c r="BJ386" s="327"/>
      <c r="BK386" s="327"/>
      <c r="BL386" s="327"/>
    </row>
    <row r="387" spans="1:64" ht="17" thickBot="1">
      <c r="A387" s="327"/>
      <c r="B387" s="751"/>
      <c r="C387" s="848"/>
      <c r="D387" s="782"/>
      <c r="E387" s="782"/>
      <c r="F387" s="782"/>
      <c r="G387" s="782"/>
      <c r="H387" s="782"/>
      <c r="I387" s="782"/>
      <c r="J387" s="782"/>
      <c r="K387" s="782"/>
      <c r="L387" s="782"/>
      <c r="M387" s="782"/>
      <c r="N387" s="782"/>
      <c r="O387" s="782"/>
      <c r="P387" s="782"/>
      <c r="Q387" s="782"/>
      <c r="R387" s="782"/>
      <c r="S387" s="782"/>
      <c r="T387" s="782"/>
      <c r="U387" s="782"/>
      <c r="V387" s="782"/>
      <c r="W387" s="782"/>
      <c r="X387" s="782"/>
      <c r="Y387" s="782"/>
      <c r="Z387" s="782"/>
      <c r="AA387" s="782"/>
      <c r="AB387" s="782"/>
      <c r="AC387" s="782"/>
      <c r="AD387" s="782"/>
      <c r="AE387" s="782"/>
      <c r="AF387" s="782"/>
      <c r="AG387" s="782"/>
      <c r="AH387" s="782"/>
      <c r="AI387" s="782"/>
      <c r="AJ387" s="782"/>
      <c r="AK387" s="782"/>
      <c r="AL387" s="782"/>
      <c r="AM387" s="782"/>
      <c r="AN387" s="782"/>
      <c r="AO387" s="782"/>
      <c r="AP387" s="782"/>
      <c r="AQ387" s="782"/>
      <c r="AR387" s="782"/>
      <c r="AS387" s="782"/>
      <c r="AT387" s="356"/>
      <c r="AU387" s="755"/>
      <c r="AV387" s="387"/>
      <c r="AW387" s="387"/>
      <c r="AX387" s="387"/>
      <c r="AY387" s="387"/>
      <c r="AZ387" s="387"/>
      <c r="BA387" s="38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7"/>
      <c r="BL387" s="327"/>
    </row>
    <row r="388" spans="1:64" ht="17.5" thickTop="1" thickBot="1">
      <c r="A388" s="327"/>
      <c r="B388" s="753"/>
      <c r="C388" s="849"/>
      <c r="D388" s="850"/>
      <c r="E388" s="850"/>
      <c r="F388" s="850"/>
      <c r="G388" s="850"/>
      <c r="H388" s="850"/>
      <c r="I388" s="850"/>
      <c r="J388" s="850"/>
      <c r="K388" s="850"/>
      <c r="L388" s="850"/>
      <c r="M388" s="850"/>
      <c r="N388" s="850"/>
      <c r="O388" s="850"/>
      <c r="P388" s="850"/>
      <c r="Q388" s="850"/>
      <c r="R388" s="850"/>
      <c r="S388" s="850"/>
      <c r="T388" s="850"/>
      <c r="U388" s="850"/>
      <c r="V388" s="850"/>
      <c r="W388" s="850"/>
      <c r="X388" s="850"/>
      <c r="Y388" s="850"/>
      <c r="Z388" s="850"/>
      <c r="AA388" s="850"/>
      <c r="AB388" s="850"/>
      <c r="AC388" s="850"/>
      <c r="AD388" s="850"/>
      <c r="AE388" s="850"/>
      <c r="AF388" s="850"/>
      <c r="AG388" s="850"/>
      <c r="AH388" s="850"/>
      <c r="AI388" s="850"/>
      <c r="AJ388" s="850"/>
      <c r="AK388" s="850"/>
      <c r="AL388" s="850"/>
      <c r="AM388" s="850"/>
      <c r="AN388" s="850"/>
      <c r="AO388" s="850"/>
      <c r="AP388" s="850"/>
      <c r="AQ388" s="850"/>
      <c r="AR388" s="850"/>
      <c r="AS388" s="850"/>
      <c r="AT388" s="467"/>
      <c r="AU388" s="756"/>
      <c r="AV388" s="468">
        <v>480</v>
      </c>
      <c r="AW388" s="469">
        <v>161</v>
      </c>
      <c r="AX388" s="469">
        <v>61</v>
      </c>
      <c r="AY388" s="469">
        <v>104</v>
      </c>
      <c r="AZ388" s="469">
        <v>0</v>
      </c>
      <c r="BA388" s="469">
        <f>SUM(BA16:BA376)</f>
        <v>0</v>
      </c>
      <c r="BB388" s="470">
        <v>185.065</v>
      </c>
      <c r="BC388" s="327"/>
      <c r="BD388" s="327"/>
      <c r="BE388" s="327"/>
      <c r="BF388" s="327"/>
      <c r="BG388" s="327"/>
      <c r="BH388" s="327"/>
      <c r="BI388" s="327"/>
      <c r="BJ388" s="327"/>
      <c r="BK388" s="327"/>
      <c r="BL388" s="327"/>
    </row>
    <row r="389" spans="1:64" ht="17.5" thickTop="1" thickBot="1">
      <c r="A389" s="330"/>
      <c r="B389" s="471"/>
      <c r="C389" s="327"/>
      <c r="D389" s="330"/>
      <c r="E389" s="330"/>
      <c r="F389" s="356"/>
      <c r="G389" s="330"/>
      <c r="H389" s="330"/>
      <c r="I389" s="356"/>
      <c r="J389" s="330"/>
      <c r="K389" s="330"/>
      <c r="L389" s="356"/>
      <c r="M389" s="330"/>
      <c r="N389" s="330"/>
      <c r="O389" s="356"/>
      <c r="P389" s="330"/>
      <c r="Q389" s="330"/>
      <c r="R389" s="356"/>
      <c r="S389" s="330"/>
      <c r="T389" s="330"/>
      <c r="U389" s="437"/>
      <c r="V389" s="330"/>
      <c r="W389" s="330"/>
      <c r="X389" s="356"/>
      <c r="Y389" s="330"/>
      <c r="Z389" s="330"/>
      <c r="AA389" s="356"/>
      <c r="AB389" s="330"/>
      <c r="AC389" s="330"/>
      <c r="AD389" s="356"/>
      <c r="AE389" s="330"/>
      <c r="AF389" s="330"/>
      <c r="AG389" s="356"/>
      <c r="AH389" s="330"/>
      <c r="AI389" s="330"/>
      <c r="AJ389" s="356"/>
      <c r="AK389" s="330"/>
      <c r="AL389" s="330"/>
      <c r="AM389" s="356"/>
      <c r="AN389" s="330"/>
      <c r="AO389" s="330"/>
      <c r="AP389" s="437"/>
      <c r="AQ389" s="330"/>
      <c r="AR389" s="330"/>
      <c r="AS389" s="356"/>
      <c r="AT389" s="472"/>
      <c r="AU389" s="473"/>
      <c r="AV389" s="473"/>
      <c r="AW389" s="473"/>
      <c r="AX389" s="473"/>
      <c r="AY389" s="473"/>
      <c r="AZ389" s="473"/>
      <c r="BA389" s="473"/>
      <c r="BB389" s="327"/>
      <c r="BC389" s="327"/>
      <c r="BD389" s="327"/>
      <c r="BE389" s="327"/>
      <c r="BF389" s="327"/>
      <c r="BG389" s="327"/>
      <c r="BH389" s="327"/>
      <c r="BI389" s="327"/>
      <c r="BJ389" s="327"/>
      <c r="BK389" s="327"/>
      <c r="BL389" s="327"/>
    </row>
    <row r="390" spans="1:64" ht="17.25" customHeight="1" thickBot="1">
      <c r="A390" s="330"/>
      <c r="B390" s="330"/>
      <c r="C390" s="327"/>
      <c r="D390" s="474"/>
      <c r="E390" s="475"/>
      <c r="F390" s="475"/>
      <c r="G390" s="475"/>
      <c r="H390" s="475"/>
      <c r="I390" s="475"/>
      <c r="J390" s="476"/>
      <c r="K390" s="476"/>
      <c r="L390" s="476"/>
      <c r="M390" s="476"/>
      <c r="N390" s="476"/>
      <c r="O390" s="477"/>
      <c r="P390" s="476"/>
      <c r="Q390" s="476"/>
      <c r="R390" s="477"/>
      <c r="S390" s="476"/>
      <c r="T390" s="476"/>
      <c r="U390" s="477"/>
      <c r="V390" s="476"/>
      <c r="W390" s="476"/>
      <c r="X390" s="476"/>
      <c r="Y390" s="476"/>
      <c r="Z390" s="476"/>
      <c r="AA390" s="476"/>
      <c r="AB390" s="476"/>
      <c r="AC390" s="478"/>
      <c r="AD390" s="356"/>
      <c r="AE390" s="330"/>
      <c r="AF390" s="851" t="s">
        <v>1191</v>
      </c>
      <c r="AG390" s="852"/>
      <c r="AH390" s="852"/>
      <c r="AI390" s="852"/>
      <c r="AJ390" s="852"/>
      <c r="AK390" s="852"/>
      <c r="AL390" s="852"/>
      <c r="AM390" s="852"/>
      <c r="AN390" s="852"/>
      <c r="AO390" s="853"/>
      <c r="AP390" s="356"/>
      <c r="AQ390" s="330"/>
      <c r="AR390" s="384"/>
      <c r="AS390" s="356"/>
      <c r="AT390" s="479"/>
      <c r="AU390" s="473"/>
      <c r="AV390" s="473"/>
      <c r="AW390" s="473"/>
      <c r="AX390" s="473"/>
      <c r="AY390" s="473"/>
      <c r="AZ390" s="473"/>
      <c r="BA390" s="473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7"/>
      <c r="BL390" s="327"/>
    </row>
    <row r="391" spans="1:64" ht="28.5" customHeight="1">
      <c r="A391" s="330"/>
      <c r="B391" s="330"/>
      <c r="C391" s="327"/>
      <c r="D391" s="480"/>
      <c r="E391" s="367"/>
      <c r="F391" s="367"/>
      <c r="G391" s="369"/>
      <c r="H391" s="369"/>
      <c r="I391" s="369"/>
      <c r="J391" s="369"/>
      <c r="K391" s="369"/>
      <c r="L391" s="374" t="s">
        <v>1192</v>
      </c>
      <c r="M391" s="380"/>
      <c r="N391" s="380"/>
      <c r="O391" s="380"/>
      <c r="P391" s="380"/>
      <c r="Q391" s="380"/>
      <c r="R391" s="356"/>
      <c r="S391" s="330"/>
      <c r="T391" s="330"/>
      <c r="U391" s="356"/>
      <c r="V391" s="330"/>
      <c r="W391" s="330"/>
      <c r="X391" s="330"/>
      <c r="Y391" s="330"/>
      <c r="Z391" s="330"/>
      <c r="AA391" s="330"/>
      <c r="AB391" s="330"/>
      <c r="AC391" s="481"/>
      <c r="AD391" s="356"/>
      <c r="AE391" s="356"/>
      <c r="AF391" s="845" t="s">
        <v>1193</v>
      </c>
      <c r="AG391" s="846"/>
      <c r="AH391" s="846"/>
      <c r="AI391" s="846"/>
      <c r="AJ391" s="846"/>
      <c r="AK391" s="846" t="s">
        <v>285</v>
      </c>
      <c r="AL391" s="846"/>
      <c r="AM391" s="846">
        <f>AW388</f>
        <v>161</v>
      </c>
      <c r="AN391" s="846"/>
      <c r="AO391" s="847"/>
      <c r="AP391" s="356"/>
      <c r="AQ391" s="330"/>
      <c r="AR391" s="330"/>
      <c r="AS391" s="356"/>
      <c r="AT391" s="479"/>
      <c r="AU391" s="473"/>
      <c r="AV391" s="473"/>
      <c r="AW391" s="473"/>
      <c r="AX391" s="473"/>
      <c r="AY391" s="473"/>
      <c r="AZ391" s="473"/>
      <c r="BA391" s="473"/>
      <c r="BB391" s="327"/>
      <c r="BC391" s="327"/>
      <c r="BD391" s="327"/>
      <c r="BE391" s="327"/>
      <c r="BF391" s="327"/>
      <c r="BG391" s="327"/>
      <c r="BH391" s="327"/>
      <c r="BI391" s="327"/>
      <c r="BJ391" s="327"/>
      <c r="BK391" s="327"/>
      <c r="BL391" s="327"/>
    </row>
    <row r="392" spans="1:64" ht="28.5" customHeight="1">
      <c r="A392" s="330"/>
      <c r="B392" s="330"/>
      <c r="C392" s="327"/>
      <c r="D392" s="482"/>
      <c r="E392" s="330"/>
      <c r="F392" s="330"/>
      <c r="G392" s="330"/>
      <c r="H392" s="330"/>
      <c r="I392" s="330"/>
      <c r="J392" s="330"/>
      <c r="K392" s="330"/>
      <c r="L392" s="330"/>
      <c r="M392" s="330"/>
      <c r="N392" s="330"/>
      <c r="O392" s="356"/>
      <c r="P392" s="483"/>
      <c r="Q392" s="483"/>
      <c r="R392" s="356"/>
      <c r="S392" s="380"/>
      <c r="T392" s="380"/>
      <c r="U392" s="356"/>
      <c r="V392" s="380"/>
      <c r="W392" s="330"/>
      <c r="X392" s="330"/>
      <c r="Y392" s="330"/>
      <c r="Z392" s="330"/>
      <c r="AA392" s="330"/>
      <c r="AB392" s="330"/>
      <c r="AC392" s="481"/>
      <c r="AD392" s="356"/>
      <c r="AE392" s="356"/>
      <c r="AF392" s="840" t="s">
        <v>1194</v>
      </c>
      <c r="AG392" s="841"/>
      <c r="AH392" s="841"/>
      <c r="AI392" s="841"/>
      <c r="AJ392" s="841"/>
      <c r="AK392" s="841" t="s">
        <v>285</v>
      </c>
      <c r="AL392" s="841"/>
      <c r="AM392" s="841">
        <f>AY388</f>
        <v>104</v>
      </c>
      <c r="AN392" s="841"/>
      <c r="AO392" s="844"/>
      <c r="AP392" s="356"/>
      <c r="AQ392" s="839"/>
      <c r="AR392" s="839"/>
      <c r="AS392" s="356"/>
      <c r="AT392" s="479"/>
      <c r="AU392" s="473"/>
      <c r="AV392" s="473"/>
      <c r="AW392" s="473"/>
      <c r="AX392" s="473"/>
      <c r="AY392" s="473"/>
      <c r="AZ392" s="473"/>
      <c r="BA392" s="473"/>
      <c r="BB392" s="327"/>
      <c r="BC392" s="327"/>
      <c r="BD392" s="327"/>
      <c r="BE392" s="327"/>
      <c r="BF392" s="327"/>
      <c r="BG392" s="327"/>
      <c r="BH392" s="327"/>
      <c r="BI392" s="327"/>
      <c r="BJ392" s="327"/>
      <c r="BK392" s="327"/>
      <c r="BL392" s="327"/>
    </row>
    <row r="393" spans="1:64" ht="28.5" customHeight="1" thickBot="1">
      <c r="A393" s="330"/>
      <c r="B393" s="330"/>
      <c r="C393" s="356"/>
      <c r="D393" s="484" t="s">
        <v>1195</v>
      </c>
      <c r="E393" s="384"/>
      <c r="F393" s="384"/>
      <c r="G393" s="384"/>
      <c r="H393" s="374" t="s">
        <v>1196</v>
      </c>
      <c r="I393" s="374"/>
      <c r="J393" s="374"/>
      <c r="K393" s="384"/>
      <c r="L393" s="384"/>
      <c r="M393" s="384"/>
      <c r="N393" s="384"/>
      <c r="O393" s="356"/>
      <c r="P393" s="374"/>
      <c r="Q393" s="374"/>
      <c r="R393" s="356"/>
      <c r="S393" s="374"/>
      <c r="T393" s="374"/>
      <c r="U393" s="356"/>
      <c r="V393" s="374"/>
      <c r="W393" s="330"/>
      <c r="X393" s="330"/>
      <c r="Y393" s="330"/>
      <c r="Z393" s="330"/>
      <c r="AA393" s="330"/>
      <c r="AB393" s="330"/>
      <c r="AC393" s="481"/>
      <c r="AD393" s="356"/>
      <c r="AE393" s="356"/>
      <c r="AF393" s="840" t="s">
        <v>1197</v>
      </c>
      <c r="AG393" s="841"/>
      <c r="AH393" s="841"/>
      <c r="AI393" s="841"/>
      <c r="AJ393" s="841"/>
      <c r="AK393" s="841" t="s">
        <v>285</v>
      </c>
      <c r="AL393" s="841"/>
      <c r="AM393" s="842">
        <f>AX388</f>
        <v>61</v>
      </c>
      <c r="AN393" s="842"/>
      <c r="AO393" s="843"/>
      <c r="AP393" s="356"/>
      <c r="AQ393" s="463"/>
      <c r="AR393" s="463"/>
      <c r="AS393" s="356"/>
      <c r="AT393" s="479"/>
      <c r="AU393" s="473"/>
      <c r="AV393" s="473"/>
      <c r="AW393" s="473"/>
      <c r="AX393" s="473"/>
      <c r="AY393" s="473"/>
      <c r="AZ393" s="473"/>
      <c r="BA393" s="473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7"/>
      <c r="BL393" s="327"/>
    </row>
    <row r="394" spans="1:64" ht="28.5" customHeight="1">
      <c r="A394" s="330"/>
      <c r="B394" s="330"/>
      <c r="C394" s="356"/>
      <c r="D394" s="484"/>
      <c r="E394" s="384"/>
      <c r="F394" s="384" t="s">
        <v>700</v>
      </c>
      <c r="G394" s="384"/>
      <c r="H394" s="384"/>
      <c r="I394" s="384"/>
      <c r="J394" s="384"/>
      <c r="K394" s="384"/>
      <c r="L394" s="384"/>
      <c r="M394" s="384"/>
      <c r="N394" s="384"/>
      <c r="O394" s="485"/>
      <c r="P394" s="486"/>
      <c r="Q394" s="486"/>
      <c r="R394" s="486"/>
      <c r="S394" s="486"/>
      <c r="T394" s="486"/>
      <c r="U394" s="486"/>
      <c r="V394" s="486"/>
      <c r="W394" s="476"/>
      <c r="X394" s="476"/>
      <c r="Y394" s="476"/>
      <c r="Z394" s="476"/>
      <c r="AA394" s="476"/>
      <c r="AB394" s="478"/>
      <c r="AC394" s="481"/>
      <c r="AD394" s="356"/>
      <c r="AE394" s="356"/>
      <c r="AF394" s="840" t="s">
        <v>290</v>
      </c>
      <c r="AG394" s="841"/>
      <c r="AH394" s="841"/>
      <c r="AI394" s="841"/>
      <c r="AJ394" s="841"/>
      <c r="AK394" s="841" t="s">
        <v>285</v>
      </c>
      <c r="AL394" s="841"/>
      <c r="AM394" s="841"/>
      <c r="AN394" s="841"/>
      <c r="AO394" s="844"/>
      <c r="AP394" s="356"/>
      <c r="AQ394" s="463"/>
      <c r="AR394" s="463"/>
      <c r="AS394" s="356"/>
      <c r="AT394" s="479"/>
      <c r="AU394" s="473"/>
      <c r="AV394" s="487"/>
      <c r="AW394" s="487"/>
      <c r="AX394" s="487"/>
      <c r="AY394" s="487"/>
      <c r="AZ394" s="487"/>
      <c r="BA394" s="487"/>
      <c r="BB394" s="327"/>
      <c r="BC394" s="327"/>
      <c r="BD394" s="327"/>
      <c r="BE394" s="327"/>
      <c r="BF394" s="327"/>
      <c r="BG394" s="327"/>
      <c r="BH394" s="327"/>
      <c r="BI394" s="327"/>
      <c r="BJ394" s="327"/>
      <c r="BK394" s="327"/>
      <c r="BL394" s="327"/>
    </row>
    <row r="395" spans="1:64" ht="33.65" customHeight="1">
      <c r="A395" s="330"/>
      <c r="B395" s="330"/>
      <c r="C395" s="327"/>
      <c r="D395" s="4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484"/>
      <c r="P395" s="384"/>
      <c r="Q395" s="384"/>
      <c r="R395" s="384"/>
      <c r="S395" s="384"/>
      <c r="T395" s="384"/>
      <c r="U395" s="384"/>
      <c r="V395" s="384"/>
      <c r="W395" s="330"/>
      <c r="X395" s="330"/>
      <c r="Y395" s="330"/>
      <c r="Z395" s="330"/>
      <c r="AA395" s="330"/>
      <c r="AB395" s="481"/>
      <c r="AC395" s="481"/>
      <c r="AD395" s="356"/>
      <c r="AE395" s="356"/>
      <c r="AF395" s="840" t="s">
        <v>1198</v>
      </c>
      <c r="AG395" s="841"/>
      <c r="AH395" s="841"/>
      <c r="AI395" s="841"/>
      <c r="AJ395" s="841"/>
      <c r="AK395" s="841" t="s">
        <v>1199</v>
      </c>
      <c r="AL395" s="841"/>
      <c r="AM395" s="841"/>
      <c r="AN395" s="841"/>
      <c r="AO395" s="844"/>
      <c r="AP395" s="374"/>
      <c r="AQ395" s="466"/>
      <c r="AR395" s="330"/>
      <c r="AS395" s="374"/>
      <c r="AT395" s="479"/>
      <c r="AU395" s="473"/>
      <c r="AV395" s="487"/>
      <c r="AW395" s="487"/>
      <c r="AX395" s="487"/>
      <c r="AY395" s="487"/>
      <c r="AZ395" s="487"/>
      <c r="BA395" s="487"/>
      <c r="BB395" s="327"/>
      <c r="BC395" s="327"/>
      <c r="BD395" s="327"/>
      <c r="BE395" s="327"/>
      <c r="BF395" s="327"/>
      <c r="BG395" s="327"/>
      <c r="BH395" s="327"/>
      <c r="BI395" s="327"/>
      <c r="BJ395" s="327"/>
      <c r="BK395" s="327"/>
      <c r="BL395" s="327"/>
    </row>
    <row r="396" spans="1:64" ht="30.65" customHeight="1" thickBot="1">
      <c r="A396" s="327"/>
      <c r="B396" s="330"/>
      <c r="C396" s="327"/>
      <c r="D396" s="4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484"/>
      <c r="P396" s="384"/>
      <c r="Q396" s="384"/>
      <c r="R396" s="384"/>
      <c r="S396" s="384"/>
      <c r="T396" s="384"/>
      <c r="U396" s="384"/>
      <c r="V396" s="384"/>
      <c r="W396" s="330"/>
      <c r="X396" s="330"/>
      <c r="Y396" s="330"/>
      <c r="Z396" s="330"/>
      <c r="AA396" s="330"/>
      <c r="AB396" s="481"/>
      <c r="AC396" s="481"/>
      <c r="AF396" s="864" t="s">
        <v>1200</v>
      </c>
      <c r="AG396" s="865"/>
      <c r="AH396" s="865"/>
      <c r="AI396" s="865"/>
      <c r="AJ396" s="865"/>
      <c r="AK396" s="865" t="s">
        <v>1199</v>
      </c>
      <c r="AL396" s="865"/>
      <c r="AM396" s="865"/>
      <c r="AN396" s="865"/>
      <c r="AO396" s="866"/>
      <c r="AP396" s="356"/>
      <c r="AQ396" s="854"/>
      <c r="AR396" s="854"/>
      <c r="AS396" s="356"/>
      <c r="AT396" s="479"/>
      <c r="AU396" s="473"/>
      <c r="BB396" s="327"/>
      <c r="BC396" s="327"/>
      <c r="BD396" s="327"/>
      <c r="BE396" s="327"/>
      <c r="BF396" s="327"/>
      <c r="BG396" s="327"/>
      <c r="BH396" s="327"/>
      <c r="BI396" s="327"/>
      <c r="BJ396" s="327"/>
      <c r="BK396" s="327"/>
      <c r="BL396" s="327"/>
    </row>
    <row r="397" spans="1:64" ht="17.25" customHeight="1" thickBot="1">
      <c r="A397" s="327"/>
      <c r="B397" s="330"/>
      <c r="C397" s="327"/>
      <c r="D397" s="484"/>
      <c r="E397" s="363"/>
      <c r="F397" s="363"/>
      <c r="G397" s="384"/>
      <c r="H397" s="363"/>
      <c r="I397" s="363"/>
      <c r="J397" s="384"/>
      <c r="K397" s="384"/>
      <c r="L397" s="488" t="s">
        <v>290</v>
      </c>
      <c r="N397" s="384"/>
      <c r="O397" s="484"/>
      <c r="P397" s="384"/>
      <c r="Q397" s="384"/>
      <c r="R397" s="384"/>
      <c r="S397" s="384"/>
      <c r="T397" s="384"/>
      <c r="U397" s="384"/>
      <c r="V397" s="384"/>
      <c r="W397" s="330"/>
      <c r="X397" s="330"/>
      <c r="Y397" s="330"/>
      <c r="Z397" s="330"/>
      <c r="AA397" s="330"/>
      <c r="AB397" s="481"/>
      <c r="AC397" s="481"/>
      <c r="AN397" s="330"/>
      <c r="AO397" s="330"/>
      <c r="AP397" s="356"/>
      <c r="AQ397" s="854"/>
      <c r="AR397" s="854"/>
      <c r="AS397" s="356"/>
      <c r="AT397" s="479"/>
      <c r="AU397" s="473"/>
      <c r="BB397" s="327"/>
      <c r="BC397" s="327"/>
      <c r="BD397" s="327"/>
      <c r="BE397" s="327"/>
      <c r="BF397" s="327"/>
      <c r="BG397" s="327"/>
      <c r="BH397" s="327"/>
      <c r="BI397" s="327"/>
      <c r="BJ397" s="327"/>
      <c r="BK397" s="327"/>
      <c r="BL397" s="327"/>
    </row>
    <row r="398" spans="1:64" ht="18.75" customHeight="1" thickTop="1">
      <c r="A398" s="327"/>
      <c r="B398" s="330"/>
      <c r="C398" s="327"/>
      <c r="D398" s="484"/>
      <c r="E398" s="489" t="s">
        <v>796</v>
      </c>
      <c r="F398" s="490" t="s">
        <v>798</v>
      </c>
      <c r="G398" s="384"/>
      <c r="H398" s="489" t="s">
        <v>796</v>
      </c>
      <c r="I398" s="490" t="s">
        <v>798</v>
      </c>
      <c r="J398" s="384" t="s">
        <v>286</v>
      </c>
      <c r="K398" s="384"/>
      <c r="L398" s="384"/>
      <c r="M398" s="384"/>
      <c r="N398" s="384"/>
      <c r="O398" s="484"/>
      <c r="P398" s="384"/>
      <c r="Q398" s="384"/>
      <c r="R398" s="384"/>
      <c r="S398" s="384"/>
      <c r="T398" s="384"/>
      <c r="U398" s="384"/>
      <c r="V398" s="384"/>
      <c r="W398" s="330"/>
      <c r="X398" s="330"/>
      <c r="Y398" s="330"/>
      <c r="Z398" s="330"/>
      <c r="AA398" s="330"/>
      <c r="AB398" s="481"/>
      <c r="AC398" s="481"/>
      <c r="AN398" s="393"/>
      <c r="AO398" s="393"/>
      <c r="AP398" s="393"/>
      <c r="AQ398" s="393"/>
      <c r="AR398" s="393"/>
      <c r="AS398" s="393"/>
      <c r="AT398" s="479"/>
      <c r="AU398" s="473"/>
      <c r="BB398" s="327"/>
      <c r="BC398" s="327"/>
      <c r="BD398" s="327"/>
      <c r="BE398" s="327"/>
      <c r="BF398" s="327"/>
      <c r="BG398" s="327"/>
      <c r="BH398" s="327"/>
      <c r="BI398" s="327"/>
      <c r="BJ398" s="327"/>
      <c r="BK398" s="327"/>
      <c r="BL398" s="327"/>
    </row>
    <row r="399" spans="1:64" ht="18.75" customHeight="1" thickBot="1">
      <c r="A399" s="327"/>
      <c r="B399" s="330"/>
      <c r="C399" s="393"/>
      <c r="D399" s="484"/>
      <c r="E399" s="491" t="s">
        <v>801</v>
      </c>
      <c r="F399" s="492" t="s">
        <v>622</v>
      </c>
      <c r="G399" s="384"/>
      <c r="H399" s="491" t="s">
        <v>801</v>
      </c>
      <c r="I399" s="492" t="s">
        <v>622</v>
      </c>
      <c r="J399" s="493"/>
      <c r="K399" s="384"/>
      <c r="L399" s="384"/>
      <c r="M399" s="384"/>
      <c r="N399" s="384"/>
      <c r="O399" s="484"/>
      <c r="P399" s="384"/>
      <c r="Q399" s="384"/>
      <c r="R399" s="384"/>
      <c r="S399" s="384"/>
      <c r="T399" s="384"/>
      <c r="U399" s="384"/>
      <c r="V399" s="374"/>
      <c r="W399" s="330"/>
      <c r="X399" s="330"/>
      <c r="Y399" s="330"/>
      <c r="Z399" s="330"/>
      <c r="AA399" s="330"/>
      <c r="AB399" s="481"/>
      <c r="AC399" s="481"/>
      <c r="AN399" s="494"/>
      <c r="AO399" s="494"/>
      <c r="AP399" s="495"/>
      <c r="AQ399" s="494"/>
      <c r="AR399" s="494"/>
      <c r="AS399" s="495"/>
      <c r="AT399" s="479"/>
      <c r="AU399" s="473"/>
      <c r="BB399" s="327"/>
      <c r="BC399" s="327"/>
      <c r="BD399" s="327"/>
      <c r="BE399" s="327"/>
      <c r="BF399" s="327"/>
      <c r="BG399" s="327"/>
      <c r="BH399" s="327"/>
      <c r="BI399" s="327"/>
      <c r="BJ399" s="327"/>
      <c r="BK399" s="327"/>
      <c r="BL399" s="327"/>
    </row>
    <row r="400" spans="1:64" ht="17.25" customHeight="1" thickTop="1">
      <c r="A400" s="327"/>
      <c r="B400" s="330"/>
      <c r="C400" s="327"/>
      <c r="D400" s="496"/>
      <c r="E400" s="497" t="s">
        <v>123</v>
      </c>
      <c r="F400" s="497"/>
      <c r="G400" s="498"/>
      <c r="H400" s="497"/>
      <c r="I400" s="497"/>
      <c r="J400" s="499"/>
      <c r="K400" s="384"/>
      <c r="L400" s="384"/>
      <c r="M400" s="384"/>
      <c r="N400" s="384"/>
      <c r="O400" s="858" t="s">
        <v>555</v>
      </c>
      <c r="P400" s="772"/>
      <c r="Q400" s="500" t="s">
        <v>1201</v>
      </c>
      <c r="R400" s="384"/>
      <c r="S400" s="859" t="s">
        <v>549</v>
      </c>
      <c r="T400" s="859"/>
      <c r="U400" s="500" t="s">
        <v>534</v>
      </c>
      <c r="V400" s="384"/>
      <c r="W400" s="384" t="s">
        <v>1202</v>
      </c>
      <c r="X400" s="330"/>
      <c r="Y400" s="330"/>
      <c r="Z400" s="330"/>
      <c r="AA400" s="330"/>
      <c r="AB400" s="481"/>
      <c r="AC400" s="481"/>
      <c r="AN400" s="327"/>
      <c r="AO400" s="327"/>
      <c r="AP400" s="502"/>
      <c r="AQ400" s="327"/>
      <c r="AR400" s="327"/>
      <c r="AS400" s="479"/>
      <c r="AT400" s="472"/>
      <c r="AU400" s="473"/>
      <c r="BB400" s="327"/>
      <c r="BC400" s="327"/>
      <c r="BD400" s="327"/>
      <c r="BE400" s="327"/>
      <c r="BF400" s="327"/>
      <c r="BG400" s="327"/>
      <c r="BH400" s="327"/>
      <c r="BI400" s="327"/>
      <c r="BJ400" s="327"/>
      <c r="BK400" s="327"/>
      <c r="BL400" s="327"/>
    </row>
    <row r="401" spans="1:64">
      <c r="A401" s="327"/>
      <c r="B401" s="330"/>
      <c r="C401" s="327"/>
      <c r="D401" s="484"/>
      <c r="E401" s="384"/>
      <c r="F401" s="384"/>
      <c r="G401" s="384"/>
      <c r="H401" s="384"/>
      <c r="I401" s="384"/>
      <c r="J401" s="384"/>
      <c r="K401" s="384" t="s">
        <v>288</v>
      </c>
      <c r="L401" s="384"/>
      <c r="M401" s="384"/>
      <c r="N401" s="384"/>
      <c r="O401" s="484"/>
      <c r="P401" s="384"/>
      <c r="Q401" s="384"/>
      <c r="R401" s="503"/>
      <c r="S401" s="503"/>
      <c r="U401" s="501"/>
      <c r="V401" s="384"/>
      <c r="W401" s="330"/>
      <c r="X401" s="330"/>
      <c r="Y401" s="330"/>
      <c r="Z401" s="330"/>
      <c r="AA401" s="330"/>
      <c r="AB401" s="481"/>
      <c r="AC401" s="481"/>
      <c r="AD401" s="479"/>
      <c r="AE401" s="327"/>
      <c r="AF401" s="327"/>
      <c r="AG401" s="479"/>
      <c r="AH401" s="327"/>
      <c r="AI401" s="327"/>
      <c r="AJ401" s="479"/>
      <c r="AK401" s="327"/>
      <c r="AL401" s="327"/>
      <c r="AM401" s="479"/>
      <c r="AN401" s="327"/>
      <c r="AO401" s="327"/>
      <c r="AP401" s="479"/>
      <c r="AQ401" s="327"/>
      <c r="AR401" s="351"/>
      <c r="AS401" s="479"/>
      <c r="AT401" s="479"/>
      <c r="AU401" s="473"/>
      <c r="BB401" s="327"/>
      <c r="BC401" s="327"/>
      <c r="BD401" s="327"/>
      <c r="BE401" s="327"/>
      <c r="BF401" s="327"/>
      <c r="BG401" s="327"/>
      <c r="BH401" s="327"/>
      <c r="BI401" s="327"/>
      <c r="BJ401" s="327"/>
      <c r="BK401" s="327"/>
      <c r="BL401" s="327"/>
    </row>
    <row r="402" spans="1:64">
      <c r="A402" s="327"/>
      <c r="B402" s="330"/>
      <c r="C402" s="327"/>
      <c r="D402" s="484"/>
      <c r="E402" s="384"/>
      <c r="F402" s="384"/>
      <c r="G402" s="374"/>
      <c r="H402" s="384"/>
      <c r="I402" s="384"/>
      <c r="J402" s="384"/>
      <c r="K402" s="384"/>
      <c r="L402" s="384"/>
      <c r="M402" s="384"/>
      <c r="N402" s="384"/>
      <c r="O402" s="484"/>
      <c r="P402" s="384"/>
      <c r="Q402" s="384"/>
      <c r="R402" s="384"/>
      <c r="S402" s="384"/>
      <c r="T402" s="501"/>
      <c r="U402" s="384"/>
      <c r="V402" s="384"/>
      <c r="W402" s="330"/>
      <c r="X402" s="330"/>
      <c r="Y402" s="330"/>
      <c r="Z402" s="330"/>
      <c r="AA402" s="330"/>
      <c r="AB402" s="481"/>
      <c r="AC402" s="481"/>
      <c r="AD402" s="479"/>
      <c r="AE402" s="327"/>
      <c r="AF402" s="327"/>
      <c r="AG402" s="479"/>
      <c r="AH402" s="327"/>
      <c r="AI402" s="327"/>
      <c r="AJ402" s="479"/>
      <c r="AK402" s="327"/>
      <c r="AL402" s="327"/>
      <c r="AM402" s="479"/>
      <c r="AN402" s="327"/>
      <c r="AO402" s="327"/>
      <c r="AP402" s="479"/>
      <c r="AQ402" s="327"/>
      <c r="AR402" s="327"/>
      <c r="AS402" s="479"/>
      <c r="AT402" s="479"/>
      <c r="AU402" s="473"/>
      <c r="BB402" s="327"/>
      <c r="BC402" s="327"/>
      <c r="BD402" s="327"/>
      <c r="BE402" s="327"/>
      <c r="BF402" s="327"/>
      <c r="BG402" s="327"/>
      <c r="BH402" s="327"/>
      <c r="BI402" s="327"/>
      <c r="BJ402" s="327"/>
      <c r="BK402" s="327"/>
      <c r="BL402" s="327"/>
    </row>
    <row r="403" spans="1:64" ht="85.5" customHeight="1">
      <c r="A403" s="327"/>
      <c r="B403" s="330"/>
      <c r="C403" s="327"/>
      <c r="D403" s="4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504"/>
      <c r="P403" s="860" t="s">
        <v>1203</v>
      </c>
      <c r="Q403" s="861"/>
      <c r="R403" s="384"/>
      <c r="S403" s="505"/>
      <c r="T403" s="862" t="s">
        <v>1204</v>
      </c>
      <c r="U403" s="863"/>
      <c r="V403" s="384"/>
      <c r="W403" s="330"/>
      <c r="X403" s="330"/>
      <c r="Y403" s="330"/>
      <c r="Z403" s="330"/>
      <c r="AA403" s="330"/>
      <c r="AB403" s="481"/>
      <c r="AC403" s="481"/>
      <c r="AD403" s="495"/>
      <c r="AE403" s="506"/>
      <c r="AF403" s="506"/>
      <c r="AG403" s="495"/>
      <c r="AH403" s="506"/>
      <c r="AI403" s="506"/>
      <c r="AJ403" s="495"/>
      <c r="AK403" s="506"/>
      <c r="AL403" s="327"/>
      <c r="AM403" s="495"/>
      <c r="AN403" s="506"/>
      <c r="AO403" s="506"/>
      <c r="AP403" s="495"/>
      <c r="AQ403" s="506"/>
      <c r="AR403" s="327"/>
      <c r="AS403" s="495"/>
      <c r="AT403" s="479"/>
      <c r="AU403" s="473"/>
      <c r="BB403" s="327"/>
      <c r="BC403" s="327"/>
      <c r="BD403" s="327"/>
      <c r="BE403" s="327"/>
      <c r="BF403" s="327"/>
      <c r="BG403" s="327"/>
      <c r="BH403" s="327"/>
      <c r="BI403" s="327"/>
      <c r="BJ403" s="327"/>
      <c r="BK403" s="327"/>
      <c r="BL403" s="327"/>
    </row>
    <row r="404" spans="1:64">
      <c r="A404" s="327"/>
      <c r="B404" s="330"/>
      <c r="C404" s="327"/>
      <c r="D404" s="4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504"/>
      <c r="P404" s="507"/>
      <c r="Q404" s="507"/>
      <c r="R404" s="384"/>
      <c r="S404" s="508"/>
      <c r="T404" s="509"/>
      <c r="U404" s="509"/>
      <c r="V404" s="384"/>
      <c r="W404" s="330"/>
      <c r="X404" s="330"/>
      <c r="Y404" s="330"/>
      <c r="Z404" s="330"/>
      <c r="AA404" s="330"/>
      <c r="AB404" s="481"/>
      <c r="AC404" s="481"/>
      <c r="AD404" s="479"/>
      <c r="AE404" s="327"/>
      <c r="AF404" s="327"/>
      <c r="AG404" s="479"/>
      <c r="AH404" s="327"/>
      <c r="AI404" s="327"/>
      <c r="AJ404" s="479"/>
      <c r="AK404" s="327"/>
      <c r="AL404" s="327"/>
      <c r="AM404" s="479"/>
      <c r="AN404" s="327"/>
      <c r="AO404" s="327"/>
      <c r="AP404" s="479"/>
      <c r="AQ404" s="327"/>
      <c r="AR404" s="327"/>
      <c r="AS404" s="479"/>
      <c r="AT404" s="479"/>
      <c r="AU404" s="473"/>
      <c r="BB404" s="327"/>
      <c r="BC404" s="327"/>
      <c r="BD404" s="327"/>
      <c r="BE404" s="327"/>
      <c r="BF404" s="327"/>
      <c r="BG404" s="327"/>
      <c r="BH404" s="327"/>
      <c r="BI404" s="327"/>
      <c r="BJ404" s="327"/>
      <c r="BK404" s="327"/>
      <c r="BL404" s="327"/>
    </row>
    <row r="405" spans="1:64">
      <c r="A405" s="327"/>
      <c r="B405" s="330"/>
      <c r="C405" s="327"/>
      <c r="D405" s="4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504"/>
      <c r="P405" s="507"/>
      <c r="Q405" s="507"/>
      <c r="R405" s="384"/>
      <c r="S405" s="510"/>
      <c r="T405" s="509"/>
      <c r="U405" s="509"/>
      <c r="V405" s="384"/>
      <c r="W405" s="330"/>
      <c r="X405" s="330"/>
      <c r="Y405" s="330"/>
      <c r="Z405" s="330"/>
      <c r="AA405" s="330"/>
      <c r="AB405" s="481"/>
      <c r="AC405" s="481"/>
      <c r="AD405" s="479"/>
      <c r="AE405" s="327"/>
      <c r="AF405" s="327"/>
      <c r="AG405" s="479"/>
      <c r="AH405" s="327"/>
      <c r="AI405" s="327"/>
      <c r="AJ405" s="479"/>
      <c r="AK405" s="327"/>
      <c r="AL405" s="327"/>
      <c r="AM405" s="479"/>
      <c r="AN405" s="327"/>
      <c r="AO405" s="327"/>
      <c r="AP405" s="479"/>
      <c r="AQ405" s="327"/>
      <c r="AR405" s="327"/>
      <c r="AS405" s="479"/>
      <c r="AT405" s="479"/>
      <c r="AU405" s="479"/>
      <c r="BB405" s="327"/>
      <c r="BC405" s="327"/>
      <c r="BD405" s="327"/>
      <c r="BE405" s="327"/>
      <c r="BF405" s="327"/>
      <c r="BG405" s="327"/>
      <c r="BH405" s="327"/>
      <c r="BI405" s="327"/>
      <c r="BJ405" s="327"/>
      <c r="BK405" s="327"/>
      <c r="BL405" s="327"/>
    </row>
    <row r="406" spans="1:64" ht="17.149999999999999" customHeight="1">
      <c r="A406" s="327"/>
      <c r="B406" s="330"/>
      <c r="C406" s="327"/>
      <c r="D406" s="4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511"/>
      <c r="P406" s="384"/>
      <c r="Q406" s="384"/>
      <c r="R406" s="356"/>
      <c r="S406" s="384"/>
      <c r="T406" s="384"/>
      <c r="U406" s="356"/>
      <c r="V406" s="384"/>
      <c r="W406" s="330"/>
      <c r="X406" s="330"/>
      <c r="Y406" s="330"/>
      <c r="Z406" s="330"/>
      <c r="AA406" s="330"/>
      <c r="AB406" s="481"/>
      <c r="AC406" s="481"/>
      <c r="AD406" s="479"/>
      <c r="AE406" s="494"/>
      <c r="AF406" s="494"/>
      <c r="AG406" s="479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9"/>
      <c r="AU406" s="479"/>
      <c r="BB406" s="327"/>
      <c r="BC406" s="327"/>
      <c r="BD406" s="327"/>
      <c r="BE406" s="327"/>
      <c r="BF406" s="327"/>
      <c r="BG406" s="327"/>
      <c r="BH406" s="327"/>
      <c r="BI406" s="327"/>
      <c r="BJ406" s="327"/>
      <c r="BK406" s="327"/>
      <c r="BL406" s="327"/>
    </row>
    <row r="407" spans="1:64" ht="17.149999999999999" customHeight="1">
      <c r="D407" s="4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512"/>
      <c r="P407" s="513"/>
      <c r="Q407" s="384"/>
      <c r="R407" s="384"/>
      <c r="S407" s="505"/>
      <c r="T407" s="509" t="s">
        <v>1205</v>
      </c>
      <c r="U407" s="509"/>
      <c r="V407" s="384"/>
      <c r="W407" s="330"/>
      <c r="X407" s="330"/>
      <c r="Y407" s="330"/>
      <c r="Z407" s="330"/>
      <c r="AA407" s="330"/>
      <c r="AB407" s="481"/>
      <c r="AC407" s="481"/>
    </row>
    <row r="408" spans="1:64">
      <c r="D408" s="4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511"/>
      <c r="P408" s="514"/>
      <c r="Q408" s="384"/>
      <c r="R408" s="384"/>
      <c r="S408" s="508"/>
      <c r="T408" s="509"/>
      <c r="U408" s="509"/>
      <c r="V408" s="384"/>
      <c r="W408" s="330"/>
      <c r="X408" s="330"/>
      <c r="Y408" s="330"/>
      <c r="Z408" s="330"/>
      <c r="AA408" s="330"/>
      <c r="AB408" s="481"/>
      <c r="AC408" s="481"/>
    </row>
    <row r="409" spans="1:64">
      <c r="D409" s="4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511"/>
      <c r="P409" s="514"/>
      <c r="Q409" s="384"/>
      <c r="R409" s="384"/>
      <c r="S409" s="510"/>
      <c r="T409" s="509"/>
      <c r="U409" s="509"/>
      <c r="V409" s="384"/>
      <c r="W409" s="330"/>
      <c r="X409" s="330"/>
      <c r="Y409" s="330"/>
      <c r="Z409" s="330"/>
      <c r="AA409" s="330"/>
      <c r="AB409" s="481"/>
      <c r="AC409" s="481"/>
    </row>
    <row r="410" spans="1:64" ht="17.149999999999999" customHeight="1">
      <c r="D410" s="4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511"/>
      <c r="P410" s="514"/>
      <c r="Q410" s="384"/>
      <c r="R410" s="356"/>
      <c r="S410" s="384"/>
      <c r="T410" s="384"/>
      <c r="U410" s="356"/>
      <c r="V410" s="384"/>
      <c r="W410" s="330"/>
      <c r="X410" s="330"/>
      <c r="Y410" s="330"/>
      <c r="Z410" s="330"/>
      <c r="AA410" s="330"/>
      <c r="AB410" s="481"/>
      <c r="AC410" s="481"/>
    </row>
    <row r="411" spans="1:64" ht="17.149999999999999" customHeight="1">
      <c r="D411" s="484"/>
      <c r="E411" s="384"/>
      <c r="F411" s="384"/>
      <c r="G411" s="384"/>
      <c r="H411" s="384"/>
      <c r="I411" s="384"/>
      <c r="J411" s="384"/>
      <c r="K411" s="384"/>
      <c r="L411" s="384"/>
      <c r="M411" s="384"/>
      <c r="N411" s="488"/>
      <c r="O411" s="515" t="s">
        <v>1206</v>
      </c>
      <c r="P411" s="516"/>
      <c r="Q411" s="384"/>
      <c r="R411" s="384"/>
      <c r="S411" s="384"/>
      <c r="T411" s="384"/>
      <c r="U411" s="384"/>
      <c r="V411" s="384"/>
      <c r="W411" s="330"/>
      <c r="X411" s="330"/>
      <c r="Y411" s="330"/>
      <c r="Z411" s="330"/>
      <c r="AA411" s="330"/>
      <c r="AB411" s="481"/>
      <c r="AC411" s="481"/>
    </row>
    <row r="412" spans="1:64">
      <c r="D412" s="4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517"/>
      <c r="P412" s="518"/>
      <c r="Q412" s="384"/>
      <c r="R412" s="384"/>
      <c r="S412" s="384"/>
      <c r="T412" s="384"/>
      <c r="U412" s="384"/>
      <c r="V412" s="384"/>
      <c r="W412" s="330"/>
      <c r="X412" s="330"/>
      <c r="Y412" s="330"/>
      <c r="Z412" s="330"/>
      <c r="AA412" s="330"/>
      <c r="AB412" s="481"/>
      <c r="AC412" s="481"/>
    </row>
    <row r="413" spans="1:64" ht="17" thickBot="1">
      <c r="D413" s="4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519"/>
      <c r="P413" s="520"/>
      <c r="Q413" s="520"/>
      <c r="R413" s="520"/>
      <c r="S413" s="520"/>
      <c r="T413" s="520"/>
      <c r="U413" s="520"/>
      <c r="V413" s="520"/>
      <c r="W413" s="521"/>
      <c r="X413" s="521"/>
      <c r="Y413" s="521"/>
      <c r="Z413" s="521"/>
      <c r="AA413" s="521"/>
      <c r="AB413" s="522"/>
      <c r="AC413" s="481"/>
    </row>
    <row r="414" spans="1:64" ht="17.149999999999999" customHeight="1" thickBot="1">
      <c r="D414" s="523"/>
      <c r="E414" s="521"/>
      <c r="F414" s="521"/>
      <c r="G414" s="521"/>
      <c r="H414" s="521"/>
      <c r="I414" s="521"/>
      <c r="J414" s="521"/>
      <c r="K414" s="521"/>
      <c r="L414" s="521"/>
      <c r="M414" s="521"/>
      <c r="N414" s="522"/>
      <c r="O414" s="524"/>
      <c r="P414" s="524"/>
      <c r="Q414" s="524"/>
      <c r="R414" s="524"/>
      <c r="S414" s="524"/>
      <c r="T414" s="524"/>
      <c r="U414" s="524"/>
      <c r="V414" s="524"/>
      <c r="W414" s="521"/>
      <c r="X414" s="521"/>
      <c r="Y414" s="521"/>
      <c r="Z414" s="521"/>
      <c r="AA414" s="521"/>
      <c r="AB414" s="521"/>
      <c r="AC414" s="522"/>
    </row>
    <row r="419" spans="4:14"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30"/>
    </row>
    <row r="420" spans="4:14"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30"/>
    </row>
    <row r="421" spans="4:14"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30"/>
    </row>
    <row r="422" spans="4:14"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N422" s="330"/>
    </row>
    <row r="423" spans="4:14">
      <c r="D423" s="330"/>
      <c r="E423" s="330"/>
      <c r="F423" s="330"/>
      <c r="G423" s="330"/>
      <c r="H423" s="330"/>
      <c r="I423" s="330"/>
      <c r="J423" s="330"/>
      <c r="K423" s="330"/>
      <c r="L423" s="854"/>
      <c r="M423" s="854"/>
      <c r="N423" s="330"/>
    </row>
    <row r="424" spans="4:14">
      <c r="D424" s="330"/>
      <c r="E424" s="501"/>
      <c r="F424" s="330"/>
      <c r="G424" s="525"/>
      <c r="H424" s="330"/>
      <c r="I424" s="330"/>
      <c r="J424" s="330"/>
      <c r="K424" s="466"/>
      <c r="L424" s="330"/>
      <c r="M424" s="330"/>
      <c r="N424" s="330"/>
    </row>
    <row r="425" spans="4:14">
      <c r="D425" s="330"/>
      <c r="E425" s="330"/>
      <c r="F425" s="330"/>
      <c r="G425" s="330"/>
      <c r="H425" s="855"/>
      <c r="I425" s="855"/>
      <c r="J425" s="466"/>
      <c r="K425" s="466"/>
      <c r="L425" s="330"/>
      <c r="M425" s="330"/>
      <c r="N425" s="330"/>
    </row>
    <row r="426" spans="4:14">
      <c r="D426" s="330"/>
      <c r="E426" s="330"/>
      <c r="F426" s="330"/>
      <c r="G426" s="330"/>
      <c r="H426" s="330"/>
      <c r="I426" s="330"/>
      <c r="J426" s="466"/>
      <c r="K426" s="330"/>
      <c r="L426" s="330"/>
      <c r="M426" s="330"/>
      <c r="N426" s="330"/>
    </row>
    <row r="427" spans="4:14"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330"/>
    </row>
    <row r="428" spans="4:14"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N428" s="330"/>
    </row>
    <row r="429" spans="4:14"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N429" s="330"/>
    </row>
    <row r="430" spans="4:14">
      <c r="D430" s="330"/>
      <c r="E430" s="839"/>
      <c r="F430" s="856"/>
      <c r="G430" s="856"/>
      <c r="H430" s="330"/>
      <c r="I430" s="526"/>
      <c r="J430" s="857"/>
      <c r="K430" s="857"/>
      <c r="L430" s="330"/>
      <c r="M430" s="356"/>
      <c r="N430" s="330"/>
    </row>
    <row r="431" spans="4:14">
      <c r="D431" s="330"/>
      <c r="E431" s="839"/>
      <c r="F431" s="856"/>
      <c r="G431" s="856"/>
      <c r="H431" s="330"/>
      <c r="I431" s="526"/>
      <c r="J431" s="857"/>
      <c r="K431" s="857"/>
      <c r="L431" s="330"/>
      <c r="M431" s="356"/>
      <c r="N431" s="330"/>
    </row>
    <row r="432" spans="4:14">
      <c r="D432" s="330"/>
      <c r="E432" s="839"/>
      <c r="F432" s="856"/>
      <c r="G432" s="856"/>
      <c r="H432" s="330"/>
      <c r="I432" s="526"/>
      <c r="J432" s="857"/>
      <c r="K432" s="857"/>
      <c r="L432" s="330"/>
      <c r="M432" s="356"/>
      <c r="N432" s="330"/>
    </row>
    <row r="433" spans="4:14">
      <c r="D433" s="330"/>
      <c r="E433" s="356"/>
      <c r="F433" s="330"/>
      <c r="G433" s="330"/>
      <c r="H433" s="356"/>
      <c r="I433" s="330"/>
      <c r="J433" s="330"/>
      <c r="K433" s="356"/>
      <c r="L433" s="330"/>
      <c r="M433" s="330"/>
      <c r="N433" s="356"/>
    </row>
    <row r="434" spans="4:14">
      <c r="D434" s="330"/>
      <c r="E434" s="356"/>
      <c r="F434" s="330"/>
      <c r="G434" s="330"/>
      <c r="H434" s="330"/>
      <c r="I434" s="526"/>
      <c r="J434" s="857"/>
      <c r="K434" s="857"/>
      <c r="L434" s="330"/>
      <c r="M434" s="356"/>
      <c r="N434" s="330"/>
    </row>
    <row r="435" spans="4:14">
      <c r="D435" s="330"/>
      <c r="E435" s="356"/>
      <c r="F435" s="330"/>
      <c r="G435" s="330"/>
      <c r="H435" s="330"/>
      <c r="I435" s="526"/>
      <c r="J435" s="857"/>
      <c r="K435" s="857"/>
      <c r="L435" s="330"/>
      <c r="M435" s="356"/>
      <c r="N435" s="330"/>
    </row>
    <row r="436" spans="4:14">
      <c r="D436" s="330"/>
      <c r="E436" s="356"/>
      <c r="F436" s="330"/>
      <c r="G436" s="330"/>
      <c r="H436" s="330"/>
      <c r="I436" s="526"/>
      <c r="J436" s="857"/>
      <c r="K436" s="857"/>
      <c r="L436" s="330"/>
      <c r="M436" s="356"/>
      <c r="N436" s="330"/>
    </row>
    <row r="437" spans="4:14">
      <c r="D437" s="330"/>
      <c r="E437" s="356"/>
      <c r="F437" s="330"/>
      <c r="G437" s="330"/>
      <c r="H437" s="356"/>
      <c r="I437" s="330"/>
      <c r="J437" s="330"/>
      <c r="K437" s="356"/>
      <c r="L437" s="330"/>
      <c r="M437" s="330"/>
      <c r="N437" s="356"/>
    </row>
    <row r="438" spans="4:14">
      <c r="D438" s="330"/>
      <c r="E438" s="854"/>
      <c r="F438" s="854"/>
      <c r="G438" s="330"/>
      <c r="H438" s="330"/>
      <c r="I438" s="330"/>
      <c r="J438" s="330"/>
      <c r="K438" s="330"/>
      <c r="L438" s="330"/>
      <c r="M438" s="330"/>
      <c r="N438" s="330"/>
    </row>
    <row r="439" spans="4:14"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N439" s="330"/>
    </row>
    <row r="440" spans="4:14"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N440" s="330"/>
    </row>
    <row r="441" spans="4:14"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N441" s="330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3" operator="containsText" text="DC">
      <formula>NOT(ISERROR(SEARCH("DC",C51)))</formula>
    </cfRule>
    <cfRule type="containsText" dxfId="101" priority="82" operator="containsText" text="DD">
      <formula>NOT(ISERROR(SEARCH("DD",C51)))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8" operator="containsText" text="DB">
      <formula>NOT(ISERROR(SEARCH("DB",F107)))</formula>
    </cfRule>
    <cfRule type="containsText" dxfId="98" priority="77" operator="containsText" text="DC">
      <formula>NOT(ISERROR(SEARCH("DC",F107)))</formula>
    </cfRule>
    <cfRule type="containsText" dxfId="97" priority="76" operator="containsText" text="DD">
      <formula>NOT(ISERROR(SEARCH("DD",F107)))</formula>
    </cfRule>
  </conditionalFormatting>
  <conditionalFormatting sqref="I41">
    <cfRule type="containsText" dxfId="96" priority="93" operator="containsText" text="DB">
      <formula>NOT(ISERROR(SEARCH("DB",I41)))</formula>
    </cfRule>
    <cfRule type="containsText" dxfId="95" priority="92" operator="containsText" text="DC">
      <formula>NOT(ISERROR(SEARCH("DC",I41)))</formula>
    </cfRule>
    <cfRule type="containsText" dxfId="94" priority="91" operator="containsText" text="DD">
      <formula>NOT(ISERROR(SEARCH("DD",I41)))</formula>
    </cfRule>
  </conditionalFormatting>
  <conditionalFormatting sqref="I118">
    <cfRule type="containsText" dxfId="93" priority="75" operator="containsText" text="DB">
      <formula>NOT(ISERROR(SEARCH("DB",I118)))</formula>
    </cfRule>
    <cfRule type="containsText" dxfId="92" priority="74" operator="containsText" text="DC">
      <formula>NOT(ISERROR(SEARCH("DC",I118)))</formula>
    </cfRule>
    <cfRule type="containsText" dxfId="91" priority="73" operator="containsText" text="DD">
      <formula>NOT(ISERROR(SEARCH("DD",I118)))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90" operator="containsText" text="DB">
      <formula>NOT(ISERROR(SEARCH("DB",L41)))</formula>
    </cfRule>
    <cfRule type="containsText" dxfId="88" priority="89" operator="containsText" text="DC">
      <formula>NOT(ISERROR(SEARCH("DC",L41)))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2" operator="containsText" text="DC">
      <formula>NOT(ISERROR(SEARCH("DC",O129)))</formula>
    </cfRule>
    <cfRule type="containsText" dxfId="83" priority="63" operator="containsText" text="DB">
      <formula>NOT(ISERROR(SEARCH("DB",O129)))</formula>
    </cfRule>
    <cfRule type="containsText" dxfId="82" priority="61" operator="containsText" text="DD">
      <formula>NOT(ISERROR(SEARCH("DD",O129)))</formula>
    </cfRule>
  </conditionalFormatting>
  <conditionalFormatting sqref="R118">
    <cfRule type="containsText" dxfId="81" priority="72" operator="containsText" text="DB">
      <formula>NOT(ISERROR(SEARCH("DB",R118)))</formula>
    </cfRule>
    <cfRule type="containsText" dxfId="80" priority="70" operator="containsText" text="DD">
      <formula>NOT(ISERROR(SEARCH("DD",R118)))</formula>
    </cfRule>
    <cfRule type="containsText" dxfId="79" priority="71" operator="containsText" text="DC">
      <formula>NOT(ISERROR(SEARCH("DC",R118)))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6" operator="containsText" text="DB">
      <formula>NOT(ISERROR(SEARCH("DB",AJ19)))</formula>
    </cfRule>
    <cfRule type="containsText" dxfId="71" priority="94" operator="containsText" text="DD">
      <formula>NOT(ISERROR(SEARCH("DD",AJ19)))</formula>
    </cfRule>
    <cfRule type="containsText" dxfId="70" priority="95" operator="containsText" text="DC">
      <formula>NOT(ISERROR(SEARCH("DC",AJ19)))</formula>
    </cfRule>
  </conditionalFormatting>
  <conditionalFormatting sqref="AM41">
    <cfRule type="containsText" dxfId="69" priority="87" operator="containsText" text="DB">
      <formula>NOT(ISERROR(SEARCH("DB",AM41)))</formula>
    </cfRule>
    <cfRule type="containsText" dxfId="68" priority="85" operator="containsText" text="DD">
      <formula>NOT(ISERROR(SEARCH("DD",AM41)))</formula>
    </cfRule>
    <cfRule type="containsText" dxfId="67" priority="86" operator="containsText" text="DC">
      <formula>NOT(ISERROR(SEARCH("DC",AM41)))</formula>
    </cfRule>
  </conditionalFormatting>
  <conditionalFormatting sqref="AM162">
    <cfRule type="containsText" dxfId="66" priority="60" operator="containsText" text="DB">
      <formula>NOT(ISERROR(SEARCH("DB",AM162)))</formula>
    </cfRule>
    <cfRule type="containsText" dxfId="65" priority="59" operator="containsText" text="DC">
      <formula>NOT(ISERROR(SEARCH("DC",AM162)))</formula>
    </cfRule>
    <cfRule type="containsText" dxfId="64" priority="58" operator="containsText" text="DD">
      <formula>NOT(ISERROR(SEARCH("DD",AM162)))</formula>
    </cfRule>
  </conditionalFormatting>
  <conditionalFormatting sqref="AM173">
    <cfRule type="containsText" dxfId="63" priority="15" operator="containsText" text="DB">
      <formula>NOT(ISERROR(SEARCH("DB",AM173)))</formula>
    </cfRule>
    <cfRule type="containsText" dxfId="62" priority="14" operator="containsText" text="DC">
      <formula>NOT(ISERROR(SEARCH("DC",AM173)))</formula>
    </cfRule>
    <cfRule type="containsText" dxfId="61" priority="13" operator="containsText" text="DD">
      <formula>NOT(ISERROR(SEARCH("DD",AM173)))</formula>
    </cfRule>
  </conditionalFormatting>
  <conditionalFormatting sqref="AM184">
    <cfRule type="containsText" dxfId="60" priority="12" operator="containsText" text="DB">
      <formula>NOT(ISERROR(SEARCH("DB",AM184)))</formula>
    </cfRule>
    <cfRule type="containsText" dxfId="59" priority="11" operator="containsText" text="DC">
      <formula>NOT(ISERROR(SEARCH("DC",AM184)))</formula>
    </cfRule>
    <cfRule type="containsText" dxfId="58" priority="10" operator="containsText" text="DD">
      <formula>NOT(ISERROR(SEARCH("DD",AM184)))</formula>
    </cfRule>
  </conditionalFormatting>
  <conditionalFormatting sqref="AM196">
    <cfRule type="containsText" dxfId="57" priority="57" operator="containsText" text="DB">
      <formula>NOT(ISERROR(SEARCH("DB",AM196)))</formula>
    </cfRule>
    <cfRule type="containsText" dxfId="56" priority="56" operator="containsText" text="DC">
      <formula>NOT(ISERROR(SEARCH("DC",AM196)))</formula>
    </cfRule>
    <cfRule type="containsText" dxfId="55" priority="55" operator="containsText" text="DD">
      <formula>NOT(ISERROR(SEARCH("DD",AM196)))</formula>
    </cfRule>
  </conditionalFormatting>
  <conditionalFormatting sqref="AM207">
    <cfRule type="containsText" dxfId="54" priority="54" operator="containsText" text="DB">
      <formula>NOT(ISERROR(SEARCH("DB",AM207)))</formula>
    </cfRule>
    <cfRule type="containsText" dxfId="53" priority="53" operator="containsText" text="DC">
      <formula>NOT(ISERROR(SEARCH("DC",AM207)))</formula>
    </cfRule>
    <cfRule type="containsText" dxfId="52" priority="52" operator="containsText" text="DD">
      <formula>NOT(ISERROR(SEARCH("DD",AM207)))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8" operator="containsText" text="DB">
      <formula>NOT(ISERROR(SEARCH("DB",AM229)))</formula>
    </cfRule>
    <cfRule type="containsText" dxfId="46" priority="47" operator="containsText" text="DC">
      <formula>NOT(ISERROR(SEARCH("DC",AM229)))</formula>
    </cfRule>
  </conditionalFormatting>
  <conditionalFormatting sqref="AM240">
    <cfRule type="containsText" dxfId="45" priority="45" operator="containsText" text="DB">
      <formula>NOT(ISERROR(SEARCH("DB",AM240)))</formula>
    </cfRule>
    <cfRule type="containsText" dxfId="44" priority="44" operator="containsText" text="DC">
      <formula>NOT(ISERROR(SEARCH("DC",AM240)))</formula>
    </cfRule>
    <cfRule type="containsText" dxfId="43" priority="43" operator="containsText" text="DD">
      <formula>NOT(ISERROR(SEARCH("DD",AM240)))</formula>
    </cfRule>
  </conditionalFormatting>
  <conditionalFormatting sqref="AM251">
    <cfRule type="containsText" dxfId="42" priority="42" operator="containsText" text="DB">
      <formula>NOT(ISERROR(SEARCH("DB",AM251)))</formula>
    </cfRule>
    <cfRule type="containsText" dxfId="41" priority="41" operator="containsText" text="DC">
      <formula>NOT(ISERROR(SEARCH("DC",AM251)))</formula>
    </cfRule>
    <cfRule type="containsText" dxfId="40" priority="40" operator="containsText" text="DD">
      <formula>NOT(ISERROR(SEARCH("DD",AM251)))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9" operator="containsText" text="DB">
      <formula>NOT(ISERROR(SEARCH("DB",AM262)))</formula>
    </cfRule>
    <cfRule type="containsText" dxfId="37" priority="38" operator="containsText" text="DC">
      <formula>NOT(ISERROR(SEARCH("DC",AM262)))</formula>
    </cfRule>
  </conditionalFormatting>
  <conditionalFormatting sqref="AM273">
    <cfRule type="containsText" dxfId="36" priority="36" operator="containsText" text="DB">
      <formula>NOT(ISERROR(SEARCH("DB",AM273)))</formula>
    </cfRule>
    <cfRule type="containsText" dxfId="35" priority="35" operator="containsText" text="DC">
      <formula>NOT(ISERROR(SEARCH("DC",AM273)))</formula>
    </cfRule>
    <cfRule type="containsText" dxfId="34" priority="34" operator="containsText" text="DD">
      <formula>NOT(ISERROR(SEARCH("DD",AM273)))</formula>
    </cfRule>
  </conditionalFormatting>
  <conditionalFormatting sqref="AM284">
    <cfRule type="containsText" dxfId="33" priority="33" operator="containsText" text="DB">
      <formula>NOT(ISERROR(SEARCH("DB",AM284)))</formula>
    </cfRule>
    <cfRule type="containsText" dxfId="32" priority="32" operator="containsText" text="DC">
      <formula>NOT(ISERROR(SEARCH("DC",AM284)))</formula>
    </cfRule>
    <cfRule type="containsText" dxfId="31" priority="31" operator="containsText" text="DD">
      <formula>NOT(ISERROR(SEARCH("DD",AM284)))</formula>
    </cfRule>
  </conditionalFormatting>
  <conditionalFormatting sqref="AM306">
    <cfRule type="containsText" dxfId="30" priority="30" operator="containsText" text="DB">
      <formula>NOT(ISERROR(SEARCH("DB",AM306)))</formula>
    </cfRule>
    <cfRule type="containsText" dxfId="29" priority="29" operator="containsText" text="DC">
      <formula>NOT(ISERROR(SEARCH("DC",AM306)))</formula>
    </cfRule>
    <cfRule type="containsText" dxfId="28" priority="28" operator="containsText" text="DD">
      <formula>NOT(ISERROR(SEARCH("DD",AM306)))</formula>
    </cfRule>
  </conditionalFormatting>
  <conditionalFormatting sqref="AM317">
    <cfRule type="containsText" dxfId="27" priority="27" operator="containsText" text="DB">
      <formula>NOT(ISERROR(SEARCH("DB",AM317)))</formula>
    </cfRule>
    <cfRule type="containsText" dxfId="26" priority="26" operator="containsText" text="DC">
      <formula>NOT(ISERROR(SEARCH("DC",AM317)))</formula>
    </cfRule>
    <cfRule type="containsText" dxfId="25" priority="25" operator="containsText" text="DD">
      <formula>NOT(ISERROR(SEARCH("DD",AM317)))</formula>
    </cfRule>
  </conditionalFormatting>
  <conditionalFormatting sqref="AM328">
    <cfRule type="containsText" dxfId="24" priority="24" operator="containsText" text="DB">
      <formula>NOT(ISERROR(SEARCH("DB",AM328)))</formula>
    </cfRule>
    <cfRule type="containsText" dxfId="23" priority="23" operator="containsText" text="DC">
      <formula>NOT(ISERROR(SEARCH("DC",AM328)))</formula>
    </cfRule>
    <cfRule type="containsText" dxfId="22" priority="22" operator="containsText" text="DD">
      <formula>NOT(ISERROR(SEARCH("DD",AM328)))</formula>
    </cfRule>
  </conditionalFormatting>
  <conditionalFormatting sqref="AM339">
    <cfRule type="containsText" dxfId="21" priority="21" operator="containsText" text="DB">
      <formula>NOT(ISERROR(SEARCH("DB",AM339)))</formula>
    </cfRule>
    <cfRule type="containsText" dxfId="20" priority="20" operator="containsText" text="DC">
      <formula>NOT(ISERROR(SEARCH("DC",AM339)))</formula>
    </cfRule>
    <cfRule type="containsText" dxfId="19" priority="19" operator="containsText" text="DD">
      <formula>NOT(ISERROR(SEARCH("DD",AM339)))</formula>
    </cfRule>
  </conditionalFormatting>
  <conditionalFormatting sqref="AM350">
    <cfRule type="containsText" dxfId="18" priority="18" operator="containsText" text="DB">
      <formula>NOT(ISERROR(SEARCH("DB",AM350)))</formula>
    </cfRule>
    <cfRule type="containsText" dxfId="17" priority="17" operator="containsText" text="DC">
      <formula>NOT(ISERROR(SEARCH("DC",AM350)))</formula>
    </cfRule>
    <cfRule type="containsText" dxfId="16" priority="16" operator="containsText" text="DD">
      <formula>NOT(ISERROR(SEARCH("DD",AM350)))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3" operator="containsText" text="DB">
      <formula>NOT(ISERROR(SEARCH("DB",AM361)))</formula>
    </cfRule>
    <cfRule type="containsText" dxfId="13" priority="2" operator="containsText" text="DC">
      <formula>NOT(ISERROR(SEARCH("DC",AM361)))</formula>
    </cfRule>
  </conditionalFormatting>
  <conditionalFormatting sqref="AM372">
    <cfRule type="containsText" dxfId="12" priority="8" operator="containsText" text="DC">
      <formula>NOT(ISERROR(SEARCH("DC",AM372)))</formula>
    </cfRule>
    <cfRule type="containsText" dxfId="11" priority="7" operator="containsText" text="DD">
      <formula>NOT(ISERROR(SEARCH("DD",AM372)))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6" operator="containsText" text="DB">
      <formula>NOT(ISERROR(SEARCH("DB",AM383)))</formula>
    </cfRule>
    <cfRule type="containsText" dxfId="8" priority="5" operator="containsText" text="DC">
      <formula>NOT(ISERROR(SEARCH("DC",AM383)))</formula>
    </cfRule>
    <cfRule type="containsText" dxfId="7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4" zoomScaleNormal="71" zoomScaleSheetLayoutView="40" workbookViewId="0">
      <pane xSplit="23" ySplit="5" topLeftCell="X6" activePane="bottomRight" state="frozen"/>
      <selection pane="topRight" activeCell="X1" sqref="X1"/>
      <selection pane="bottomLeft" activeCell="A6" sqref="A6"/>
      <selection pane="bottomRight" activeCell="Q15" sqref="Q15:R15"/>
    </sheetView>
  </sheetViews>
  <sheetFormatPr defaultColWidth="8.54296875" defaultRowHeight="10.5"/>
  <cols>
    <col min="1" max="1" width="4.54296875" style="89" customWidth="1"/>
    <col min="2" max="2" width="8.08984375" style="89" customWidth="1"/>
    <col min="3" max="3" width="7.08984375" style="89" customWidth="1"/>
    <col min="4" max="4" width="8.453125" style="89" customWidth="1"/>
    <col min="5" max="5" width="6.54296875" style="89" customWidth="1"/>
    <col min="6" max="6" width="8.453125" style="89" customWidth="1"/>
    <col min="7" max="7" width="6.54296875" style="89" customWidth="1"/>
    <col min="8" max="8" width="8.453125" style="89" customWidth="1"/>
    <col min="9" max="9" width="6.54296875" style="89" customWidth="1"/>
    <col min="10" max="10" width="8.453125" style="89" customWidth="1"/>
    <col min="11" max="11" width="6.54296875" style="89" customWidth="1"/>
    <col min="12" max="12" width="8.453125" style="89" customWidth="1"/>
    <col min="13" max="13" width="6.54296875" style="89" customWidth="1"/>
    <col min="14" max="14" width="8.453125" style="89" customWidth="1"/>
    <col min="15" max="15" width="6.54296875" style="89" customWidth="1"/>
    <col min="16" max="16" width="8.453125" style="89" customWidth="1"/>
    <col min="17" max="17" width="6.54296875" style="89" customWidth="1"/>
    <col min="18" max="18" width="8.453125" style="89" customWidth="1"/>
    <col min="19" max="19" width="6.54296875" style="89" customWidth="1"/>
    <col min="20" max="20" width="8.453125" style="89" customWidth="1"/>
    <col min="21" max="21" width="6.54296875" style="89" customWidth="1"/>
    <col min="22" max="22" width="8.36328125" style="89" customWidth="1"/>
    <col min="23" max="23" width="3.453125" style="89" customWidth="1"/>
    <col min="24" max="24" width="9" style="89" customWidth="1"/>
    <col min="25" max="25" width="10" style="89" bestFit="1" customWidth="1"/>
    <col min="26" max="26" width="11.1796875" style="89" hidden="1" customWidth="1"/>
    <col min="27" max="27" width="6.54296875" style="89" bestFit="1" customWidth="1"/>
    <col min="28" max="28" width="6.90625" style="89" bestFit="1" customWidth="1"/>
    <col min="29" max="29" width="4.90625" style="89" bestFit="1" customWidth="1"/>
    <col min="30" max="30" width="4.453125" style="89" bestFit="1" customWidth="1"/>
    <col min="31" max="31" width="6.54296875" style="89" bestFit="1" customWidth="1"/>
    <col min="32" max="32" width="6.90625" style="89" bestFit="1" customWidth="1"/>
    <col min="33" max="33" width="4.90625" style="89" bestFit="1" customWidth="1"/>
    <col min="34" max="34" width="3.90625" style="89" bestFit="1" customWidth="1"/>
    <col min="35" max="35" width="10" style="89" bestFit="1" customWidth="1"/>
    <col min="36" max="36" width="9.36328125" style="89" bestFit="1" customWidth="1"/>
    <col min="37" max="37" width="8.1796875" style="89" bestFit="1" customWidth="1"/>
    <col min="38" max="38" width="13.81640625" style="89" customWidth="1"/>
    <col min="39" max="41" width="6.453125" style="89" customWidth="1"/>
    <col min="42" max="51" width="6.54296875" style="89" customWidth="1"/>
    <col min="52" max="59" width="6.453125" style="89" customWidth="1"/>
    <col min="60" max="16384" width="8.54296875" style="89"/>
  </cols>
  <sheetData>
    <row r="1" spans="1:38" ht="26.5" thickBot="1">
      <c r="A1" s="891" t="s">
        <v>255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  <c r="AC1" s="892"/>
      <c r="AD1" s="892"/>
      <c r="AE1" s="892"/>
      <c r="AF1" s="892"/>
      <c r="AG1" s="892"/>
      <c r="AH1" s="893">
        <f ca="1">'PGCIL - KEC'!M1</f>
        <v>46190</v>
      </c>
      <c r="AI1" s="893"/>
      <c r="AJ1" s="893"/>
      <c r="AK1" s="893"/>
      <c r="AL1" s="894"/>
    </row>
    <row r="2" spans="1:38" s="96" customFormat="1" ht="17">
      <c r="A2" s="90" t="s">
        <v>256</v>
      </c>
      <c r="B2" s="91"/>
      <c r="C2" s="91"/>
      <c r="D2" s="92"/>
      <c r="E2" s="93" t="s">
        <v>1694</v>
      </c>
      <c r="F2" s="94"/>
      <c r="G2" s="95"/>
      <c r="H2" s="95"/>
      <c r="I2" s="95"/>
      <c r="J2" s="95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5"/>
      <c r="W2" s="95"/>
      <c r="X2" s="895" t="s">
        <v>110</v>
      </c>
      <c r="Y2" s="896"/>
      <c r="Z2" s="896"/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7"/>
    </row>
    <row r="3" spans="1:38" s="96" customFormat="1" ht="17.149999999999999" customHeight="1">
      <c r="A3" s="90" t="s">
        <v>257</v>
      </c>
      <c r="B3" s="91"/>
      <c r="C3" s="91"/>
      <c r="D3" s="97"/>
      <c r="E3" s="93" t="s">
        <v>1695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5"/>
      <c r="W3" s="95"/>
      <c r="X3" s="898" t="s">
        <v>258</v>
      </c>
      <c r="Y3" s="900" t="s">
        <v>259</v>
      </c>
      <c r="Z3" s="902" t="s">
        <v>260</v>
      </c>
      <c r="AA3" s="904" t="s">
        <v>261</v>
      </c>
      <c r="AB3" s="904"/>
      <c r="AC3" s="904"/>
      <c r="AD3" s="904" t="s">
        <v>262</v>
      </c>
      <c r="AE3" s="904"/>
      <c r="AF3" s="904"/>
      <c r="AG3" s="904"/>
      <c r="AH3" s="904" t="s">
        <v>263</v>
      </c>
      <c r="AI3" s="902" t="s">
        <v>264</v>
      </c>
      <c r="AJ3" s="902" t="s">
        <v>265</v>
      </c>
      <c r="AK3" s="902" t="s">
        <v>266</v>
      </c>
      <c r="AL3" s="910" t="s">
        <v>267</v>
      </c>
    </row>
    <row r="4" spans="1:38" s="96" customFormat="1" ht="17.149999999999999" customHeight="1">
      <c r="A4" s="98" t="s">
        <v>268</v>
      </c>
      <c r="B4" s="99"/>
      <c r="C4" s="99"/>
      <c r="D4" s="100"/>
      <c r="E4" s="93" t="s">
        <v>269</v>
      </c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95"/>
      <c r="W4" s="95"/>
      <c r="X4" s="898"/>
      <c r="Y4" s="900"/>
      <c r="Z4" s="902"/>
      <c r="AA4" s="904"/>
      <c r="AB4" s="904"/>
      <c r="AC4" s="904"/>
      <c r="AD4" s="904"/>
      <c r="AE4" s="904"/>
      <c r="AF4" s="904"/>
      <c r="AG4" s="904"/>
      <c r="AH4" s="904"/>
      <c r="AI4" s="902"/>
      <c r="AJ4" s="902"/>
      <c r="AK4" s="902"/>
      <c r="AL4" s="910"/>
    </row>
    <row r="5" spans="1:38" s="96" customFormat="1" ht="16.399999999999999" customHeight="1" thickBot="1">
      <c r="A5" s="101"/>
      <c r="B5" s="102"/>
      <c r="C5" s="102"/>
      <c r="D5" s="103"/>
      <c r="E5" s="104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5"/>
      <c r="W5" s="105"/>
      <c r="X5" s="899"/>
      <c r="Y5" s="901"/>
      <c r="Z5" s="903"/>
      <c r="AA5" s="106" t="s">
        <v>270</v>
      </c>
      <c r="AB5" s="106" t="s">
        <v>271</v>
      </c>
      <c r="AC5" s="106" t="s">
        <v>272</v>
      </c>
      <c r="AD5" s="106" t="s">
        <v>273</v>
      </c>
      <c r="AE5" s="106" t="s">
        <v>270</v>
      </c>
      <c r="AF5" s="106" t="s">
        <v>271</v>
      </c>
      <c r="AG5" s="106" t="s">
        <v>272</v>
      </c>
      <c r="AH5" s="905"/>
      <c r="AI5" s="903"/>
      <c r="AJ5" s="903"/>
      <c r="AK5" s="903"/>
      <c r="AL5" s="911"/>
    </row>
    <row r="6" spans="1:38" s="96" customFormat="1" ht="13.4" customHeight="1">
      <c r="A6" s="912" t="s">
        <v>274</v>
      </c>
      <c r="B6" s="913"/>
      <c r="C6" s="913"/>
      <c r="D6" s="913"/>
      <c r="E6" s="913"/>
      <c r="F6" s="913"/>
      <c r="G6" s="913"/>
      <c r="H6" s="913"/>
      <c r="I6" s="913"/>
      <c r="J6" s="913"/>
      <c r="K6" s="913"/>
      <c r="L6" s="916" t="s">
        <v>275</v>
      </c>
      <c r="M6" s="917"/>
      <c r="N6" s="917"/>
      <c r="O6" s="917"/>
      <c r="P6" s="917"/>
      <c r="Q6" s="917"/>
      <c r="R6" s="917"/>
      <c r="S6" s="917"/>
      <c r="T6" s="917"/>
      <c r="U6" s="917"/>
      <c r="V6" s="917"/>
      <c r="W6" s="918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8"/>
    </row>
    <row r="7" spans="1:38" s="96" customFormat="1" ht="13.4" customHeight="1" thickBot="1">
      <c r="A7" s="914"/>
      <c r="B7" s="915"/>
      <c r="C7" s="915"/>
      <c r="D7" s="915"/>
      <c r="E7" s="915"/>
      <c r="F7" s="915"/>
      <c r="G7" s="915"/>
      <c r="H7" s="915"/>
      <c r="I7" s="915"/>
      <c r="J7" s="915"/>
      <c r="K7" s="915"/>
      <c r="L7" s="919"/>
      <c r="M7" s="920"/>
      <c r="N7" s="920"/>
      <c r="O7" s="920"/>
      <c r="P7" s="920"/>
      <c r="Q7" s="920"/>
      <c r="R7" s="920"/>
      <c r="S7" s="920"/>
      <c r="T7" s="920"/>
      <c r="U7" s="920"/>
      <c r="V7" s="920"/>
      <c r="W7" s="921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8"/>
    </row>
    <row r="8" spans="1:38" s="96" customFormat="1" ht="17.149999999999999" customHeight="1">
      <c r="A8" s="922" t="s">
        <v>107</v>
      </c>
      <c r="B8" s="924" t="s">
        <v>69</v>
      </c>
      <c r="C8" s="925"/>
      <c r="D8" s="926"/>
      <c r="E8" s="930" t="s">
        <v>120</v>
      </c>
      <c r="F8" s="932" t="s">
        <v>276</v>
      </c>
      <c r="G8" s="932"/>
      <c r="H8" s="932" t="s">
        <v>277</v>
      </c>
      <c r="I8" s="932"/>
      <c r="J8" s="932" t="s">
        <v>278</v>
      </c>
      <c r="K8" s="944"/>
      <c r="L8" s="946" t="s">
        <v>107</v>
      </c>
      <c r="M8" s="906" t="s">
        <v>279</v>
      </c>
      <c r="N8" s="906"/>
      <c r="O8" s="906"/>
      <c r="P8" s="906"/>
      <c r="Q8" s="906" t="s">
        <v>280</v>
      </c>
      <c r="R8" s="906"/>
      <c r="S8" s="906" t="s">
        <v>116</v>
      </c>
      <c r="T8" s="906"/>
      <c r="U8" s="906" t="s">
        <v>278</v>
      </c>
      <c r="V8" s="906"/>
      <c r="W8" s="908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</row>
    <row r="9" spans="1:38" s="96" customFormat="1" ht="17.899999999999999" customHeight="1" thickBot="1">
      <c r="A9" s="923"/>
      <c r="B9" s="927"/>
      <c r="C9" s="928"/>
      <c r="D9" s="929"/>
      <c r="E9" s="931"/>
      <c r="F9" s="933"/>
      <c r="G9" s="933"/>
      <c r="H9" s="933"/>
      <c r="I9" s="933"/>
      <c r="J9" s="933"/>
      <c r="K9" s="945"/>
      <c r="L9" s="947"/>
      <c r="M9" s="907"/>
      <c r="N9" s="907"/>
      <c r="O9" s="907"/>
      <c r="P9" s="907"/>
      <c r="Q9" s="907"/>
      <c r="R9" s="907"/>
      <c r="S9" s="907"/>
      <c r="T9" s="907"/>
      <c r="U9" s="907"/>
      <c r="V9" s="907"/>
      <c r="W9" s="909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8"/>
    </row>
    <row r="10" spans="1:38" s="96" customFormat="1" ht="17">
      <c r="A10" s="109">
        <v>1</v>
      </c>
      <c r="B10" s="934" t="s">
        <v>281</v>
      </c>
      <c r="C10" s="935"/>
      <c r="D10" s="936"/>
      <c r="E10" s="110" t="s">
        <v>282</v>
      </c>
      <c r="F10" s="937">
        <f>'PGCIL - KEC'!C9</f>
        <v>184.98599999999999</v>
      </c>
      <c r="G10" s="938"/>
      <c r="H10" s="939">
        <f>'PGCIL - KEC'!I7</f>
        <v>178.36350000000002</v>
      </c>
      <c r="I10" s="939"/>
      <c r="J10" s="940">
        <f>F1-H1</f>
        <v>0</v>
      </c>
      <c r="K10" s="941"/>
      <c r="L10" s="111">
        <v>1</v>
      </c>
      <c r="M10" s="942" t="s">
        <v>283</v>
      </c>
      <c r="N10" s="942"/>
      <c r="O10" s="942"/>
      <c r="P10" s="942"/>
      <c r="Q10" s="943">
        <f>SUM(Q11:R14)</f>
        <v>12</v>
      </c>
      <c r="R10" s="943"/>
      <c r="S10" s="960">
        <f>SUM(S11:T14)</f>
        <v>12</v>
      </c>
      <c r="T10" s="961"/>
      <c r="U10" s="949">
        <f>Q1-S1</f>
        <v>0</v>
      </c>
      <c r="V10" s="949"/>
      <c r="W10" s="950"/>
      <c r="X10" s="958"/>
      <c r="Y10" s="958"/>
      <c r="Z10" s="951"/>
      <c r="AA10" s="948"/>
      <c r="AB10" s="948"/>
      <c r="AC10" s="948"/>
      <c r="AD10" s="958"/>
      <c r="AE10" s="948"/>
      <c r="AF10" s="948"/>
      <c r="AG10" s="948"/>
      <c r="AH10" s="951"/>
      <c r="AI10" s="951"/>
      <c r="AJ10" s="951"/>
      <c r="AK10" s="951"/>
      <c r="AL10" s="956"/>
    </row>
    <row r="11" spans="1:38" s="96" customFormat="1" ht="17">
      <c r="A11" s="109">
        <v>2</v>
      </c>
      <c r="B11" s="934" t="s">
        <v>118</v>
      </c>
      <c r="C11" s="935"/>
      <c r="D11" s="936"/>
      <c r="E11" s="110" t="s">
        <v>282</v>
      </c>
      <c r="F11" s="937">
        <f>'PGCIL - KEC'!C9</f>
        <v>184.98599999999999</v>
      </c>
      <c r="G11" s="938"/>
      <c r="H11" s="939">
        <f>'PGCIL - KEC'!I9</f>
        <v>136.13900000000001</v>
      </c>
      <c r="I11" s="939"/>
      <c r="J11" s="940">
        <f t="shared" ref="J11:J15" si="0">F11-H11</f>
        <v>48.84699999999998</v>
      </c>
      <c r="K11" s="941"/>
      <c r="L11" s="112" t="b">
        <v>1</v>
      </c>
      <c r="M11" s="955" t="s">
        <v>1696</v>
      </c>
      <c r="N11" s="955"/>
      <c r="O11" s="955"/>
      <c r="P11" s="955"/>
      <c r="Q11" s="949">
        <v>8</v>
      </c>
      <c r="R11" s="949"/>
      <c r="S11" s="949">
        <v>8</v>
      </c>
      <c r="T11" s="949"/>
      <c r="U11" s="949">
        <f t="shared" ref="U11:U17" si="1">Q11-S11</f>
        <v>0</v>
      </c>
      <c r="V11" s="949"/>
      <c r="W11" s="950"/>
      <c r="X11" s="958"/>
      <c r="Y11" s="958"/>
      <c r="Z11" s="951"/>
      <c r="AA11" s="948"/>
      <c r="AB11" s="948"/>
      <c r="AC11" s="948"/>
      <c r="AD11" s="958"/>
      <c r="AE11" s="948"/>
      <c r="AF11" s="948"/>
      <c r="AG11" s="948"/>
      <c r="AH11" s="951"/>
      <c r="AI11" s="951"/>
      <c r="AJ11" s="951"/>
      <c r="AK11" s="951"/>
      <c r="AL11" s="956"/>
    </row>
    <row r="12" spans="1:38" s="96" customFormat="1" ht="17">
      <c r="A12" s="109">
        <v>3</v>
      </c>
      <c r="B12" s="934" t="s">
        <v>284</v>
      </c>
      <c r="C12" s="935"/>
      <c r="D12" s="936"/>
      <c r="E12" s="110" t="s">
        <v>285</v>
      </c>
      <c r="F12" s="962">
        <v>32</v>
      </c>
      <c r="G12" s="938"/>
      <c r="H12" s="963">
        <f>'PGCIL - KEC'!I10</f>
        <v>17</v>
      </c>
      <c r="I12" s="964"/>
      <c r="J12" s="940">
        <f t="shared" si="0"/>
        <v>15</v>
      </c>
      <c r="K12" s="941"/>
      <c r="L12" s="113" t="b">
        <v>1</v>
      </c>
      <c r="M12" s="955" t="s">
        <v>287</v>
      </c>
      <c r="N12" s="955"/>
      <c r="O12" s="955"/>
      <c r="P12" s="955"/>
      <c r="Q12" s="949">
        <v>2</v>
      </c>
      <c r="R12" s="949"/>
      <c r="S12" s="949">
        <v>2</v>
      </c>
      <c r="T12" s="949"/>
      <c r="U12" s="949">
        <f t="shared" si="1"/>
        <v>0</v>
      </c>
      <c r="V12" s="949"/>
      <c r="W12" s="950"/>
      <c r="X12" s="958"/>
      <c r="Y12" s="958"/>
      <c r="Z12" s="951"/>
      <c r="AA12" s="951"/>
      <c r="AB12" s="951"/>
      <c r="AC12" s="951"/>
      <c r="AD12" s="958"/>
      <c r="AE12" s="951"/>
      <c r="AF12" s="951"/>
      <c r="AG12" s="951"/>
      <c r="AH12" s="951"/>
      <c r="AI12" s="951"/>
      <c r="AJ12" s="951"/>
      <c r="AK12" s="951"/>
      <c r="AL12" s="956"/>
    </row>
    <row r="13" spans="1:38" s="96" customFormat="1" ht="17">
      <c r="A13" s="109">
        <v>4</v>
      </c>
      <c r="B13" s="934" t="s">
        <v>286</v>
      </c>
      <c r="C13" s="935"/>
      <c r="D13" s="936"/>
      <c r="E13" s="110" t="s">
        <v>285</v>
      </c>
      <c r="F13" s="962">
        <f>'PGCIL - KEC'!C12</f>
        <v>480</v>
      </c>
      <c r="G13" s="938"/>
      <c r="H13" s="963">
        <f>'PGCIL - KEC'!I12</f>
        <v>162</v>
      </c>
      <c r="I13" s="964"/>
      <c r="J13" s="940">
        <f t="shared" si="0"/>
        <v>318</v>
      </c>
      <c r="K13" s="941"/>
      <c r="L13" s="113" t="b">
        <v>1</v>
      </c>
      <c r="M13" s="955" t="s">
        <v>1697</v>
      </c>
      <c r="N13" s="955"/>
      <c r="O13" s="955"/>
      <c r="P13" s="955"/>
      <c r="Q13" s="949">
        <v>1</v>
      </c>
      <c r="R13" s="949"/>
      <c r="S13" s="949">
        <v>1</v>
      </c>
      <c r="T13" s="949"/>
      <c r="U13" s="949">
        <f t="shared" si="1"/>
        <v>0</v>
      </c>
      <c r="V13" s="949"/>
      <c r="W13" s="950"/>
      <c r="X13" s="958"/>
      <c r="Y13" s="958"/>
      <c r="Z13" s="951"/>
      <c r="AA13" s="951"/>
      <c r="AB13" s="951"/>
      <c r="AC13" s="951"/>
      <c r="AD13" s="958"/>
      <c r="AE13" s="951"/>
      <c r="AF13" s="951"/>
      <c r="AG13" s="951"/>
      <c r="AH13" s="951"/>
      <c r="AI13" s="951"/>
      <c r="AJ13" s="951"/>
      <c r="AK13" s="951"/>
      <c r="AL13" s="956"/>
    </row>
    <row r="14" spans="1:38" s="96" customFormat="1" ht="17">
      <c r="A14" s="109">
        <v>5</v>
      </c>
      <c r="B14" s="934" t="s">
        <v>288</v>
      </c>
      <c r="C14" s="935"/>
      <c r="D14" s="936"/>
      <c r="E14" s="110" t="s">
        <v>285</v>
      </c>
      <c r="F14" s="962">
        <f>F13</f>
        <v>480</v>
      </c>
      <c r="G14" s="938"/>
      <c r="H14" s="963">
        <f>'PGCIL - KEC'!I13</f>
        <v>106</v>
      </c>
      <c r="I14" s="964"/>
      <c r="J14" s="940">
        <f t="shared" si="0"/>
        <v>374</v>
      </c>
      <c r="K14" s="941"/>
      <c r="L14" s="113" t="b">
        <v>1</v>
      </c>
      <c r="M14" s="955" t="s">
        <v>1698</v>
      </c>
      <c r="N14" s="955"/>
      <c r="O14" s="955"/>
      <c r="P14" s="955"/>
      <c r="Q14" s="949">
        <v>1</v>
      </c>
      <c r="R14" s="949"/>
      <c r="S14" s="949">
        <v>1</v>
      </c>
      <c r="T14" s="949"/>
      <c r="U14" s="949">
        <f t="shared" si="1"/>
        <v>0</v>
      </c>
      <c r="V14" s="949"/>
      <c r="W14" s="950"/>
      <c r="X14" s="958"/>
      <c r="Y14" s="958"/>
      <c r="Z14" s="951"/>
      <c r="AA14" s="951"/>
      <c r="AB14" s="951"/>
      <c r="AC14" s="951"/>
      <c r="AD14" s="958"/>
      <c r="AE14" s="951"/>
      <c r="AF14" s="951"/>
      <c r="AG14" s="951"/>
      <c r="AH14" s="951"/>
      <c r="AI14" s="951"/>
      <c r="AJ14" s="951"/>
      <c r="AK14" s="951"/>
      <c r="AL14" s="956"/>
    </row>
    <row r="15" spans="1:38" s="96" customFormat="1" ht="17.149999999999999" customHeight="1">
      <c r="A15" s="109">
        <v>6</v>
      </c>
      <c r="B15" s="934" t="s">
        <v>289</v>
      </c>
      <c r="C15" s="935"/>
      <c r="D15" s="936"/>
      <c r="E15" s="110" t="s">
        <v>285</v>
      </c>
      <c r="F15" s="962">
        <f>F14</f>
        <v>480</v>
      </c>
      <c r="G15" s="938"/>
      <c r="H15" s="963">
        <f>'PGCIL - KEC'!I14</f>
        <v>69</v>
      </c>
      <c r="I15" s="964"/>
      <c r="J15" s="940">
        <f t="shared" si="0"/>
        <v>411</v>
      </c>
      <c r="K15" s="941"/>
      <c r="L15" s="114">
        <v>2</v>
      </c>
      <c r="M15" s="955" t="s">
        <v>1647</v>
      </c>
      <c r="N15" s="955"/>
      <c r="O15" s="955"/>
      <c r="P15" s="955"/>
      <c r="Q15" s="949">
        <v>2</v>
      </c>
      <c r="R15" s="949"/>
      <c r="S15" s="949">
        <v>0</v>
      </c>
      <c r="T15" s="949"/>
      <c r="U15" s="949">
        <f t="shared" si="1"/>
        <v>2</v>
      </c>
      <c r="V15" s="949"/>
      <c r="W15" s="950"/>
      <c r="X15" s="958"/>
      <c r="Y15" s="958"/>
      <c r="Z15" s="951"/>
      <c r="AA15" s="951"/>
      <c r="AB15" s="951"/>
      <c r="AC15" s="951"/>
      <c r="AD15" s="958"/>
      <c r="AE15" s="951"/>
      <c r="AF15" s="951"/>
      <c r="AG15" s="951"/>
      <c r="AH15" s="951"/>
      <c r="AI15" s="951"/>
      <c r="AJ15" s="951"/>
      <c r="AK15" s="951"/>
      <c r="AL15" s="956"/>
    </row>
    <row r="16" spans="1:38" s="96" customFormat="1" ht="17">
      <c r="A16" s="109">
        <v>7</v>
      </c>
      <c r="B16" s="934" t="s">
        <v>290</v>
      </c>
      <c r="C16" s="935"/>
      <c r="D16" s="936"/>
      <c r="E16" s="110" t="s">
        <v>285</v>
      </c>
      <c r="F16" s="962">
        <f>F15</f>
        <v>480</v>
      </c>
      <c r="G16" s="938"/>
      <c r="H16" s="963">
        <v>0</v>
      </c>
      <c r="I16" s="964"/>
      <c r="J16" s="940">
        <f>F16-H16</f>
        <v>480</v>
      </c>
      <c r="K16" s="941"/>
      <c r="L16" s="114">
        <v>3</v>
      </c>
      <c r="M16" s="955" t="s">
        <v>1648</v>
      </c>
      <c r="N16" s="955"/>
      <c r="O16" s="955"/>
      <c r="P16" s="955"/>
      <c r="Q16" s="949">
        <v>4</v>
      </c>
      <c r="R16" s="949"/>
      <c r="S16" s="949">
        <v>0</v>
      </c>
      <c r="T16" s="949"/>
      <c r="U16" s="949">
        <f t="shared" si="1"/>
        <v>4</v>
      </c>
      <c r="V16" s="949"/>
      <c r="W16" s="950"/>
      <c r="X16" s="958"/>
      <c r="Y16" s="958"/>
      <c r="Z16" s="951"/>
      <c r="AA16" s="951"/>
      <c r="AB16" s="951"/>
      <c r="AC16" s="951"/>
      <c r="AD16" s="958"/>
      <c r="AE16" s="951"/>
      <c r="AF16" s="951"/>
      <c r="AG16" s="951"/>
      <c r="AH16" s="951"/>
      <c r="AI16" s="951"/>
      <c r="AJ16" s="951"/>
      <c r="AK16" s="951"/>
      <c r="AL16" s="956"/>
    </row>
    <row r="17" spans="1:38" s="96" customFormat="1" ht="17">
      <c r="A17" s="109">
        <v>8</v>
      </c>
      <c r="B17" s="934" t="s">
        <v>291</v>
      </c>
      <c r="C17" s="935"/>
      <c r="D17" s="936"/>
      <c r="E17" s="110" t="s">
        <v>282</v>
      </c>
      <c r="F17" s="937">
        <f>F11</f>
        <v>184.98599999999999</v>
      </c>
      <c r="G17" s="938"/>
      <c r="H17" s="939">
        <v>0</v>
      </c>
      <c r="I17" s="939"/>
      <c r="J17" s="969">
        <f t="shared" ref="J17" si="2">F17-H17</f>
        <v>184.98599999999999</v>
      </c>
      <c r="K17" s="970"/>
      <c r="L17" s="114">
        <v>4</v>
      </c>
      <c r="M17" s="955" t="s">
        <v>1699</v>
      </c>
      <c r="N17" s="955"/>
      <c r="O17" s="955"/>
      <c r="P17" s="955"/>
      <c r="Q17" s="949">
        <v>1</v>
      </c>
      <c r="R17" s="949"/>
      <c r="S17" s="949">
        <v>0</v>
      </c>
      <c r="T17" s="949"/>
      <c r="U17" s="949">
        <f t="shared" si="1"/>
        <v>1</v>
      </c>
      <c r="V17" s="949"/>
      <c r="W17" s="950"/>
      <c r="X17" s="958"/>
      <c r="Y17" s="958"/>
      <c r="Z17" s="951"/>
      <c r="AA17" s="951"/>
      <c r="AB17" s="951"/>
      <c r="AC17" s="951"/>
      <c r="AD17" s="958"/>
      <c r="AE17" s="951"/>
      <c r="AF17" s="951"/>
      <c r="AG17" s="951"/>
      <c r="AH17" s="951"/>
      <c r="AI17" s="951"/>
      <c r="AJ17" s="951"/>
      <c r="AK17" s="951"/>
      <c r="AL17" s="956"/>
    </row>
    <row r="18" spans="1:38" s="96" customFormat="1" ht="17">
      <c r="A18" s="109">
        <v>9</v>
      </c>
      <c r="B18" s="934" t="s">
        <v>292</v>
      </c>
      <c r="C18" s="935"/>
      <c r="D18" s="936"/>
      <c r="E18" s="110" t="s">
        <v>282</v>
      </c>
      <c r="F18" s="937">
        <f>F17</f>
        <v>184.98599999999999</v>
      </c>
      <c r="G18" s="938"/>
      <c r="H18" s="939">
        <f>'PGCIL - KEC'!I18</f>
        <v>0</v>
      </c>
      <c r="I18" s="939"/>
      <c r="J18" s="983">
        <f t="shared" ref="J18:J19" si="3">F18-H18</f>
        <v>184.98599999999999</v>
      </c>
      <c r="K18" s="984"/>
      <c r="L18" s="114"/>
      <c r="M18" s="955"/>
      <c r="N18" s="955"/>
      <c r="O18" s="955"/>
      <c r="P18" s="955"/>
      <c r="Q18" s="949"/>
      <c r="R18" s="949"/>
      <c r="S18" s="949"/>
      <c r="T18" s="949"/>
      <c r="U18" s="949"/>
      <c r="V18" s="949"/>
      <c r="W18" s="950"/>
      <c r="X18" s="958"/>
      <c r="Y18" s="958"/>
      <c r="Z18" s="951"/>
      <c r="AA18" s="951"/>
      <c r="AB18" s="951"/>
      <c r="AC18" s="951"/>
      <c r="AD18" s="958"/>
      <c r="AE18" s="951"/>
      <c r="AF18" s="951"/>
      <c r="AG18" s="951"/>
      <c r="AH18" s="951"/>
      <c r="AI18" s="951"/>
      <c r="AJ18" s="951"/>
      <c r="AK18" s="951"/>
      <c r="AL18" s="956"/>
    </row>
    <row r="19" spans="1:38" s="96" customFormat="1" ht="17.5" thickBot="1">
      <c r="A19" s="115">
        <v>1</v>
      </c>
      <c r="B19" s="973" t="s">
        <v>293</v>
      </c>
      <c r="C19" s="974"/>
      <c r="D19" s="975"/>
      <c r="E19" s="116" t="s">
        <v>282</v>
      </c>
      <c r="F19" s="976">
        <f>F18</f>
        <v>184.98599999999999</v>
      </c>
      <c r="G19" s="977"/>
      <c r="H19" s="978">
        <f>'PGCIL - KEC'!I19</f>
        <v>0</v>
      </c>
      <c r="I19" s="979"/>
      <c r="J19" s="980">
        <f t="shared" si="3"/>
        <v>184.98599999999999</v>
      </c>
      <c r="K19" s="981"/>
      <c r="L19" s="642"/>
      <c r="M19" s="982"/>
      <c r="N19" s="982"/>
      <c r="O19" s="982"/>
      <c r="P19" s="982"/>
      <c r="Q19" s="953"/>
      <c r="R19" s="953"/>
      <c r="S19" s="953"/>
      <c r="T19" s="953"/>
      <c r="U19" s="953"/>
      <c r="V19" s="953"/>
      <c r="W19" s="954"/>
      <c r="X19" s="959"/>
      <c r="Y19" s="959"/>
      <c r="Z19" s="952"/>
      <c r="AA19" s="952"/>
      <c r="AB19" s="952"/>
      <c r="AC19" s="952"/>
      <c r="AD19" s="959"/>
      <c r="AE19" s="952"/>
      <c r="AF19" s="952"/>
      <c r="AG19" s="952"/>
      <c r="AH19" s="952"/>
      <c r="AI19" s="952"/>
      <c r="AJ19" s="952"/>
      <c r="AK19" s="952"/>
      <c r="AL19" s="957"/>
    </row>
    <row r="20" spans="1:38" s="118" customFormat="1" ht="14.5">
      <c r="A20" s="117"/>
      <c r="X20" s="872">
        <f>-V28/1000</f>
        <v>-3.3140000000000001</v>
      </c>
      <c r="Y20" s="966">
        <f>X20</f>
        <v>-3.3140000000000001</v>
      </c>
      <c r="Z20" s="867"/>
      <c r="AA20" s="867">
        <f>COUNTA($D24:T24)</f>
        <v>9</v>
      </c>
      <c r="AB20" s="874">
        <f>COUNTIF(D28:T30,"C")</f>
        <v>0</v>
      </c>
      <c r="AC20" s="867">
        <f>AA2-AB2</f>
        <v>0</v>
      </c>
      <c r="AD20" s="867"/>
      <c r="AE20" s="867">
        <f>COUNTA(D24:T24)</f>
        <v>9</v>
      </c>
      <c r="AF20" s="867">
        <f>COUNTIF(D28:T30,"C")</f>
        <v>0</v>
      </c>
      <c r="AG20" s="867">
        <f>AE2-AF2</f>
        <v>0</v>
      </c>
      <c r="AH20" s="867"/>
      <c r="AI20" s="867"/>
      <c r="AJ20" s="971"/>
      <c r="AK20" s="971"/>
      <c r="AL20" s="869"/>
    </row>
    <row r="21" spans="1:38" s="118" customFormat="1" ht="15.5">
      <c r="A21" s="117"/>
      <c r="B21" s="119" t="s">
        <v>1693</v>
      </c>
      <c r="X21" s="965"/>
      <c r="Y21" s="967"/>
      <c r="Z21" s="877"/>
      <c r="AA21" s="877"/>
      <c r="AB21" s="875"/>
      <c r="AC21" s="877"/>
      <c r="AD21" s="877"/>
      <c r="AE21" s="877"/>
      <c r="AF21" s="877"/>
      <c r="AG21" s="877"/>
      <c r="AH21" s="877"/>
      <c r="AI21" s="877"/>
      <c r="AJ21" s="877"/>
      <c r="AK21" s="877"/>
      <c r="AL21" s="882"/>
    </row>
    <row r="22" spans="1:38" s="118" customFormat="1" ht="15.5">
      <c r="A22" s="117"/>
      <c r="B22" s="119"/>
      <c r="X22" s="965"/>
      <c r="Y22" s="967"/>
      <c r="Z22" s="877"/>
      <c r="AA22" s="877"/>
      <c r="AB22" s="875"/>
      <c r="AC22" s="877"/>
      <c r="AD22" s="877"/>
      <c r="AE22" s="877"/>
      <c r="AF22" s="877"/>
      <c r="AG22" s="877"/>
      <c r="AH22" s="877"/>
      <c r="AI22" s="877"/>
      <c r="AJ22" s="877"/>
      <c r="AK22" s="877"/>
      <c r="AL22" s="882"/>
    </row>
    <row r="23" spans="1:38" s="118" customFormat="1" ht="13.5" customHeight="1">
      <c r="A23" s="117"/>
      <c r="C23" s="123"/>
      <c r="E23" s="123"/>
      <c r="G23" s="123"/>
      <c r="I23" s="123"/>
      <c r="Q23" s="123"/>
      <c r="X23" s="873"/>
      <c r="Y23" s="967"/>
      <c r="Z23" s="868"/>
      <c r="AA23" s="868"/>
      <c r="AB23" s="875"/>
      <c r="AC23" s="868"/>
      <c r="AD23" s="868"/>
      <c r="AE23" s="868"/>
      <c r="AF23" s="868"/>
      <c r="AG23" s="868"/>
      <c r="AH23" s="868"/>
      <c r="AI23" s="868"/>
      <c r="AJ23" s="868"/>
      <c r="AK23" s="868"/>
      <c r="AL23" s="870"/>
    </row>
    <row r="24" spans="1:38" s="118" customFormat="1" ht="13.5" customHeight="1">
      <c r="A24" s="117"/>
      <c r="B24" s="120"/>
      <c r="C24" s="122"/>
      <c r="D24" s="120" t="str">
        <f>VLOOKUP(D34,'[2]Visual Chart'!$A$2:$R$481,2,0)</f>
        <v>AP0</v>
      </c>
      <c r="E24" s="122"/>
      <c r="F24" s="120" t="str">
        <f>VLOOKUP(F34,'[2]Visual Chart'!$A$2:$R$481,2,0)</f>
        <v>0/1</v>
      </c>
      <c r="G24" s="122"/>
      <c r="H24" s="120" t="str">
        <f>VLOOKUP(H34,'[2]Visual Chart'!$A$2:$R$481,2,0)</f>
        <v>0/2</v>
      </c>
      <c r="I24" s="122"/>
      <c r="J24" s="120" t="str">
        <f>VLOOKUP(J34,'[2]Visual Chart'!$A$2:$R$481,2,0)</f>
        <v>1/0</v>
      </c>
      <c r="K24" s="120"/>
      <c r="L24" s="120" t="str">
        <f>VLOOKUP(L34,'[2]Visual Chart'!$A$2:$R$481,2,0)</f>
        <v>2/0</v>
      </c>
      <c r="M24" s="120"/>
      <c r="N24" s="120" t="str">
        <f>VLOOKUP(N34,'[2]Visual Chart'!$A$2:$R$481,2,0)</f>
        <v>2/1</v>
      </c>
      <c r="O24" s="120"/>
      <c r="P24" s="120" t="str">
        <f>VLOOKUP(P34,'[2]Visual Chart'!$A$2:$R$481,2,0)</f>
        <v>3/0</v>
      </c>
      <c r="Q24" s="120"/>
      <c r="R24" s="120" t="str">
        <f>VLOOKUP(R34,'[2]Visual Chart'!$A$2:$R$481,2,0)</f>
        <v>3/1</v>
      </c>
      <c r="S24" s="120"/>
      <c r="T24" s="120" t="str">
        <f>VLOOKUP(T34,'[2]Visual Chart'!$A$2:$R$481,2,0)</f>
        <v>3/2</v>
      </c>
      <c r="X24" s="873"/>
      <c r="Y24" s="967"/>
      <c r="Z24" s="868"/>
      <c r="AA24" s="868"/>
      <c r="AB24" s="875"/>
      <c r="AC24" s="868"/>
      <c r="AD24" s="868"/>
      <c r="AE24" s="868"/>
      <c r="AF24" s="868"/>
      <c r="AG24" s="868"/>
      <c r="AH24" s="868"/>
      <c r="AI24" s="868"/>
      <c r="AJ24" s="868"/>
      <c r="AK24" s="868"/>
      <c r="AL24" s="870"/>
    </row>
    <row r="25" spans="1:38" s="118" customFormat="1" ht="13.5" customHeight="1">
      <c r="A25" s="117"/>
      <c r="X25" s="873"/>
      <c r="Y25" s="967"/>
      <c r="Z25" s="868"/>
      <c r="AA25" s="868"/>
      <c r="AB25" s="875"/>
      <c r="AC25" s="868"/>
      <c r="AD25" s="868"/>
      <c r="AE25" s="868"/>
      <c r="AF25" s="868"/>
      <c r="AG25" s="868"/>
      <c r="AH25" s="868"/>
      <c r="AI25" s="868"/>
      <c r="AJ25" s="868"/>
      <c r="AK25" s="868"/>
      <c r="AL25" s="870"/>
    </row>
    <row r="26" spans="1:38" s="118" customFormat="1" ht="13.5" customHeight="1">
      <c r="A26" s="117"/>
      <c r="B26" s="120"/>
      <c r="D26" s="120"/>
      <c r="E26" s="120"/>
      <c r="F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X26" s="873"/>
      <c r="Y26" s="967"/>
      <c r="Z26" s="868"/>
      <c r="AA26" s="868"/>
      <c r="AB26" s="875"/>
      <c r="AC26" s="868"/>
      <c r="AD26" s="868"/>
      <c r="AE26" s="868"/>
      <c r="AF26" s="868"/>
      <c r="AG26" s="868"/>
      <c r="AH26" s="868"/>
      <c r="AI26" s="868"/>
      <c r="AJ26" s="868"/>
      <c r="AK26" s="868"/>
      <c r="AL26" s="870"/>
    </row>
    <row r="27" spans="1:38" s="118" customFormat="1" ht="13.5" customHeight="1" thickBot="1">
      <c r="A27" s="117"/>
      <c r="B27" s="120"/>
      <c r="D27" s="120"/>
      <c r="E27" s="120"/>
      <c r="F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X27" s="873"/>
      <c r="Y27" s="967"/>
      <c r="Z27" s="868"/>
      <c r="AA27" s="868"/>
      <c r="AB27" s="875"/>
      <c r="AC27" s="868"/>
      <c r="AD27" s="868"/>
      <c r="AE27" s="868"/>
      <c r="AF27" s="868"/>
      <c r="AG27" s="868"/>
      <c r="AH27" s="868"/>
      <c r="AI27" s="868"/>
      <c r="AJ27" s="868"/>
      <c r="AK27" s="868"/>
      <c r="AL27" s="870"/>
    </row>
    <row r="28" spans="1:38" s="626" customFormat="1" ht="12.65" customHeight="1">
      <c r="A28" s="633"/>
      <c r="B28" s="634"/>
      <c r="C28" s="629"/>
      <c r="D28" s="885">
        <f>VLOOKUP(D34,'[2]Visual Chart'!$A$2:$R$481,13,0)</f>
        <v>0</v>
      </c>
      <c r="E28" s="120">
        <f>VLOOKUP(D34,'[2]Visual Chart'!$A$2:$R$481,5,0)</f>
        <v>257</v>
      </c>
      <c r="F28" s="885">
        <f>VLOOKUP(F34,'[2]Visual Chart'!$A$2:$R$481,13,0)</f>
        <v>0</v>
      </c>
      <c r="G28" s="120">
        <f>VLOOKUP(F34,'[2]Visual Chart'!$A$2:$R$481,5,0)</f>
        <v>402</v>
      </c>
      <c r="H28" s="885">
        <f>VLOOKUP(H34,'[2]Visual Chart'!$A$2:$R$481,13,0)</f>
        <v>0</v>
      </c>
      <c r="I28" s="120">
        <f>VLOOKUP(H34,'[2]Visual Chart'!$A$2:$R$481,5,0)</f>
        <v>387</v>
      </c>
      <c r="J28" s="885">
        <f>VLOOKUP(J34,'[2]Visual Chart'!$A$2:$R$481,13,0)</f>
        <v>0</v>
      </c>
      <c r="K28" s="120">
        <f>VLOOKUP(J34,'[2]Visual Chart'!$A$2:$R$481,5,0)</f>
        <v>347.5</v>
      </c>
      <c r="L28" s="885">
        <f>VLOOKUP(L34,'[2]Visual Chart'!$A$2:$R$481,13,0)</f>
        <v>0</v>
      </c>
      <c r="M28" s="120">
        <f>VLOOKUP(L34,'[2]Visual Chart'!$A$2:$R$481,5,0)</f>
        <v>391</v>
      </c>
      <c r="N28" s="885">
        <f>VLOOKUP(N34,'[2]Visual Chart'!$A$2:$R$481,13,0)</f>
        <v>0</v>
      </c>
      <c r="O28" s="120">
        <f>VLOOKUP(N34,'[2]Visual Chart'!$A$2:$R$481,5,0)</f>
        <v>367.5</v>
      </c>
      <c r="P28" s="885">
        <f>VLOOKUP(P34,'[2]Visual Chart'!$A$2:$R$481,13,0)</f>
        <v>0</v>
      </c>
      <c r="Q28" s="120">
        <f>VLOOKUP(P34,'[2]Visual Chart'!$A$2:$R$481,5,0)</f>
        <v>429</v>
      </c>
      <c r="R28" s="885">
        <f>VLOOKUP(R34,'[2]Visual Chart'!$A$2:$R$481,13,0)</f>
        <v>0</v>
      </c>
      <c r="S28" s="120">
        <f>VLOOKUP(R34,'[2]Visual Chart'!$A$2:$R$481,5,0)</f>
        <v>387</v>
      </c>
      <c r="T28" s="885">
        <f>VLOOKUP(T34,'[2]Visual Chart'!$A$2:$R$481,13,0)</f>
        <v>0</v>
      </c>
      <c r="U28" s="120">
        <f>VLOOKUP(T34,'[2]Visual Chart'!$A$2:$R$481,5,0)</f>
        <v>346</v>
      </c>
      <c r="V28" s="871">
        <f>SUM(C28:U28)</f>
        <v>3314</v>
      </c>
      <c r="W28" s="972"/>
      <c r="X28" s="873"/>
      <c r="Y28" s="967"/>
      <c r="Z28" s="868"/>
      <c r="AA28" s="868"/>
      <c r="AB28" s="875"/>
      <c r="AC28" s="868"/>
      <c r="AD28" s="868"/>
      <c r="AE28" s="868"/>
      <c r="AF28" s="868"/>
      <c r="AG28" s="868"/>
      <c r="AH28" s="868"/>
      <c r="AI28" s="868"/>
      <c r="AJ28" s="868"/>
      <c r="AK28" s="868"/>
      <c r="AL28" s="870"/>
    </row>
    <row r="29" spans="1:38" s="626" customFormat="1" ht="13.5" customHeight="1">
      <c r="A29" s="633"/>
      <c r="C29" s="629"/>
      <c r="D29" s="886"/>
      <c r="E29" s="629"/>
      <c r="F29" s="886"/>
      <c r="G29" s="629"/>
      <c r="H29" s="886"/>
      <c r="I29" s="629"/>
      <c r="J29" s="886"/>
      <c r="K29" s="629"/>
      <c r="L29" s="886"/>
      <c r="M29" s="629"/>
      <c r="N29" s="886"/>
      <c r="O29" s="629"/>
      <c r="P29" s="886"/>
      <c r="Q29" s="629"/>
      <c r="R29" s="886"/>
      <c r="S29" s="629"/>
      <c r="T29" s="886"/>
      <c r="U29" s="629"/>
      <c r="X29" s="873"/>
      <c r="Y29" s="967"/>
      <c r="Z29" s="868"/>
      <c r="AA29" s="868"/>
      <c r="AB29" s="875"/>
      <c r="AC29" s="868"/>
      <c r="AD29" s="868"/>
      <c r="AE29" s="868"/>
      <c r="AF29" s="868"/>
      <c r="AG29" s="868"/>
      <c r="AH29" s="868"/>
      <c r="AI29" s="868"/>
      <c r="AJ29" s="868"/>
      <c r="AK29" s="868"/>
      <c r="AL29" s="870"/>
    </row>
    <row r="30" spans="1:38" s="626" customFormat="1" ht="13.5" customHeight="1" thickBot="1">
      <c r="A30" s="633"/>
      <c r="D30" s="887"/>
      <c r="F30" s="887"/>
      <c r="H30" s="887"/>
      <c r="J30" s="887"/>
      <c r="L30" s="887"/>
      <c r="N30" s="887"/>
      <c r="P30" s="887"/>
      <c r="R30" s="887"/>
      <c r="T30" s="887"/>
      <c r="X30" s="873"/>
      <c r="Y30" s="967"/>
      <c r="Z30" s="868"/>
      <c r="AA30" s="868"/>
      <c r="AB30" s="875"/>
      <c r="AC30" s="868"/>
      <c r="AD30" s="868"/>
      <c r="AE30" s="868"/>
      <c r="AF30" s="868"/>
      <c r="AG30" s="868"/>
      <c r="AH30" s="868"/>
      <c r="AI30" s="868"/>
      <c r="AJ30" s="868"/>
      <c r="AK30" s="868"/>
      <c r="AL30" s="870"/>
    </row>
    <row r="31" spans="1:38" s="118" customFormat="1" ht="14.15" customHeight="1">
      <c r="A31" s="117"/>
      <c r="B31" s="120"/>
      <c r="C31" s="120"/>
      <c r="D31" s="120" t="str">
        <f>VLOOKUP(D34,'[2]Visual Chart'!$A$2:$R$481,3,0)</f>
        <v>B1+9</v>
      </c>
      <c r="E31" s="120"/>
      <c r="F31" s="120" t="str">
        <f>VLOOKUP(F34,'[2]Visual Chart'!$A$2:$R$481,3,0)</f>
        <v>A+9</v>
      </c>
      <c r="G31" s="120"/>
      <c r="H31" s="120" t="str">
        <f>VLOOKUP(H34,'[2]Visual Chart'!$A$2:$R$481,3,0)</f>
        <v>A+9</v>
      </c>
      <c r="I31" s="120"/>
      <c r="J31" s="120" t="str">
        <f>VLOOKUP(J34,'[2]Visual Chart'!$A$2:$R$481,3,0)</f>
        <v>D60-3</v>
      </c>
      <c r="K31" s="120"/>
      <c r="L31" s="120" t="str">
        <f>VLOOKUP(L34,'[2]Visual Chart'!$A$2:$R$481,3,0)</f>
        <v>D45+3</v>
      </c>
      <c r="M31" s="120"/>
      <c r="N31" s="120" t="str">
        <f>VLOOKUP(N34,'[2]Visual Chart'!$A$2:$R$481,3,0)</f>
        <v>A-1.5</v>
      </c>
      <c r="O31" s="120"/>
      <c r="P31" s="120" t="str">
        <f>VLOOKUP(P34,'[2]Visual Chart'!$A$2:$R$481,3,0)</f>
        <v>C2-3</v>
      </c>
      <c r="Q31" s="120"/>
      <c r="R31" s="120" t="str">
        <f>VLOOKUP(R34,'[2]Visual Chart'!$A$2:$R$481,3,0)</f>
        <v>A+4.5</v>
      </c>
      <c r="S31" s="120"/>
      <c r="T31" s="120" t="str">
        <f>VLOOKUP(T34,'[2]Visual Chart'!$A$2:$R$481,3,0)</f>
        <v>A-3</v>
      </c>
      <c r="U31" s="120"/>
      <c r="X31" s="873"/>
      <c r="Y31" s="967"/>
      <c r="Z31" s="868"/>
      <c r="AA31" s="868"/>
      <c r="AB31" s="875"/>
      <c r="AC31" s="868"/>
      <c r="AD31" s="868"/>
      <c r="AE31" s="868"/>
      <c r="AF31" s="868"/>
      <c r="AG31" s="868"/>
      <c r="AH31" s="868"/>
      <c r="AI31" s="868"/>
      <c r="AJ31" s="868"/>
      <c r="AK31" s="868"/>
      <c r="AL31" s="870"/>
    </row>
    <row r="32" spans="1:38" s="118" customFormat="1" ht="14.15" customHeight="1" thickBot="1">
      <c r="A32" s="117"/>
      <c r="B32" s="12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X32" s="873"/>
      <c r="Y32" s="968"/>
      <c r="Z32" s="868"/>
      <c r="AA32" s="868"/>
      <c r="AB32" s="877"/>
      <c r="AC32" s="868"/>
      <c r="AD32" s="868"/>
      <c r="AE32" s="868"/>
      <c r="AF32" s="868"/>
      <c r="AG32" s="868"/>
      <c r="AH32" s="868"/>
      <c r="AI32" s="868"/>
      <c r="AJ32" s="868"/>
      <c r="AK32" s="868"/>
      <c r="AL32" s="870"/>
    </row>
    <row r="33" spans="1:38" s="118" customFormat="1" ht="14.5">
      <c r="A33" s="117"/>
      <c r="X33" s="872">
        <f>-V41/1000</f>
        <v>-4.07</v>
      </c>
      <c r="Y33" s="867">
        <f>X33</f>
        <v>-4.07</v>
      </c>
      <c r="Z33" s="867"/>
      <c r="AA33" s="867">
        <f>COUNTA($B37:T37)</f>
        <v>10</v>
      </c>
      <c r="AB33" s="874">
        <f>COUNTIF(B41:T43,"C")</f>
        <v>0</v>
      </c>
      <c r="AC33" s="867">
        <f>AA15-AB15</f>
        <v>0</v>
      </c>
      <c r="AD33" s="867"/>
      <c r="AE33" s="867">
        <f>COUNTA(B37:T37)</f>
        <v>10</v>
      </c>
      <c r="AF33" s="867">
        <f>COUNTIF(B41:T43,"C")</f>
        <v>0</v>
      </c>
      <c r="AG33" s="867">
        <f>AE15-AF15</f>
        <v>0</v>
      </c>
      <c r="AH33" s="867"/>
      <c r="AI33" s="867"/>
      <c r="AJ33" s="971"/>
      <c r="AK33" s="971"/>
      <c r="AL33" s="869"/>
    </row>
    <row r="34" spans="1:38" s="118" customFormat="1" ht="15.5">
      <c r="A34" s="117" t="s">
        <v>622</v>
      </c>
      <c r="B34" s="638" t="s">
        <v>328</v>
      </c>
      <c r="C34" s="639"/>
      <c r="D34" s="639">
        <v>1</v>
      </c>
      <c r="E34" s="639"/>
      <c r="F34" s="639">
        <v>2</v>
      </c>
      <c r="G34" s="639"/>
      <c r="H34" s="639">
        <v>3</v>
      </c>
      <c r="I34" s="639"/>
      <c r="J34" s="639">
        <v>4</v>
      </c>
      <c r="K34" s="639"/>
      <c r="L34" s="639">
        <v>5</v>
      </c>
      <c r="M34" s="639"/>
      <c r="N34" s="639">
        <v>6</v>
      </c>
      <c r="O34" s="639"/>
      <c r="P34" s="639">
        <v>7</v>
      </c>
      <c r="Q34" s="639"/>
      <c r="R34" s="639">
        <v>8</v>
      </c>
      <c r="S34" s="639"/>
      <c r="T34" s="639">
        <v>9</v>
      </c>
      <c r="X34" s="965"/>
      <c r="Y34" s="877"/>
      <c r="Z34" s="877"/>
      <c r="AA34" s="877"/>
      <c r="AB34" s="875"/>
      <c r="AC34" s="877"/>
      <c r="AD34" s="877"/>
      <c r="AE34" s="877"/>
      <c r="AF34" s="877"/>
      <c r="AG34" s="877"/>
      <c r="AH34" s="877"/>
      <c r="AI34" s="877"/>
      <c r="AJ34" s="877"/>
      <c r="AK34" s="877"/>
      <c r="AL34" s="882"/>
    </row>
    <row r="35" spans="1:38" s="118" customFormat="1" ht="15.5">
      <c r="A35" s="117"/>
      <c r="B35" s="119"/>
      <c r="X35" s="965"/>
      <c r="Y35" s="877"/>
      <c r="Z35" s="877"/>
      <c r="AA35" s="877"/>
      <c r="AB35" s="875"/>
      <c r="AC35" s="877"/>
      <c r="AD35" s="877"/>
      <c r="AE35" s="877"/>
      <c r="AF35" s="877"/>
      <c r="AG35" s="877"/>
      <c r="AH35" s="877"/>
      <c r="AI35" s="877"/>
      <c r="AJ35" s="877"/>
      <c r="AK35" s="877"/>
      <c r="AL35" s="882"/>
    </row>
    <row r="36" spans="1:38" s="118" customFormat="1" ht="13.5" customHeight="1">
      <c r="A36" s="117"/>
      <c r="C36" s="123"/>
      <c r="E36" s="123"/>
      <c r="G36" s="123"/>
      <c r="I36" s="123"/>
      <c r="O36" s="123"/>
      <c r="X36" s="873"/>
      <c r="Y36" s="868"/>
      <c r="Z36" s="868"/>
      <c r="AA36" s="868"/>
      <c r="AB36" s="875"/>
      <c r="AC36" s="868"/>
      <c r="AD36" s="868"/>
      <c r="AE36" s="868"/>
      <c r="AF36" s="868"/>
      <c r="AG36" s="868"/>
      <c r="AH36" s="868"/>
      <c r="AI36" s="868"/>
      <c r="AJ36" s="868"/>
      <c r="AK36" s="868"/>
      <c r="AL36" s="870"/>
    </row>
    <row r="37" spans="1:38" s="118" customFormat="1" ht="13.5" customHeight="1">
      <c r="A37" s="117"/>
      <c r="B37" s="120" t="str">
        <f>VLOOKUP(B47,'[2]Visual Chart'!$A$2:$R$481,2,0)</f>
        <v>3/3</v>
      </c>
      <c r="C37" s="122"/>
      <c r="D37" s="120" t="str">
        <f>VLOOKUP(D47,'[2]Visual Chart'!$A$2:$R$481,2,0)</f>
        <v>4/0</v>
      </c>
      <c r="E37" s="122"/>
      <c r="F37" s="120" t="str">
        <f>VLOOKUP(F47,'[2]Visual Chart'!$A$2:$R$481,2,0)</f>
        <v>4/1</v>
      </c>
      <c r="G37" s="122"/>
      <c r="H37" s="120" t="str">
        <f>VLOOKUP(H47,'[2]Visual Chart'!$A$2:$R$481,2,0)</f>
        <v>6/0</v>
      </c>
      <c r="I37" s="122"/>
      <c r="J37" s="120" t="str">
        <f>VLOOKUP(J47,'[2]Visual Chart'!$A$2:$R$481,2,0)</f>
        <v>7/0</v>
      </c>
      <c r="K37" s="120"/>
      <c r="L37" s="120" t="str">
        <f>VLOOKUP(L47,'[2]Visual Chart'!$A$2:$R$481,2,0)</f>
        <v>8/0</v>
      </c>
      <c r="M37" s="120"/>
      <c r="N37" s="120" t="str">
        <f>VLOOKUP(N47,'[2]Visual Chart'!$A$2:$R$481,2,0)</f>
        <v>9/0</v>
      </c>
      <c r="O37" s="120"/>
      <c r="P37" s="120" t="str">
        <f>VLOOKUP(P47,'[2]Visual Chart'!$A$2:$R$481,2,0)</f>
        <v>9/1</v>
      </c>
      <c r="Q37" s="120"/>
      <c r="R37" s="120" t="str">
        <f>VLOOKUP(R47,'[2]Visual Chart'!$A$2:$R$481,2,0)</f>
        <v>10/0</v>
      </c>
      <c r="S37" s="120"/>
      <c r="T37" s="120" t="str">
        <f>VLOOKUP(T47,'[2]Visual Chart'!$A$2:$R$481,2,0)</f>
        <v>10/1</v>
      </c>
      <c r="X37" s="873"/>
      <c r="Y37" s="868"/>
      <c r="Z37" s="868"/>
      <c r="AA37" s="868"/>
      <c r="AB37" s="875"/>
      <c r="AC37" s="868"/>
      <c r="AD37" s="868"/>
      <c r="AE37" s="868"/>
      <c r="AF37" s="868"/>
      <c r="AG37" s="868"/>
      <c r="AH37" s="868"/>
      <c r="AI37" s="868"/>
      <c r="AJ37" s="868"/>
      <c r="AK37" s="868"/>
      <c r="AL37" s="870"/>
    </row>
    <row r="38" spans="1:38" s="118" customFormat="1" ht="13.5" customHeight="1">
      <c r="A38" s="117"/>
      <c r="X38" s="873"/>
      <c r="Y38" s="868"/>
      <c r="Z38" s="868"/>
      <c r="AA38" s="868"/>
      <c r="AB38" s="875"/>
      <c r="AC38" s="868"/>
      <c r="AD38" s="868"/>
      <c r="AE38" s="868"/>
      <c r="AF38" s="868"/>
      <c r="AG38" s="868"/>
      <c r="AH38" s="868"/>
      <c r="AI38" s="868"/>
      <c r="AJ38" s="868"/>
      <c r="AK38" s="868"/>
      <c r="AL38" s="870"/>
    </row>
    <row r="39" spans="1:38" s="118" customFormat="1" ht="13.5" customHeight="1">
      <c r="A39" s="117"/>
      <c r="B39" s="120"/>
      <c r="D39" s="120"/>
      <c r="E39" s="120"/>
      <c r="F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X39" s="873"/>
      <c r="Y39" s="868"/>
      <c r="Z39" s="868"/>
      <c r="AA39" s="868"/>
      <c r="AB39" s="875"/>
      <c r="AC39" s="868"/>
      <c r="AD39" s="868"/>
      <c r="AE39" s="868"/>
      <c r="AF39" s="868"/>
      <c r="AG39" s="868"/>
      <c r="AH39" s="868"/>
      <c r="AI39" s="868"/>
      <c r="AJ39" s="868"/>
      <c r="AK39" s="868"/>
      <c r="AL39" s="870"/>
    </row>
    <row r="40" spans="1:38" s="118" customFormat="1" ht="13.5" customHeight="1" thickBot="1">
      <c r="A40" s="117"/>
      <c r="B40" s="120"/>
      <c r="D40" s="120"/>
      <c r="E40" s="120"/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X40" s="873"/>
      <c r="Y40" s="868"/>
      <c r="Z40" s="868"/>
      <c r="AA40" s="868"/>
      <c r="AB40" s="875"/>
      <c r="AC40" s="868"/>
      <c r="AD40" s="868"/>
      <c r="AE40" s="868"/>
      <c r="AF40" s="868"/>
      <c r="AG40" s="868"/>
      <c r="AH40" s="868"/>
      <c r="AI40" s="868"/>
      <c r="AJ40" s="868"/>
      <c r="AK40" s="868"/>
      <c r="AL40" s="870"/>
    </row>
    <row r="41" spans="1:38" s="626" customFormat="1" ht="12.65" customHeight="1">
      <c r="A41" s="633"/>
      <c r="B41" s="885">
        <f>VLOOKUP(B47,'[2]Visual Chart'!$A$2:$R$481,13,0)</f>
        <v>0</v>
      </c>
      <c r="C41" s="120">
        <f>VLOOKUP(B47,'[2]Visual Chart'!$A$2:$R$481,5,0)</f>
        <v>343</v>
      </c>
      <c r="D41" s="885">
        <f>VLOOKUP(D47,'[2]Visual Chart'!$A$2:$R$481,13,0)</f>
        <v>0</v>
      </c>
      <c r="E41" s="120">
        <f>VLOOKUP(D47,'[2]Visual Chart'!$A$2:$R$481,5,0)</f>
        <v>458</v>
      </c>
      <c r="F41" s="885">
        <f>VLOOKUP(F47,'[2]Visual Chart'!$A$2:$R$481,13,0)</f>
        <v>0</v>
      </c>
      <c r="G41" s="120">
        <f>VLOOKUP(F47,'[2]Visual Chart'!$A$2:$R$481,5,0)</f>
        <v>451.5</v>
      </c>
      <c r="H41" s="885">
        <f>VLOOKUP(H47,'[2]Visual Chart'!$A$2:$R$481,13,0)</f>
        <v>0</v>
      </c>
      <c r="I41" s="120">
        <f>VLOOKUP(H47,'[2]Visual Chart'!$A$2:$R$481,5,0)</f>
        <v>483.5</v>
      </c>
      <c r="J41" s="885">
        <f>VLOOKUP(J47,'[2]Visual Chart'!$A$2:$R$481,13,0)</f>
        <v>0</v>
      </c>
      <c r="K41" s="120">
        <f>VLOOKUP(J47,'[2]Visual Chart'!$A$2:$R$481,5,0)</f>
        <v>485</v>
      </c>
      <c r="L41" s="885">
        <f>VLOOKUP(L47,'[2]Visual Chart'!$A$2:$R$481,13,0)</f>
        <v>0</v>
      </c>
      <c r="M41" s="120">
        <f>VLOOKUP(L47,'[2]Visual Chart'!$A$2:$R$481,5,0)</f>
        <v>372</v>
      </c>
      <c r="N41" s="885">
        <f>VLOOKUP(N47,'[2]Visual Chart'!$A$2:$R$481,13,0)</f>
        <v>0</v>
      </c>
      <c r="O41" s="120">
        <f>VLOOKUP(N47,'[2]Visual Chart'!$A$2:$R$481,5,0)</f>
        <v>396</v>
      </c>
      <c r="P41" s="885">
        <f>VLOOKUP(P47,'[2]Visual Chart'!$A$2:$R$481,13,0)</f>
        <v>0</v>
      </c>
      <c r="Q41" s="120">
        <f>VLOOKUP(P47,'[2]Visual Chart'!$A$2:$R$481,5,0)</f>
        <v>371</v>
      </c>
      <c r="R41" s="885">
        <f>VLOOKUP(R47,'[2]Visual Chart'!$A$2:$R$481,13,0)</f>
        <v>0</v>
      </c>
      <c r="S41" s="120">
        <f>VLOOKUP(R47,'[2]Visual Chart'!$A$2:$R$481,5,0)</f>
        <v>354</v>
      </c>
      <c r="T41" s="885">
        <f>VLOOKUP(T47,'[2]Visual Chart'!$A$2:$R$481,13,0)</f>
        <v>0</v>
      </c>
      <c r="U41" s="120">
        <f>VLOOKUP(T47,'[2]Visual Chart'!$A$2:$R$481,5,0)</f>
        <v>356</v>
      </c>
      <c r="V41" s="871">
        <f>SUM(C41:U41)</f>
        <v>4070</v>
      </c>
      <c r="W41" s="972"/>
      <c r="X41" s="873"/>
      <c r="Y41" s="868"/>
      <c r="Z41" s="868"/>
      <c r="AA41" s="868"/>
      <c r="AB41" s="875"/>
      <c r="AC41" s="868"/>
      <c r="AD41" s="868"/>
      <c r="AE41" s="868"/>
      <c r="AF41" s="868"/>
      <c r="AG41" s="868"/>
      <c r="AH41" s="868"/>
      <c r="AI41" s="868"/>
      <c r="AJ41" s="868"/>
      <c r="AK41" s="868"/>
      <c r="AL41" s="870"/>
    </row>
    <row r="42" spans="1:38" s="626" customFormat="1" ht="13.5" customHeight="1">
      <c r="A42" s="633"/>
      <c r="B42" s="886"/>
      <c r="C42" s="629"/>
      <c r="D42" s="886"/>
      <c r="E42" s="629"/>
      <c r="F42" s="886"/>
      <c r="G42" s="629"/>
      <c r="H42" s="886"/>
      <c r="I42" s="629"/>
      <c r="J42" s="886"/>
      <c r="K42" s="629"/>
      <c r="L42" s="886"/>
      <c r="M42" s="629"/>
      <c r="N42" s="886"/>
      <c r="O42" s="629"/>
      <c r="P42" s="886"/>
      <c r="Q42" s="629"/>
      <c r="R42" s="886"/>
      <c r="S42" s="629"/>
      <c r="T42" s="886"/>
      <c r="U42" s="629"/>
      <c r="X42" s="873"/>
      <c r="Y42" s="868"/>
      <c r="Z42" s="868"/>
      <c r="AA42" s="868"/>
      <c r="AB42" s="875"/>
      <c r="AC42" s="868"/>
      <c r="AD42" s="868"/>
      <c r="AE42" s="868"/>
      <c r="AF42" s="868"/>
      <c r="AG42" s="868"/>
      <c r="AH42" s="868"/>
      <c r="AI42" s="868"/>
      <c r="AJ42" s="868"/>
      <c r="AK42" s="868"/>
      <c r="AL42" s="870"/>
    </row>
    <row r="43" spans="1:38" s="626" customFormat="1" ht="13.5" customHeight="1" thickBot="1">
      <c r="A43" s="633"/>
      <c r="B43" s="887"/>
      <c r="D43" s="887"/>
      <c r="F43" s="887"/>
      <c r="H43" s="887"/>
      <c r="J43" s="887"/>
      <c r="L43" s="887"/>
      <c r="N43" s="887"/>
      <c r="P43" s="887"/>
      <c r="R43" s="887"/>
      <c r="T43" s="887"/>
      <c r="X43" s="873"/>
      <c r="Y43" s="868"/>
      <c r="Z43" s="868"/>
      <c r="AA43" s="868"/>
      <c r="AB43" s="875"/>
      <c r="AC43" s="868"/>
      <c r="AD43" s="868"/>
      <c r="AE43" s="868"/>
      <c r="AF43" s="868"/>
      <c r="AG43" s="868"/>
      <c r="AH43" s="868"/>
      <c r="AI43" s="868"/>
      <c r="AJ43" s="868"/>
      <c r="AK43" s="868"/>
      <c r="AL43" s="870"/>
    </row>
    <row r="44" spans="1:38" s="118" customFormat="1" ht="14.15" customHeight="1">
      <c r="A44" s="117"/>
      <c r="B44" s="120" t="str">
        <f>VLOOKUP(B47,'[2]Visual Chart'!$A$2:$R$481,3,0)</f>
        <v>A-3</v>
      </c>
      <c r="C44" s="120"/>
      <c r="D44" s="120" t="str">
        <f>VLOOKUP(D47,'[2]Visual Chart'!$A$2:$R$481,3,0)</f>
        <v>D45+1.5</v>
      </c>
      <c r="E44" s="120"/>
      <c r="F44" s="120" t="str">
        <f>VLOOKUP(F47,'[2]Visual Chart'!$A$2:$R$481,3,0)</f>
        <v>B1+9</v>
      </c>
      <c r="G44" s="120"/>
      <c r="H44" s="120" t="str">
        <f>VLOOKUP(H47,'[2]Visual Chart'!$A$2:$R$481,3,0)</f>
        <v>D45+9</v>
      </c>
      <c r="I44" s="120"/>
      <c r="J44" s="120" t="str">
        <f>VLOOKUP(J47,'[2]Visual Chart'!$A$2:$R$481,3,0)</f>
        <v>B2+0</v>
      </c>
      <c r="K44" s="120"/>
      <c r="L44" s="120" t="str">
        <f>VLOOKUP(L47,'[2]Visual Chart'!$A$2:$R$481,3,0)</f>
        <v>C2+9</v>
      </c>
      <c r="M44" s="120"/>
      <c r="N44" s="120" t="str">
        <f>VLOOKUP(N47,'[2]Visual Chart'!$A$2:$R$481,3,0)</f>
        <v>D45+7.5</v>
      </c>
      <c r="O44" s="120"/>
      <c r="P44" s="120" t="str">
        <f>VLOOKUP(P47,'[2]Visual Chart'!$A$2:$R$481,3,0)</f>
        <v>A-1.5</v>
      </c>
      <c r="Q44" s="120"/>
      <c r="R44" s="120" t="str">
        <f>VLOOKUP(R47,'[2]Visual Chart'!$A$2:$R$481,3,0)</f>
        <v>C1+0</v>
      </c>
      <c r="S44" s="120"/>
      <c r="T44" s="120" t="str">
        <f>VLOOKUP(T47,'[2]Visual Chart'!$A$2:$R$481,3,0)</f>
        <v>A+0</v>
      </c>
      <c r="U44" s="120"/>
      <c r="X44" s="873"/>
      <c r="Y44" s="868"/>
      <c r="Z44" s="868"/>
      <c r="AA44" s="868"/>
      <c r="AB44" s="875"/>
      <c r="AC44" s="868"/>
      <c r="AD44" s="868"/>
      <c r="AE44" s="868"/>
      <c r="AF44" s="868"/>
      <c r="AG44" s="868"/>
      <c r="AH44" s="868"/>
      <c r="AI44" s="868"/>
      <c r="AJ44" s="868"/>
      <c r="AK44" s="868"/>
      <c r="AL44" s="870"/>
    </row>
    <row r="45" spans="1:38" s="118" customFormat="1" ht="14.15" customHeight="1" thickBot="1">
      <c r="A45" s="117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X45" s="873"/>
      <c r="Y45" s="868"/>
      <c r="Z45" s="868"/>
      <c r="AA45" s="868"/>
      <c r="AB45" s="877"/>
      <c r="AC45" s="868"/>
      <c r="AD45" s="868"/>
      <c r="AE45" s="868"/>
      <c r="AF45" s="868"/>
      <c r="AG45" s="868"/>
      <c r="AH45" s="868"/>
      <c r="AI45" s="868"/>
      <c r="AJ45" s="868"/>
      <c r="AK45" s="868"/>
      <c r="AL45" s="870"/>
    </row>
    <row r="46" spans="1:38" s="118" customFormat="1" ht="14.5">
      <c r="A46" s="117"/>
      <c r="X46" s="878">
        <f>V54/1000</f>
        <v>4.0475000000000003</v>
      </c>
      <c r="Y46" s="880">
        <f>X46</f>
        <v>4.0475000000000003</v>
      </c>
      <c r="Z46" s="867"/>
      <c r="AA46" s="867">
        <f>COUNTA($B50:T50)</f>
        <v>10</v>
      </c>
      <c r="AB46" s="874">
        <f>COUNTIF(B54:T56,"C")</f>
        <v>0</v>
      </c>
      <c r="AC46" s="867">
        <f>AA28-AB28</f>
        <v>0</v>
      </c>
      <c r="AD46" s="867"/>
      <c r="AE46" s="867">
        <f>COUNTA(B50:T50)</f>
        <v>10</v>
      </c>
      <c r="AF46" s="867">
        <f>COUNTIF(B54:T56,"C")</f>
        <v>0</v>
      </c>
      <c r="AG46" s="867">
        <f>AE28-AF28</f>
        <v>0</v>
      </c>
      <c r="AH46" s="867"/>
      <c r="AI46" s="867"/>
      <c r="AJ46" s="971"/>
      <c r="AK46" s="971"/>
      <c r="AL46" s="869"/>
    </row>
    <row r="47" spans="1:38" s="118" customFormat="1" ht="14.5">
      <c r="A47" s="117" t="s">
        <v>622</v>
      </c>
      <c r="B47" s="639">
        <f>T34+1</f>
        <v>10</v>
      </c>
      <c r="C47" s="639"/>
      <c r="D47" s="639">
        <f>B47+1</f>
        <v>11</v>
      </c>
      <c r="E47" s="639"/>
      <c r="F47" s="639">
        <f t="shared" ref="F47" si="4">D47+1</f>
        <v>12</v>
      </c>
      <c r="G47" s="639"/>
      <c r="H47" s="639">
        <f t="shared" ref="H47" si="5">F47+1</f>
        <v>13</v>
      </c>
      <c r="I47" s="639"/>
      <c r="J47" s="639">
        <f t="shared" ref="J47" si="6">H47+1</f>
        <v>14</v>
      </c>
      <c r="K47" s="639"/>
      <c r="L47" s="639">
        <f t="shared" ref="L47" si="7">J47+1</f>
        <v>15</v>
      </c>
      <c r="M47" s="639"/>
      <c r="N47" s="639">
        <f t="shared" ref="N47" si="8">L47+1</f>
        <v>16</v>
      </c>
      <c r="O47" s="639"/>
      <c r="P47" s="639">
        <f t="shared" ref="P47" si="9">N47+1</f>
        <v>17</v>
      </c>
      <c r="Q47" s="639"/>
      <c r="R47" s="639">
        <f t="shared" ref="R47" si="10">P47+1</f>
        <v>18</v>
      </c>
      <c r="S47" s="639"/>
      <c r="T47" s="639">
        <f t="shared" ref="T47" si="11">R47+1</f>
        <v>19</v>
      </c>
      <c r="X47" s="883"/>
      <c r="Y47" s="884"/>
      <c r="Z47" s="877"/>
      <c r="AA47" s="877"/>
      <c r="AB47" s="875"/>
      <c r="AC47" s="877"/>
      <c r="AD47" s="877"/>
      <c r="AE47" s="877"/>
      <c r="AF47" s="877"/>
      <c r="AG47" s="877"/>
      <c r="AH47" s="877"/>
      <c r="AI47" s="877"/>
      <c r="AJ47" s="877"/>
      <c r="AK47" s="877"/>
      <c r="AL47" s="882"/>
    </row>
    <row r="48" spans="1:38" s="118" customFormat="1" ht="15.5">
      <c r="A48" s="117"/>
      <c r="B48" s="119"/>
      <c r="X48" s="883"/>
      <c r="Y48" s="884"/>
      <c r="Z48" s="877"/>
      <c r="AA48" s="877"/>
      <c r="AB48" s="875"/>
      <c r="AC48" s="877"/>
      <c r="AD48" s="877"/>
      <c r="AE48" s="877"/>
      <c r="AF48" s="877"/>
      <c r="AG48" s="877"/>
      <c r="AH48" s="877"/>
      <c r="AI48" s="877"/>
      <c r="AJ48" s="877"/>
      <c r="AK48" s="877"/>
      <c r="AL48" s="882"/>
    </row>
    <row r="49" spans="1:38" s="118" customFormat="1" ht="13.5" customHeight="1">
      <c r="A49" s="117"/>
      <c r="C49" s="123"/>
      <c r="E49" s="123"/>
      <c r="G49" s="123"/>
      <c r="I49" s="123"/>
      <c r="Q49" s="123"/>
      <c r="X49" s="879"/>
      <c r="Y49" s="881"/>
      <c r="Z49" s="868"/>
      <c r="AA49" s="868"/>
      <c r="AB49" s="875"/>
      <c r="AC49" s="868"/>
      <c r="AD49" s="868"/>
      <c r="AE49" s="868"/>
      <c r="AF49" s="868"/>
      <c r="AG49" s="868"/>
      <c r="AH49" s="868"/>
      <c r="AI49" s="868"/>
      <c r="AJ49" s="868"/>
      <c r="AK49" s="868"/>
      <c r="AL49" s="870"/>
    </row>
    <row r="50" spans="1:38" s="118" customFormat="1" ht="13.5" customHeight="1">
      <c r="A50" s="117"/>
      <c r="B50" s="120" t="str">
        <f>VLOOKUP(B60,'[2]Visual Chart'!$A$2:$R$481,2,0)</f>
        <v>10/2</v>
      </c>
      <c r="C50" s="122"/>
      <c r="D50" s="120" t="str">
        <f>VLOOKUP(D60,'[2]Visual Chart'!$A$2:$R$481,2,0)</f>
        <v>10/3</v>
      </c>
      <c r="E50" s="122"/>
      <c r="F50" s="120" t="str">
        <f>VLOOKUP(F60,'[2]Visual Chart'!$A$2:$R$481,2,0)</f>
        <v>11/0</v>
      </c>
      <c r="G50" s="122"/>
      <c r="H50" s="120" t="str">
        <f>VLOOKUP(H60,'[2]Visual Chart'!$A$2:$R$481,2,0)</f>
        <v>11/1</v>
      </c>
      <c r="I50" s="122"/>
      <c r="J50" s="120" t="str">
        <f>VLOOKUP(J60,'[2]Visual Chart'!$A$2:$R$481,2,0)</f>
        <v>11/2</v>
      </c>
      <c r="K50" s="120"/>
      <c r="L50" s="120" t="str">
        <f>VLOOKUP(L60,'[2]Visual Chart'!$A$2:$R$481,2,0)</f>
        <v>11/3</v>
      </c>
      <c r="M50" s="120"/>
      <c r="N50" s="120" t="str">
        <f>VLOOKUP(N60,'[2]Visual Chart'!$A$2:$R$481,2,0)</f>
        <v>11/4</v>
      </c>
      <c r="O50" s="120"/>
      <c r="P50" s="120" t="str">
        <f>VLOOKUP(P60,'[2]Visual Chart'!$A$2:$R$481,2,0)</f>
        <v>13/0</v>
      </c>
      <c r="Q50" s="120"/>
      <c r="R50" s="120" t="str">
        <f>VLOOKUP(R60,'[2]Visual Chart'!$A$2:$R$481,2,0)</f>
        <v>14/0</v>
      </c>
      <c r="S50" s="120"/>
      <c r="T50" s="120" t="str">
        <f>VLOOKUP(T60,'[2]Visual Chart'!$A$2:$R$481,2,0)</f>
        <v>15/0</v>
      </c>
      <c r="X50" s="879"/>
      <c r="Y50" s="881"/>
      <c r="Z50" s="868"/>
      <c r="AA50" s="868"/>
      <c r="AB50" s="875"/>
      <c r="AC50" s="868"/>
      <c r="AD50" s="868"/>
      <c r="AE50" s="868"/>
      <c r="AF50" s="868"/>
      <c r="AG50" s="868"/>
      <c r="AH50" s="868"/>
      <c r="AI50" s="868"/>
      <c r="AJ50" s="868"/>
      <c r="AK50" s="868"/>
      <c r="AL50" s="870"/>
    </row>
    <row r="51" spans="1:38" s="118" customFormat="1" ht="13.5" customHeight="1">
      <c r="A51" s="117"/>
      <c r="X51" s="879"/>
      <c r="Y51" s="881"/>
      <c r="Z51" s="868"/>
      <c r="AA51" s="868"/>
      <c r="AB51" s="875"/>
      <c r="AC51" s="868"/>
      <c r="AD51" s="868"/>
      <c r="AE51" s="868"/>
      <c r="AF51" s="868"/>
      <c r="AG51" s="868"/>
      <c r="AH51" s="868"/>
      <c r="AI51" s="868"/>
      <c r="AJ51" s="868"/>
      <c r="AK51" s="868"/>
      <c r="AL51" s="870"/>
    </row>
    <row r="52" spans="1:38" s="118" customFormat="1" ht="13.5" customHeight="1">
      <c r="A52" s="117"/>
      <c r="B52" s="120"/>
      <c r="D52" s="120"/>
      <c r="E52" s="120"/>
      <c r="F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X52" s="879"/>
      <c r="Y52" s="881"/>
      <c r="Z52" s="868"/>
      <c r="AA52" s="868"/>
      <c r="AB52" s="875"/>
      <c r="AC52" s="868"/>
      <c r="AD52" s="868"/>
      <c r="AE52" s="868"/>
      <c r="AF52" s="868"/>
      <c r="AG52" s="868"/>
      <c r="AH52" s="868"/>
      <c r="AI52" s="868"/>
      <c r="AJ52" s="868"/>
      <c r="AK52" s="868"/>
      <c r="AL52" s="870"/>
    </row>
    <row r="53" spans="1:38" s="118" customFormat="1" ht="13.5" customHeight="1" thickBot="1">
      <c r="A53" s="117"/>
      <c r="B53" s="120"/>
      <c r="D53" s="120"/>
      <c r="E53" s="120"/>
      <c r="F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X53" s="879"/>
      <c r="Y53" s="881"/>
      <c r="Z53" s="868"/>
      <c r="AA53" s="868"/>
      <c r="AB53" s="875"/>
      <c r="AC53" s="868"/>
      <c r="AD53" s="868"/>
      <c r="AE53" s="868"/>
      <c r="AF53" s="868"/>
      <c r="AG53" s="868"/>
      <c r="AH53" s="868"/>
      <c r="AI53" s="868"/>
      <c r="AJ53" s="868"/>
      <c r="AK53" s="868"/>
      <c r="AL53" s="870"/>
    </row>
    <row r="54" spans="1:38" s="626" customFormat="1" ht="12.65" customHeight="1">
      <c r="A54" s="633"/>
      <c r="B54" s="885">
        <f>VLOOKUP(B60,'[2]Visual Chart'!$A$2:$R$481,13,0)</f>
        <v>0</v>
      </c>
      <c r="C54" s="120">
        <f>VLOOKUP(B60,'[2]Visual Chart'!$A$2:$R$481,5,0)</f>
        <v>418</v>
      </c>
      <c r="D54" s="885">
        <f>VLOOKUP(D60,'[2]Visual Chart'!$A$2:$R$481,13,0)</f>
        <v>0</v>
      </c>
      <c r="E54" s="120">
        <f>VLOOKUP(D60,'[2]Visual Chart'!$A$2:$R$481,5,0)</f>
        <v>320.5</v>
      </c>
      <c r="F54" s="885">
        <f>VLOOKUP(F60,'[2]Visual Chart'!$A$2:$R$481,13,0)</f>
        <v>0</v>
      </c>
      <c r="G54" s="120">
        <f>VLOOKUP(F60,'[2]Visual Chart'!$A$2:$R$481,5,0)</f>
        <v>457</v>
      </c>
      <c r="H54" s="885">
        <f>VLOOKUP(H60,'[2]Visual Chart'!$A$2:$R$481,13,0)</f>
        <v>0</v>
      </c>
      <c r="I54" s="120">
        <f>VLOOKUP(H60,'[2]Visual Chart'!$A$2:$R$481,5,0)</f>
        <v>413</v>
      </c>
      <c r="J54" s="885">
        <f>VLOOKUP(J60,'[2]Visual Chart'!$A$2:$R$481,13,0)</f>
        <v>0</v>
      </c>
      <c r="K54" s="120">
        <f>VLOOKUP(J60,'[2]Visual Chart'!$A$2:$R$481,5,0)</f>
        <v>395</v>
      </c>
      <c r="L54" s="885">
        <f>VLOOKUP(L60,'[2]Visual Chart'!$A$2:$R$481,13,0)</f>
        <v>0</v>
      </c>
      <c r="M54" s="120">
        <f>VLOOKUP(L60,'[2]Visual Chart'!$A$2:$R$481,5,0)</f>
        <v>410</v>
      </c>
      <c r="N54" s="885">
        <f>VLOOKUP(N60,'[2]Visual Chart'!$A$2:$R$481,13,0)</f>
        <v>0</v>
      </c>
      <c r="O54" s="120">
        <f>VLOOKUP(N60,'[2]Visual Chart'!$A$2:$R$481,5,0)</f>
        <v>349</v>
      </c>
      <c r="P54" s="885">
        <f>VLOOKUP(P60,'[2]Visual Chart'!$A$2:$R$481,13,0)</f>
        <v>0</v>
      </c>
      <c r="Q54" s="120">
        <f>VLOOKUP(P60,'[2]Visual Chart'!$A$2:$R$481,5,0)</f>
        <v>455</v>
      </c>
      <c r="R54" s="885">
        <f>VLOOKUP(R60,'[2]Visual Chart'!$A$2:$R$481,13,0)</f>
        <v>0</v>
      </c>
      <c r="S54" s="120">
        <f>VLOOKUP(R60,'[2]Visual Chart'!$A$2:$R$481,5,0)</f>
        <v>395</v>
      </c>
      <c r="T54" s="885">
        <f>VLOOKUP(T60,'[2]Visual Chart'!$A$2:$R$481,13,0)</f>
        <v>0</v>
      </c>
      <c r="U54" s="120">
        <f>VLOOKUP(T60,'[2]Visual Chart'!$A$2:$R$481,5,0)</f>
        <v>435</v>
      </c>
      <c r="V54" s="871">
        <f>SUM(C54:U54)</f>
        <v>4047.5</v>
      </c>
      <c r="W54" s="972"/>
      <c r="X54" s="879"/>
      <c r="Y54" s="881"/>
      <c r="Z54" s="868"/>
      <c r="AA54" s="868"/>
      <c r="AB54" s="875"/>
      <c r="AC54" s="868"/>
      <c r="AD54" s="868"/>
      <c r="AE54" s="868"/>
      <c r="AF54" s="868"/>
      <c r="AG54" s="868"/>
      <c r="AH54" s="868"/>
      <c r="AI54" s="868"/>
      <c r="AJ54" s="868"/>
      <c r="AK54" s="868"/>
      <c r="AL54" s="870"/>
    </row>
    <row r="55" spans="1:38" s="626" customFormat="1" ht="13.5" customHeight="1">
      <c r="A55" s="633"/>
      <c r="B55" s="886"/>
      <c r="C55" s="629"/>
      <c r="D55" s="886"/>
      <c r="E55" s="629"/>
      <c r="F55" s="886"/>
      <c r="G55" s="629"/>
      <c r="H55" s="886"/>
      <c r="I55" s="629"/>
      <c r="J55" s="886"/>
      <c r="K55" s="629"/>
      <c r="L55" s="886"/>
      <c r="M55" s="629"/>
      <c r="N55" s="886"/>
      <c r="O55" s="629"/>
      <c r="P55" s="886"/>
      <c r="Q55" s="629"/>
      <c r="R55" s="886"/>
      <c r="S55" s="629"/>
      <c r="T55" s="886"/>
      <c r="U55" s="629"/>
      <c r="X55" s="879"/>
      <c r="Y55" s="881"/>
      <c r="Z55" s="868"/>
      <c r="AA55" s="868"/>
      <c r="AB55" s="875"/>
      <c r="AC55" s="868"/>
      <c r="AD55" s="868"/>
      <c r="AE55" s="868"/>
      <c r="AF55" s="868"/>
      <c r="AG55" s="868"/>
      <c r="AH55" s="868"/>
      <c r="AI55" s="868"/>
      <c r="AJ55" s="868"/>
      <c r="AK55" s="868"/>
      <c r="AL55" s="870"/>
    </row>
    <row r="56" spans="1:38" s="626" customFormat="1" ht="13.5" customHeight="1" thickBot="1">
      <c r="A56" s="633"/>
      <c r="B56" s="887"/>
      <c r="D56" s="887"/>
      <c r="F56" s="887"/>
      <c r="H56" s="887"/>
      <c r="J56" s="887"/>
      <c r="L56" s="887"/>
      <c r="N56" s="887"/>
      <c r="P56" s="887"/>
      <c r="R56" s="887"/>
      <c r="T56" s="887"/>
      <c r="X56" s="879"/>
      <c r="Y56" s="881"/>
      <c r="Z56" s="868"/>
      <c r="AA56" s="868"/>
      <c r="AB56" s="875"/>
      <c r="AC56" s="868"/>
      <c r="AD56" s="868"/>
      <c r="AE56" s="868"/>
      <c r="AF56" s="868"/>
      <c r="AG56" s="868"/>
      <c r="AH56" s="868"/>
      <c r="AI56" s="868"/>
      <c r="AJ56" s="868"/>
      <c r="AK56" s="868"/>
      <c r="AL56" s="870"/>
    </row>
    <row r="57" spans="1:38" s="118" customFormat="1" ht="14.15" customHeight="1">
      <c r="A57" s="117"/>
      <c r="B57" s="120" t="str">
        <f>VLOOKUP(B60,'[2]Visual Chart'!$A$2:$R$481,3,0)</f>
        <v>A+4.5</v>
      </c>
      <c r="C57" s="120"/>
      <c r="D57" s="120" t="str">
        <f>VLOOKUP(D60,'[2]Visual Chart'!$A$2:$R$481,3,0)</f>
        <v>A+7.5</v>
      </c>
      <c r="E57" s="120"/>
      <c r="F57" s="120" t="str">
        <f>VLOOKUP(F60,'[2]Visual Chart'!$A$2:$R$481,3,0)</f>
        <v>C2-3</v>
      </c>
      <c r="G57" s="120"/>
      <c r="H57" s="120" t="str">
        <f>VLOOKUP(H60,'[2]Visual Chart'!$A$2:$R$481,3,0)</f>
        <v>B1+9</v>
      </c>
      <c r="I57" s="120"/>
      <c r="J57" s="120" t="str">
        <f>VLOOKUP(J60,'[2]Visual Chart'!$A$2:$R$481,3,0)</f>
        <v>A+1.5</v>
      </c>
      <c r="K57" s="120"/>
      <c r="L57" s="120" t="str">
        <f>VLOOKUP(L60,'[2]Visual Chart'!$A$2:$R$481,3,0)</f>
        <v>A+9</v>
      </c>
      <c r="M57" s="120"/>
      <c r="N57" s="120" t="str">
        <f>VLOOKUP(N60,'[2]Visual Chart'!$A$2:$R$481,3,0)</f>
        <v>A+4.5</v>
      </c>
      <c r="O57" s="120"/>
      <c r="P57" s="120" t="str">
        <f>VLOOKUP(P60,'[2]Visual Chart'!$A$2:$R$481,3,0)</f>
        <v>C1+7.5</v>
      </c>
      <c r="Q57" s="120"/>
      <c r="R57" s="120" t="str">
        <f>VLOOKUP(R60,'[2]Visual Chart'!$A$2:$R$481,3,0)</f>
        <v>B1+9</v>
      </c>
      <c r="S57" s="120"/>
      <c r="T57" s="120" t="str">
        <f>VLOOKUP(T60,'[2]Visual Chart'!$A$2:$R$481,3,0)</f>
        <v>D45-3</v>
      </c>
      <c r="U57" s="120"/>
      <c r="X57" s="879"/>
      <c r="Y57" s="881"/>
      <c r="Z57" s="868"/>
      <c r="AA57" s="868"/>
      <c r="AB57" s="875"/>
      <c r="AC57" s="868"/>
      <c r="AD57" s="868"/>
      <c r="AE57" s="868"/>
      <c r="AF57" s="868"/>
      <c r="AG57" s="868"/>
      <c r="AH57" s="868"/>
      <c r="AI57" s="868"/>
      <c r="AJ57" s="868"/>
      <c r="AK57" s="868"/>
      <c r="AL57" s="870"/>
    </row>
    <row r="58" spans="1:38" s="118" customFormat="1" ht="14.15" customHeight="1" thickBot="1">
      <c r="A58" s="117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X58" s="879"/>
      <c r="Y58" s="881"/>
      <c r="Z58" s="868"/>
      <c r="AA58" s="868"/>
      <c r="AB58" s="877"/>
      <c r="AC58" s="868"/>
      <c r="AD58" s="868"/>
      <c r="AE58" s="868"/>
      <c r="AF58" s="868"/>
      <c r="AG58" s="868"/>
      <c r="AH58" s="868"/>
      <c r="AI58" s="868"/>
      <c r="AJ58" s="868"/>
      <c r="AK58" s="868"/>
      <c r="AL58" s="870"/>
    </row>
    <row r="59" spans="1:38" s="118" customFormat="1" ht="14.5">
      <c r="A59" s="117"/>
      <c r="X59" s="878">
        <f>V67/1000</f>
        <v>3.4239999999999999</v>
      </c>
      <c r="Y59" s="880">
        <f>X59</f>
        <v>3.4239999999999999</v>
      </c>
      <c r="Z59" s="867"/>
      <c r="AA59" s="867">
        <f>COUNTA($B63:T63)</f>
        <v>10</v>
      </c>
      <c r="AB59" s="874">
        <f>COUNTIF(B67:T69,"C")</f>
        <v>0</v>
      </c>
      <c r="AC59" s="867">
        <f>AA41-AB41</f>
        <v>0</v>
      </c>
      <c r="AD59" s="867"/>
      <c r="AE59" s="867">
        <f>COUNTA(B63:T63)</f>
        <v>10</v>
      </c>
      <c r="AF59" s="867">
        <f>COUNTIF(B67:T69,"C")</f>
        <v>0</v>
      </c>
      <c r="AG59" s="867">
        <f>AE41-AF41</f>
        <v>0</v>
      </c>
      <c r="AH59" s="867"/>
      <c r="AI59" s="867"/>
      <c r="AJ59" s="867"/>
      <c r="AK59" s="867"/>
      <c r="AL59" s="869"/>
    </row>
    <row r="60" spans="1:38" s="118" customFormat="1" ht="14.5">
      <c r="A60" s="117"/>
      <c r="B60" s="639">
        <f>T47+1</f>
        <v>20</v>
      </c>
      <c r="C60" s="639"/>
      <c r="D60" s="639">
        <f>B60+1</f>
        <v>21</v>
      </c>
      <c r="E60" s="639"/>
      <c r="F60" s="639">
        <f t="shared" ref="F60" si="12">D60+1</f>
        <v>22</v>
      </c>
      <c r="G60" s="639"/>
      <c r="H60" s="639">
        <f t="shared" ref="H60" si="13">F60+1</f>
        <v>23</v>
      </c>
      <c r="I60" s="639"/>
      <c r="J60" s="639">
        <f t="shared" ref="J60" si="14">H60+1</f>
        <v>24</v>
      </c>
      <c r="K60" s="639"/>
      <c r="L60" s="639">
        <f t="shared" ref="L60" si="15">J60+1</f>
        <v>25</v>
      </c>
      <c r="M60" s="639"/>
      <c r="N60" s="639">
        <f t="shared" ref="N60" si="16">L60+1</f>
        <v>26</v>
      </c>
      <c r="O60" s="639"/>
      <c r="P60" s="639">
        <f t="shared" ref="P60" si="17">N60+1</f>
        <v>27</v>
      </c>
      <c r="Q60" s="639"/>
      <c r="R60" s="639">
        <f t="shared" ref="R60" si="18">P60+1</f>
        <v>28</v>
      </c>
      <c r="S60" s="639"/>
      <c r="T60" s="639">
        <f t="shared" ref="T60" si="19">R60+1</f>
        <v>29</v>
      </c>
      <c r="X60" s="883"/>
      <c r="Y60" s="884"/>
      <c r="Z60" s="877"/>
      <c r="AA60" s="877"/>
      <c r="AB60" s="875"/>
      <c r="AC60" s="877"/>
      <c r="AD60" s="877"/>
      <c r="AE60" s="877"/>
      <c r="AF60" s="877"/>
      <c r="AG60" s="877"/>
      <c r="AH60" s="877"/>
      <c r="AI60" s="877"/>
      <c r="AJ60" s="877"/>
      <c r="AK60" s="877"/>
      <c r="AL60" s="882"/>
    </row>
    <row r="61" spans="1:38" s="118" customFormat="1" ht="15.5">
      <c r="A61" s="117"/>
      <c r="B61" s="119"/>
      <c r="X61" s="883"/>
      <c r="Y61" s="884"/>
      <c r="Z61" s="877"/>
      <c r="AA61" s="877"/>
      <c r="AB61" s="875"/>
      <c r="AC61" s="877"/>
      <c r="AD61" s="877"/>
      <c r="AE61" s="877"/>
      <c r="AF61" s="877"/>
      <c r="AG61" s="877"/>
      <c r="AH61" s="877"/>
      <c r="AI61" s="877"/>
      <c r="AJ61" s="877"/>
      <c r="AK61" s="877"/>
      <c r="AL61" s="882"/>
    </row>
    <row r="62" spans="1:38" s="118" customFormat="1" ht="13.5" customHeight="1">
      <c r="A62" s="117"/>
      <c r="C62" s="123"/>
      <c r="E62" s="123"/>
      <c r="G62" s="123"/>
      <c r="I62" s="123"/>
      <c r="X62" s="879"/>
      <c r="Y62" s="881"/>
      <c r="Z62" s="868"/>
      <c r="AA62" s="868"/>
      <c r="AB62" s="875"/>
      <c r="AC62" s="868"/>
      <c r="AD62" s="868"/>
      <c r="AE62" s="868"/>
      <c r="AF62" s="868"/>
      <c r="AG62" s="868"/>
      <c r="AH62" s="868"/>
      <c r="AI62" s="868"/>
      <c r="AJ62" s="868"/>
      <c r="AK62" s="868"/>
      <c r="AL62" s="870"/>
    </row>
    <row r="63" spans="1:38" s="118" customFormat="1" ht="13.5" customHeight="1">
      <c r="A63" s="117"/>
      <c r="B63" s="120" t="str">
        <f>VLOOKUP(B73,'[2]Visual Chart'!$A$2:$R$481,2,0)</f>
        <v>15/1</v>
      </c>
      <c r="C63" s="122"/>
      <c r="D63" s="120" t="str">
        <f>VLOOKUP(D73,'[2]Visual Chart'!$A$2:$R$481,2,0)</f>
        <v>16/0</v>
      </c>
      <c r="E63" s="122"/>
      <c r="F63" s="120" t="str">
        <f>VLOOKUP(F73,'[2]Visual Chart'!$A$2:$R$481,2,0)</f>
        <v>17/0</v>
      </c>
      <c r="G63" s="122"/>
      <c r="H63" s="120" t="str">
        <f>VLOOKUP(H73,'[2]Visual Chart'!$A$2:$R$481,2,0)</f>
        <v>18/0</v>
      </c>
      <c r="I63" s="122"/>
      <c r="J63" s="120" t="str">
        <f>VLOOKUP(J73,'[2]Visual Chart'!$A$2:$R$481,2,0)</f>
        <v>19/0</v>
      </c>
      <c r="K63" s="120"/>
      <c r="L63" s="120" t="str">
        <f>VLOOKUP(L73,'[2]Visual Chart'!$A$2:$R$481,2,0)</f>
        <v>20/0</v>
      </c>
      <c r="M63" s="120"/>
      <c r="N63" s="120" t="str">
        <f>VLOOKUP(N73,'[2]Visual Chart'!$A$2:$R$481,2,0)</f>
        <v>21/0</v>
      </c>
      <c r="O63" s="120"/>
      <c r="P63" s="120" t="str">
        <f>VLOOKUP(P73,'[2]Visual Chart'!$A$2:$R$481,2,0)</f>
        <v>22/0</v>
      </c>
      <c r="Q63" s="120"/>
      <c r="R63" s="120" t="str">
        <f>VLOOKUP(R73,'[2]Visual Chart'!$A$2:$R$481,2,0)</f>
        <v>23/0</v>
      </c>
      <c r="S63" s="120"/>
      <c r="T63" s="120" t="str">
        <f>VLOOKUP(T73,'[2]Visual Chart'!$A$2:$R$481,2,0)</f>
        <v>23/1</v>
      </c>
      <c r="X63" s="879"/>
      <c r="Y63" s="881"/>
      <c r="Z63" s="868"/>
      <c r="AA63" s="868"/>
      <c r="AB63" s="875"/>
      <c r="AC63" s="868"/>
      <c r="AD63" s="868"/>
      <c r="AE63" s="868"/>
      <c r="AF63" s="868"/>
      <c r="AG63" s="868"/>
      <c r="AH63" s="868"/>
      <c r="AI63" s="868"/>
      <c r="AJ63" s="868"/>
      <c r="AK63" s="868"/>
      <c r="AL63" s="870"/>
    </row>
    <row r="64" spans="1:38" s="118" customFormat="1" ht="13.5" customHeight="1">
      <c r="A64" s="117"/>
      <c r="X64" s="879"/>
      <c r="Y64" s="881"/>
      <c r="Z64" s="868"/>
      <c r="AA64" s="868"/>
      <c r="AB64" s="875"/>
      <c r="AC64" s="868"/>
      <c r="AD64" s="868"/>
      <c r="AE64" s="868"/>
      <c r="AF64" s="868"/>
      <c r="AG64" s="868"/>
      <c r="AH64" s="868"/>
      <c r="AI64" s="868"/>
      <c r="AJ64" s="868"/>
      <c r="AK64" s="868"/>
      <c r="AL64" s="870"/>
    </row>
    <row r="65" spans="1:38" s="118" customFormat="1" ht="13.5" customHeight="1">
      <c r="A65" s="117"/>
      <c r="B65" s="120"/>
      <c r="D65" s="120"/>
      <c r="E65" s="120"/>
      <c r="F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X65" s="879"/>
      <c r="Y65" s="881"/>
      <c r="Z65" s="868"/>
      <c r="AA65" s="868"/>
      <c r="AB65" s="875"/>
      <c r="AC65" s="868"/>
      <c r="AD65" s="868"/>
      <c r="AE65" s="868"/>
      <c r="AF65" s="868"/>
      <c r="AG65" s="868"/>
      <c r="AH65" s="868"/>
      <c r="AI65" s="868"/>
      <c r="AJ65" s="868"/>
      <c r="AK65" s="868"/>
      <c r="AL65" s="870"/>
    </row>
    <row r="66" spans="1:38" s="118" customFormat="1" ht="13.5" customHeight="1" thickBot="1">
      <c r="A66" s="117"/>
      <c r="B66" s="120"/>
      <c r="D66" s="120"/>
      <c r="E66" s="120"/>
      <c r="F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X66" s="879"/>
      <c r="Y66" s="881"/>
      <c r="Z66" s="868"/>
      <c r="AA66" s="868"/>
      <c r="AB66" s="875"/>
      <c r="AC66" s="868"/>
      <c r="AD66" s="868"/>
      <c r="AE66" s="868"/>
      <c r="AF66" s="868"/>
      <c r="AG66" s="868"/>
      <c r="AH66" s="868"/>
      <c r="AI66" s="868"/>
      <c r="AJ66" s="868"/>
      <c r="AK66" s="868"/>
      <c r="AL66" s="870"/>
    </row>
    <row r="67" spans="1:38" s="626" customFormat="1" ht="12.65" customHeight="1">
      <c r="A67" s="633"/>
      <c r="B67" s="885">
        <f>VLOOKUP(B73,'[2]Visual Chart'!$A$2:$R$481,13,0)</f>
        <v>0</v>
      </c>
      <c r="C67" s="120">
        <f>VLOOKUP(B73,'[2]Visual Chart'!$A$2:$R$481,5,0)</f>
        <v>401</v>
      </c>
      <c r="D67" s="885">
        <f>VLOOKUP(D73,'[2]Visual Chart'!$A$2:$R$481,13,0)</f>
        <v>0</v>
      </c>
      <c r="E67" s="120">
        <f>VLOOKUP(D73,'[2]Visual Chart'!$A$2:$R$481,5,0)</f>
        <v>487</v>
      </c>
      <c r="F67" s="885">
        <f>VLOOKUP(F73,'[2]Visual Chart'!$A$2:$R$481,13,0)</f>
        <v>0</v>
      </c>
      <c r="G67" s="120">
        <f>VLOOKUP(F73,'[2]Visual Chart'!$A$2:$R$481,5,0)</f>
        <v>177.5</v>
      </c>
      <c r="H67" s="885">
        <f>VLOOKUP(H73,'[2]Visual Chart'!$A$2:$R$481,13,0)</f>
        <v>0</v>
      </c>
      <c r="I67" s="120">
        <f>VLOOKUP(H73,'[2]Visual Chart'!$A$2:$R$481,5,0)</f>
        <v>206.5</v>
      </c>
      <c r="J67" s="885">
        <f>VLOOKUP(J73,'[2]Visual Chart'!$A$2:$R$481,13,0)</f>
        <v>0</v>
      </c>
      <c r="K67" s="120">
        <f>VLOOKUP(J73,'[2]Visual Chart'!$A$2:$R$481,5,0)</f>
        <v>220.5</v>
      </c>
      <c r="L67" s="885">
        <f>VLOOKUP(L73,'[2]Visual Chart'!$A$2:$R$481,13,0)</f>
        <v>0</v>
      </c>
      <c r="M67" s="120">
        <f>VLOOKUP(L73,'[2]Visual Chart'!$A$2:$R$481,5,0)</f>
        <v>434.5</v>
      </c>
      <c r="N67" s="885">
        <f>VLOOKUP(N73,'[2]Visual Chart'!$A$2:$R$481,13,0)</f>
        <v>0</v>
      </c>
      <c r="O67" s="120">
        <f>VLOOKUP(N73,'[2]Visual Chart'!$A$2:$R$481,5,0)</f>
        <v>431</v>
      </c>
      <c r="P67" s="885">
        <f>VLOOKUP(P73,'[2]Visual Chart'!$A$2:$R$481,13,0)</f>
        <v>0</v>
      </c>
      <c r="Q67" s="120">
        <f>VLOOKUP(P73,'[2]Visual Chart'!$A$2:$R$481,5,0)</f>
        <v>440</v>
      </c>
      <c r="R67" s="885">
        <f>VLOOKUP(R73,'[2]Visual Chart'!$A$2:$R$481,13,0)</f>
        <v>0</v>
      </c>
      <c r="S67" s="120">
        <f>VLOOKUP(R73,'[2]Visual Chart'!$A$2:$R$481,5,0)</f>
        <v>295</v>
      </c>
      <c r="T67" s="885">
        <f>VLOOKUP(T73,'[2]Visual Chart'!$A$2:$R$481,13,0)</f>
        <v>0</v>
      </c>
      <c r="U67" s="120">
        <f>VLOOKUP(T73,'[2]Visual Chart'!$A$2:$R$481,5,0)</f>
        <v>331</v>
      </c>
      <c r="V67" s="871">
        <f>SUM(C67:U67)</f>
        <v>3424</v>
      </c>
      <c r="W67" s="972"/>
      <c r="X67" s="879"/>
      <c r="Y67" s="881"/>
      <c r="Z67" s="868"/>
      <c r="AA67" s="868"/>
      <c r="AB67" s="875"/>
      <c r="AC67" s="868"/>
      <c r="AD67" s="868"/>
      <c r="AE67" s="868"/>
      <c r="AF67" s="868"/>
      <c r="AG67" s="868"/>
      <c r="AH67" s="868"/>
      <c r="AI67" s="868"/>
      <c r="AJ67" s="868"/>
      <c r="AK67" s="868"/>
      <c r="AL67" s="870"/>
    </row>
    <row r="68" spans="1:38" s="626" customFormat="1" ht="13.5" customHeight="1">
      <c r="A68" s="633"/>
      <c r="B68" s="886"/>
      <c r="C68" s="629"/>
      <c r="D68" s="886"/>
      <c r="E68" s="629"/>
      <c r="F68" s="886"/>
      <c r="G68" s="629"/>
      <c r="H68" s="886"/>
      <c r="I68" s="629"/>
      <c r="J68" s="886"/>
      <c r="K68" s="629"/>
      <c r="L68" s="886"/>
      <c r="M68" s="629"/>
      <c r="N68" s="886"/>
      <c r="O68" s="629"/>
      <c r="P68" s="886"/>
      <c r="Q68" s="629"/>
      <c r="R68" s="886"/>
      <c r="S68" s="629"/>
      <c r="T68" s="886"/>
      <c r="U68" s="629"/>
      <c r="X68" s="879"/>
      <c r="Y68" s="881"/>
      <c r="Z68" s="868"/>
      <c r="AA68" s="868"/>
      <c r="AB68" s="875"/>
      <c r="AC68" s="868"/>
      <c r="AD68" s="868"/>
      <c r="AE68" s="868"/>
      <c r="AF68" s="868"/>
      <c r="AG68" s="868"/>
      <c r="AH68" s="868"/>
      <c r="AI68" s="868"/>
      <c r="AJ68" s="868"/>
      <c r="AK68" s="868"/>
      <c r="AL68" s="870"/>
    </row>
    <row r="69" spans="1:38" s="626" customFormat="1" ht="13.4" customHeight="1" thickBot="1">
      <c r="A69" s="633"/>
      <c r="B69" s="887"/>
      <c r="D69" s="887"/>
      <c r="F69" s="887"/>
      <c r="H69" s="887"/>
      <c r="J69" s="887"/>
      <c r="L69" s="887"/>
      <c r="N69" s="887"/>
      <c r="P69" s="887"/>
      <c r="R69" s="887"/>
      <c r="T69" s="887"/>
      <c r="X69" s="879"/>
      <c r="Y69" s="881"/>
      <c r="Z69" s="868"/>
      <c r="AA69" s="868"/>
      <c r="AB69" s="875"/>
      <c r="AC69" s="868"/>
      <c r="AD69" s="868"/>
      <c r="AE69" s="868"/>
      <c r="AF69" s="868"/>
      <c r="AG69" s="868"/>
      <c r="AH69" s="868"/>
      <c r="AI69" s="868"/>
      <c r="AJ69" s="868"/>
      <c r="AK69" s="868"/>
      <c r="AL69" s="870"/>
    </row>
    <row r="70" spans="1:38" s="118" customFormat="1" ht="14.15" customHeight="1">
      <c r="A70" s="117"/>
      <c r="B70" s="120" t="str">
        <f>VLOOKUP(B73,'[2]Visual Chart'!$A$2:$R$481,3,0)</f>
        <v>A+6</v>
      </c>
      <c r="C70" s="120"/>
      <c r="D70" s="120" t="str">
        <f>VLOOKUP(D73,'[2]Visual Chart'!$A$2:$R$481,3,0)</f>
        <v>B2+6</v>
      </c>
      <c r="E70" s="120"/>
      <c r="F70" s="120" t="str">
        <f>VLOOKUP(F73,'[2]Visual Chart'!$A$2:$R$481,3,0)</f>
        <v>D45+4.5</v>
      </c>
      <c r="G70" s="120"/>
      <c r="H70" s="120" t="str">
        <f>VLOOKUP(H73,'[2]Visual Chart'!$A$2:$R$481,3,0)</f>
        <v>D45+0</v>
      </c>
      <c r="I70" s="120"/>
      <c r="J70" s="120" t="str">
        <f>VLOOKUP(J73,'[2]Visual Chart'!$A$2:$R$481,3,0)</f>
        <v>D60+0</v>
      </c>
      <c r="K70" s="120"/>
      <c r="L70" s="120" t="str">
        <f>VLOOKUP(L73,'[2]Visual Chart'!$A$2:$R$481,3,0)</f>
        <v>D45+6</v>
      </c>
      <c r="M70" s="120"/>
      <c r="N70" s="120" t="str">
        <f>VLOOKUP(N73,'[2]Visual Chart'!$A$2:$R$481,3,0)</f>
        <v>C2+6</v>
      </c>
      <c r="O70" s="120"/>
      <c r="P70" s="120" t="str">
        <f>VLOOKUP(P73,'[2]Visual Chart'!$A$2:$R$481,3,0)</f>
        <v>D60+0</v>
      </c>
      <c r="Q70" s="120"/>
      <c r="R70" s="120" t="str">
        <f>VLOOKUP(R73,'[2]Visual Chart'!$A$2:$R$481,3,0)</f>
        <v>D60+3</v>
      </c>
      <c r="S70" s="120"/>
      <c r="T70" s="120" t="str">
        <f>VLOOKUP(T73,'[2]Visual Chart'!$A$2:$R$481,3,0)</f>
        <v>A+0</v>
      </c>
      <c r="U70" s="120"/>
      <c r="X70" s="879"/>
      <c r="Y70" s="881"/>
      <c r="Z70" s="868"/>
      <c r="AA70" s="868"/>
      <c r="AB70" s="875"/>
      <c r="AC70" s="868"/>
      <c r="AD70" s="868"/>
      <c r="AE70" s="868"/>
      <c r="AF70" s="868"/>
      <c r="AG70" s="868"/>
      <c r="AH70" s="868"/>
      <c r="AI70" s="868"/>
      <c r="AJ70" s="868"/>
      <c r="AK70" s="868"/>
      <c r="AL70" s="870"/>
    </row>
    <row r="71" spans="1:38" s="118" customFormat="1" ht="14.15" customHeight="1" thickBot="1">
      <c r="A71" s="117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X71" s="879"/>
      <c r="Y71" s="881"/>
      <c r="Z71" s="868"/>
      <c r="AA71" s="868"/>
      <c r="AB71" s="877"/>
      <c r="AC71" s="868"/>
      <c r="AD71" s="868"/>
      <c r="AE71" s="868"/>
      <c r="AF71" s="868"/>
      <c r="AG71" s="868"/>
      <c r="AH71" s="868"/>
      <c r="AI71" s="868"/>
      <c r="AJ71" s="868"/>
      <c r="AK71" s="868"/>
      <c r="AL71" s="870"/>
    </row>
    <row r="72" spans="1:38" s="118" customFormat="1" ht="14.5">
      <c r="A72" s="117"/>
      <c r="X72" s="878">
        <f>V80/1000</f>
        <v>3.9910000000000001</v>
      </c>
      <c r="Y72" s="880">
        <f>X72</f>
        <v>3.9910000000000001</v>
      </c>
      <c r="Z72" s="867"/>
      <c r="AA72" s="867">
        <f>COUNTA($B76:T76)</f>
        <v>10</v>
      </c>
      <c r="AB72" s="874">
        <f>COUNTIF(B80:T82,"C")</f>
        <v>0</v>
      </c>
      <c r="AC72" s="867">
        <f>AA54-AB54</f>
        <v>0</v>
      </c>
      <c r="AD72" s="867"/>
      <c r="AE72" s="867">
        <f>COUNTA(B76:T76)</f>
        <v>10</v>
      </c>
      <c r="AF72" s="867">
        <f>COUNTIF(B80:T82,"C")</f>
        <v>0</v>
      </c>
      <c r="AG72" s="867">
        <f>AE54-AF54</f>
        <v>0</v>
      </c>
      <c r="AH72" s="867"/>
      <c r="AI72" s="867"/>
      <c r="AJ72" s="867"/>
      <c r="AK72" s="867"/>
      <c r="AL72" s="869"/>
    </row>
    <row r="73" spans="1:38" s="118" customFormat="1" ht="14.5">
      <c r="A73" s="117"/>
      <c r="B73" s="639">
        <f>T60+1</f>
        <v>30</v>
      </c>
      <c r="C73" s="639"/>
      <c r="D73" s="639">
        <f>B73+1</f>
        <v>31</v>
      </c>
      <c r="E73" s="639"/>
      <c r="F73" s="639">
        <f t="shared" ref="F73" si="20">D73+1</f>
        <v>32</v>
      </c>
      <c r="G73" s="639"/>
      <c r="H73" s="639">
        <f t="shared" ref="H73" si="21">F73+1</f>
        <v>33</v>
      </c>
      <c r="I73" s="639"/>
      <c r="J73" s="639">
        <f t="shared" ref="J73" si="22">H73+1</f>
        <v>34</v>
      </c>
      <c r="K73" s="639"/>
      <c r="L73" s="639">
        <f t="shared" ref="L73" si="23">J73+1</f>
        <v>35</v>
      </c>
      <c r="M73" s="639"/>
      <c r="N73" s="639">
        <f t="shared" ref="N73" si="24">L73+1</f>
        <v>36</v>
      </c>
      <c r="O73" s="639"/>
      <c r="P73" s="639">
        <f t="shared" ref="P73" si="25">N73+1</f>
        <v>37</v>
      </c>
      <c r="Q73" s="639"/>
      <c r="R73" s="639">
        <f t="shared" ref="R73" si="26">P73+1</f>
        <v>38</v>
      </c>
      <c r="S73" s="639"/>
      <c r="T73" s="639">
        <f t="shared" ref="T73" si="27">R73+1</f>
        <v>39</v>
      </c>
      <c r="X73" s="883"/>
      <c r="Y73" s="884"/>
      <c r="Z73" s="877"/>
      <c r="AA73" s="877"/>
      <c r="AB73" s="875"/>
      <c r="AC73" s="877"/>
      <c r="AD73" s="877"/>
      <c r="AE73" s="877"/>
      <c r="AF73" s="877"/>
      <c r="AG73" s="877"/>
      <c r="AH73" s="877"/>
      <c r="AI73" s="877"/>
      <c r="AJ73" s="877"/>
      <c r="AK73" s="877"/>
      <c r="AL73" s="882"/>
    </row>
    <row r="74" spans="1:38" s="118" customFormat="1" ht="15.5">
      <c r="A74" s="117"/>
      <c r="B74" s="119"/>
      <c r="X74" s="883"/>
      <c r="Y74" s="884"/>
      <c r="Z74" s="877"/>
      <c r="AA74" s="877"/>
      <c r="AB74" s="875"/>
      <c r="AC74" s="877"/>
      <c r="AD74" s="877"/>
      <c r="AE74" s="877"/>
      <c r="AF74" s="877"/>
      <c r="AG74" s="877"/>
      <c r="AH74" s="877"/>
      <c r="AI74" s="877"/>
      <c r="AJ74" s="877"/>
      <c r="AK74" s="877"/>
      <c r="AL74" s="882"/>
    </row>
    <row r="75" spans="1:38" s="118" customFormat="1" ht="13.5" customHeight="1">
      <c r="A75" s="117"/>
      <c r="C75" s="123"/>
      <c r="E75" s="123"/>
      <c r="G75" s="123"/>
      <c r="I75" s="123"/>
      <c r="X75" s="879"/>
      <c r="Y75" s="881"/>
      <c r="Z75" s="868"/>
      <c r="AA75" s="868"/>
      <c r="AB75" s="875"/>
      <c r="AC75" s="868"/>
      <c r="AD75" s="868"/>
      <c r="AE75" s="868"/>
      <c r="AF75" s="868"/>
      <c r="AG75" s="868"/>
      <c r="AH75" s="868"/>
      <c r="AI75" s="868"/>
      <c r="AJ75" s="868"/>
      <c r="AK75" s="868"/>
      <c r="AL75" s="870"/>
    </row>
    <row r="76" spans="1:38" s="118" customFormat="1" ht="13.5" customHeight="1">
      <c r="A76" s="117"/>
      <c r="B76" s="120" t="str">
        <f>VLOOKUP(B86,'[2]Visual Chart'!$A$2:$R$481,2,0)</f>
        <v>23/2</v>
      </c>
      <c r="C76" s="122"/>
      <c r="D76" s="120" t="str">
        <f>VLOOKUP(D86,'[2]Visual Chart'!$A$2:$R$481,2,0)</f>
        <v>23/3</v>
      </c>
      <c r="E76" s="122"/>
      <c r="F76" s="120" t="str">
        <f>VLOOKUP(F86,'[2]Visual Chart'!$A$2:$R$481,2,0)</f>
        <v>24/0</v>
      </c>
      <c r="G76" s="122"/>
      <c r="H76" s="120" t="str">
        <f>VLOOKUP(H86,'[2]Visual Chart'!$A$2:$R$481,2,0)</f>
        <v>24/1</v>
      </c>
      <c r="I76" s="122"/>
      <c r="J76" s="120" t="str">
        <f>VLOOKUP(J86,'[2]Visual Chart'!$A$2:$R$481,2,0)</f>
        <v>24/2</v>
      </c>
      <c r="K76" s="120"/>
      <c r="L76" s="120" t="str">
        <f>VLOOKUP(L86,'[2]Visual Chart'!$A$2:$R$481,2,0)</f>
        <v>24/3</v>
      </c>
      <c r="M76" s="120"/>
      <c r="N76" s="120" t="str">
        <f>VLOOKUP(N86,'[2]Visual Chart'!$A$2:$R$481,2,0)</f>
        <v>25/0</v>
      </c>
      <c r="O76" s="120"/>
      <c r="P76" s="120" t="str">
        <f>VLOOKUP(P86,'[2]Visual Chart'!$A$2:$R$481,2,0)</f>
        <v>26/0</v>
      </c>
      <c r="Q76" s="120"/>
      <c r="R76" s="120" t="str">
        <f>VLOOKUP(R86,'[2]Visual Chart'!$A$2:$R$481,2,0)</f>
        <v>27/0</v>
      </c>
      <c r="S76" s="120"/>
      <c r="T76" s="120" t="str">
        <f>VLOOKUP(T86,'[2]Visual Chart'!$A$2:$R$481,2,0)</f>
        <v>28/0</v>
      </c>
      <c r="X76" s="879"/>
      <c r="Y76" s="881"/>
      <c r="Z76" s="868"/>
      <c r="AA76" s="868"/>
      <c r="AB76" s="875"/>
      <c r="AC76" s="868"/>
      <c r="AD76" s="868"/>
      <c r="AE76" s="868"/>
      <c r="AF76" s="868"/>
      <c r="AG76" s="868"/>
      <c r="AH76" s="868"/>
      <c r="AI76" s="868"/>
      <c r="AJ76" s="868"/>
      <c r="AK76" s="868"/>
      <c r="AL76" s="870"/>
    </row>
    <row r="77" spans="1:38" s="118" customFormat="1" ht="13.5" customHeight="1">
      <c r="A77" s="117"/>
      <c r="X77" s="879"/>
      <c r="Y77" s="881"/>
      <c r="Z77" s="868"/>
      <c r="AA77" s="868"/>
      <c r="AB77" s="875"/>
      <c r="AC77" s="868"/>
      <c r="AD77" s="868"/>
      <c r="AE77" s="868"/>
      <c r="AF77" s="868"/>
      <c r="AG77" s="868"/>
      <c r="AH77" s="868"/>
      <c r="AI77" s="868"/>
      <c r="AJ77" s="868"/>
      <c r="AK77" s="868"/>
      <c r="AL77" s="870"/>
    </row>
    <row r="78" spans="1:38" s="118" customFormat="1" ht="13.5" customHeight="1">
      <c r="A78" s="117"/>
      <c r="B78" s="120"/>
      <c r="D78" s="120"/>
      <c r="E78" s="120"/>
      <c r="F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X78" s="879"/>
      <c r="Y78" s="881"/>
      <c r="Z78" s="868"/>
      <c r="AA78" s="868"/>
      <c r="AB78" s="875"/>
      <c r="AC78" s="868"/>
      <c r="AD78" s="868"/>
      <c r="AE78" s="868"/>
      <c r="AF78" s="868"/>
      <c r="AG78" s="868"/>
      <c r="AH78" s="868"/>
      <c r="AI78" s="868"/>
      <c r="AJ78" s="868"/>
      <c r="AK78" s="868"/>
      <c r="AL78" s="870"/>
    </row>
    <row r="79" spans="1:38" s="118" customFormat="1" ht="13.5" customHeight="1" thickBot="1">
      <c r="A79" s="117"/>
      <c r="B79" s="120"/>
      <c r="D79" s="120"/>
      <c r="E79" s="120"/>
      <c r="F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X79" s="879"/>
      <c r="Y79" s="881"/>
      <c r="Z79" s="868"/>
      <c r="AA79" s="868"/>
      <c r="AB79" s="875"/>
      <c r="AC79" s="868"/>
      <c r="AD79" s="868"/>
      <c r="AE79" s="868"/>
      <c r="AF79" s="868"/>
      <c r="AG79" s="868"/>
      <c r="AH79" s="868"/>
      <c r="AI79" s="868"/>
      <c r="AJ79" s="868"/>
      <c r="AK79" s="868"/>
      <c r="AL79" s="870"/>
    </row>
    <row r="80" spans="1:38" s="626" customFormat="1" ht="12.65" customHeight="1">
      <c r="A80" s="633"/>
      <c r="B80" s="885">
        <f>VLOOKUP(B86,'[2]Visual Chart'!$A$2:$R$481,13,0)</f>
        <v>0</v>
      </c>
      <c r="C80" s="120">
        <f>VLOOKUP(B86,'[2]Visual Chart'!$A$2:$R$481,5,0)</f>
        <v>323</v>
      </c>
      <c r="D80" s="885">
        <f>VLOOKUP(D86,'[2]Visual Chart'!$A$2:$R$481,13,0)</f>
        <v>0</v>
      </c>
      <c r="E80" s="120">
        <f>VLOOKUP(D86,'[2]Visual Chart'!$A$2:$R$481,5,0)</f>
        <v>507</v>
      </c>
      <c r="F80" s="885">
        <f>VLOOKUP(F86,'[2]Visual Chart'!$A$2:$R$481,13,0)</f>
        <v>0</v>
      </c>
      <c r="G80" s="120">
        <f>VLOOKUP(F86,'[2]Visual Chart'!$A$2:$R$481,5,0)</f>
        <v>426</v>
      </c>
      <c r="H80" s="885">
        <f>VLOOKUP(H86,'[2]Visual Chart'!$A$2:$R$481,13,0)</f>
        <v>0</v>
      </c>
      <c r="I80" s="120">
        <f>VLOOKUP(H86,'[2]Visual Chart'!$A$2:$R$481,5,0)</f>
        <v>351</v>
      </c>
      <c r="J80" s="885">
        <f>VLOOKUP(J86,'[2]Visual Chart'!$A$2:$R$481,13,0)</f>
        <v>0</v>
      </c>
      <c r="K80" s="120">
        <f>VLOOKUP(J86,'[2]Visual Chart'!$A$2:$R$481,5,0)</f>
        <v>352</v>
      </c>
      <c r="L80" s="885">
        <f>VLOOKUP(L86,'[2]Visual Chart'!$A$2:$R$481,13,0)</f>
        <v>0</v>
      </c>
      <c r="M80" s="120">
        <f>VLOOKUP(L86,'[2]Visual Chart'!$A$2:$R$481,5,0)</f>
        <v>422</v>
      </c>
      <c r="N80" s="885">
        <f>VLOOKUP(N86,'[2]Visual Chart'!$A$2:$R$481,13,0)</f>
        <v>0</v>
      </c>
      <c r="O80" s="120">
        <f>VLOOKUP(N86,'[2]Visual Chart'!$A$2:$R$481,5,0)</f>
        <v>370</v>
      </c>
      <c r="P80" s="885">
        <f>VLOOKUP(P86,'[2]Visual Chart'!$A$2:$R$481,13,0)</f>
        <v>0</v>
      </c>
      <c r="Q80" s="120">
        <f>VLOOKUP(P86,'[2]Visual Chart'!$A$2:$R$481,5,0)</f>
        <v>431</v>
      </c>
      <c r="R80" s="885">
        <f>VLOOKUP(R86,'[2]Visual Chart'!$A$2:$R$481,13,0)</f>
        <v>0</v>
      </c>
      <c r="S80" s="120">
        <f>VLOOKUP(R86,'[2]Visual Chart'!$A$2:$R$481,5,0)</f>
        <v>429</v>
      </c>
      <c r="T80" s="885">
        <f>VLOOKUP(T86,'[2]Visual Chart'!$A$2:$R$481,13,0)</f>
        <v>0</v>
      </c>
      <c r="U80" s="120">
        <f>VLOOKUP(T86,'[2]Visual Chart'!$A$2:$R$481,5,0)</f>
        <v>380</v>
      </c>
      <c r="V80" s="871">
        <f>SUM(C80:U80)</f>
        <v>3991</v>
      </c>
      <c r="W80" s="972"/>
      <c r="X80" s="879"/>
      <c r="Y80" s="881"/>
      <c r="Z80" s="868"/>
      <c r="AA80" s="868"/>
      <c r="AB80" s="875"/>
      <c r="AC80" s="868"/>
      <c r="AD80" s="868"/>
      <c r="AE80" s="868"/>
      <c r="AF80" s="868"/>
      <c r="AG80" s="868"/>
      <c r="AH80" s="868"/>
      <c r="AI80" s="868"/>
      <c r="AJ80" s="868"/>
      <c r="AK80" s="868"/>
      <c r="AL80" s="870"/>
    </row>
    <row r="81" spans="1:38" s="626" customFormat="1" ht="13.5" customHeight="1">
      <c r="A81" s="633"/>
      <c r="B81" s="886"/>
      <c r="C81" s="629"/>
      <c r="D81" s="886"/>
      <c r="E81" s="629"/>
      <c r="F81" s="886"/>
      <c r="G81" s="629"/>
      <c r="H81" s="886"/>
      <c r="I81" s="629"/>
      <c r="J81" s="886"/>
      <c r="K81" s="629"/>
      <c r="L81" s="886"/>
      <c r="M81" s="629"/>
      <c r="N81" s="886"/>
      <c r="O81" s="629"/>
      <c r="P81" s="886"/>
      <c r="Q81" s="629"/>
      <c r="R81" s="886"/>
      <c r="S81" s="629"/>
      <c r="T81" s="886"/>
      <c r="U81" s="629"/>
      <c r="X81" s="879"/>
      <c r="Y81" s="881"/>
      <c r="Z81" s="868"/>
      <c r="AA81" s="868"/>
      <c r="AB81" s="875"/>
      <c r="AC81" s="868"/>
      <c r="AD81" s="868"/>
      <c r="AE81" s="868"/>
      <c r="AF81" s="868"/>
      <c r="AG81" s="868"/>
      <c r="AH81" s="868"/>
      <c r="AI81" s="868"/>
      <c r="AJ81" s="868"/>
      <c r="AK81" s="868"/>
      <c r="AL81" s="870"/>
    </row>
    <row r="82" spans="1:38" s="626" customFormat="1" ht="13.5" customHeight="1" thickBot="1">
      <c r="A82" s="633"/>
      <c r="B82" s="887"/>
      <c r="D82" s="887"/>
      <c r="F82" s="887"/>
      <c r="H82" s="887"/>
      <c r="J82" s="887"/>
      <c r="L82" s="887"/>
      <c r="N82" s="887"/>
      <c r="P82" s="887"/>
      <c r="R82" s="887"/>
      <c r="T82" s="887"/>
      <c r="X82" s="879"/>
      <c r="Y82" s="881"/>
      <c r="Z82" s="868"/>
      <c r="AA82" s="868"/>
      <c r="AB82" s="875"/>
      <c r="AC82" s="868"/>
      <c r="AD82" s="868"/>
      <c r="AE82" s="868"/>
      <c r="AF82" s="868"/>
      <c r="AG82" s="868"/>
      <c r="AH82" s="868"/>
      <c r="AI82" s="868"/>
      <c r="AJ82" s="868"/>
      <c r="AK82" s="868"/>
      <c r="AL82" s="870"/>
    </row>
    <row r="83" spans="1:38" s="118" customFormat="1" ht="14.15" customHeight="1">
      <c r="A83" s="117"/>
      <c r="B83" s="120" t="str">
        <f>VLOOKUP(B86,'[2]Visual Chart'!$A$2:$R$481,3,0)</f>
        <v>A+9</v>
      </c>
      <c r="C83" s="120"/>
      <c r="D83" s="120" t="str">
        <f>VLOOKUP(D86,'[2]Visual Chart'!$A$2:$R$481,3,0)</f>
        <v>A-3</v>
      </c>
      <c r="E83" s="120"/>
      <c r="F83" s="120" t="str">
        <f>VLOOKUP(F86,'[2]Visual Chart'!$A$2:$R$481,3,0)</f>
        <v>D45+6</v>
      </c>
      <c r="G83" s="120"/>
      <c r="H83" s="120" t="str">
        <f>VLOOKUP(H86,'[2]Visual Chart'!$A$2:$R$481,3,0)</f>
        <v>A+7.5</v>
      </c>
      <c r="I83" s="120"/>
      <c r="J83" s="120" t="str">
        <f>VLOOKUP(J86,'[2]Visual Chart'!$A$2:$R$481,3,0)</f>
        <v>A+4.5</v>
      </c>
      <c r="K83" s="120"/>
      <c r="L83" s="120" t="str">
        <f>VLOOKUP(L86,'[2]Visual Chart'!$A$2:$R$481,3,0)</f>
        <v>A+7.5</v>
      </c>
      <c r="M83" s="120"/>
      <c r="N83" s="120" t="str">
        <f>VLOOKUP(N86,'[2]Visual Chart'!$A$2:$R$481,3,0)</f>
        <v>C2+9</v>
      </c>
      <c r="O83" s="120"/>
      <c r="P83" s="120" t="str">
        <f>VLOOKUP(P86,'[2]Visual Chart'!$A$2:$R$481,3,0)</f>
        <v>D60+0</v>
      </c>
      <c r="Q83" s="120"/>
      <c r="R83" s="120" t="str">
        <f>VLOOKUP(R86,'[2]Visual Chart'!$A$2:$R$481,3,0)</f>
        <v>D60+6</v>
      </c>
      <c r="S83" s="120"/>
      <c r="T83" s="120" t="str">
        <f>VLOOKUP(T86,'[2]Visual Chart'!$A$2:$R$481,3,0)</f>
        <v>B2+4.5</v>
      </c>
      <c r="U83" s="120"/>
      <c r="X83" s="879"/>
      <c r="Y83" s="881"/>
      <c r="Z83" s="868"/>
      <c r="AA83" s="868"/>
      <c r="AB83" s="875"/>
      <c r="AC83" s="868"/>
      <c r="AD83" s="868"/>
      <c r="AE83" s="868"/>
      <c r="AF83" s="868"/>
      <c r="AG83" s="868"/>
      <c r="AH83" s="868"/>
      <c r="AI83" s="868"/>
      <c r="AJ83" s="868"/>
      <c r="AK83" s="868"/>
      <c r="AL83" s="870"/>
    </row>
    <row r="84" spans="1:38" s="118" customFormat="1" ht="14.15" customHeight="1" thickBot="1">
      <c r="A84" s="117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X84" s="879"/>
      <c r="Y84" s="881"/>
      <c r="Z84" s="868"/>
      <c r="AA84" s="868"/>
      <c r="AB84" s="877"/>
      <c r="AC84" s="868"/>
      <c r="AD84" s="868"/>
      <c r="AE84" s="868"/>
      <c r="AF84" s="868"/>
      <c r="AG84" s="868"/>
      <c r="AH84" s="868"/>
      <c r="AI84" s="868"/>
      <c r="AJ84" s="868"/>
      <c r="AK84" s="868"/>
      <c r="AL84" s="870"/>
    </row>
    <row r="85" spans="1:38" s="118" customFormat="1" ht="14.5">
      <c r="A85" s="117"/>
      <c r="X85" s="878">
        <f>V93/1000</f>
        <v>3.5954999999999999</v>
      </c>
      <c r="Y85" s="880">
        <f>X85</f>
        <v>3.5954999999999999</v>
      </c>
      <c r="Z85" s="867"/>
      <c r="AA85" s="867">
        <f>COUNTA($B89:T89)</f>
        <v>10</v>
      </c>
      <c r="AB85" s="874">
        <f>COUNTIF(B93:T95,"C")</f>
        <v>0</v>
      </c>
      <c r="AC85" s="867">
        <f>AA67-AB67</f>
        <v>0</v>
      </c>
      <c r="AD85" s="867"/>
      <c r="AE85" s="867">
        <f>COUNTA(B89:T89)</f>
        <v>10</v>
      </c>
      <c r="AF85" s="867">
        <f>COUNTIF(B93:T95,"C")</f>
        <v>0</v>
      </c>
      <c r="AG85" s="867">
        <f>AE67-AF67</f>
        <v>0</v>
      </c>
      <c r="AH85" s="867"/>
      <c r="AI85" s="867"/>
      <c r="AJ85" s="867"/>
      <c r="AK85" s="867"/>
      <c r="AL85" s="869"/>
    </row>
    <row r="86" spans="1:38" s="118" customFormat="1" ht="14.5">
      <c r="A86" s="117"/>
      <c r="B86" s="639">
        <f>T73+1</f>
        <v>40</v>
      </c>
      <c r="C86" s="639"/>
      <c r="D86" s="639">
        <f>B86+1</f>
        <v>41</v>
      </c>
      <c r="E86" s="639"/>
      <c r="F86" s="639">
        <f t="shared" ref="F86" si="28">D86+1</f>
        <v>42</v>
      </c>
      <c r="G86" s="639"/>
      <c r="H86" s="639">
        <f t="shared" ref="H86" si="29">F86+1</f>
        <v>43</v>
      </c>
      <c r="I86" s="639"/>
      <c r="J86" s="639">
        <f t="shared" ref="J86" si="30">H86+1</f>
        <v>44</v>
      </c>
      <c r="K86" s="639"/>
      <c r="L86" s="639">
        <f t="shared" ref="L86" si="31">J86+1</f>
        <v>45</v>
      </c>
      <c r="M86" s="639"/>
      <c r="N86" s="639">
        <f t="shared" ref="N86" si="32">L86+1</f>
        <v>46</v>
      </c>
      <c r="O86" s="639"/>
      <c r="P86" s="639">
        <f t="shared" ref="P86" si="33">N86+1</f>
        <v>47</v>
      </c>
      <c r="Q86" s="639"/>
      <c r="R86" s="639">
        <f t="shared" ref="R86" si="34">P86+1</f>
        <v>48</v>
      </c>
      <c r="S86" s="639"/>
      <c r="T86" s="639">
        <f t="shared" ref="T86" si="35">R86+1</f>
        <v>49</v>
      </c>
      <c r="U86" s="639"/>
      <c r="X86" s="883"/>
      <c r="Y86" s="884"/>
      <c r="Z86" s="877"/>
      <c r="AA86" s="877"/>
      <c r="AB86" s="875"/>
      <c r="AC86" s="877"/>
      <c r="AD86" s="877"/>
      <c r="AE86" s="877"/>
      <c r="AF86" s="877"/>
      <c r="AG86" s="877"/>
      <c r="AH86" s="877"/>
      <c r="AI86" s="877"/>
      <c r="AJ86" s="877"/>
      <c r="AK86" s="877"/>
      <c r="AL86" s="882"/>
    </row>
    <row r="87" spans="1:38" s="118" customFormat="1" ht="15.5">
      <c r="A87" s="117"/>
      <c r="B87" s="119"/>
      <c r="X87" s="883"/>
      <c r="Y87" s="884"/>
      <c r="Z87" s="877"/>
      <c r="AA87" s="877"/>
      <c r="AB87" s="875"/>
      <c r="AC87" s="877"/>
      <c r="AD87" s="877"/>
      <c r="AE87" s="877"/>
      <c r="AF87" s="877"/>
      <c r="AG87" s="877"/>
      <c r="AH87" s="877"/>
      <c r="AI87" s="877"/>
      <c r="AJ87" s="877"/>
      <c r="AK87" s="877"/>
      <c r="AL87" s="882"/>
    </row>
    <row r="88" spans="1:38" s="118" customFormat="1" ht="13.5" customHeight="1">
      <c r="A88" s="117"/>
      <c r="C88" s="123"/>
      <c r="E88" s="123"/>
      <c r="G88" s="123"/>
      <c r="I88" s="123"/>
      <c r="X88" s="879"/>
      <c r="Y88" s="881"/>
      <c r="Z88" s="868"/>
      <c r="AA88" s="868"/>
      <c r="AB88" s="875"/>
      <c r="AC88" s="868"/>
      <c r="AD88" s="868"/>
      <c r="AE88" s="868"/>
      <c r="AF88" s="868"/>
      <c r="AG88" s="868"/>
      <c r="AH88" s="868"/>
      <c r="AI88" s="868"/>
      <c r="AJ88" s="868"/>
      <c r="AK88" s="868"/>
      <c r="AL88" s="870"/>
    </row>
    <row r="89" spans="1:38" s="118" customFormat="1" ht="13.5" customHeight="1">
      <c r="A89" s="117"/>
      <c r="B89" s="120" t="str">
        <f>VLOOKUP(B99,'[2]Visual Chart'!$A$2:$R$481,2,0)</f>
        <v>28/1</v>
      </c>
      <c r="C89" s="122"/>
      <c r="D89" s="120" t="str">
        <f>VLOOKUP(D99,'[2]Visual Chart'!$A$2:$R$481,2,0)</f>
        <v>29/0</v>
      </c>
      <c r="E89" s="122"/>
      <c r="F89" s="120" t="str">
        <f>VLOOKUP(F99,'[2]Visual Chart'!$A$2:$R$481,2,0)</f>
        <v>29/1</v>
      </c>
      <c r="G89" s="122"/>
      <c r="H89" s="120" t="str">
        <f>VLOOKUP(H99,'[2]Visual Chart'!$A$2:$R$481,2,0)</f>
        <v>30/0</v>
      </c>
      <c r="I89" s="122"/>
      <c r="J89" s="120" t="str">
        <f>VLOOKUP(J99,'[2]Visual Chart'!$A$2:$R$481,2,0)</f>
        <v>30/1</v>
      </c>
      <c r="K89" s="120"/>
      <c r="L89" s="120" t="str">
        <f>VLOOKUP(L99,'[2]Visual Chart'!$A$2:$R$481,2,0)</f>
        <v>31/0</v>
      </c>
      <c r="M89" s="120"/>
      <c r="N89" s="120" t="str">
        <f>VLOOKUP(N99,'[2]Visual Chart'!$A$2:$R$481,2,0)</f>
        <v>31/1</v>
      </c>
      <c r="O89" s="120"/>
      <c r="P89" s="120" t="str">
        <f>VLOOKUP(P99,'[2]Visual Chart'!$A$2:$R$481,2,0)</f>
        <v>31A/0</v>
      </c>
      <c r="Q89" s="120"/>
      <c r="R89" s="120" t="str">
        <f>VLOOKUP(R99,'[2]Visual Chart'!$A$2:$R$481,2,0)</f>
        <v>32/0</v>
      </c>
      <c r="S89" s="120"/>
      <c r="T89" s="120" t="str">
        <f>VLOOKUP(T99,'[2]Visual Chart'!$A$2:$R$481,2,0)</f>
        <v>32A/0</v>
      </c>
      <c r="X89" s="879"/>
      <c r="Y89" s="881"/>
      <c r="Z89" s="868"/>
      <c r="AA89" s="868"/>
      <c r="AB89" s="875"/>
      <c r="AC89" s="868"/>
      <c r="AD89" s="868"/>
      <c r="AE89" s="868"/>
      <c r="AF89" s="868"/>
      <c r="AG89" s="868"/>
      <c r="AH89" s="868"/>
      <c r="AI89" s="868"/>
      <c r="AJ89" s="868"/>
      <c r="AK89" s="868"/>
      <c r="AL89" s="870"/>
    </row>
    <row r="90" spans="1:38" s="118" customFormat="1" ht="13.5" customHeight="1">
      <c r="A90" s="117"/>
      <c r="X90" s="879"/>
      <c r="Y90" s="881"/>
      <c r="Z90" s="868"/>
      <c r="AA90" s="868"/>
      <c r="AB90" s="875"/>
      <c r="AC90" s="868"/>
      <c r="AD90" s="868"/>
      <c r="AE90" s="868"/>
      <c r="AF90" s="868"/>
      <c r="AG90" s="868"/>
      <c r="AH90" s="868"/>
      <c r="AI90" s="868"/>
      <c r="AJ90" s="868"/>
      <c r="AK90" s="868"/>
      <c r="AL90" s="870"/>
    </row>
    <row r="91" spans="1:38" s="118" customFormat="1" ht="13.5" customHeight="1">
      <c r="A91" s="117"/>
      <c r="B91" s="120"/>
      <c r="D91" s="120"/>
      <c r="E91" s="120"/>
      <c r="F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X91" s="879"/>
      <c r="Y91" s="881"/>
      <c r="Z91" s="868"/>
      <c r="AA91" s="868"/>
      <c r="AB91" s="875"/>
      <c r="AC91" s="868"/>
      <c r="AD91" s="868"/>
      <c r="AE91" s="868"/>
      <c r="AF91" s="868"/>
      <c r="AG91" s="868"/>
      <c r="AH91" s="868"/>
      <c r="AI91" s="868"/>
      <c r="AJ91" s="868"/>
      <c r="AK91" s="868"/>
      <c r="AL91" s="870"/>
    </row>
    <row r="92" spans="1:38" s="118" customFormat="1" ht="13.5" customHeight="1" thickBot="1">
      <c r="A92" s="117"/>
      <c r="B92" s="120"/>
      <c r="D92" s="120"/>
      <c r="E92" s="120"/>
      <c r="F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X92" s="879"/>
      <c r="Y92" s="881"/>
      <c r="Z92" s="868"/>
      <c r="AA92" s="868"/>
      <c r="AB92" s="875"/>
      <c r="AC92" s="868"/>
      <c r="AD92" s="868"/>
      <c r="AE92" s="868"/>
      <c r="AF92" s="868"/>
      <c r="AG92" s="868"/>
      <c r="AH92" s="868"/>
      <c r="AI92" s="868"/>
      <c r="AJ92" s="868"/>
      <c r="AK92" s="868"/>
      <c r="AL92" s="870"/>
    </row>
    <row r="93" spans="1:38" s="626" customFormat="1" ht="12.65" customHeight="1">
      <c r="A93" s="633"/>
      <c r="B93" s="885">
        <f>VLOOKUP(B99,'[2]Visual Chart'!$A$2:$R$481,13,0)</f>
        <v>0</v>
      </c>
      <c r="C93" s="120">
        <f>VLOOKUP(B99,'[2]Visual Chart'!$A$2:$R$481,5,0)</f>
        <v>440</v>
      </c>
      <c r="D93" s="885">
        <f>VLOOKUP(D99,'[2]Visual Chart'!$A$2:$R$481,13,0)</f>
        <v>0</v>
      </c>
      <c r="E93" s="120">
        <f>VLOOKUP(D99,'[2]Visual Chart'!$A$2:$R$481,5,0)</f>
        <v>406</v>
      </c>
      <c r="F93" s="885">
        <f>VLOOKUP(F99,'[2]Visual Chart'!$A$2:$R$481,13,0)</f>
        <v>0</v>
      </c>
      <c r="G93" s="120">
        <f>VLOOKUP(F99,'[2]Visual Chart'!$A$2:$R$481,5,0)</f>
        <v>443</v>
      </c>
      <c r="H93" s="885">
        <f>VLOOKUP(H99,'[2]Visual Chart'!$A$2:$R$481,13,0)</f>
        <v>0</v>
      </c>
      <c r="I93" s="120">
        <f>VLOOKUP(H99,'[2]Visual Chart'!$A$2:$R$481,5,0)</f>
        <v>319</v>
      </c>
      <c r="J93" s="885">
        <f>VLOOKUP(J99,'[2]Visual Chart'!$A$2:$R$481,13,0)</f>
        <v>0</v>
      </c>
      <c r="K93" s="120">
        <f>VLOOKUP(J99,'[2]Visual Chart'!$A$2:$R$481,5,0)</f>
        <v>405</v>
      </c>
      <c r="L93" s="885">
        <f>VLOOKUP(L99,'[2]Visual Chart'!$A$2:$R$481,13,0)</f>
        <v>0</v>
      </c>
      <c r="M93" s="120">
        <f>VLOOKUP(L99,'[2]Visual Chart'!$A$2:$R$481,5,0)</f>
        <v>255</v>
      </c>
      <c r="N93" s="885">
        <f>VLOOKUP(N99,'[2]Visual Chart'!$A$2:$R$481,13,0)</f>
        <v>0</v>
      </c>
      <c r="O93" s="120">
        <f>VLOOKUP(N99,'[2]Visual Chart'!$A$2:$R$481,5,0)</f>
        <v>272</v>
      </c>
      <c r="P93" s="885">
        <f>VLOOKUP(P99,'[2]Visual Chart'!$A$2:$R$481,13,0)</f>
        <v>0</v>
      </c>
      <c r="Q93" s="120">
        <f>VLOOKUP(P99,'[2]Visual Chart'!$A$2:$R$481,5,0)</f>
        <v>421</v>
      </c>
      <c r="R93" s="885">
        <f>VLOOKUP(R99,'[2]Visual Chart'!$A$2:$R$481,13,0)</f>
        <v>0</v>
      </c>
      <c r="S93" s="120">
        <f>VLOOKUP(R99,'[2]Visual Chart'!$A$2:$R$481,5,0)</f>
        <v>270</v>
      </c>
      <c r="T93" s="885">
        <f>VLOOKUP(T99,'[2]Visual Chart'!$A$2:$R$481,13,0)</f>
        <v>0</v>
      </c>
      <c r="U93" s="120">
        <f>VLOOKUP(T99,'[2]Visual Chart'!$A$2:$R$481,5,0)</f>
        <v>364.5</v>
      </c>
      <c r="V93" s="871">
        <f>SUM(C93:U93)</f>
        <v>3595.5</v>
      </c>
      <c r="W93" s="972"/>
      <c r="X93" s="879"/>
      <c r="Y93" s="881"/>
      <c r="Z93" s="868"/>
      <c r="AA93" s="868"/>
      <c r="AB93" s="875"/>
      <c r="AC93" s="868"/>
      <c r="AD93" s="868"/>
      <c r="AE93" s="868"/>
      <c r="AF93" s="868"/>
      <c r="AG93" s="868"/>
      <c r="AH93" s="868"/>
      <c r="AI93" s="868"/>
      <c r="AJ93" s="868"/>
      <c r="AK93" s="868"/>
      <c r="AL93" s="870"/>
    </row>
    <row r="94" spans="1:38" s="626" customFormat="1" ht="13.5" customHeight="1">
      <c r="A94" s="633"/>
      <c r="B94" s="886"/>
      <c r="C94" s="629"/>
      <c r="D94" s="886"/>
      <c r="E94" s="629"/>
      <c r="F94" s="886"/>
      <c r="G94" s="629"/>
      <c r="H94" s="886"/>
      <c r="I94" s="629"/>
      <c r="J94" s="886"/>
      <c r="K94" s="629"/>
      <c r="L94" s="886"/>
      <c r="M94" s="629"/>
      <c r="N94" s="886"/>
      <c r="O94" s="629"/>
      <c r="P94" s="886"/>
      <c r="Q94" s="629"/>
      <c r="R94" s="886"/>
      <c r="S94" s="629"/>
      <c r="T94" s="886"/>
      <c r="U94" s="629"/>
      <c r="X94" s="879"/>
      <c r="Y94" s="881"/>
      <c r="Z94" s="868"/>
      <c r="AA94" s="868"/>
      <c r="AB94" s="875"/>
      <c r="AC94" s="868"/>
      <c r="AD94" s="868"/>
      <c r="AE94" s="868"/>
      <c r="AF94" s="868"/>
      <c r="AG94" s="868"/>
      <c r="AH94" s="868"/>
      <c r="AI94" s="868"/>
      <c r="AJ94" s="868"/>
      <c r="AK94" s="868"/>
      <c r="AL94" s="870"/>
    </row>
    <row r="95" spans="1:38" s="626" customFormat="1" ht="13.4" customHeight="1" thickBot="1">
      <c r="A95" s="633"/>
      <c r="B95" s="887"/>
      <c r="D95" s="887"/>
      <c r="F95" s="887"/>
      <c r="H95" s="887"/>
      <c r="J95" s="887"/>
      <c r="L95" s="887"/>
      <c r="N95" s="887"/>
      <c r="P95" s="887"/>
      <c r="R95" s="887"/>
      <c r="T95" s="887"/>
      <c r="X95" s="879"/>
      <c r="Y95" s="881"/>
      <c r="Z95" s="868"/>
      <c r="AA95" s="868"/>
      <c r="AB95" s="875"/>
      <c r="AC95" s="868"/>
      <c r="AD95" s="868"/>
      <c r="AE95" s="868"/>
      <c r="AF95" s="868"/>
      <c r="AG95" s="868"/>
      <c r="AH95" s="868"/>
      <c r="AI95" s="868"/>
      <c r="AJ95" s="868"/>
      <c r="AK95" s="868"/>
      <c r="AL95" s="870"/>
    </row>
    <row r="96" spans="1:38" s="626" customFormat="1" ht="14.15" customHeight="1">
      <c r="A96" s="633"/>
      <c r="B96" s="120" t="str">
        <f>VLOOKUP(B99,'[2]Visual Chart'!$A$2:$R$481,3,0)</f>
        <v>A-1.5</v>
      </c>
      <c r="C96" s="628"/>
      <c r="D96" s="120" t="str">
        <f>VLOOKUP(D99,'[2]Visual Chart'!$A$2:$R$481,3,0)</f>
        <v>C1-3</v>
      </c>
      <c r="E96" s="628"/>
      <c r="F96" s="120" t="str">
        <f>VLOOKUP(F99,'[2]Visual Chart'!$A$2:$R$481,3,0)</f>
        <v>A-3</v>
      </c>
      <c r="G96" s="628"/>
      <c r="H96" s="120" t="str">
        <f>VLOOKUP(H99,'[2]Visual Chart'!$A$2:$R$481,3,0)</f>
        <v>D60+0</v>
      </c>
      <c r="I96" s="628"/>
      <c r="J96" s="120" t="str">
        <f>VLOOKUP(J99,'[2]Visual Chart'!$A$2:$R$481,3,0)</f>
        <v>A+0</v>
      </c>
      <c r="K96" s="628"/>
      <c r="L96" s="120" t="str">
        <f>VLOOKUP(L99,'[2]Visual Chart'!$A$2:$R$481,3,0)</f>
        <v>B2-3</v>
      </c>
      <c r="M96" s="628"/>
      <c r="N96" s="120" t="str">
        <f>VLOOKUP(N99,'[2]Visual Chart'!$A$2:$R$481,3,0)</f>
        <v>A-1.5</v>
      </c>
      <c r="O96" s="628"/>
      <c r="P96" s="120" t="str">
        <f>VLOOKUP(P99,'[2]Visual Chart'!$A$2:$R$481,3,0)</f>
        <v>C1+0</v>
      </c>
      <c r="Q96" s="628"/>
      <c r="R96" s="120" t="str">
        <f>VLOOKUP(R99,'[2]Visual Chart'!$A$2:$R$481,3,0)</f>
        <v>C2+3</v>
      </c>
      <c r="S96" s="628"/>
      <c r="T96" s="120" t="str">
        <f>VLOOKUP(T99,'[2]Visual Chart'!$A$2:$R$481,3,0)</f>
        <v>D45-3</v>
      </c>
      <c r="U96" s="628"/>
      <c r="X96" s="879"/>
      <c r="Y96" s="881"/>
      <c r="Z96" s="868"/>
      <c r="AA96" s="868"/>
      <c r="AB96" s="875"/>
      <c r="AC96" s="868"/>
      <c r="AD96" s="868"/>
      <c r="AE96" s="868"/>
      <c r="AF96" s="868"/>
      <c r="AG96" s="868"/>
      <c r="AH96" s="868"/>
      <c r="AI96" s="868"/>
      <c r="AJ96" s="868"/>
      <c r="AK96" s="868"/>
      <c r="AL96" s="870"/>
    </row>
    <row r="97" spans="1:38" s="118" customFormat="1" ht="14.15" customHeight="1" thickBot="1">
      <c r="A97" s="117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X97" s="879"/>
      <c r="Y97" s="881"/>
      <c r="Z97" s="868"/>
      <c r="AA97" s="868"/>
      <c r="AB97" s="877"/>
      <c r="AC97" s="868"/>
      <c r="AD97" s="868"/>
      <c r="AE97" s="868"/>
      <c r="AF97" s="868"/>
      <c r="AG97" s="868"/>
      <c r="AH97" s="868"/>
      <c r="AI97" s="868"/>
      <c r="AJ97" s="868"/>
      <c r="AK97" s="868"/>
      <c r="AL97" s="870"/>
    </row>
    <row r="98" spans="1:38" s="118" customFormat="1" ht="14.5">
      <c r="A98" s="117"/>
      <c r="X98" s="878">
        <f>V106/1000</f>
        <v>4.0030000000000001</v>
      </c>
      <c r="Y98" s="880">
        <f>X98</f>
        <v>4.0030000000000001</v>
      </c>
      <c r="Z98" s="867"/>
      <c r="AA98" s="867">
        <f>COUNTA($B102:T102)</f>
        <v>10</v>
      </c>
      <c r="AB98" s="874">
        <f>COUNTIF(B106:T108,"C")</f>
        <v>0</v>
      </c>
      <c r="AC98" s="867">
        <f>AA80-AB80</f>
        <v>0</v>
      </c>
      <c r="AD98" s="867"/>
      <c r="AE98" s="867">
        <f>COUNTA(B102:T102)</f>
        <v>10</v>
      </c>
      <c r="AF98" s="867">
        <f>COUNTIF(B106:T108,"C")</f>
        <v>0</v>
      </c>
      <c r="AG98" s="867">
        <f>AE80-AF80</f>
        <v>0</v>
      </c>
      <c r="AH98" s="867"/>
      <c r="AI98" s="867"/>
      <c r="AJ98" s="867"/>
      <c r="AK98" s="867"/>
      <c r="AL98" s="869"/>
    </row>
    <row r="99" spans="1:38" s="118" customFormat="1" ht="14.5">
      <c r="A99" s="117"/>
      <c r="B99" s="639">
        <f>T86+1</f>
        <v>50</v>
      </c>
      <c r="C99" s="639"/>
      <c r="D99" s="639">
        <f>B99+1</f>
        <v>51</v>
      </c>
      <c r="E99" s="639"/>
      <c r="F99" s="639">
        <f t="shared" ref="F99" si="36">D99+1</f>
        <v>52</v>
      </c>
      <c r="G99" s="639"/>
      <c r="H99" s="639">
        <f t="shared" ref="H99" si="37">F99+1</f>
        <v>53</v>
      </c>
      <c r="I99" s="639"/>
      <c r="J99" s="639">
        <f t="shared" ref="J99" si="38">H99+1</f>
        <v>54</v>
      </c>
      <c r="K99" s="639"/>
      <c r="L99" s="639">
        <f t="shared" ref="L99" si="39">J99+1</f>
        <v>55</v>
      </c>
      <c r="M99" s="639"/>
      <c r="N99" s="639">
        <f t="shared" ref="N99" si="40">L99+1</f>
        <v>56</v>
      </c>
      <c r="O99" s="639"/>
      <c r="P99" s="639">
        <f t="shared" ref="P99" si="41">N99+1</f>
        <v>57</v>
      </c>
      <c r="Q99" s="639"/>
      <c r="R99" s="639">
        <f t="shared" ref="R99" si="42">P99+1</f>
        <v>58</v>
      </c>
      <c r="S99" s="639"/>
      <c r="T99" s="639">
        <f t="shared" ref="T99" si="43">R99+1</f>
        <v>59</v>
      </c>
      <c r="U99" s="639"/>
      <c r="X99" s="883"/>
      <c r="Y99" s="884"/>
      <c r="Z99" s="877"/>
      <c r="AA99" s="877"/>
      <c r="AB99" s="875"/>
      <c r="AC99" s="877"/>
      <c r="AD99" s="877"/>
      <c r="AE99" s="877"/>
      <c r="AF99" s="877"/>
      <c r="AG99" s="877"/>
      <c r="AH99" s="877"/>
      <c r="AI99" s="877"/>
      <c r="AJ99" s="877"/>
      <c r="AK99" s="877"/>
      <c r="AL99" s="882"/>
    </row>
    <row r="100" spans="1:38" s="118" customFormat="1" ht="15.5">
      <c r="A100" s="117"/>
      <c r="B100" s="119"/>
      <c r="X100" s="883"/>
      <c r="Y100" s="884"/>
      <c r="Z100" s="877"/>
      <c r="AA100" s="877"/>
      <c r="AB100" s="875"/>
      <c r="AC100" s="877"/>
      <c r="AD100" s="877"/>
      <c r="AE100" s="877"/>
      <c r="AF100" s="877"/>
      <c r="AG100" s="877"/>
      <c r="AH100" s="877"/>
      <c r="AI100" s="877"/>
      <c r="AJ100" s="877"/>
      <c r="AK100" s="877"/>
      <c r="AL100" s="882"/>
    </row>
    <row r="101" spans="1:38" s="118" customFormat="1" ht="13.5" customHeight="1">
      <c r="A101" s="117"/>
      <c r="C101" s="123"/>
      <c r="E101" s="123"/>
      <c r="G101" s="123"/>
      <c r="I101" s="123"/>
      <c r="X101" s="879"/>
      <c r="Y101" s="881"/>
      <c r="Z101" s="868"/>
      <c r="AA101" s="868"/>
      <c r="AB101" s="875"/>
      <c r="AC101" s="868"/>
      <c r="AD101" s="868"/>
      <c r="AE101" s="868"/>
      <c r="AF101" s="868"/>
      <c r="AG101" s="868"/>
      <c r="AH101" s="868"/>
      <c r="AI101" s="868"/>
      <c r="AJ101" s="868"/>
      <c r="AK101" s="868"/>
      <c r="AL101" s="870"/>
    </row>
    <row r="102" spans="1:38" s="118" customFormat="1" ht="13.5" customHeight="1">
      <c r="A102" s="117"/>
      <c r="B102" s="120" t="str">
        <f>VLOOKUP(B112,'[2]Visual Chart'!$A$2:$R$481,2,0)</f>
        <v>33/0</v>
      </c>
      <c r="C102" s="122"/>
      <c r="D102" s="120" t="str">
        <f>VLOOKUP(D112,'[2]Visual Chart'!$A$2:$R$481,2,0)</f>
        <v>33/1</v>
      </c>
      <c r="E102" s="122"/>
      <c r="F102" s="120" t="str">
        <f>VLOOKUP(F112,'[2]Visual Chart'!$A$2:$R$481,2,0)</f>
        <v>34/0</v>
      </c>
      <c r="G102" s="122"/>
      <c r="H102" s="120" t="str">
        <f>VLOOKUP(H112,'[2]Visual Chart'!$A$2:$R$481,2,0)</f>
        <v>34/1</v>
      </c>
      <c r="I102" s="122"/>
      <c r="J102" s="120" t="str">
        <f>VLOOKUP(J112,'[2]Visual Chart'!$A$2:$R$481,2,0)</f>
        <v>35/0</v>
      </c>
      <c r="K102" s="120"/>
      <c r="L102" s="120" t="str">
        <f>VLOOKUP(L112,'[2]Visual Chart'!$A$2:$R$481,2,0)</f>
        <v>36/0</v>
      </c>
      <c r="M102" s="120"/>
      <c r="N102" s="120" t="str">
        <f>VLOOKUP(N112,'[2]Visual Chart'!$A$2:$R$481,2,0)</f>
        <v>36/1</v>
      </c>
      <c r="O102" s="120"/>
      <c r="P102" s="120" t="str">
        <f>VLOOKUP(P112,'[2]Visual Chart'!$A$2:$R$481,2,0)</f>
        <v>37/0</v>
      </c>
      <c r="Q102" s="120"/>
      <c r="R102" s="120" t="str">
        <f>VLOOKUP(R112,'[2]Visual Chart'!$A$2:$R$481,2,0)</f>
        <v>37/1</v>
      </c>
      <c r="S102" s="120"/>
      <c r="T102" s="120" t="str">
        <f>VLOOKUP(T112,'[2]Visual Chart'!$A$2:$R$481,2,0)</f>
        <v>37/2</v>
      </c>
      <c r="X102" s="879"/>
      <c r="Y102" s="881"/>
      <c r="Z102" s="868"/>
      <c r="AA102" s="868"/>
      <c r="AB102" s="875"/>
      <c r="AC102" s="868"/>
      <c r="AD102" s="868"/>
      <c r="AE102" s="868"/>
      <c r="AF102" s="868"/>
      <c r="AG102" s="868"/>
      <c r="AH102" s="868"/>
      <c r="AI102" s="868"/>
      <c r="AJ102" s="868"/>
      <c r="AK102" s="868"/>
      <c r="AL102" s="870"/>
    </row>
    <row r="103" spans="1:38" s="118" customFormat="1" ht="13.5" customHeight="1">
      <c r="A103" s="117"/>
      <c r="X103" s="879"/>
      <c r="Y103" s="881"/>
      <c r="Z103" s="868"/>
      <c r="AA103" s="868"/>
      <c r="AB103" s="875"/>
      <c r="AC103" s="868"/>
      <c r="AD103" s="868"/>
      <c r="AE103" s="868"/>
      <c r="AF103" s="868"/>
      <c r="AG103" s="868"/>
      <c r="AH103" s="868"/>
      <c r="AI103" s="868"/>
      <c r="AJ103" s="868"/>
      <c r="AK103" s="868"/>
      <c r="AL103" s="870"/>
    </row>
    <row r="104" spans="1:38" s="118" customFormat="1" ht="13.5" customHeight="1">
      <c r="A104" s="117"/>
      <c r="B104" s="120"/>
      <c r="D104" s="120"/>
      <c r="E104" s="120"/>
      <c r="F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X104" s="879"/>
      <c r="Y104" s="881"/>
      <c r="Z104" s="868"/>
      <c r="AA104" s="868"/>
      <c r="AB104" s="875"/>
      <c r="AC104" s="868"/>
      <c r="AD104" s="868"/>
      <c r="AE104" s="868"/>
      <c r="AF104" s="868"/>
      <c r="AG104" s="868"/>
      <c r="AH104" s="868"/>
      <c r="AI104" s="868"/>
      <c r="AJ104" s="868"/>
      <c r="AK104" s="868"/>
      <c r="AL104" s="870"/>
    </row>
    <row r="105" spans="1:38" s="626" customFormat="1" ht="13.5" customHeight="1" thickBot="1">
      <c r="A105" s="633"/>
      <c r="B105" s="628"/>
      <c r="D105" s="628"/>
      <c r="E105" s="628"/>
      <c r="F105" s="628"/>
      <c r="H105" s="628"/>
      <c r="I105" s="628"/>
      <c r="J105" s="628"/>
      <c r="K105" s="628"/>
      <c r="L105" s="628"/>
      <c r="M105" s="628"/>
      <c r="N105" s="628"/>
      <c r="O105" s="628"/>
      <c r="P105" s="628"/>
      <c r="Q105" s="628"/>
      <c r="R105" s="628"/>
      <c r="S105" s="628"/>
      <c r="T105" s="628"/>
      <c r="U105" s="628"/>
      <c r="X105" s="879"/>
      <c r="Y105" s="881"/>
      <c r="Z105" s="868"/>
      <c r="AA105" s="868"/>
      <c r="AB105" s="875"/>
      <c r="AC105" s="868"/>
      <c r="AD105" s="868"/>
      <c r="AE105" s="868"/>
      <c r="AF105" s="868"/>
      <c r="AG105" s="868"/>
      <c r="AH105" s="868"/>
      <c r="AI105" s="868"/>
      <c r="AJ105" s="868"/>
      <c r="AK105" s="868"/>
      <c r="AL105" s="870"/>
    </row>
    <row r="106" spans="1:38" s="626" customFormat="1" ht="12.65" customHeight="1">
      <c r="A106" s="633"/>
      <c r="B106" s="885">
        <f>VLOOKUP(B112,'[2]Visual Chart'!$A$2:$R$481,13,0)</f>
        <v>0</v>
      </c>
      <c r="C106" s="120">
        <f>VLOOKUP(B112,'[2]Visual Chart'!$A$2:$R$481,5,0)</f>
        <v>430</v>
      </c>
      <c r="D106" s="885">
        <f>VLOOKUP(D112,'[2]Visual Chart'!$A$2:$R$481,13,0)</f>
        <v>0</v>
      </c>
      <c r="E106" s="120">
        <f>VLOOKUP(D112,'[2]Visual Chart'!$A$2:$R$481,5,0)</f>
        <v>320</v>
      </c>
      <c r="F106" s="885">
        <f>VLOOKUP(F112,'[2]Visual Chart'!$A$2:$R$481,13,0)</f>
        <v>0</v>
      </c>
      <c r="G106" s="120">
        <f>VLOOKUP(F112,'[2]Visual Chart'!$A$2:$R$481,5,0)</f>
        <v>286</v>
      </c>
      <c r="H106" s="885">
        <f>VLOOKUP(H112,'[2]Visual Chart'!$A$2:$R$481,13,0)</f>
        <v>0</v>
      </c>
      <c r="I106" s="120">
        <f>VLOOKUP(H112,'[2]Visual Chart'!$A$2:$R$481,5,0)</f>
        <v>461</v>
      </c>
      <c r="J106" s="885">
        <f>VLOOKUP(J112,'[2]Visual Chart'!$A$2:$R$481,13,0)</f>
        <v>0</v>
      </c>
      <c r="K106" s="120">
        <f>VLOOKUP(J112,'[2]Visual Chart'!$A$2:$R$481,5,0)</f>
        <v>445</v>
      </c>
      <c r="L106" s="885">
        <f>VLOOKUP(L112,'[2]Visual Chart'!$A$2:$R$481,13,0)</f>
        <v>0</v>
      </c>
      <c r="M106" s="120">
        <f>VLOOKUP(L112,'[2]Visual Chart'!$A$2:$R$481,5,0)</f>
        <v>407</v>
      </c>
      <c r="N106" s="885">
        <f>VLOOKUP(N112,'[2]Visual Chart'!$A$2:$R$481,13,0)</f>
        <v>0</v>
      </c>
      <c r="O106" s="120">
        <f>VLOOKUP(N112,'[2]Visual Chart'!$A$2:$R$481,5,0)</f>
        <v>401</v>
      </c>
      <c r="P106" s="885">
        <f>VLOOKUP(P112,'[2]Visual Chart'!$A$2:$R$481,13,0)</f>
        <v>0</v>
      </c>
      <c r="Q106" s="120">
        <f>VLOOKUP(P112,'[2]Visual Chart'!$A$2:$R$481,5,0)</f>
        <v>407</v>
      </c>
      <c r="R106" s="885">
        <f>VLOOKUP(R112,'[2]Visual Chart'!$A$2:$R$481,13,0)</f>
        <v>0</v>
      </c>
      <c r="S106" s="120">
        <f>VLOOKUP(R112,'[2]Visual Chart'!$A$2:$R$481,5,0)</f>
        <v>376</v>
      </c>
      <c r="T106" s="885">
        <f>VLOOKUP(T112,'[2]Visual Chart'!$A$2:$R$481,13,0)</f>
        <v>0</v>
      </c>
      <c r="U106" s="120">
        <f>VLOOKUP(T112,'[2]Visual Chart'!$A$2:$R$481,5,0)</f>
        <v>470</v>
      </c>
      <c r="V106" s="871">
        <f>SUM(C106:U106)</f>
        <v>4003</v>
      </c>
      <c r="W106" s="972"/>
      <c r="X106" s="879"/>
      <c r="Y106" s="881"/>
      <c r="Z106" s="868"/>
      <c r="AA106" s="868"/>
      <c r="AB106" s="875"/>
      <c r="AC106" s="868"/>
      <c r="AD106" s="868"/>
      <c r="AE106" s="868"/>
      <c r="AF106" s="868"/>
      <c r="AG106" s="868"/>
      <c r="AH106" s="868"/>
      <c r="AI106" s="868"/>
      <c r="AJ106" s="868"/>
      <c r="AK106" s="868"/>
      <c r="AL106" s="870"/>
    </row>
    <row r="107" spans="1:38" s="626" customFormat="1" ht="13.5" customHeight="1">
      <c r="A107" s="633"/>
      <c r="B107" s="886"/>
      <c r="C107" s="629"/>
      <c r="D107" s="886"/>
      <c r="E107" s="629"/>
      <c r="F107" s="886"/>
      <c r="G107" s="629"/>
      <c r="H107" s="886"/>
      <c r="I107" s="629"/>
      <c r="J107" s="886"/>
      <c r="K107" s="629"/>
      <c r="L107" s="886"/>
      <c r="M107" s="629"/>
      <c r="N107" s="886"/>
      <c r="O107" s="629"/>
      <c r="P107" s="886"/>
      <c r="Q107" s="629"/>
      <c r="R107" s="886"/>
      <c r="S107" s="629"/>
      <c r="T107" s="886"/>
      <c r="U107" s="629"/>
      <c r="X107" s="879"/>
      <c r="Y107" s="881"/>
      <c r="Z107" s="868"/>
      <c r="AA107" s="868"/>
      <c r="AB107" s="875"/>
      <c r="AC107" s="868"/>
      <c r="AD107" s="868"/>
      <c r="AE107" s="868"/>
      <c r="AF107" s="868"/>
      <c r="AG107" s="868"/>
      <c r="AH107" s="868"/>
      <c r="AI107" s="868"/>
      <c r="AJ107" s="868"/>
      <c r="AK107" s="868"/>
      <c r="AL107" s="870"/>
    </row>
    <row r="108" spans="1:38" s="626" customFormat="1" ht="13.4" customHeight="1" thickBot="1">
      <c r="A108" s="633"/>
      <c r="B108" s="887"/>
      <c r="D108" s="887"/>
      <c r="F108" s="887"/>
      <c r="H108" s="887"/>
      <c r="J108" s="887"/>
      <c r="L108" s="887"/>
      <c r="N108" s="887"/>
      <c r="P108" s="887"/>
      <c r="R108" s="887"/>
      <c r="T108" s="887"/>
      <c r="X108" s="879"/>
      <c r="Y108" s="881"/>
      <c r="Z108" s="868"/>
      <c r="AA108" s="868"/>
      <c r="AB108" s="875"/>
      <c r="AC108" s="868"/>
      <c r="AD108" s="868"/>
      <c r="AE108" s="868"/>
      <c r="AF108" s="868"/>
      <c r="AG108" s="868"/>
      <c r="AH108" s="868"/>
      <c r="AI108" s="868"/>
      <c r="AJ108" s="868"/>
      <c r="AK108" s="868"/>
      <c r="AL108" s="870"/>
    </row>
    <row r="109" spans="1:38" s="118" customFormat="1" ht="14.15" customHeight="1">
      <c r="A109" s="117"/>
      <c r="B109" s="120" t="str">
        <f>VLOOKUP(B112,'[2]Visual Chart'!$A$2:$R$481,3,0)</f>
        <v>C1-3</v>
      </c>
      <c r="C109" s="120"/>
      <c r="D109" s="120" t="str">
        <f>VLOOKUP(D112,'[2]Visual Chart'!$A$2:$R$481,3,0)</f>
        <v>A-1.5</v>
      </c>
      <c r="E109" s="120"/>
      <c r="F109" s="120" t="str">
        <f>VLOOKUP(F112,'[2]Visual Chart'!$A$2:$R$481,3,0)</f>
        <v>C2-3</v>
      </c>
      <c r="G109" s="120"/>
      <c r="H109" s="120" t="str">
        <f>VLOOKUP(H112,'[2]Visual Chart'!$A$2:$R$481,3,0)</f>
        <v>A+6</v>
      </c>
      <c r="I109" s="120"/>
      <c r="J109" s="120" t="str">
        <f>VLOOKUP(J112,'[2]Visual Chart'!$A$2:$R$481,3,0)</f>
        <v>B2+3</v>
      </c>
      <c r="K109" s="120"/>
      <c r="L109" s="120" t="str">
        <f>VLOOKUP(L112,'[2]Visual Chart'!$A$2:$R$481,3,0)</f>
        <v>C1+3</v>
      </c>
      <c r="M109" s="120"/>
      <c r="N109" s="120" t="str">
        <f>VLOOKUP(N112,'[2]Visual Chart'!$A$2:$R$481,3,0)</f>
        <v>A-1.5</v>
      </c>
      <c r="O109" s="120"/>
      <c r="P109" s="120" t="str">
        <f>VLOOKUP(P112,'[2]Visual Chart'!$A$2:$R$481,3,0)</f>
        <v>C1+3</v>
      </c>
      <c r="Q109" s="120"/>
      <c r="R109" s="120" t="str">
        <f>VLOOKUP(R112,'[2]Visual Chart'!$A$2:$R$481,3,0)</f>
        <v>A+4.5</v>
      </c>
      <c r="S109" s="120"/>
      <c r="T109" s="120" t="str">
        <f>VLOOKUP(T112,'[2]Visual Chart'!$A$2:$R$481,3,0)</f>
        <v>A+3</v>
      </c>
      <c r="U109" s="120"/>
      <c r="X109" s="879"/>
      <c r="Y109" s="881"/>
      <c r="Z109" s="868"/>
      <c r="AA109" s="868"/>
      <c r="AB109" s="875"/>
      <c r="AC109" s="868"/>
      <c r="AD109" s="868"/>
      <c r="AE109" s="868"/>
      <c r="AF109" s="868"/>
      <c r="AG109" s="868"/>
      <c r="AH109" s="868"/>
      <c r="AI109" s="868"/>
      <c r="AJ109" s="868"/>
      <c r="AK109" s="868"/>
      <c r="AL109" s="870"/>
    </row>
    <row r="110" spans="1:38" s="118" customFormat="1" ht="14.15" customHeight="1" thickBot="1">
      <c r="A110" s="117"/>
      <c r="B110" s="120"/>
      <c r="C110" s="120"/>
      <c r="D110" s="122"/>
      <c r="E110" s="120"/>
      <c r="F110" s="122"/>
      <c r="G110" s="120"/>
      <c r="H110" s="122"/>
      <c r="I110" s="120"/>
      <c r="J110" s="122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X110" s="879"/>
      <c r="Y110" s="881"/>
      <c r="Z110" s="868"/>
      <c r="AA110" s="868"/>
      <c r="AB110" s="877"/>
      <c r="AC110" s="868"/>
      <c r="AD110" s="868"/>
      <c r="AE110" s="868"/>
      <c r="AF110" s="868"/>
      <c r="AG110" s="868"/>
      <c r="AH110" s="868"/>
      <c r="AI110" s="868"/>
      <c r="AJ110" s="868"/>
      <c r="AK110" s="868"/>
      <c r="AL110" s="870"/>
    </row>
    <row r="111" spans="1:38" s="118" customFormat="1" ht="14.5">
      <c r="A111" s="117"/>
      <c r="X111" s="878">
        <f>V119/1000</f>
        <v>4.0510000000000002</v>
      </c>
      <c r="Y111" s="880">
        <f>X111</f>
        <v>4.0510000000000002</v>
      </c>
      <c r="Z111" s="867"/>
      <c r="AA111" s="867">
        <f>COUNTA($B115:T115)</f>
        <v>10</v>
      </c>
      <c r="AB111" s="874">
        <f>COUNTIF(B119:T121,"C")</f>
        <v>0</v>
      </c>
      <c r="AC111" s="867">
        <f>AA93-AB93</f>
        <v>0</v>
      </c>
      <c r="AD111" s="867"/>
      <c r="AE111" s="867">
        <f>COUNTA(B115:T115)</f>
        <v>10</v>
      </c>
      <c r="AF111" s="867">
        <f>COUNTIF(B119:T121,"C")</f>
        <v>0</v>
      </c>
      <c r="AG111" s="867">
        <f>AE93-AF93</f>
        <v>0</v>
      </c>
      <c r="AH111" s="867"/>
      <c r="AI111" s="867"/>
      <c r="AJ111" s="867"/>
      <c r="AK111" s="867"/>
      <c r="AL111" s="869"/>
    </row>
    <row r="112" spans="1:38" s="118" customFormat="1" ht="14.5">
      <c r="A112" s="117"/>
      <c r="B112" s="639">
        <f>T99+1</f>
        <v>60</v>
      </c>
      <c r="C112" s="639"/>
      <c r="D112" s="639">
        <f>B112+1</f>
        <v>61</v>
      </c>
      <c r="E112" s="639"/>
      <c r="F112" s="639">
        <f t="shared" ref="F112" si="44">D112+1</f>
        <v>62</v>
      </c>
      <c r="G112" s="639"/>
      <c r="H112" s="639">
        <f t="shared" ref="H112" si="45">F112+1</f>
        <v>63</v>
      </c>
      <c r="I112" s="639"/>
      <c r="J112" s="639">
        <f t="shared" ref="J112" si="46">H112+1</f>
        <v>64</v>
      </c>
      <c r="K112" s="639"/>
      <c r="L112" s="639">
        <f t="shared" ref="L112" si="47">J112+1</f>
        <v>65</v>
      </c>
      <c r="M112" s="639"/>
      <c r="N112" s="639">
        <f t="shared" ref="N112" si="48">L112+1</f>
        <v>66</v>
      </c>
      <c r="O112" s="639"/>
      <c r="P112" s="639">
        <f t="shared" ref="P112" si="49">N112+1</f>
        <v>67</v>
      </c>
      <c r="Q112" s="639"/>
      <c r="R112" s="639">
        <f t="shared" ref="R112" si="50">P112+1</f>
        <v>68</v>
      </c>
      <c r="S112" s="639"/>
      <c r="T112" s="639">
        <f t="shared" ref="T112" si="51">R112+1</f>
        <v>69</v>
      </c>
      <c r="X112" s="883"/>
      <c r="Y112" s="884"/>
      <c r="Z112" s="877"/>
      <c r="AA112" s="877"/>
      <c r="AB112" s="875"/>
      <c r="AC112" s="877"/>
      <c r="AD112" s="877"/>
      <c r="AE112" s="877"/>
      <c r="AF112" s="877"/>
      <c r="AG112" s="877"/>
      <c r="AH112" s="877"/>
      <c r="AI112" s="877"/>
      <c r="AJ112" s="877"/>
      <c r="AK112" s="877"/>
      <c r="AL112" s="882"/>
    </row>
    <row r="113" spans="1:38" s="118" customFormat="1" ht="15.5">
      <c r="A113" s="117"/>
      <c r="B113" s="119"/>
      <c r="X113" s="883"/>
      <c r="Y113" s="884"/>
      <c r="Z113" s="877"/>
      <c r="AA113" s="877"/>
      <c r="AB113" s="875"/>
      <c r="AC113" s="877"/>
      <c r="AD113" s="877"/>
      <c r="AE113" s="877"/>
      <c r="AF113" s="877"/>
      <c r="AG113" s="877"/>
      <c r="AH113" s="877"/>
      <c r="AI113" s="877"/>
      <c r="AJ113" s="877"/>
      <c r="AK113" s="877"/>
      <c r="AL113" s="882"/>
    </row>
    <row r="114" spans="1:38" s="118" customFormat="1" ht="13.5" customHeight="1">
      <c r="A114" s="117"/>
      <c r="C114" s="123"/>
      <c r="E114" s="123"/>
      <c r="G114" s="123"/>
      <c r="I114" s="123"/>
      <c r="X114" s="879"/>
      <c r="Y114" s="881"/>
      <c r="Z114" s="868"/>
      <c r="AA114" s="868"/>
      <c r="AB114" s="875"/>
      <c r="AC114" s="868"/>
      <c r="AD114" s="868"/>
      <c r="AE114" s="868"/>
      <c r="AF114" s="868"/>
      <c r="AG114" s="868"/>
      <c r="AH114" s="868"/>
      <c r="AI114" s="868"/>
      <c r="AJ114" s="868"/>
      <c r="AK114" s="868"/>
      <c r="AL114" s="870"/>
    </row>
    <row r="115" spans="1:38" s="118" customFormat="1" ht="13.5" customHeight="1">
      <c r="A115" s="117"/>
      <c r="B115" s="120" t="str">
        <f>VLOOKUP(B125,'[2]Visual Chart'!$A$2:$R$481,2,0)</f>
        <v>37/3</v>
      </c>
      <c r="C115" s="122"/>
      <c r="D115" s="120" t="str">
        <f>VLOOKUP(D125,'[2]Visual Chart'!$A$2:$R$481,2,0)</f>
        <v>37/4</v>
      </c>
      <c r="E115" s="122"/>
      <c r="F115" s="120" t="str">
        <f>VLOOKUP(F125,'[2]Visual Chart'!$A$2:$R$481,2,0)</f>
        <v>37/5</v>
      </c>
      <c r="G115" s="122"/>
      <c r="H115" s="120" t="str">
        <f>VLOOKUP(H125,'[2]Visual Chart'!$A$2:$R$481,2,0)</f>
        <v>37/6</v>
      </c>
      <c r="I115" s="122"/>
      <c r="J115" s="120" t="str">
        <f>VLOOKUP(J125,'[2]Visual Chart'!$A$2:$R$481,2,0)</f>
        <v>38/0</v>
      </c>
      <c r="K115" s="120"/>
      <c r="L115" s="120" t="str">
        <f>VLOOKUP(L125,'[2]Visual Chart'!$A$2:$R$481,2,0)</f>
        <v>38/1</v>
      </c>
      <c r="M115" s="120"/>
      <c r="N115" s="120" t="str">
        <f>VLOOKUP(N125,'[2]Visual Chart'!$A$2:$R$481,2,0)</f>
        <v>39/0</v>
      </c>
      <c r="O115" s="120"/>
      <c r="P115" s="120" t="str">
        <f>VLOOKUP(P125,'[2]Visual Chart'!$A$2:$R$481,2,0)</f>
        <v>39/1</v>
      </c>
      <c r="Q115" s="120"/>
      <c r="R115" s="120" t="str">
        <f>VLOOKUP(R125,'[2]Visual Chart'!$A$2:$R$481,2,0)</f>
        <v>39/2</v>
      </c>
      <c r="S115" s="120"/>
      <c r="T115" s="120" t="str">
        <f>VLOOKUP(T125,'[2]Visual Chart'!$A$2:$R$481,2,0)</f>
        <v>39/3</v>
      </c>
      <c r="X115" s="879"/>
      <c r="Y115" s="881"/>
      <c r="Z115" s="868"/>
      <c r="AA115" s="868"/>
      <c r="AB115" s="875"/>
      <c r="AC115" s="868"/>
      <c r="AD115" s="868"/>
      <c r="AE115" s="868"/>
      <c r="AF115" s="868"/>
      <c r="AG115" s="868"/>
      <c r="AH115" s="868"/>
      <c r="AI115" s="868"/>
      <c r="AJ115" s="868"/>
      <c r="AK115" s="868"/>
      <c r="AL115" s="870"/>
    </row>
    <row r="116" spans="1:38" s="118" customFormat="1" ht="13.5" customHeight="1">
      <c r="A116" s="117"/>
      <c r="X116" s="879"/>
      <c r="Y116" s="881"/>
      <c r="Z116" s="868"/>
      <c r="AA116" s="868"/>
      <c r="AB116" s="875"/>
      <c r="AC116" s="868"/>
      <c r="AD116" s="868"/>
      <c r="AE116" s="868"/>
      <c r="AF116" s="868"/>
      <c r="AG116" s="868"/>
      <c r="AH116" s="868"/>
      <c r="AI116" s="868"/>
      <c r="AJ116" s="868"/>
      <c r="AK116" s="868"/>
      <c r="AL116" s="870"/>
    </row>
    <row r="117" spans="1:38" s="118" customFormat="1" ht="13.5" customHeight="1">
      <c r="A117" s="117"/>
      <c r="B117" s="120"/>
      <c r="D117" s="120"/>
      <c r="E117" s="120"/>
      <c r="F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X117" s="879"/>
      <c r="Y117" s="881"/>
      <c r="Z117" s="868"/>
      <c r="AA117" s="868"/>
      <c r="AB117" s="875"/>
      <c r="AC117" s="868"/>
      <c r="AD117" s="868"/>
      <c r="AE117" s="868"/>
      <c r="AF117" s="868"/>
      <c r="AG117" s="868"/>
      <c r="AH117" s="868"/>
      <c r="AI117" s="868"/>
      <c r="AJ117" s="868"/>
      <c r="AK117" s="868"/>
      <c r="AL117" s="870"/>
    </row>
    <row r="118" spans="1:38" s="118" customFormat="1" ht="13.5" customHeight="1" thickBot="1">
      <c r="A118" s="117"/>
      <c r="B118" s="120"/>
      <c r="D118" s="120"/>
      <c r="E118" s="120"/>
      <c r="F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X118" s="879"/>
      <c r="Y118" s="881"/>
      <c r="Z118" s="868"/>
      <c r="AA118" s="868"/>
      <c r="AB118" s="875"/>
      <c r="AC118" s="868"/>
      <c r="AD118" s="868"/>
      <c r="AE118" s="868"/>
      <c r="AF118" s="868"/>
      <c r="AG118" s="868"/>
      <c r="AH118" s="868"/>
      <c r="AI118" s="868"/>
      <c r="AJ118" s="868"/>
      <c r="AK118" s="868"/>
      <c r="AL118" s="870"/>
    </row>
    <row r="119" spans="1:38" s="626" customFormat="1" ht="12.65" customHeight="1">
      <c r="A119" s="633"/>
      <c r="B119" s="885">
        <f>VLOOKUP(B125,'[2]Visual Chart'!$A$2:$R$481,13,0)</f>
        <v>0</v>
      </c>
      <c r="C119" s="120">
        <f>VLOOKUP(B125,'[2]Visual Chart'!$A$2:$R$481,5,0)</f>
        <v>379</v>
      </c>
      <c r="D119" s="885">
        <f>VLOOKUP(D125,'[2]Visual Chart'!$A$2:$R$481,13,0)</f>
        <v>0</v>
      </c>
      <c r="E119" s="120">
        <f>VLOOKUP(D125,'[2]Visual Chart'!$A$2:$R$481,5,0)</f>
        <v>359</v>
      </c>
      <c r="F119" s="885">
        <f>VLOOKUP(F125,'[2]Visual Chart'!$A$2:$R$481,13,0)</f>
        <v>0</v>
      </c>
      <c r="G119" s="120">
        <f>VLOOKUP(F125,'[2]Visual Chart'!$A$2:$R$481,5,0)</f>
        <v>398</v>
      </c>
      <c r="H119" s="885">
        <f>VLOOKUP(H125,'[2]Visual Chart'!$A$2:$R$481,13,0)</f>
        <v>0</v>
      </c>
      <c r="I119" s="120">
        <f>VLOOKUP(H125,'[2]Visual Chart'!$A$2:$R$481,5,0)</f>
        <v>428</v>
      </c>
      <c r="J119" s="885">
        <f>VLOOKUP(J125,'[2]Visual Chart'!$A$2:$R$481,13,0)</f>
        <v>0</v>
      </c>
      <c r="K119" s="120">
        <f>VLOOKUP(J125,'[2]Visual Chart'!$A$2:$R$481,5,0)</f>
        <v>508</v>
      </c>
      <c r="L119" s="885">
        <f>VLOOKUP(L125,'[2]Visual Chart'!$A$2:$R$481,13,0)</f>
        <v>0</v>
      </c>
      <c r="M119" s="120">
        <f>VLOOKUP(L125,'[2]Visual Chart'!$A$2:$R$481,5,0)</f>
        <v>314</v>
      </c>
      <c r="N119" s="885">
        <f>VLOOKUP(N125,'[2]Visual Chart'!$A$2:$R$481,13,0)</f>
        <v>0</v>
      </c>
      <c r="O119" s="120">
        <f>VLOOKUP(N125,'[2]Visual Chart'!$A$2:$R$481,5,0)</f>
        <v>388</v>
      </c>
      <c r="P119" s="885">
        <f>VLOOKUP(P125,'[2]Visual Chart'!$A$2:$R$481,13,0)</f>
        <v>0</v>
      </c>
      <c r="Q119" s="120">
        <f>VLOOKUP(P125,'[2]Visual Chart'!$A$2:$R$481,5,0)</f>
        <v>428</v>
      </c>
      <c r="R119" s="885">
        <f>VLOOKUP(R125,'[2]Visual Chart'!$A$2:$R$481,13,0)</f>
        <v>0</v>
      </c>
      <c r="S119" s="120">
        <f>VLOOKUP(R125,'[2]Visual Chart'!$A$2:$R$481,5,0)</f>
        <v>366</v>
      </c>
      <c r="T119" s="885">
        <f>VLOOKUP(T125,'[2]Visual Chart'!$A$2:$R$481,13,0)</f>
        <v>0</v>
      </c>
      <c r="U119" s="120">
        <f>VLOOKUP(T125,'[2]Visual Chart'!$A$2:$R$481,5,0)</f>
        <v>483</v>
      </c>
      <c r="V119" s="871">
        <f>SUM(C119:U119)</f>
        <v>4051</v>
      </c>
      <c r="W119" s="972"/>
      <c r="X119" s="879"/>
      <c r="Y119" s="881"/>
      <c r="Z119" s="868"/>
      <c r="AA119" s="868"/>
      <c r="AB119" s="875"/>
      <c r="AC119" s="868"/>
      <c r="AD119" s="868"/>
      <c r="AE119" s="868"/>
      <c r="AF119" s="868"/>
      <c r="AG119" s="868"/>
      <c r="AH119" s="868"/>
      <c r="AI119" s="868"/>
      <c r="AJ119" s="868"/>
      <c r="AK119" s="868"/>
      <c r="AL119" s="870"/>
    </row>
    <row r="120" spans="1:38" s="626" customFormat="1" ht="13.5" customHeight="1">
      <c r="A120" s="633"/>
      <c r="B120" s="886"/>
      <c r="C120" s="629"/>
      <c r="D120" s="886"/>
      <c r="E120" s="629"/>
      <c r="F120" s="886"/>
      <c r="G120" s="629"/>
      <c r="H120" s="886"/>
      <c r="I120" s="629"/>
      <c r="J120" s="886"/>
      <c r="K120" s="629"/>
      <c r="L120" s="886"/>
      <c r="M120" s="629"/>
      <c r="N120" s="886"/>
      <c r="O120" s="629"/>
      <c r="P120" s="886"/>
      <c r="Q120" s="629"/>
      <c r="R120" s="886"/>
      <c r="S120" s="629"/>
      <c r="T120" s="886"/>
      <c r="U120" s="629"/>
      <c r="X120" s="879"/>
      <c r="Y120" s="881"/>
      <c r="Z120" s="868"/>
      <c r="AA120" s="868"/>
      <c r="AB120" s="875"/>
      <c r="AC120" s="868"/>
      <c r="AD120" s="868"/>
      <c r="AE120" s="868"/>
      <c r="AF120" s="868"/>
      <c r="AG120" s="868"/>
      <c r="AH120" s="868"/>
      <c r="AI120" s="868"/>
      <c r="AJ120" s="868"/>
      <c r="AK120" s="868"/>
      <c r="AL120" s="870"/>
    </row>
    <row r="121" spans="1:38" s="626" customFormat="1" ht="13.5" customHeight="1" thickBot="1">
      <c r="A121" s="633"/>
      <c r="B121" s="887"/>
      <c r="D121" s="887"/>
      <c r="F121" s="887"/>
      <c r="H121" s="887"/>
      <c r="J121" s="887"/>
      <c r="L121" s="887"/>
      <c r="N121" s="887"/>
      <c r="P121" s="887"/>
      <c r="R121" s="887"/>
      <c r="T121" s="887"/>
      <c r="X121" s="879"/>
      <c r="Y121" s="881"/>
      <c r="Z121" s="868"/>
      <c r="AA121" s="868"/>
      <c r="AB121" s="875"/>
      <c r="AC121" s="868"/>
      <c r="AD121" s="868"/>
      <c r="AE121" s="868"/>
      <c r="AF121" s="868"/>
      <c r="AG121" s="868"/>
      <c r="AH121" s="868"/>
      <c r="AI121" s="868"/>
      <c r="AJ121" s="868"/>
      <c r="AK121" s="868"/>
      <c r="AL121" s="870"/>
    </row>
    <row r="122" spans="1:38" s="626" customFormat="1" ht="14.15" customHeight="1">
      <c r="A122" s="633"/>
      <c r="B122" s="120" t="str">
        <f>VLOOKUP(B125,'[2]Visual Chart'!$A$2:$R$481,3,0)</f>
        <v>A+4.5</v>
      </c>
      <c r="C122" s="628"/>
      <c r="D122" s="120" t="str">
        <f>VLOOKUP(D125,'[2]Visual Chart'!$A$2:$R$481,3,0)</f>
        <v>A+7.5</v>
      </c>
      <c r="E122" s="628"/>
      <c r="F122" s="120" t="str">
        <f>VLOOKUP(F125,'[2]Visual Chart'!$A$2:$R$481,3,0)</f>
        <v>A+6</v>
      </c>
      <c r="G122" s="628"/>
      <c r="H122" s="120" t="str">
        <f>VLOOKUP(H125,'[2]Visual Chart'!$A$2:$R$481,3,0)</f>
        <v>A+7.5</v>
      </c>
      <c r="I122" s="628"/>
      <c r="J122" s="120" t="str">
        <f>VLOOKUP(J125,'[2]Visual Chart'!$A$2:$R$481,3,0)</f>
        <v>B2+3</v>
      </c>
      <c r="K122" s="628"/>
      <c r="L122" s="120" t="str">
        <f>VLOOKUP(L125,'[2]Visual Chart'!$A$2:$R$481,3,0)</f>
        <v>A+9</v>
      </c>
      <c r="M122" s="628"/>
      <c r="N122" s="120" t="str">
        <f>VLOOKUP(N125,'[2]Visual Chart'!$A$2:$R$481,3,0)</f>
        <v>C2+1.5</v>
      </c>
      <c r="O122" s="628"/>
      <c r="P122" s="120" t="str">
        <f>VLOOKUP(P125,'[2]Visual Chart'!$A$2:$R$481,3,0)</f>
        <v>A+9</v>
      </c>
      <c r="Q122" s="628"/>
      <c r="R122" s="120" t="str">
        <f>VLOOKUP(R125,'[2]Visual Chart'!$A$2:$R$481,3,0)</f>
        <v>A-3</v>
      </c>
      <c r="S122" s="628"/>
      <c r="T122" s="120" t="str">
        <f>VLOOKUP(T125,'[2]Visual Chart'!$A$2:$R$481,3,0)</f>
        <v>A+9</v>
      </c>
      <c r="U122" s="628"/>
      <c r="X122" s="879"/>
      <c r="Y122" s="881"/>
      <c r="Z122" s="868"/>
      <c r="AA122" s="868"/>
      <c r="AB122" s="875"/>
      <c r="AC122" s="868"/>
      <c r="AD122" s="868"/>
      <c r="AE122" s="868"/>
      <c r="AF122" s="868"/>
      <c r="AG122" s="868"/>
      <c r="AH122" s="868"/>
      <c r="AI122" s="868"/>
      <c r="AJ122" s="868"/>
      <c r="AK122" s="868"/>
      <c r="AL122" s="870"/>
    </row>
    <row r="123" spans="1:38" s="118" customFormat="1" ht="14.15" customHeight="1" thickBot="1">
      <c r="A123" s="117"/>
      <c r="B123" s="120"/>
      <c r="C123" s="120"/>
      <c r="D123" s="122"/>
      <c r="E123" s="120"/>
      <c r="F123" s="122"/>
      <c r="G123" s="120"/>
      <c r="H123" s="122"/>
      <c r="I123" s="120"/>
      <c r="J123" s="122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X123" s="879"/>
      <c r="Y123" s="881"/>
      <c r="Z123" s="868"/>
      <c r="AA123" s="868"/>
      <c r="AB123" s="877"/>
      <c r="AC123" s="868"/>
      <c r="AD123" s="868"/>
      <c r="AE123" s="868"/>
      <c r="AF123" s="868"/>
      <c r="AG123" s="868"/>
      <c r="AH123" s="868"/>
      <c r="AI123" s="868"/>
      <c r="AJ123" s="868"/>
      <c r="AK123" s="868"/>
      <c r="AL123" s="870"/>
    </row>
    <row r="124" spans="1:38" s="118" customFormat="1" ht="14.5">
      <c r="A124" s="117"/>
      <c r="X124" s="878">
        <f>V132/1000</f>
        <v>3.9260000000000002</v>
      </c>
      <c r="Y124" s="880">
        <f>X124</f>
        <v>3.9260000000000002</v>
      </c>
      <c r="Z124" s="867"/>
      <c r="AA124" s="867">
        <f>COUNTA($B128:T128)</f>
        <v>10</v>
      </c>
      <c r="AB124" s="874">
        <f>COUNTIF(B132:T134,"C")</f>
        <v>0</v>
      </c>
      <c r="AC124" s="867">
        <f>AA106-AB106</f>
        <v>0</v>
      </c>
      <c r="AD124" s="867"/>
      <c r="AE124" s="867">
        <f>COUNTA(B128:T128)</f>
        <v>10</v>
      </c>
      <c r="AF124" s="867">
        <f>COUNTIF(B132:T134,"C")</f>
        <v>0</v>
      </c>
      <c r="AG124" s="867">
        <f>AE106-AF106</f>
        <v>0</v>
      </c>
      <c r="AH124" s="867"/>
      <c r="AI124" s="867"/>
      <c r="AJ124" s="867"/>
      <c r="AK124" s="867"/>
      <c r="AL124" s="869"/>
    </row>
    <row r="125" spans="1:38" s="118" customFormat="1" ht="14.5">
      <c r="A125" s="117"/>
      <c r="B125" s="639">
        <f>T112+1</f>
        <v>70</v>
      </c>
      <c r="C125" s="639"/>
      <c r="D125" s="639">
        <f>B125+1</f>
        <v>71</v>
      </c>
      <c r="E125" s="639"/>
      <c r="F125" s="639">
        <f t="shared" ref="F125" si="52">D125+1</f>
        <v>72</v>
      </c>
      <c r="G125" s="639"/>
      <c r="H125" s="639">
        <f t="shared" ref="H125" si="53">F125+1</f>
        <v>73</v>
      </c>
      <c r="I125" s="639"/>
      <c r="J125" s="639">
        <f t="shared" ref="J125" si="54">H125+1</f>
        <v>74</v>
      </c>
      <c r="K125" s="639"/>
      <c r="L125" s="639">
        <f t="shared" ref="L125" si="55">J125+1</f>
        <v>75</v>
      </c>
      <c r="M125" s="639"/>
      <c r="N125" s="639">
        <f t="shared" ref="N125" si="56">L125+1</f>
        <v>76</v>
      </c>
      <c r="O125" s="639"/>
      <c r="P125" s="639">
        <f t="shared" ref="P125" si="57">N125+1</f>
        <v>77</v>
      </c>
      <c r="Q125" s="639"/>
      <c r="R125" s="639">
        <f t="shared" ref="R125" si="58">P125+1</f>
        <v>78</v>
      </c>
      <c r="S125" s="639"/>
      <c r="T125" s="639">
        <f t="shared" ref="T125" si="59">R125+1</f>
        <v>79</v>
      </c>
      <c r="X125" s="883"/>
      <c r="Y125" s="884"/>
      <c r="Z125" s="877"/>
      <c r="AA125" s="877"/>
      <c r="AB125" s="875"/>
      <c r="AC125" s="877"/>
      <c r="AD125" s="877"/>
      <c r="AE125" s="877"/>
      <c r="AF125" s="877"/>
      <c r="AG125" s="877"/>
      <c r="AH125" s="877"/>
      <c r="AI125" s="877"/>
      <c r="AJ125" s="877"/>
      <c r="AK125" s="877"/>
      <c r="AL125" s="882"/>
    </row>
    <row r="126" spans="1:38" s="118" customFormat="1" ht="14.5">
      <c r="A126" s="117"/>
      <c r="X126" s="883"/>
      <c r="Y126" s="884"/>
      <c r="Z126" s="877"/>
      <c r="AA126" s="877"/>
      <c r="AB126" s="875"/>
      <c r="AC126" s="877"/>
      <c r="AD126" s="877"/>
      <c r="AE126" s="877"/>
      <c r="AF126" s="877"/>
      <c r="AG126" s="877"/>
      <c r="AH126" s="877"/>
      <c r="AI126" s="877"/>
      <c r="AJ126" s="877"/>
      <c r="AK126" s="877"/>
      <c r="AL126" s="882"/>
    </row>
    <row r="127" spans="1:38" s="118" customFormat="1" ht="13.5" customHeight="1">
      <c r="A127" s="117"/>
      <c r="C127" s="123"/>
      <c r="E127" s="123"/>
      <c r="G127" s="123"/>
      <c r="I127" s="123"/>
      <c r="X127" s="879"/>
      <c r="Y127" s="881"/>
      <c r="Z127" s="868"/>
      <c r="AA127" s="868"/>
      <c r="AB127" s="875"/>
      <c r="AC127" s="868"/>
      <c r="AD127" s="868"/>
      <c r="AE127" s="868"/>
      <c r="AF127" s="868"/>
      <c r="AG127" s="868"/>
      <c r="AH127" s="868"/>
      <c r="AI127" s="868"/>
      <c r="AJ127" s="868"/>
      <c r="AK127" s="868"/>
      <c r="AL127" s="870"/>
    </row>
    <row r="128" spans="1:38" s="118" customFormat="1" ht="13.5" customHeight="1">
      <c r="A128" s="117"/>
      <c r="B128" s="120" t="str">
        <f>VLOOKUP(B138,'[2]Visual Chart'!$A$2:$R$481,2,0)</f>
        <v>40/0</v>
      </c>
      <c r="C128" s="122"/>
      <c r="D128" s="120" t="str">
        <f>VLOOKUP(D138,'[2]Visual Chart'!$A$2:$R$481,2,0)</f>
        <v>40/1</v>
      </c>
      <c r="E128" s="122"/>
      <c r="F128" s="120" t="str">
        <f>VLOOKUP(F138,'[2]Visual Chart'!$A$2:$R$481,2,0)</f>
        <v>40/2</v>
      </c>
      <c r="G128" s="122"/>
      <c r="H128" s="120" t="str">
        <f>VLOOKUP(H138,'[2]Visual Chart'!$A$2:$R$481,2,0)</f>
        <v>40/3</v>
      </c>
      <c r="I128" s="122"/>
      <c r="J128" s="120" t="str">
        <f>VLOOKUP(J138,'[2]Visual Chart'!$A$2:$R$481,2,0)</f>
        <v>40/4</v>
      </c>
      <c r="K128" s="120"/>
      <c r="L128" s="120" t="str">
        <f>VLOOKUP(L138,'[2]Visual Chart'!$A$2:$R$481,2,0)</f>
        <v>40/5</v>
      </c>
      <c r="M128" s="120"/>
      <c r="N128" s="120" t="str">
        <f>VLOOKUP(N138,'[2]Visual Chart'!$A$2:$R$481,2,0)</f>
        <v>41/0</v>
      </c>
      <c r="O128" s="120"/>
      <c r="P128" s="120" t="str">
        <f>VLOOKUP(P138,'[2]Visual Chart'!$A$2:$R$481,2,0)</f>
        <v>41A/0</v>
      </c>
      <c r="Q128" s="120"/>
      <c r="R128" s="120" t="str">
        <f>VLOOKUP(R138,'[2]Visual Chart'!$A$2:$R$481,2,0)</f>
        <v>41A/1</v>
      </c>
      <c r="S128" s="120"/>
      <c r="T128" s="120" t="str">
        <f>VLOOKUP(T138,'[2]Visual Chart'!$A$2:$R$481,2,0)</f>
        <v>41B/0</v>
      </c>
      <c r="X128" s="879"/>
      <c r="Y128" s="881"/>
      <c r="Z128" s="868"/>
      <c r="AA128" s="868"/>
      <c r="AB128" s="875"/>
      <c r="AC128" s="868"/>
      <c r="AD128" s="868"/>
      <c r="AE128" s="868"/>
      <c r="AF128" s="868"/>
      <c r="AG128" s="868"/>
      <c r="AH128" s="868"/>
      <c r="AI128" s="868"/>
      <c r="AJ128" s="868"/>
      <c r="AK128" s="868"/>
      <c r="AL128" s="870"/>
    </row>
    <row r="129" spans="1:38" s="118" customFormat="1" ht="13.5" customHeight="1">
      <c r="A129" s="117"/>
      <c r="X129" s="879"/>
      <c r="Y129" s="881"/>
      <c r="Z129" s="868"/>
      <c r="AA129" s="868"/>
      <c r="AB129" s="875"/>
      <c r="AC129" s="868"/>
      <c r="AD129" s="868"/>
      <c r="AE129" s="868"/>
      <c r="AF129" s="868"/>
      <c r="AG129" s="868"/>
      <c r="AH129" s="868"/>
      <c r="AI129" s="868"/>
      <c r="AJ129" s="868"/>
      <c r="AK129" s="868"/>
      <c r="AL129" s="870"/>
    </row>
    <row r="130" spans="1:38" s="118" customFormat="1" ht="13.5" customHeight="1">
      <c r="A130" s="117"/>
      <c r="B130" s="120"/>
      <c r="D130" s="120"/>
      <c r="E130" s="120"/>
      <c r="F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X130" s="879"/>
      <c r="Y130" s="881"/>
      <c r="Z130" s="868"/>
      <c r="AA130" s="868"/>
      <c r="AB130" s="875"/>
      <c r="AC130" s="868"/>
      <c r="AD130" s="868"/>
      <c r="AE130" s="868"/>
      <c r="AF130" s="868"/>
      <c r="AG130" s="868"/>
      <c r="AH130" s="868"/>
      <c r="AI130" s="868"/>
      <c r="AJ130" s="868"/>
      <c r="AK130" s="868"/>
      <c r="AL130" s="870"/>
    </row>
    <row r="131" spans="1:38" s="118" customFormat="1" ht="13.5" customHeight="1" thickBot="1">
      <c r="A131" s="117"/>
      <c r="B131" s="120"/>
      <c r="D131" s="120"/>
      <c r="E131" s="120"/>
      <c r="F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X131" s="879"/>
      <c r="Y131" s="881"/>
      <c r="Z131" s="868"/>
      <c r="AA131" s="868"/>
      <c r="AB131" s="875"/>
      <c r="AC131" s="868"/>
      <c r="AD131" s="868"/>
      <c r="AE131" s="868"/>
      <c r="AF131" s="868"/>
      <c r="AG131" s="868"/>
      <c r="AH131" s="868"/>
      <c r="AI131" s="868"/>
      <c r="AJ131" s="868"/>
      <c r="AK131" s="868"/>
      <c r="AL131" s="870"/>
    </row>
    <row r="132" spans="1:38" s="626" customFormat="1" ht="12.65" customHeight="1">
      <c r="A132" s="633"/>
      <c r="B132" s="885">
        <f>VLOOKUP(B138,'[2]Visual Chart'!$A$2:$R$481,13,0)</f>
        <v>0</v>
      </c>
      <c r="C132" s="120">
        <f>VLOOKUP(B138,'[2]Visual Chart'!$A$2:$R$481,5,0)</f>
        <v>350</v>
      </c>
      <c r="D132" s="885">
        <f>VLOOKUP(D138,'[2]Visual Chart'!$A$2:$R$481,13,0)</f>
        <v>0</v>
      </c>
      <c r="E132" s="120">
        <f>VLOOKUP(D138,'[2]Visual Chart'!$A$2:$R$481,5,0)</f>
        <v>382</v>
      </c>
      <c r="F132" s="885">
        <f>VLOOKUP(F138,'[2]Visual Chart'!$A$2:$R$481,13,0)</f>
        <v>0</v>
      </c>
      <c r="G132" s="120">
        <f>VLOOKUP(F138,'[2]Visual Chart'!$A$2:$R$481,5,0)</f>
        <v>375</v>
      </c>
      <c r="H132" s="885">
        <f>VLOOKUP(H138,'[2]Visual Chart'!$A$2:$R$481,13,0)</f>
        <v>0</v>
      </c>
      <c r="I132" s="120">
        <f>VLOOKUP(H138,'[2]Visual Chart'!$A$2:$R$481,5,0)</f>
        <v>473</v>
      </c>
      <c r="J132" s="885">
        <f>VLOOKUP(J138,'[2]Visual Chart'!$A$2:$R$481,13,0)</f>
        <v>0</v>
      </c>
      <c r="K132" s="120">
        <f>VLOOKUP(J138,'[2]Visual Chart'!$A$2:$R$481,5,0)</f>
        <v>376</v>
      </c>
      <c r="L132" s="885">
        <f>VLOOKUP(L138,'[2]Visual Chart'!$A$2:$R$481,13,0)</f>
        <v>0</v>
      </c>
      <c r="M132" s="120">
        <f>VLOOKUP(L138,'[2]Visual Chart'!$A$2:$R$481,5,0)</f>
        <v>473</v>
      </c>
      <c r="N132" s="885">
        <f>VLOOKUP(N138,'[2]Visual Chart'!$A$2:$R$481,13,0)</f>
        <v>0</v>
      </c>
      <c r="O132" s="120">
        <f>VLOOKUP(N138,'[2]Visual Chart'!$A$2:$R$481,5,0)</f>
        <v>396</v>
      </c>
      <c r="P132" s="885">
        <f>VLOOKUP(P138,'[2]Visual Chart'!$A$2:$R$481,13,0)</f>
        <v>0</v>
      </c>
      <c r="Q132" s="120">
        <f>VLOOKUP(P138,'[2]Visual Chart'!$A$2:$R$481,5,0)</f>
        <v>365</v>
      </c>
      <c r="R132" s="885">
        <f>VLOOKUP(R138,'[2]Visual Chart'!$A$2:$R$481,13,0)</f>
        <v>0</v>
      </c>
      <c r="S132" s="120">
        <f>VLOOKUP(R138,'[2]Visual Chart'!$A$2:$R$481,5,0)</f>
        <v>365</v>
      </c>
      <c r="T132" s="885">
        <f>VLOOKUP(T138,'[2]Visual Chart'!$A$2:$R$481,13,0)</f>
        <v>0</v>
      </c>
      <c r="U132" s="120">
        <f>VLOOKUP(T138,'[2]Visual Chart'!$A$2:$R$481,5,0)</f>
        <v>371</v>
      </c>
      <c r="V132" s="871">
        <f>SUM(C132:U132)</f>
        <v>3926</v>
      </c>
      <c r="W132" s="972"/>
      <c r="X132" s="879"/>
      <c r="Y132" s="881"/>
      <c r="Z132" s="868"/>
      <c r="AA132" s="868"/>
      <c r="AB132" s="875"/>
      <c r="AC132" s="868"/>
      <c r="AD132" s="868"/>
      <c r="AE132" s="868"/>
      <c r="AF132" s="868"/>
      <c r="AG132" s="868"/>
      <c r="AH132" s="868"/>
      <c r="AI132" s="868"/>
      <c r="AJ132" s="868"/>
      <c r="AK132" s="868"/>
      <c r="AL132" s="870"/>
    </row>
    <row r="133" spans="1:38" s="626" customFormat="1" ht="13.5" customHeight="1">
      <c r="A133" s="633"/>
      <c r="B133" s="886"/>
      <c r="C133" s="629"/>
      <c r="D133" s="886"/>
      <c r="E133" s="629"/>
      <c r="F133" s="886"/>
      <c r="G133" s="629"/>
      <c r="H133" s="886"/>
      <c r="I133" s="629"/>
      <c r="J133" s="886"/>
      <c r="K133" s="629"/>
      <c r="L133" s="886"/>
      <c r="M133" s="629"/>
      <c r="N133" s="886"/>
      <c r="O133" s="629"/>
      <c r="P133" s="886"/>
      <c r="Q133" s="629"/>
      <c r="R133" s="886"/>
      <c r="S133" s="629"/>
      <c r="T133" s="886"/>
      <c r="U133" s="629"/>
      <c r="X133" s="879"/>
      <c r="Y133" s="881"/>
      <c r="Z133" s="868"/>
      <c r="AA133" s="868"/>
      <c r="AB133" s="875"/>
      <c r="AC133" s="868"/>
      <c r="AD133" s="868"/>
      <c r="AE133" s="868"/>
      <c r="AF133" s="868"/>
      <c r="AG133" s="868"/>
      <c r="AH133" s="868"/>
      <c r="AI133" s="868"/>
      <c r="AJ133" s="868"/>
      <c r="AK133" s="868"/>
      <c r="AL133" s="870"/>
    </row>
    <row r="134" spans="1:38" s="626" customFormat="1" ht="13.5" customHeight="1" thickBot="1">
      <c r="A134" s="633"/>
      <c r="B134" s="887"/>
      <c r="D134" s="887"/>
      <c r="F134" s="887"/>
      <c r="H134" s="887"/>
      <c r="J134" s="887"/>
      <c r="L134" s="887"/>
      <c r="N134" s="887"/>
      <c r="P134" s="887"/>
      <c r="R134" s="887"/>
      <c r="T134" s="887"/>
      <c r="X134" s="879"/>
      <c r="Y134" s="881"/>
      <c r="Z134" s="868"/>
      <c r="AA134" s="868"/>
      <c r="AB134" s="875"/>
      <c r="AC134" s="868"/>
      <c r="AD134" s="868"/>
      <c r="AE134" s="868"/>
      <c r="AF134" s="868"/>
      <c r="AG134" s="868"/>
      <c r="AH134" s="868"/>
      <c r="AI134" s="868"/>
      <c r="AJ134" s="868"/>
      <c r="AK134" s="868"/>
      <c r="AL134" s="870"/>
    </row>
    <row r="135" spans="1:38" s="118" customFormat="1" ht="14.15" customHeight="1">
      <c r="A135" s="117"/>
      <c r="B135" s="120" t="str">
        <f>VLOOKUP(B138,'[2]Visual Chart'!$A$2:$R$481,3,0)</f>
        <v>C1+7.5</v>
      </c>
      <c r="C135" s="120"/>
      <c r="D135" s="120" t="str">
        <f>VLOOKUP(D138,'[2]Visual Chart'!$A$2:$R$481,3,0)</f>
        <v>A-1.5</v>
      </c>
      <c r="E135" s="120"/>
      <c r="F135" s="120" t="str">
        <f>VLOOKUP(F138,'[2]Visual Chart'!$A$2:$R$481,3,0)</f>
        <v>A+9</v>
      </c>
      <c r="G135" s="120"/>
      <c r="H135" s="120" t="str">
        <f>VLOOKUP(H138,'[2]Visual Chart'!$A$2:$R$481,3,0)</f>
        <v>A+9</v>
      </c>
      <c r="I135" s="120"/>
      <c r="J135" s="120" t="str">
        <f>VLOOKUP(J138,'[2]Visual Chart'!$A$2:$R$481,3,0)</f>
        <v>A+6</v>
      </c>
      <c r="K135" s="120"/>
      <c r="L135" s="120" t="str">
        <f>VLOOKUP(L138,'[2]Visual Chart'!$A$2:$R$481,3,0)</f>
        <v>A+9</v>
      </c>
      <c r="M135" s="120"/>
      <c r="N135" s="120" t="str">
        <f>VLOOKUP(N138,'[2]Visual Chart'!$A$2:$R$481,3,0)</f>
        <v>C2+4.5</v>
      </c>
      <c r="O135" s="120"/>
      <c r="P135" s="120" t="str">
        <f>VLOOKUP(P138,'[2]Visual Chart'!$A$2:$R$481,3,0)</f>
        <v>C2-1.5</v>
      </c>
      <c r="Q135" s="120"/>
      <c r="R135" s="120" t="str">
        <f>VLOOKUP(R138,'[2]Visual Chart'!$A$2:$R$481,3,0)</f>
        <v>A+3</v>
      </c>
      <c r="S135" s="120"/>
      <c r="T135" s="120" t="str">
        <f>VLOOKUP(T138,'[2]Visual Chart'!$A$2:$R$481,3,0)</f>
        <v>B1+0</v>
      </c>
      <c r="U135" s="120"/>
      <c r="X135" s="879"/>
      <c r="Y135" s="881"/>
      <c r="Z135" s="868"/>
      <c r="AA135" s="868"/>
      <c r="AB135" s="875"/>
      <c r="AC135" s="868"/>
      <c r="AD135" s="868"/>
      <c r="AE135" s="868"/>
      <c r="AF135" s="868"/>
      <c r="AG135" s="868"/>
      <c r="AH135" s="868"/>
      <c r="AI135" s="868"/>
      <c r="AJ135" s="868"/>
      <c r="AK135" s="868"/>
      <c r="AL135" s="870"/>
    </row>
    <row r="136" spans="1:38" s="118" customFormat="1" ht="14.15" customHeight="1" thickBot="1">
      <c r="A136" s="117"/>
      <c r="B136" s="120"/>
      <c r="C136" s="120"/>
      <c r="D136" s="122"/>
      <c r="E136" s="120"/>
      <c r="F136" s="122"/>
      <c r="G136" s="120"/>
      <c r="H136" s="122"/>
      <c r="I136" s="120"/>
      <c r="J136" s="122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X136" s="879"/>
      <c r="Y136" s="881"/>
      <c r="Z136" s="868"/>
      <c r="AA136" s="868"/>
      <c r="AB136" s="877"/>
      <c r="AC136" s="868"/>
      <c r="AD136" s="868"/>
      <c r="AE136" s="868"/>
      <c r="AF136" s="868"/>
      <c r="AG136" s="868"/>
      <c r="AH136" s="868"/>
      <c r="AI136" s="868"/>
      <c r="AJ136" s="868"/>
      <c r="AK136" s="868"/>
      <c r="AL136" s="870"/>
    </row>
    <row r="137" spans="1:38" s="118" customFormat="1" ht="14.5">
      <c r="A137" s="117"/>
      <c r="X137" s="878">
        <f>V145/1000</f>
        <v>3.3410000000000002</v>
      </c>
      <c r="Y137" s="880">
        <f>X137</f>
        <v>3.3410000000000002</v>
      </c>
      <c r="Z137" s="867"/>
      <c r="AA137" s="867">
        <f>COUNTA($B141:T141)</f>
        <v>10</v>
      </c>
      <c r="AB137" s="874">
        <f>COUNTIF(B145:T147,"C")</f>
        <v>0</v>
      </c>
      <c r="AC137" s="867">
        <f>AA119-AB119</f>
        <v>0</v>
      </c>
      <c r="AD137" s="867"/>
      <c r="AE137" s="867">
        <f>COUNTA(B141:T141)</f>
        <v>10</v>
      </c>
      <c r="AF137" s="867">
        <f>COUNTIF(B145:T147,"C")</f>
        <v>0</v>
      </c>
      <c r="AG137" s="867">
        <f>AE119-AF119</f>
        <v>0</v>
      </c>
      <c r="AH137" s="867"/>
      <c r="AI137" s="867"/>
      <c r="AJ137" s="867"/>
      <c r="AK137" s="867"/>
      <c r="AL137" s="869"/>
    </row>
    <row r="138" spans="1:38" s="118" customFormat="1" ht="14.5">
      <c r="A138" s="117"/>
      <c r="B138" s="639">
        <f>T125+1</f>
        <v>80</v>
      </c>
      <c r="C138" s="639"/>
      <c r="D138" s="639">
        <f>B138+1</f>
        <v>81</v>
      </c>
      <c r="E138" s="639"/>
      <c r="F138" s="639">
        <f t="shared" ref="F138" si="60">D138+1</f>
        <v>82</v>
      </c>
      <c r="G138" s="639"/>
      <c r="H138" s="639">
        <f t="shared" ref="H138" si="61">F138+1</f>
        <v>83</v>
      </c>
      <c r="I138" s="639"/>
      <c r="J138" s="639">
        <f t="shared" ref="J138" si="62">H138+1</f>
        <v>84</v>
      </c>
      <c r="K138" s="639"/>
      <c r="L138" s="639">
        <f t="shared" ref="L138" si="63">J138+1</f>
        <v>85</v>
      </c>
      <c r="M138" s="639"/>
      <c r="N138" s="639">
        <f t="shared" ref="N138" si="64">L138+1</f>
        <v>86</v>
      </c>
      <c r="O138" s="639"/>
      <c r="P138" s="639">
        <f t="shared" ref="P138" si="65">N138+1</f>
        <v>87</v>
      </c>
      <c r="Q138" s="639"/>
      <c r="R138" s="639">
        <f t="shared" ref="R138" si="66">P138+1</f>
        <v>88</v>
      </c>
      <c r="S138" s="639"/>
      <c r="T138" s="639">
        <f t="shared" ref="T138" si="67">R138+1</f>
        <v>89</v>
      </c>
      <c r="X138" s="883"/>
      <c r="Y138" s="884"/>
      <c r="Z138" s="877"/>
      <c r="AA138" s="877"/>
      <c r="AB138" s="875"/>
      <c r="AC138" s="877"/>
      <c r="AD138" s="877"/>
      <c r="AE138" s="877"/>
      <c r="AF138" s="877"/>
      <c r="AG138" s="877"/>
      <c r="AH138" s="877"/>
      <c r="AI138" s="877"/>
      <c r="AJ138" s="877"/>
      <c r="AK138" s="877"/>
      <c r="AL138" s="882"/>
    </row>
    <row r="139" spans="1:38" s="118" customFormat="1" ht="14.5">
      <c r="A139" s="117"/>
      <c r="X139" s="883"/>
      <c r="Y139" s="884"/>
      <c r="Z139" s="877"/>
      <c r="AA139" s="877"/>
      <c r="AB139" s="875"/>
      <c r="AC139" s="877"/>
      <c r="AD139" s="877"/>
      <c r="AE139" s="877"/>
      <c r="AF139" s="877"/>
      <c r="AG139" s="877"/>
      <c r="AH139" s="877"/>
      <c r="AI139" s="877"/>
      <c r="AJ139" s="877"/>
      <c r="AK139" s="877"/>
      <c r="AL139" s="882"/>
    </row>
    <row r="140" spans="1:38" s="118" customFormat="1" ht="13.5" customHeight="1">
      <c r="A140" s="117"/>
      <c r="C140" s="123"/>
      <c r="E140" s="123"/>
      <c r="G140" s="123"/>
      <c r="I140" s="123"/>
      <c r="X140" s="879"/>
      <c r="Y140" s="881"/>
      <c r="Z140" s="868"/>
      <c r="AA140" s="868"/>
      <c r="AB140" s="875"/>
      <c r="AC140" s="868"/>
      <c r="AD140" s="868"/>
      <c r="AE140" s="868"/>
      <c r="AF140" s="868"/>
      <c r="AG140" s="868"/>
      <c r="AH140" s="868"/>
      <c r="AI140" s="868"/>
      <c r="AJ140" s="868"/>
      <c r="AK140" s="868"/>
      <c r="AL140" s="870"/>
    </row>
    <row r="141" spans="1:38" s="118" customFormat="1" ht="13.5" customHeight="1">
      <c r="A141" s="117"/>
      <c r="B141" s="120" t="str">
        <f>VLOOKUP(B151,'[2]Visual Chart'!$A$2:$R$481,2,0)</f>
        <v>41B/1</v>
      </c>
      <c r="C141" s="122"/>
      <c r="D141" s="120" t="str">
        <f>VLOOKUP(D151,'[2]Visual Chart'!$A$2:$R$481,2,0)</f>
        <v>41B/2</v>
      </c>
      <c r="E141" s="122"/>
      <c r="F141" s="120" t="str">
        <f>VLOOKUP(F151,'[2]Visual Chart'!$A$2:$R$481,2,0)</f>
        <v>42/0</v>
      </c>
      <c r="G141" s="122"/>
      <c r="H141" s="120" t="str">
        <f>VLOOKUP(H151,'[2]Visual Chart'!$A$2:$R$481,2,0)</f>
        <v>42/1</v>
      </c>
      <c r="I141" s="122"/>
      <c r="J141" s="120" t="str">
        <f>VLOOKUP(J151,'[2]Visual Chart'!$A$2:$R$481,2,0)</f>
        <v>42/2</v>
      </c>
      <c r="K141" s="120"/>
      <c r="L141" s="120" t="str">
        <f>VLOOKUP(L151,'[2]Visual Chart'!$A$2:$R$481,2,0)</f>
        <v>43/0</v>
      </c>
      <c r="M141" s="120"/>
      <c r="N141" s="120" t="str">
        <f>VLOOKUP(N151,'[2]Visual Chart'!$A$2:$R$481,2,0)</f>
        <v>43/1</v>
      </c>
      <c r="O141" s="120"/>
      <c r="P141" s="120" t="str">
        <f>VLOOKUP(P151,'[2]Visual Chart'!$A$2:$R$481,2,0)</f>
        <v>44/0</v>
      </c>
      <c r="Q141" s="120"/>
      <c r="R141" s="120" t="str">
        <f>VLOOKUP(R151,'[2]Visual Chart'!$A$2:$R$481,2,0)</f>
        <v>44/1</v>
      </c>
      <c r="S141" s="120"/>
      <c r="T141" s="120" t="str">
        <f>VLOOKUP(T151,'[2]Visual Chart'!$A$2:$R$481,2,0)</f>
        <v>45/0</v>
      </c>
      <c r="X141" s="879"/>
      <c r="Y141" s="881"/>
      <c r="Z141" s="868"/>
      <c r="AA141" s="868"/>
      <c r="AB141" s="875"/>
      <c r="AC141" s="868"/>
      <c r="AD141" s="868"/>
      <c r="AE141" s="868"/>
      <c r="AF141" s="868"/>
      <c r="AG141" s="868"/>
      <c r="AH141" s="868"/>
      <c r="AI141" s="868"/>
      <c r="AJ141" s="868"/>
      <c r="AK141" s="868"/>
      <c r="AL141" s="870"/>
    </row>
    <row r="142" spans="1:38" s="118" customFormat="1" ht="13.5" customHeight="1">
      <c r="A142" s="117"/>
      <c r="X142" s="879"/>
      <c r="Y142" s="881"/>
      <c r="Z142" s="868"/>
      <c r="AA142" s="868"/>
      <c r="AB142" s="875"/>
      <c r="AC142" s="868"/>
      <c r="AD142" s="868"/>
      <c r="AE142" s="868"/>
      <c r="AF142" s="868"/>
      <c r="AG142" s="868"/>
      <c r="AH142" s="868"/>
      <c r="AI142" s="868"/>
      <c r="AJ142" s="868"/>
      <c r="AK142" s="868"/>
      <c r="AL142" s="870"/>
    </row>
    <row r="143" spans="1:38" s="118" customFormat="1" ht="13.5" customHeight="1">
      <c r="A143" s="117"/>
      <c r="B143" s="120"/>
      <c r="D143" s="120"/>
      <c r="E143" s="120"/>
      <c r="F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X143" s="879"/>
      <c r="Y143" s="881"/>
      <c r="Z143" s="868"/>
      <c r="AA143" s="868"/>
      <c r="AB143" s="875"/>
      <c r="AC143" s="868"/>
      <c r="AD143" s="868"/>
      <c r="AE143" s="868"/>
      <c r="AF143" s="868"/>
      <c r="AG143" s="868"/>
      <c r="AH143" s="868"/>
      <c r="AI143" s="868"/>
      <c r="AJ143" s="868"/>
      <c r="AK143" s="868"/>
      <c r="AL143" s="870"/>
    </row>
    <row r="144" spans="1:38" s="118" customFormat="1" ht="13.5" customHeight="1" thickBot="1">
      <c r="A144" s="117"/>
      <c r="B144" s="120"/>
      <c r="D144" s="120"/>
      <c r="E144" s="120"/>
      <c r="F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X144" s="879"/>
      <c r="Y144" s="881"/>
      <c r="Z144" s="868"/>
      <c r="AA144" s="868"/>
      <c r="AB144" s="875"/>
      <c r="AC144" s="868"/>
      <c r="AD144" s="868"/>
      <c r="AE144" s="868"/>
      <c r="AF144" s="868"/>
      <c r="AG144" s="868"/>
      <c r="AH144" s="868"/>
      <c r="AI144" s="868"/>
      <c r="AJ144" s="868"/>
      <c r="AK144" s="868"/>
      <c r="AL144" s="870"/>
    </row>
    <row r="145" spans="1:38" s="626" customFormat="1" ht="12.65" customHeight="1">
      <c r="A145" s="633"/>
      <c r="B145" s="885">
        <f>VLOOKUP(B151,'[2]Visual Chart'!$A$2:$R$481,13,0)</f>
        <v>0</v>
      </c>
      <c r="C145" s="120">
        <f>VLOOKUP(B151,'[2]Visual Chart'!$A$2:$R$481,5,0)</f>
        <v>360</v>
      </c>
      <c r="D145" s="885">
        <f>VLOOKUP(D151,'[2]Visual Chart'!$A$2:$R$481,13,0)</f>
        <v>0</v>
      </c>
      <c r="E145" s="120">
        <f>VLOOKUP(D151,'[2]Visual Chart'!$A$2:$R$481,5,0)</f>
        <v>384</v>
      </c>
      <c r="F145" s="885">
        <f>VLOOKUP(F151,'[2]Visual Chart'!$A$2:$R$481,13,0)</f>
        <v>0</v>
      </c>
      <c r="G145" s="120">
        <f>VLOOKUP(F151,'[2]Visual Chart'!$A$2:$R$481,5,0)</f>
        <v>301</v>
      </c>
      <c r="H145" s="885">
        <f>VLOOKUP(H151,'[2]Visual Chart'!$A$2:$R$481,13,0)</f>
        <v>0</v>
      </c>
      <c r="I145" s="120">
        <f>VLOOKUP(H151,'[2]Visual Chart'!$A$2:$R$481,5,0)</f>
        <v>444</v>
      </c>
      <c r="J145" s="885">
        <f>VLOOKUP(J151,'[2]Visual Chart'!$A$2:$R$481,13,0)</f>
        <v>0</v>
      </c>
      <c r="K145" s="120">
        <f>VLOOKUP(J151,'[2]Visual Chart'!$A$2:$R$481,5,0)</f>
        <v>367.5</v>
      </c>
      <c r="L145" s="885">
        <f>VLOOKUP(L151,'[2]Visual Chart'!$A$2:$R$481,13,0)</f>
        <v>0</v>
      </c>
      <c r="M145" s="120">
        <f>VLOOKUP(L151,'[2]Visual Chart'!$A$2:$R$481,5,0)</f>
        <v>229</v>
      </c>
      <c r="N145" s="885">
        <f>VLOOKUP(N151,'[2]Visual Chart'!$A$2:$R$481,13,0)</f>
        <v>0</v>
      </c>
      <c r="O145" s="120">
        <f>VLOOKUP(N151,'[2]Visual Chart'!$A$2:$R$481,5,0)</f>
        <v>268.5</v>
      </c>
      <c r="P145" s="885">
        <f>VLOOKUP(P151,'[2]Visual Chart'!$A$2:$R$481,13,0)</f>
        <v>0</v>
      </c>
      <c r="Q145" s="120">
        <f>VLOOKUP(P151,'[2]Visual Chart'!$A$2:$R$481,5,0)</f>
        <v>318</v>
      </c>
      <c r="R145" s="885">
        <f>VLOOKUP(R151,'[2]Visual Chart'!$A$2:$R$481,13,0)</f>
        <v>0</v>
      </c>
      <c r="S145" s="120">
        <f>VLOOKUP(R151,'[2]Visual Chart'!$A$2:$R$481,5,0)</f>
        <v>363.5</v>
      </c>
      <c r="T145" s="885">
        <f>VLOOKUP(T151,'[2]Visual Chart'!$A$2:$R$481,13,0)</f>
        <v>0</v>
      </c>
      <c r="U145" s="120">
        <f>VLOOKUP(T151,'[2]Visual Chart'!$A$2:$R$481,5,0)</f>
        <v>305.5</v>
      </c>
      <c r="V145" s="871">
        <f>SUM(C145:U145)</f>
        <v>3341</v>
      </c>
      <c r="W145" s="972"/>
      <c r="X145" s="879"/>
      <c r="Y145" s="881"/>
      <c r="Z145" s="868"/>
      <c r="AA145" s="868"/>
      <c r="AB145" s="875"/>
      <c r="AC145" s="868"/>
      <c r="AD145" s="868"/>
      <c r="AE145" s="868"/>
      <c r="AF145" s="868"/>
      <c r="AG145" s="868"/>
      <c r="AH145" s="868"/>
      <c r="AI145" s="868"/>
      <c r="AJ145" s="868"/>
      <c r="AK145" s="868"/>
      <c r="AL145" s="870"/>
    </row>
    <row r="146" spans="1:38" s="626" customFormat="1" ht="13.5" customHeight="1">
      <c r="A146" s="633"/>
      <c r="B146" s="886"/>
      <c r="C146" s="629"/>
      <c r="D146" s="886"/>
      <c r="E146" s="629"/>
      <c r="F146" s="886"/>
      <c r="G146" s="629"/>
      <c r="H146" s="886"/>
      <c r="I146" s="629"/>
      <c r="J146" s="886"/>
      <c r="K146" s="629"/>
      <c r="L146" s="886"/>
      <c r="M146" s="629"/>
      <c r="N146" s="886"/>
      <c r="O146" s="629"/>
      <c r="P146" s="886"/>
      <c r="Q146" s="629"/>
      <c r="R146" s="886"/>
      <c r="S146" s="629"/>
      <c r="T146" s="886"/>
      <c r="U146" s="629"/>
      <c r="X146" s="879"/>
      <c r="Y146" s="881"/>
      <c r="Z146" s="868"/>
      <c r="AA146" s="868"/>
      <c r="AB146" s="875"/>
      <c r="AC146" s="868"/>
      <c r="AD146" s="868"/>
      <c r="AE146" s="868"/>
      <c r="AF146" s="868"/>
      <c r="AG146" s="868"/>
      <c r="AH146" s="868"/>
      <c r="AI146" s="868"/>
      <c r="AJ146" s="868"/>
      <c r="AK146" s="868"/>
      <c r="AL146" s="870"/>
    </row>
    <row r="147" spans="1:38" s="626" customFormat="1" ht="13.5" customHeight="1" thickBot="1">
      <c r="A147" s="633"/>
      <c r="B147" s="887"/>
      <c r="D147" s="887"/>
      <c r="F147" s="887"/>
      <c r="H147" s="887"/>
      <c r="J147" s="887"/>
      <c r="L147" s="887"/>
      <c r="N147" s="887"/>
      <c r="P147" s="887"/>
      <c r="R147" s="887"/>
      <c r="T147" s="887"/>
      <c r="X147" s="879"/>
      <c r="Y147" s="881"/>
      <c r="Z147" s="868"/>
      <c r="AA147" s="868"/>
      <c r="AB147" s="875"/>
      <c r="AC147" s="868"/>
      <c r="AD147" s="868"/>
      <c r="AE147" s="868"/>
      <c r="AF147" s="868"/>
      <c r="AG147" s="868"/>
      <c r="AH147" s="868"/>
      <c r="AI147" s="868"/>
      <c r="AJ147" s="868"/>
      <c r="AK147" s="868"/>
      <c r="AL147" s="870"/>
    </row>
    <row r="148" spans="1:38" s="626" customFormat="1" ht="14.15" customHeight="1">
      <c r="A148" s="633"/>
      <c r="B148" s="120" t="str">
        <f>VLOOKUP(B151,'[2]Visual Chart'!$A$2:$R$481,3,0)</f>
        <v>A+1.5</v>
      </c>
      <c r="C148" s="628"/>
      <c r="D148" s="120" t="str">
        <f>VLOOKUP(D151,'[2]Visual Chart'!$A$2:$R$481,3,0)</f>
        <v>A-1.5</v>
      </c>
      <c r="E148" s="628"/>
      <c r="F148" s="120" t="str">
        <f>VLOOKUP(F151,'[2]Visual Chart'!$A$2:$R$481,3,0)</f>
        <v>D45-3</v>
      </c>
      <c r="G148" s="628"/>
      <c r="H148" s="120" t="str">
        <f>VLOOKUP(H151,'[2]Visual Chart'!$A$2:$R$481,3,0)</f>
        <v>A+9</v>
      </c>
      <c r="I148" s="628"/>
      <c r="J148" s="120" t="str">
        <f>VLOOKUP(J151,'[2]Visual Chart'!$A$2:$R$481,3,0)</f>
        <v>A+3</v>
      </c>
      <c r="K148" s="628"/>
      <c r="L148" s="120" t="str">
        <f>VLOOKUP(L151,'[2]Visual Chart'!$A$2:$R$481,3,0)</f>
        <v>D45-3</v>
      </c>
      <c r="M148" s="628"/>
      <c r="N148" s="120" t="str">
        <f>VLOOKUP(N151,'[2]Visual Chart'!$A$2:$R$481,3,0)</f>
        <v>A+1.5</v>
      </c>
      <c r="O148" s="628"/>
      <c r="P148" s="120" t="str">
        <f>VLOOKUP(P151,'[2]Visual Chart'!$A$2:$R$481,3,0)</f>
        <v>D45-3</v>
      </c>
      <c r="Q148" s="628"/>
      <c r="R148" s="120" t="str">
        <f>VLOOKUP(R151,'[2]Visual Chart'!$A$2:$R$481,3,0)</f>
        <v>A+6</v>
      </c>
      <c r="S148" s="628"/>
      <c r="T148" s="120" t="str">
        <f>VLOOKUP(T151,'[2]Visual Chart'!$A$2:$R$481,3,0)</f>
        <v>C2-1.5</v>
      </c>
      <c r="U148" s="628"/>
      <c r="X148" s="879"/>
      <c r="Y148" s="881"/>
      <c r="Z148" s="868"/>
      <c r="AA148" s="868"/>
      <c r="AB148" s="875"/>
      <c r="AC148" s="868"/>
      <c r="AD148" s="868"/>
      <c r="AE148" s="868"/>
      <c r="AF148" s="868"/>
      <c r="AG148" s="868"/>
      <c r="AH148" s="868"/>
      <c r="AI148" s="868"/>
      <c r="AJ148" s="868"/>
      <c r="AK148" s="868"/>
      <c r="AL148" s="870"/>
    </row>
    <row r="149" spans="1:38" s="118" customFormat="1" ht="14.15" customHeight="1" thickBot="1">
      <c r="A149" s="117"/>
      <c r="B149" s="120"/>
      <c r="C149" s="120"/>
      <c r="D149" s="122"/>
      <c r="E149" s="120"/>
      <c r="F149" s="122"/>
      <c r="G149" s="120"/>
      <c r="H149" s="122"/>
      <c r="I149" s="120"/>
      <c r="J149" s="122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X149" s="879"/>
      <c r="Y149" s="881"/>
      <c r="Z149" s="868"/>
      <c r="AA149" s="868"/>
      <c r="AB149" s="877"/>
      <c r="AC149" s="868"/>
      <c r="AD149" s="868"/>
      <c r="AE149" s="868"/>
      <c r="AF149" s="868"/>
      <c r="AG149" s="868"/>
      <c r="AH149" s="868"/>
      <c r="AI149" s="868"/>
      <c r="AJ149" s="868"/>
      <c r="AK149" s="868"/>
      <c r="AL149" s="870"/>
    </row>
    <row r="150" spans="1:38" s="118" customFormat="1" ht="14.5">
      <c r="A150" s="117"/>
      <c r="X150" s="878">
        <f>V156/1000</f>
        <v>3.4519989999999998</v>
      </c>
      <c r="Y150" s="880">
        <f>X150</f>
        <v>3.4519989999999998</v>
      </c>
      <c r="Z150" s="867"/>
      <c r="AA150" s="874">
        <f>COUNTA(B152:T152)</f>
        <v>10</v>
      </c>
      <c r="AB150" s="874">
        <f>COUNTIF(B145:T147,"C")</f>
        <v>0</v>
      </c>
      <c r="AC150" s="867">
        <f>AA150-AB150</f>
        <v>10</v>
      </c>
      <c r="AD150" s="867"/>
      <c r="AE150" s="867">
        <f>COUNTA(B152:T152)</f>
        <v>10</v>
      </c>
      <c r="AF150" s="867">
        <f>COUNTIF(B156:T158,"C")</f>
        <v>0</v>
      </c>
      <c r="AG150" s="867">
        <f>AE150-AF150</f>
        <v>10</v>
      </c>
      <c r="AH150" s="867"/>
      <c r="AI150" s="867"/>
      <c r="AJ150" s="867"/>
      <c r="AK150" s="867"/>
      <c r="AL150" s="869"/>
    </row>
    <row r="151" spans="1:38" s="118" customFormat="1" ht="13.5" customHeight="1">
      <c r="A151" s="117"/>
      <c r="B151" s="639">
        <f>T138+1</f>
        <v>90</v>
      </c>
      <c r="C151" s="639"/>
      <c r="D151" s="639">
        <f>B151+1</f>
        <v>91</v>
      </c>
      <c r="E151" s="639"/>
      <c r="F151" s="639">
        <f t="shared" ref="F151" si="68">D151+1</f>
        <v>92</v>
      </c>
      <c r="G151" s="639"/>
      <c r="H151" s="639">
        <f t="shared" ref="H151" si="69">F151+1</f>
        <v>93</v>
      </c>
      <c r="I151" s="639"/>
      <c r="J151" s="639">
        <f t="shared" ref="J151" si="70">H151+1</f>
        <v>94</v>
      </c>
      <c r="K151" s="639"/>
      <c r="L151" s="639">
        <f t="shared" ref="L151" si="71">J151+1</f>
        <v>95</v>
      </c>
      <c r="M151" s="639"/>
      <c r="N151" s="639">
        <f t="shared" ref="N151" si="72">L151+1</f>
        <v>96</v>
      </c>
      <c r="O151" s="639"/>
      <c r="P151" s="639">
        <f t="shared" ref="P151" si="73">N151+1</f>
        <v>97</v>
      </c>
      <c r="Q151" s="639"/>
      <c r="R151" s="639">
        <f t="shared" ref="R151" si="74">P151+1</f>
        <v>98</v>
      </c>
      <c r="S151" s="639"/>
      <c r="T151" s="639">
        <f t="shared" ref="T151" si="75">R151+1</f>
        <v>99</v>
      </c>
      <c r="X151" s="879"/>
      <c r="Y151" s="881"/>
      <c r="Z151" s="868"/>
      <c r="AA151" s="875"/>
      <c r="AB151" s="875"/>
      <c r="AC151" s="868"/>
      <c r="AD151" s="868"/>
      <c r="AE151" s="868"/>
      <c r="AF151" s="868"/>
      <c r="AG151" s="868"/>
      <c r="AH151" s="868"/>
      <c r="AI151" s="868"/>
      <c r="AJ151" s="868"/>
      <c r="AK151" s="868"/>
      <c r="AL151" s="870"/>
    </row>
    <row r="152" spans="1:38" s="118" customFormat="1" ht="13.5" customHeight="1">
      <c r="A152" s="117"/>
      <c r="B152" s="120" t="str">
        <f>VLOOKUP(B162,'[2]Visual Chart'!$A$2:$R$481,2,0)</f>
        <v>46/0</v>
      </c>
      <c r="C152" s="122"/>
      <c r="D152" s="120" t="str">
        <f>VLOOKUP(D162,'[2]Visual Chart'!$A$2:$R$481,2,0)</f>
        <v>47/0</v>
      </c>
      <c r="E152" s="122"/>
      <c r="F152" s="120" t="str">
        <f>VLOOKUP(F162,'[2]Visual Chart'!$A$2:$R$481,2,0)</f>
        <v>47/1</v>
      </c>
      <c r="G152" s="122"/>
      <c r="H152" s="120" t="str">
        <f>VLOOKUP(H162,'[2]Visual Chart'!$A$2:$R$481,2,0)</f>
        <v>47/2</v>
      </c>
      <c r="I152" s="122"/>
      <c r="J152" s="120" t="str">
        <f>VLOOKUP(J162,'[2]Visual Chart'!$A$2:$R$481,2,0)</f>
        <v>48/0</v>
      </c>
      <c r="K152" s="120"/>
      <c r="L152" s="120" t="str">
        <f>VLOOKUP(L162,'[2]Visual Chart'!$A$2:$R$481,2,0)</f>
        <v>48/1</v>
      </c>
      <c r="M152" s="120"/>
      <c r="N152" s="120" t="str">
        <f>VLOOKUP(N162,'[2]Visual Chart'!$A$2:$R$481,2,0)</f>
        <v>48/2</v>
      </c>
      <c r="O152" s="120"/>
      <c r="P152" s="120" t="str">
        <f>VLOOKUP(P162,'[2]Visual Chart'!$A$2:$R$481,2,0)</f>
        <v>48/3</v>
      </c>
      <c r="Q152" s="120"/>
      <c r="R152" s="120" t="str">
        <f>VLOOKUP(R162,'[2]Visual Chart'!$A$2:$R$481,2,0)</f>
        <v>48/4</v>
      </c>
      <c r="S152" s="120"/>
      <c r="T152" s="120" t="str">
        <f>VLOOKUP(T162,'[2]Visual Chart'!$A$2:$R$481,2,0)</f>
        <v>49/0</v>
      </c>
      <c r="X152" s="879"/>
      <c r="Y152" s="881"/>
      <c r="Z152" s="868"/>
      <c r="AA152" s="875"/>
      <c r="AB152" s="875"/>
      <c r="AC152" s="868"/>
      <c r="AD152" s="868"/>
      <c r="AE152" s="868"/>
      <c r="AF152" s="868"/>
      <c r="AG152" s="868"/>
      <c r="AH152" s="868"/>
      <c r="AI152" s="868"/>
      <c r="AJ152" s="868"/>
      <c r="AK152" s="868"/>
      <c r="AL152" s="870"/>
    </row>
    <row r="153" spans="1:38" s="118" customFormat="1" ht="13.5" customHeight="1">
      <c r="A153" s="117"/>
      <c r="X153" s="879"/>
      <c r="Y153" s="881"/>
      <c r="Z153" s="868"/>
      <c r="AA153" s="875"/>
      <c r="AB153" s="875"/>
      <c r="AC153" s="868"/>
      <c r="AD153" s="868"/>
      <c r="AE153" s="868"/>
      <c r="AF153" s="868"/>
      <c r="AG153" s="868"/>
      <c r="AH153" s="868"/>
      <c r="AI153" s="868"/>
      <c r="AJ153" s="868"/>
      <c r="AK153" s="868"/>
      <c r="AL153" s="870"/>
    </row>
    <row r="154" spans="1:38" s="118" customFormat="1" ht="13.5" customHeight="1">
      <c r="A154" s="117"/>
      <c r="B154" s="120"/>
      <c r="D154" s="120"/>
      <c r="E154" s="120"/>
      <c r="F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X154" s="879"/>
      <c r="Y154" s="881"/>
      <c r="Z154" s="868"/>
      <c r="AA154" s="875"/>
      <c r="AB154" s="875"/>
      <c r="AC154" s="868"/>
      <c r="AD154" s="868"/>
      <c r="AE154" s="868"/>
      <c r="AF154" s="868"/>
      <c r="AG154" s="868"/>
      <c r="AH154" s="868"/>
      <c r="AI154" s="868"/>
      <c r="AJ154" s="868"/>
      <c r="AK154" s="868"/>
      <c r="AL154" s="870"/>
    </row>
    <row r="155" spans="1:38" s="118" customFormat="1" ht="13.5" customHeight="1" thickBot="1">
      <c r="A155" s="117"/>
      <c r="B155" s="120"/>
      <c r="D155" s="120"/>
      <c r="E155" s="120"/>
      <c r="F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X155" s="879"/>
      <c r="Y155" s="881"/>
      <c r="Z155" s="868"/>
      <c r="AA155" s="875"/>
      <c r="AB155" s="875"/>
      <c r="AC155" s="868"/>
      <c r="AD155" s="868"/>
      <c r="AE155" s="868"/>
      <c r="AF155" s="868"/>
      <c r="AG155" s="868"/>
      <c r="AH155" s="868"/>
      <c r="AI155" s="868"/>
      <c r="AJ155" s="868"/>
      <c r="AK155" s="868"/>
      <c r="AL155" s="870"/>
    </row>
    <row r="156" spans="1:38" s="626" customFormat="1" ht="12.65" customHeight="1">
      <c r="A156" s="633"/>
      <c r="B156" s="885">
        <f>VLOOKUP(B162,'[2]Visual Chart'!$A$2:$R$481,13,0)</f>
        <v>0</v>
      </c>
      <c r="C156" s="120">
        <f>VLOOKUP(B162,'[2]Visual Chart'!$A$2:$R$481,5,0)</f>
        <v>214</v>
      </c>
      <c r="D156" s="885">
        <f>VLOOKUP(D162,'[2]Visual Chart'!$A$2:$R$481,13,0)</f>
        <v>0</v>
      </c>
      <c r="E156" s="120">
        <f>VLOOKUP(D162,'[2]Visual Chart'!$A$2:$R$481,5,0)</f>
        <v>443.99900000000002</v>
      </c>
      <c r="F156" s="885">
        <f>VLOOKUP(F162,'[2]Visual Chart'!$A$2:$R$481,13,0)</f>
        <v>0</v>
      </c>
      <c r="G156" s="120">
        <f>VLOOKUP(F162,'[2]Visual Chart'!$A$2:$R$481,5,0)</f>
        <v>398</v>
      </c>
      <c r="H156" s="885">
        <f>VLOOKUP(H162,'[2]Visual Chart'!$A$2:$R$481,13,0)</f>
        <v>0</v>
      </c>
      <c r="I156" s="120">
        <f>VLOOKUP(H162,'[2]Visual Chart'!$A$2:$R$481,5,0)</f>
        <v>313</v>
      </c>
      <c r="J156" s="885">
        <f>VLOOKUP(J162,'[2]Visual Chart'!$A$2:$R$481,13,0)</f>
        <v>0</v>
      </c>
      <c r="K156" s="120">
        <f>VLOOKUP(J162,'[2]Visual Chart'!$A$2:$R$481,5,0)</f>
        <v>237</v>
      </c>
      <c r="L156" s="885">
        <f>VLOOKUP(L162,'[2]Visual Chart'!$A$2:$R$481,13,0)</f>
        <v>0</v>
      </c>
      <c r="M156" s="120">
        <f>VLOOKUP(L162,'[2]Visual Chart'!$A$2:$R$481,5,0)</f>
        <v>325</v>
      </c>
      <c r="N156" s="885">
        <f>VLOOKUP(N162,'[2]Visual Chart'!$A$2:$R$481,13,0)</f>
        <v>0</v>
      </c>
      <c r="O156" s="120">
        <f>VLOOKUP(N162,'[2]Visual Chart'!$A$2:$R$481,5,0)</f>
        <v>306</v>
      </c>
      <c r="P156" s="885">
        <f>VLOOKUP(P162,'[2]Visual Chart'!$A$2:$R$481,13,0)</f>
        <v>0</v>
      </c>
      <c r="Q156" s="120">
        <f>VLOOKUP(P162,'[2]Visual Chart'!$A$2:$R$481,5,0)</f>
        <v>361</v>
      </c>
      <c r="R156" s="885">
        <f>VLOOKUP(R162,'[2]Visual Chart'!$A$2:$R$481,13,0)</f>
        <v>0</v>
      </c>
      <c r="S156" s="120">
        <f>VLOOKUP(R162,'[2]Visual Chart'!$A$2:$R$481,5,0)</f>
        <v>398</v>
      </c>
      <c r="T156" s="885">
        <f>VLOOKUP(T162,'[2]Visual Chart'!$A$2:$R$481,13,0)</f>
        <v>0</v>
      </c>
      <c r="U156" s="120">
        <f>VLOOKUP(T162,'[2]Visual Chart'!$A$2:$R$481,5,0)</f>
        <v>456</v>
      </c>
      <c r="V156" s="871">
        <f>SUM(C156:U156)</f>
        <v>3451.9989999999998</v>
      </c>
      <c r="W156" s="972"/>
      <c r="X156" s="879"/>
      <c r="Y156" s="881"/>
      <c r="Z156" s="868"/>
      <c r="AA156" s="875"/>
      <c r="AB156" s="875"/>
      <c r="AC156" s="868"/>
      <c r="AD156" s="868"/>
      <c r="AE156" s="868"/>
      <c r="AF156" s="868"/>
      <c r="AG156" s="868"/>
      <c r="AH156" s="868"/>
      <c r="AI156" s="868"/>
      <c r="AJ156" s="868"/>
      <c r="AK156" s="868"/>
      <c r="AL156" s="870"/>
    </row>
    <row r="157" spans="1:38" s="626" customFormat="1" ht="13.5" customHeight="1">
      <c r="A157" s="633"/>
      <c r="B157" s="886"/>
      <c r="C157" s="629"/>
      <c r="D157" s="886"/>
      <c r="E157" s="629"/>
      <c r="F157" s="886"/>
      <c r="G157" s="629"/>
      <c r="H157" s="886"/>
      <c r="I157" s="629"/>
      <c r="J157" s="886"/>
      <c r="K157" s="629"/>
      <c r="L157" s="886"/>
      <c r="M157" s="629"/>
      <c r="N157" s="886"/>
      <c r="O157" s="629"/>
      <c r="P157" s="886"/>
      <c r="Q157" s="629"/>
      <c r="R157" s="886"/>
      <c r="S157" s="629"/>
      <c r="T157" s="886"/>
      <c r="U157" s="629"/>
      <c r="X157" s="879"/>
      <c r="Y157" s="881"/>
      <c r="Z157" s="868"/>
      <c r="AA157" s="875"/>
      <c r="AB157" s="875"/>
      <c r="AC157" s="868"/>
      <c r="AD157" s="868"/>
      <c r="AE157" s="868"/>
      <c r="AF157" s="868"/>
      <c r="AG157" s="868"/>
      <c r="AH157" s="868"/>
      <c r="AI157" s="868"/>
      <c r="AJ157" s="868"/>
      <c r="AK157" s="868"/>
      <c r="AL157" s="870"/>
    </row>
    <row r="158" spans="1:38" s="626" customFormat="1" ht="13.5" customHeight="1" thickBot="1">
      <c r="A158" s="633"/>
      <c r="B158" s="887"/>
      <c r="D158" s="887"/>
      <c r="F158" s="887"/>
      <c r="H158" s="887"/>
      <c r="J158" s="887"/>
      <c r="L158" s="887"/>
      <c r="N158" s="887"/>
      <c r="P158" s="887"/>
      <c r="R158" s="887"/>
      <c r="T158" s="887"/>
      <c r="X158" s="879"/>
      <c r="Y158" s="881"/>
      <c r="Z158" s="868"/>
      <c r="AA158" s="875"/>
      <c r="AB158" s="875"/>
      <c r="AC158" s="868"/>
      <c r="AD158" s="868"/>
      <c r="AE158" s="868"/>
      <c r="AF158" s="868"/>
      <c r="AG158" s="868"/>
      <c r="AH158" s="868"/>
      <c r="AI158" s="868"/>
      <c r="AJ158" s="868"/>
      <c r="AK158" s="868"/>
      <c r="AL158" s="870"/>
    </row>
    <row r="159" spans="1:38" s="626" customFormat="1" ht="14.15" customHeight="1">
      <c r="A159" s="633"/>
      <c r="B159" s="120" t="str">
        <f>VLOOKUP(B162,'[2]Visual Chart'!$A$2:$R$481,3,0)</f>
        <v>D60+43</v>
      </c>
      <c r="C159" s="628"/>
      <c r="D159" s="120" t="str">
        <f>VLOOKUP(D162,'[2]Visual Chart'!$A$2:$R$481,3,0)</f>
        <v>D60+25</v>
      </c>
      <c r="E159" s="628"/>
      <c r="F159" s="120" t="str">
        <f>VLOOKUP(F162,'[2]Visual Chart'!$A$2:$R$481,3,0)</f>
        <v>A+3</v>
      </c>
      <c r="G159" s="628"/>
      <c r="H159" s="120" t="str">
        <f>VLOOKUP(H162,'[2]Visual Chart'!$A$2:$R$481,3,0)</f>
        <v>A+0</v>
      </c>
      <c r="I159" s="628"/>
      <c r="J159" s="120" t="str">
        <f>VLOOKUP(J162,'[2]Visual Chart'!$A$2:$R$481,3,0)</f>
        <v>C2-3</v>
      </c>
      <c r="K159" s="628"/>
      <c r="L159" s="120" t="str">
        <f>VLOOKUP(L162,'[2]Visual Chart'!$A$2:$R$481,3,0)</f>
        <v>A+3</v>
      </c>
      <c r="M159" s="628"/>
      <c r="N159" s="120" t="str">
        <f>VLOOKUP(N162,'[2]Visual Chart'!$A$2:$R$481,3,0)</f>
        <v>A-3</v>
      </c>
      <c r="O159" s="628"/>
      <c r="P159" s="120" t="str">
        <f>VLOOKUP(P162,'[2]Visual Chart'!$A$2:$R$481,3,0)</f>
        <v>A-1.5</v>
      </c>
      <c r="Q159" s="628"/>
      <c r="R159" s="120" t="str">
        <f>VLOOKUP(R162,'[2]Visual Chart'!$A$2:$R$481,3,0)</f>
        <v>A-3</v>
      </c>
      <c r="S159" s="628"/>
      <c r="T159" s="120" t="str">
        <f>VLOOKUP(T162,'[2]Visual Chart'!$A$2:$R$481,3,0)</f>
        <v>D45+9</v>
      </c>
      <c r="U159" s="628"/>
      <c r="X159" s="879"/>
      <c r="Y159" s="881"/>
      <c r="Z159" s="868"/>
      <c r="AA159" s="875"/>
      <c r="AB159" s="875"/>
      <c r="AC159" s="868"/>
      <c r="AD159" s="868"/>
      <c r="AE159" s="868"/>
      <c r="AF159" s="868"/>
      <c r="AG159" s="868"/>
      <c r="AH159" s="868"/>
      <c r="AI159" s="868"/>
      <c r="AJ159" s="868"/>
      <c r="AK159" s="868"/>
      <c r="AL159" s="870"/>
    </row>
    <row r="160" spans="1:38" s="118" customFormat="1" ht="14.15" customHeight="1" thickBot="1">
      <c r="A160" s="117"/>
      <c r="B160" s="120"/>
      <c r="C160" s="644" t="s">
        <v>1700</v>
      </c>
      <c r="D160" s="122"/>
      <c r="E160" s="120"/>
      <c r="F160" s="122"/>
      <c r="G160" s="120"/>
      <c r="H160" s="122"/>
      <c r="I160" s="120"/>
      <c r="J160" s="122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X160" s="879"/>
      <c r="Y160" s="881"/>
      <c r="Z160" s="868"/>
      <c r="AA160" s="876"/>
      <c r="AB160" s="877"/>
      <c r="AC160" s="868"/>
      <c r="AD160" s="868"/>
      <c r="AE160" s="868"/>
      <c r="AF160" s="868"/>
      <c r="AG160" s="868"/>
      <c r="AH160" s="868"/>
      <c r="AI160" s="868"/>
      <c r="AJ160" s="868"/>
      <c r="AK160" s="868"/>
      <c r="AL160" s="870"/>
    </row>
    <row r="161" spans="1:38" s="118" customFormat="1" ht="14.5">
      <c r="A161" s="117"/>
      <c r="X161" s="878">
        <f>V167/1000</f>
        <v>3.6471</v>
      </c>
      <c r="Y161" s="880">
        <f>X161</f>
        <v>3.6471</v>
      </c>
      <c r="Z161" s="867"/>
      <c r="AA161" s="874">
        <f>COUNTA(B163:T163)</f>
        <v>10</v>
      </c>
      <c r="AB161" s="874">
        <f>COUNTIF(B167:T169,"C")</f>
        <v>0</v>
      </c>
      <c r="AC161" s="867">
        <f>AA161-AB161</f>
        <v>10</v>
      </c>
      <c r="AD161" s="874"/>
      <c r="AE161" s="874">
        <f>COUNTA(B163:T163)</f>
        <v>10</v>
      </c>
      <c r="AF161" s="874">
        <f>COUNTIF(B167:T169,"C")</f>
        <v>0</v>
      </c>
      <c r="AG161" s="867">
        <f>AE161-AF161</f>
        <v>10</v>
      </c>
      <c r="AH161" s="867"/>
      <c r="AI161" s="867"/>
      <c r="AJ161" s="867"/>
      <c r="AK161" s="867"/>
      <c r="AL161" s="869"/>
    </row>
    <row r="162" spans="1:38" s="118" customFormat="1" ht="13.5" customHeight="1">
      <c r="A162" s="117"/>
      <c r="B162" s="639">
        <f>T151+1</f>
        <v>100</v>
      </c>
      <c r="C162" s="639"/>
      <c r="D162" s="639">
        <f>B162+1</f>
        <v>101</v>
      </c>
      <c r="E162" s="639"/>
      <c r="F162" s="639">
        <f t="shared" ref="F162" si="76">D162+1</f>
        <v>102</v>
      </c>
      <c r="G162" s="639"/>
      <c r="H162" s="639">
        <f t="shared" ref="H162" si="77">F162+1</f>
        <v>103</v>
      </c>
      <c r="I162" s="639"/>
      <c r="J162" s="639">
        <f t="shared" ref="J162" si="78">H162+1</f>
        <v>104</v>
      </c>
      <c r="K162" s="639"/>
      <c r="L162" s="639">
        <f t="shared" ref="L162" si="79">J162+1</f>
        <v>105</v>
      </c>
      <c r="M162" s="639"/>
      <c r="N162" s="639">
        <f t="shared" ref="N162" si="80">L162+1</f>
        <v>106</v>
      </c>
      <c r="O162" s="639"/>
      <c r="P162" s="639">
        <f t="shared" ref="P162" si="81">N162+1</f>
        <v>107</v>
      </c>
      <c r="Q162" s="639"/>
      <c r="R162" s="639">
        <f t="shared" ref="R162" si="82">P162+1</f>
        <v>108</v>
      </c>
      <c r="S162" s="639"/>
      <c r="T162" s="639">
        <f t="shared" ref="T162" si="83">R162+1</f>
        <v>109</v>
      </c>
      <c r="X162" s="879"/>
      <c r="Y162" s="881"/>
      <c r="Z162" s="868"/>
      <c r="AA162" s="875"/>
      <c r="AB162" s="875"/>
      <c r="AC162" s="868"/>
      <c r="AD162" s="875"/>
      <c r="AE162" s="875"/>
      <c r="AF162" s="875"/>
      <c r="AG162" s="868"/>
      <c r="AH162" s="868"/>
      <c r="AI162" s="868"/>
      <c r="AJ162" s="868"/>
      <c r="AK162" s="868"/>
      <c r="AL162" s="870"/>
    </row>
    <row r="163" spans="1:38" s="118" customFormat="1" ht="13.5" customHeight="1">
      <c r="A163" s="117"/>
      <c r="B163" s="120" t="str">
        <f>VLOOKUP(B173,'[2]Visual Chart'!$A$2:$R$481,2,0)</f>
        <v>49N/0</v>
      </c>
      <c r="C163" s="122"/>
      <c r="D163" s="120" t="str">
        <f>VLOOKUP(D173,'[2]Visual Chart'!$A$2:$R$481,2,0)</f>
        <v>49N/1</v>
      </c>
      <c r="E163" s="122"/>
      <c r="F163" s="120" t="str">
        <f>VLOOKUP(F173,'[2]Visual Chart'!$A$2:$R$481,2,0)</f>
        <v>50/0</v>
      </c>
      <c r="G163" s="122"/>
      <c r="H163" s="120" t="str">
        <f>VLOOKUP(H173,'[2]Visual Chart'!$A$2:$R$481,2,0)</f>
        <v>51/0</v>
      </c>
      <c r="I163" s="122"/>
      <c r="J163" s="120" t="str">
        <f>VLOOKUP(J173,'[2]Visual Chart'!$A$2:$R$481,2,0)</f>
        <v>51/1</v>
      </c>
      <c r="K163" s="120"/>
      <c r="L163" s="120" t="str">
        <f>VLOOKUP(L173,'[2]Visual Chart'!$A$2:$R$481,2,0)</f>
        <v>51/2</v>
      </c>
      <c r="M163" s="120"/>
      <c r="N163" s="120" t="str">
        <f>VLOOKUP(N173,'[2]Visual Chart'!$A$2:$R$481,2,0)</f>
        <v>52/0</v>
      </c>
      <c r="O163" s="120"/>
      <c r="P163" s="120" t="str">
        <f>VLOOKUP(P173,'[2]Visual Chart'!$A$2:$R$481,2,0)</f>
        <v>52/1</v>
      </c>
      <c r="Q163" s="120"/>
      <c r="R163" s="120" t="str">
        <f>VLOOKUP(R173,'[2]Visual Chart'!$A$2:$R$481,2,0)</f>
        <v>53/0</v>
      </c>
      <c r="S163" s="120"/>
      <c r="T163" s="120" t="str">
        <f>VLOOKUP(T173,'[2]Visual Chart'!$A$2:$R$481,2,0)</f>
        <v>54/0</v>
      </c>
      <c r="X163" s="879"/>
      <c r="Y163" s="881"/>
      <c r="Z163" s="868"/>
      <c r="AA163" s="875"/>
      <c r="AB163" s="875"/>
      <c r="AC163" s="868"/>
      <c r="AD163" s="875"/>
      <c r="AE163" s="875"/>
      <c r="AF163" s="875"/>
      <c r="AG163" s="868"/>
      <c r="AH163" s="868"/>
      <c r="AI163" s="868"/>
      <c r="AJ163" s="868"/>
      <c r="AK163" s="868"/>
      <c r="AL163" s="870"/>
    </row>
    <row r="164" spans="1:38" s="118" customFormat="1" ht="13.5" customHeight="1">
      <c r="A164" s="117"/>
      <c r="X164" s="879"/>
      <c r="Y164" s="881"/>
      <c r="Z164" s="868"/>
      <c r="AA164" s="875"/>
      <c r="AB164" s="875"/>
      <c r="AC164" s="868"/>
      <c r="AD164" s="875"/>
      <c r="AE164" s="875"/>
      <c r="AF164" s="875"/>
      <c r="AG164" s="868"/>
      <c r="AH164" s="868"/>
      <c r="AI164" s="868"/>
      <c r="AJ164" s="868"/>
      <c r="AK164" s="868"/>
      <c r="AL164" s="870"/>
    </row>
    <row r="165" spans="1:38" s="118" customFormat="1" ht="13.5" customHeight="1">
      <c r="A165" s="117"/>
      <c r="B165" s="120"/>
      <c r="D165" s="120"/>
      <c r="E165" s="120"/>
      <c r="F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X165" s="879"/>
      <c r="Y165" s="881"/>
      <c r="Z165" s="868"/>
      <c r="AA165" s="875"/>
      <c r="AB165" s="875"/>
      <c r="AC165" s="868"/>
      <c r="AD165" s="875"/>
      <c r="AE165" s="875"/>
      <c r="AF165" s="875"/>
      <c r="AG165" s="868"/>
      <c r="AH165" s="868"/>
      <c r="AI165" s="868"/>
      <c r="AJ165" s="868"/>
      <c r="AK165" s="868"/>
      <c r="AL165" s="870"/>
    </row>
    <row r="166" spans="1:38" s="118" customFormat="1" ht="16" customHeight="1" thickBot="1">
      <c r="A166" s="117"/>
      <c r="B166" s="120"/>
      <c r="D166" s="120"/>
      <c r="E166" s="120"/>
      <c r="F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X166" s="879"/>
      <c r="Y166" s="881"/>
      <c r="Z166" s="868"/>
      <c r="AA166" s="875"/>
      <c r="AB166" s="875"/>
      <c r="AC166" s="868"/>
      <c r="AD166" s="875"/>
      <c r="AE166" s="875"/>
      <c r="AF166" s="875"/>
      <c r="AG166" s="868"/>
      <c r="AH166" s="868"/>
      <c r="AI166" s="868"/>
      <c r="AJ166" s="868"/>
      <c r="AK166" s="868"/>
      <c r="AL166" s="870"/>
    </row>
    <row r="167" spans="1:38" s="626" customFormat="1" ht="12.65" customHeight="1">
      <c r="A167" s="633"/>
      <c r="B167" s="885">
        <f>VLOOKUP(B173,'[2]Visual Chart'!$A$2:$R$481,13,0)</f>
        <v>0</v>
      </c>
      <c r="C167" s="120">
        <f>VLOOKUP(B173,'[2]Visual Chart'!$A$2:$R$481,5,0)</f>
        <v>330</v>
      </c>
      <c r="D167" s="885">
        <f>VLOOKUP(D173,'[2]Visual Chart'!$A$2:$R$481,13,0)</f>
        <v>0</v>
      </c>
      <c r="E167" s="120">
        <f>VLOOKUP(D173,'[2]Visual Chart'!$A$2:$R$481,5,0)</f>
        <v>446</v>
      </c>
      <c r="F167" s="885">
        <f>VLOOKUP(F173,'[2]Visual Chart'!$A$2:$R$481,13,0)</f>
        <v>0</v>
      </c>
      <c r="G167" s="120">
        <f>VLOOKUP(F173,'[2]Visual Chart'!$A$2:$R$481,5,0)</f>
        <v>233.6</v>
      </c>
      <c r="H167" s="885">
        <f>VLOOKUP(H173,'[2]Visual Chart'!$A$2:$R$481,13,0)</f>
        <v>0</v>
      </c>
      <c r="I167" s="120">
        <f>VLOOKUP(H173,'[2]Visual Chart'!$A$2:$R$481,5,0)</f>
        <v>420</v>
      </c>
      <c r="J167" s="885">
        <f>VLOOKUP(J173,'[2]Visual Chart'!$A$2:$R$481,13,0)</f>
        <v>0</v>
      </c>
      <c r="K167" s="120">
        <f>VLOOKUP(J173,'[2]Visual Chart'!$A$2:$R$481,5,0)</f>
        <v>338</v>
      </c>
      <c r="L167" s="885">
        <f>VLOOKUP(L173,'[2]Visual Chart'!$A$2:$R$481,13,0)</f>
        <v>0</v>
      </c>
      <c r="M167" s="120">
        <f>VLOOKUP(L173,'[2]Visual Chart'!$A$2:$R$481,5,0)</f>
        <v>229</v>
      </c>
      <c r="N167" s="885">
        <f>VLOOKUP(N173,'[2]Visual Chart'!$A$2:$R$481,13,0)</f>
        <v>0</v>
      </c>
      <c r="O167" s="120">
        <f>VLOOKUP(N173,'[2]Visual Chart'!$A$2:$R$481,5,0)</f>
        <v>397</v>
      </c>
      <c r="P167" s="885">
        <f>VLOOKUP(P173,'[2]Visual Chart'!$A$2:$R$481,13,0)</f>
        <v>0</v>
      </c>
      <c r="Q167" s="120">
        <f>VLOOKUP(P173,'[2]Visual Chart'!$A$2:$R$481,5,0)</f>
        <v>372.5</v>
      </c>
      <c r="R167" s="885">
        <f>VLOOKUP(R173,'[2]Visual Chart'!$A$2:$R$481,13,0)</f>
        <v>0</v>
      </c>
      <c r="S167" s="120">
        <f>VLOOKUP(R173,'[2]Visual Chart'!$A$2:$R$481,5,0)</f>
        <v>456.5</v>
      </c>
      <c r="T167" s="885">
        <f>VLOOKUP(T173,'[2]Visual Chart'!$A$2:$R$481,13,0)</f>
        <v>0</v>
      </c>
      <c r="U167" s="120">
        <f>VLOOKUP(T173,'[2]Visual Chart'!$A$2:$R$481,5,0)</f>
        <v>424.5</v>
      </c>
      <c r="V167" s="871">
        <f>SUM(C167:U167)</f>
        <v>3647.1</v>
      </c>
      <c r="W167" s="972"/>
      <c r="X167" s="879"/>
      <c r="Y167" s="881"/>
      <c r="Z167" s="868"/>
      <c r="AA167" s="875"/>
      <c r="AB167" s="875"/>
      <c r="AC167" s="868"/>
      <c r="AD167" s="875"/>
      <c r="AE167" s="875"/>
      <c r="AF167" s="875"/>
      <c r="AG167" s="868"/>
      <c r="AH167" s="868"/>
      <c r="AI167" s="868"/>
      <c r="AJ167" s="868"/>
      <c r="AK167" s="868"/>
      <c r="AL167" s="870"/>
    </row>
    <row r="168" spans="1:38" s="626" customFormat="1" ht="13.5" customHeight="1">
      <c r="A168" s="633"/>
      <c r="B168" s="886"/>
      <c r="C168" s="629"/>
      <c r="D168" s="886"/>
      <c r="E168" s="629"/>
      <c r="F168" s="886"/>
      <c r="G168" s="629"/>
      <c r="H168" s="886"/>
      <c r="I168" s="629"/>
      <c r="J168" s="886"/>
      <c r="K168" s="629"/>
      <c r="L168" s="886"/>
      <c r="M168" s="629"/>
      <c r="N168" s="886"/>
      <c r="O168" s="629"/>
      <c r="P168" s="886"/>
      <c r="Q168" s="629"/>
      <c r="R168" s="886"/>
      <c r="S168" s="629"/>
      <c r="T168" s="886"/>
      <c r="U168" s="629"/>
      <c r="X168" s="879"/>
      <c r="Y168" s="881"/>
      <c r="Z168" s="868"/>
      <c r="AA168" s="875"/>
      <c r="AB168" s="875"/>
      <c r="AC168" s="868"/>
      <c r="AD168" s="875"/>
      <c r="AE168" s="875"/>
      <c r="AF168" s="875"/>
      <c r="AG168" s="868"/>
      <c r="AH168" s="868"/>
      <c r="AI168" s="868"/>
      <c r="AJ168" s="868"/>
      <c r="AK168" s="868"/>
      <c r="AL168" s="870"/>
    </row>
    <row r="169" spans="1:38" s="626" customFormat="1" ht="13.4" customHeight="1" thickBot="1">
      <c r="A169" s="633"/>
      <c r="B169" s="887"/>
      <c r="D169" s="887"/>
      <c r="F169" s="887"/>
      <c r="H169" s="887"/>
      <c r="J169" s="887"/>
      <c r="L169" s="887"/>
      <c r="N169" s="887"/>
      <c r="P169" s="887"/>
      <c r="R169" s="887"/>
      <c r="T169" s="887"/>
      <c r="X169" s="879"/>
      <c r="Y169" s="881"/>
      <c r="Z169" s="868"/>
      <c r="AA169" s="875"/>
      <c r="AB169" s="875"/>
      <c r="AC169" s="868"/>
      <c r="AD169" s="875"/>
      <c r="AE169" s="875"/>
      <c r="AF169" s="875"/>
      <c r="AG169" s="868"/>
      <c r="AH169" s="868"/>
      <c r="AI169" s="868"/>
      <c r="AJ169" s="868"/>
      <c r="AK169" s="868"/>
      <c r="AL169" s="870"/>
    </row>
    <row r="170" spans="1:38" s="626" customFormat="1" ht="14.15" customHeight="1">
      <c r="A170" s="633"/>
      <c r="B170" s="120" t="str">
        <f>VLOOKUP(B173,'[2]Visual Chart'!$A$2:$R$481,3,0)</f>
        <v>B2+3</v>
      </c>
      <c r="C170" s="628"/>
      <c r="D170" s="120" t="str">
        <f>VLOOKUP(D173,'[2]Visual Chart'!$A$2:$R$481,3,0)</f>
        <v>A+0</v>
      </c>
      <c r="E170" s="628"/>
      <c r="F170" s="120" t="str">
        <f>VLOOKUP(F173,'[2]Visual Chart'!$A$2:$R$481,3,0)</f>
        <v>D60+6</v>
      </c>
      <c r="G170" s="628"/>
      <c r="H170" s="120" t="str">
        <f>VLOOKUP(H173,'[2]Visual Chart'!$A$2:$R$481,3,0)</f>
        <v>D60+9</v>
      </c>
      <c r="I170" s="628"/>
      <c r="J170" s="120" t="str">
        <f>VLOOKUP(J173,'[2]Visual Chart'!$A$2:$R$481,3,0)</f>
        <v>A-3</v>
      </c>
      <c r="K170" s="628"/>
      <c r="L170" s="120" t="str">
        <f>VLOOKUP(L173,'[2]Visual Chart'!$A$2:$R$481,3,0)</f>
        <v>A-1.5</v>
      </c>
      <c r="M170" s="628"/>
      <c r="N170" s="120" t="str">
        <f>VLOOKUP(N173,'[2]Visual Chart'!$A$2:$R$481,3,0)</f>
        <v>C2-3</v>
      </c>
      <c r="O170" s="628"/>
      <c r="P170" s="120" t="str">
        <f>VLOOKUP(P173,'[2]Visual Chart'!$A$2:$R$481,3,0)</f>
        <v>A-3</v>
      </c>
      <c r="Q170" s="628"/>
      <c r="R170" s="120" t="str">
        <f>VLOOKUP(R173,'[2]Visual Chart'!$A$2:$R$481,3,0)</f>
        <v>D45-3</v>
      </c>
      <c r="S170" s="628"/>
      <c r="T170" s="120" t="str">
        <f>VLOOKUP(T173,'[2]Visual Chart'!$A$2:$R$481,3,0)</f>
        <v>D45+9</v>
      </c>
      <c r="U170" s="628"/>
      <c r="X170" s="879"/>
      <c r="Y170" s="881"/>
      <c r="Z170" s="868"/>
      <c r="AA170" s="875"/>
      <c r="AB170" s="875"/>
      <c r="AC170" s="868"/>
      <c r="AD170" s="875"/>
      <c r="AE170" s="875"/>
      <c r="AF170" s="875"/>
      <c r="AG170" s="868"/>
      <c r="AH170" s="868"/>
      <c r="AI170" s="868"/>
      <c r="AJ170" s="868"/>
      <c r="AK170" s="868"/>
      <c r="AL170" s="870"/>
    </row>
    <row r="171" spans="1:38" s="118" customFormat="1" ht="14.15" customHeight="1" thickBot="1">
      <c r="A171" s="117"/>
      <c r="B171" s="120"/>
      <c r="C171" s="120"/>
      <c r="D171" s="122"/>
      <c r="E171" s="120"/>
      <c r="F171" s="122"/>
      <c r="G171" s="120"/>
      <c r="H171" s="122"/>
      <c r="I171" s="120"/>
      <c r="J171" s="122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X171" s="879"/>
      <c r="Y171" s="881"/>
      <c r="Z171" s="868"/>
      <c r="AA171" s="876"/>
      <c r="AB171" s="877"/>
      <c r="AC171" s="868"/>
      <c r="AD171" s="876"/>
      <c r="AE171" s="876"/>
      <c r="AF171" s="876"/>
      <c r="AG171" s="868"/>
      <c r="AH171" s="868"/>
      <c r="AI171" s="868"/>
      <c r="AJ171" s="868"/>
      <c r="AK171" s="868"/>
      <c r="AL171" s="870"/>
    </row>
    <row r="172" spans="1:38" s="118" customFormat="1" ht="14.5">
      <c r="A172" s="117"/>
      <c r="X172" s="878">
        <f>V178/1000</f>
        <v>3.9679989999999998</v>
      </c>
      <c r="Y172" s="880">
        <f>X172</f>
        <v>3.9679989999999998</v>
      </c>
      <c r="Z172" s="867"/>
      <c r="AA172" s="874">
        <f>COUNTA(B174:T174)</f>
        <v>10</v>
      </c>
      <c r="AB172" s="874">
        <f>COUNTIF(B178:T180,"C")</f>
        <v>0</v>
      </c>
      <c r="AC172" s="867">
        <f>AA172-AB172</f>
        <v>10</v>
      </c>
      <c r="AD172" s="874"/>
      <c r="AE172" s="874">
        <f>COUNTA(B174:T174)</f>
        <v>10</v>
      </c>
      <c r="AF172" s="874">
        <f>COUNTIF(B178:T180,"C")</f>
        <v>0</v>
      </c>
      <c r="AG172" s="867">
        <f>AE172-AF172</f>
        <v>10</v>
      </c>
      <c r="AH172" s="867"/>
      <c r="AI172" s="867"/>
      <c r="AJ172" s="867"/>
      <c r="AK172" s="867"/>
      <c r="AL172" s="869"/>
    </row>
    <row r="173" spans="1:38" s="118" customFormat="1" ht="13.5" customHeight="1">
      <c r="A173" s="117"/>
      <c r="B173" s="639">
        <f>T162+1</f>
        <v>110</v>
      </c>
      <c r="C173" s="639"/>
      <c r="D173" s="639">
        <f>B173+1</f>
        <v>111</v>
      </c>
      <c r="E173" s="639"/>
      <c r="F173" s="639">
        <f t="shared" ref="F173" si="84">D173+1</f>
        <v>112</v>
      </c>
      <c r="G173" s="639"/>
      <c r="H173" s="639">
        <f t="shared" ref="H173" si="85">F173+1</f>
        <v>113</v>
      </c>
      <c r="I173" s="639"/>
      <c r="J173" s="639">
        <f t="shared" ref="J173" si="86">H173+1</f>
        <v>114</v>
      </c>
      <c r="K173" s="639"/>
      <c r="L173" s="639">
        <f t="shared" ref="L173" si="87">J173+1</f>
        <v>115</v>
      </c>
      <c r="M173" s="639"/>
      <c r="N173" s="639">
        <f t="shared" ref="N173" si="88">L173+1</f>
        <v>116</v>
      </c>
      <c r="O173" s="639"/>
      <c r="P173" s="639">
        <f t="shared" ref="P173" si="89">N173+1</f>
        <v>117</v>
      </c>
      <c r="Q173" s="639"/>
      <c r="R173" s="639">
        <f t="shared" ref="R173" si="90">P173+1</f>
        <v>118</v>
      </c>
      <c r="S173" s="639"/>
      <c r="T173" s="639">
        <f t="shared" ref="T173" si="91">R173+1</f>
        <v>119</v>
      </c>
      <c r="X173" s="879"/>
      <c r="Y173" s="881"/>
      <c r="Z173" s="868"/>
      <c r="AA173" s="875"/>
      <c r="AB173" s="875"/>
      <c r="AC173" s="868"/>
      <c r="AD173" s="875"/>
      <c r="AE173" s="875"/>
      <c r="AF173" s="875"/>
      <c r="AG173" s="868"/>
      <c r="AH173" s="868"/>
      <c r="AI173" s="868"/>
      <c r="AJ173" s="868"/>
      <c r="AK173" s="868"/>
      <c r="AL173" s="870"/>
    </row>
    <row r="174" spans="1:38" s="118" customFormat="1" ht="13.5" customHeight="1">
      <c r="A174" s="117"/>
      <c r="B174" s="120" t="str">
        <f>VLOOKUP(B183,'[2]Visual Chart'!$A$2:$R$481,2,0)</f>
        <v>55/0</v>
      </c>
      <c r="C174" s="122"/>
      <c r="D174" s="120" t="str">
        <f>VLOOKUP(D183,'[2]Visual Chart'!$A$2:$R$481,2,0)</f>
        <v>55/1</v>
      </c>
      <c r="E174" s="122"/>
      <c r="F174" s="120" t="str">
        <f>VLOOKUP(F183,'[2]Visual Chart'!$A$2:$R$481,2,0)</f>
        <v>55/2</v>
      </c>
      <c r="G174" s="122"/>
      <c r="H174" s="120" t="str">
        <f>VLOOKUP(H183,'[2]Visual Chart'!$A$2:$R$481,2,0)</f>
        <v>56/0</v>
      </c>
      <c r="I174" s="122"/>
      <c r="J174" s="120" t="str">
        <f>VLOOKUP(J183,'[2]Visual Chart'!$A$2:$R$481,2,0)</f>
        <v>56/1</v>
      </c>
      <c r="K174" s="120"/>
      <c r="L174" s="120" t="str">
        <f>VLOOKUP(L183,'[2]Visual Chart'!$A$2:$R$481,2,0)</f>
        <v>57/0</v>
      </c>
      <c r="M174" s="120"/>
      <c r="N174" s="120" t="str">
        <f>VLOOKUP(N183,'[2]Visual Chart'!$A$2:$R$481,2,0)</f>
        <v>57/1</v>
      </c>
      <c r="O174" s="120"/>
      <c r="P174" s="120" t="str">
        <f>VLOOKUP(P183,'[2]Visual Chart'!$A$2:$R$481,2,0)</f>
        <v>58/0</v>
      </c>
      <c r="Q174" s="120"/>
      <c r="R174" s="120" t="str">
        <f>VLOOKUP(R183,'[2]Visual Chart'!$A$2:$R$481,2,0)</f>
        <v>58/1</v>
      </c>
      <c r="S174" s="120"/>
      <c r="T174" s="120" t="str">
        <f>VLOOKUP(T183,'[2]Visual Chart'!$A$2:$R$481,2,0)</f>
        <v>58/2</v>
      </c>
      <c r="X174" s="879"/>
      <c r="Y174" s="881"/>
      <c r="Z174" s="868"/>
      <c r="AA174" s="875"/>
      <c r="AB174" s="875"/>
      <c r="AC174" s="868"/>
      <c r="AD174" s="875"/>
      <c r="AE174" s="875"/>
      <c r="AF174" s="875"/>
      <c r="AG174" s="868"/>
      <c r="AH174" s="868"/>
      <c r="AI174" s="868"/>
      <c r="AJ174" s="868"/>
      <c r="AK174" s="868"/>
      <c r="AL174" s="870"/>
    </row>
    <row r="175" spans="1:38" s="118" customFormat="1" ht="13.5" customHeight="1">
      <c r="A175" s="117"/>
      <c r="X175" s="879"/>
      <c r="Y175" s="881"/>
      <c r="Z175" s="868"/>
      <c r="AA175" s="875"/>
      <c r="AB175" s="875"/>
      <c r="AC175" s="868"/>
      <c r="AD175" s="875"/>
      <c r="AE175" s="875"/>
      <c r="AF175" s="875"/>
      <c r="AG175" s="868"/>
      <c r="AH175" s="868"/>
      <c r="AI175" s="868"/>
      <c r="AJ175" s="868"/>
      <c r="AK175" s="868"/>
      <c r="AL175" s="870"/>
    </row>
    <row r="176" spans="1:38" s="118" customFormat="1" ht="13.5" customHeight="1">
      <c r="A176" s="117"/>
      <c r="B176" s="120"/>
      <c r="D176" s="120"/>
      <c r="E176" s="120"/>
      <c r="F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X176" s="879"/>
      <c r="Y176" s="881"/>
      <c r="Z176" s="868"/>
      <c r="AA176" s="875"/>
      <c r="AB176" s="875"/>
      <c r="AC176" s="868"/>
      <c r="AD176" s="875"/>
      <c r="AE176" s="875"/>
      <c r="AF176" s="875"/>
      <c r="AG176" s="868"/>
      <c r="AH176" s="868"/>
      <c r="AI176" s="868"/>
      <c r="AJ176" s="868"/>
      <c r="AK176" s="868"/>
      <c r="AL176" s="870"/>
    </row>
    <row r="177" spans="1:38" s="118" customFormat="1" ht="13.5" customHeight="1" thickBot="1">
      <c r="A177" s="117"/>
      <c r="B177" s="120"/>
      <c r="D177" s="120"/>
      <c r="E177" s="120"/>
      <c r="F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X177" s="879"/>
      <c r="Y177" s="881"/>
      <c r="Z177" s="868"/>
      <c r="AA177" s="875"/>
      <c r="AB177" s="875"/>
      <c r="AC177" s="868"/>
      <c r="AD177" s="875"/>
      <c r="AE177" s="875"/>
      <c r="AF177" s="875"/>
      <c r="AG177" s="868"/>
      <c r="AH177" s="868"/>
      <c r="AI177" s="868"/>
      <c r="AJ177" s="868"/>
      <c r="AK177" s="868"/>
      <c r="AL177" s="870"/>
    </row>
    <row r="178" spans="1:38" s="626" customFormat="1" ht="12.65" customHeight="1">
      <c r="A178" s="633"/>
      <c r="B178" s="885">
        <f>VLOOKUP(B183,'[2]Visual Chart'!$A$2:$R$481,13,0)</f>
        <v>0</v>
      </c>
      <c r="C178" s="120">
        <f>VLOOKUP(B183,'[2]Visual Chart'!$A$2:$R$481,5,0)</f>
        <v>362.99599999999998</v>
      </c>
      <c r="D178" s="885">
        <f>VLOOKUP(D183,'[2]Visual Chart'!$A$2:$R$481,13,0)</f>
        <v>0</v>
      </c>
      <c r="E178" s="120">
        <f>VLOOKUP(D183,'[2]Visual Chart'!$A$2:$R$481,5,0)</f>
        <v>398.00299999999999</v>
      </c>
      <c r="F178" s="885">
        <f>VLOOKUP(F183,'[2]Visual Chart'!$A$2:$R$481,13,0)</f>
        <v>0</v>
      </c>
      <c r="G178" s="120">
        <f>VLOOKUP(F183,'[2]Visual Chart'!$A$2:$R$481,5,0)</f>
        <v>436.00099999999998</v>
      </c>
      <c r="H178" s="885">
        <f>VLOOKUP(H183,'[2]Visual Chart'!$A$2:$R$481,13,0)</f>
        <v>0</v>
      </c>
      <c r="I178" s="120">
        <f>VLOOKUP(H183,'[2]Visual Chart'!$A$2:$R$481,5,0)</f>
        <v>362.99900000000002</v>
      </c>
      <c r="J178" s="885">
        <f>VLOOKUP(J183,'[2]Visual Chart'!$A$2:$R$481,13,0)</f>
        <v>0</v>
      </c>
      <c r="K178" s="120">
        <f>VLOOKUP(J183,'[2]Visual Chart'!$A$2:$R$481,5,0)</f>
        <v>373</v>
      </c>
      <c r="L178" s="885">
        <f>VLOOKUP(L183,'[2]Visual Chart'!$A$2:$R$481,13,0)</f>
        <v>0</v>
      </c>
      <c r="M178" s="120">
        <f>VLOOKUP(L183,'[2]Visual Chart'!$A$2:$R$481,5,0)</f>
        <v>333</v>
      </c>
      <c r="N178" s="885">
        <f>VLOOKUP(N183,'[2]Visual Chart'!$A$2:$R$481,13,0)</f>
        <v>0</v>
      </c>
      <c r="O178" s="120">
        <f>VLOOKUP(N183,'[2]Visual Chart'!$A$2:$R$481,5,0)</f>
        <v>497</v>
      </c>
      <c r="P178" s="885">
        <f>VLOOKUP(P183,'[2]Visual Chart'!$A$2:$R$481,13,0)</f>
        <v>0</v>
      </c>
      <c r="Q178" s="120">
        <f>VLOOKUP(P183,'[2]Visual Chart'!$A$2:$R$481,5,0)</f>
        <v>356</v>
      </c>
      <c r="R178" s="885">
        <f>VLOOKUP(R183,'[2]Visual Chart'!$A$2:$R$481,13,0)</f>
        <v>0</v>
      </c>
      <c r="S178" s="120">
        <f>VLOOKUP(R183,'[2]Visual Chart'!$A$2:$R$481,5,0)</f>
        <v>435</v>
      </c>
      <c r="T178" s="885">
        <f>VLOOKUP(T183,'[2]Visual Chart'!$A$2:$R$481,13,0)</f>
        <v>0</v>
      </c>
      <c r="U178" s="120">
        <f>VLOOKUP(T183,'[2]Visual Chart'!$A$2:$R$481,5,0)</f>
        <v>414</v>
      </c>
      <c r="V178" s="871">
        <f>SUM(C178:U178)</f>
        <v>3967.9989999999998</v>
      </c>
      <c r="W178" s="972"/>
      <c r="X178" s="879"/>
      <c r="Y178" s="881"/>
      <c r="Z178" s="868"/>
      <c r="AA178" s="875"/>
      <c r="AB178" s="875"/>
      <c r="AC178" s="868"/>
      <c r="AD178" s="875"/>
      <c r="AE178" s="875"/>
      <c r="AF178" s="875"/>
      <c r="AG178" s="868"/>
      <c r="AH178" s="868"/>
      <c r="AI178" s="868"/>
      <c r="AJ178" s="868"/>
      <c r="AK178" s="868"/>
      <c r="AL178" s="870"/>
    </row>
    <row r="179" spans="1:38" s="626" customFormat="1" ht="13.5" customHeight="1">
      <c r="A179" s="633"/>
      <c r="B179" s="886"/>
      <c r="C179" s="629"/>
      <c r="D179" s="886"/>
      <c r="E179" s="629"/>
      <c r="F179" s="886"/>
      <c r="G179" s="629"/>
      <c r="H179" s="886"/>
      <c r="I179" s="629"/>
      <c r="J179" s="886"/>
      <c r="K179" s="629"/>
      <c r="L179" s="886"/>
      <c r="M179" s="629"/>
      <c r="N179" s="886"/>
      <c r="O179" s="629"/>
      <c r="P179" s="886"/>
      <c r="Q179" s="629"/>
      <c r="R179" s="886"/>
      <c r="S179" s="629"/>
      <c r="T179" s="886"/>
      <c r="U179" s="629"/>
      <c r="X179" s="879"/>
      <c r="Y179" s="881"/>
      <c r="Z179" s="868"/>
      <c r="AA179" s="875"/>
      <c r="AB179" s="875"/>
      <c r="AC179" s="868"/>
      <c r="AD179" s="875"/>
      <c r="AE179" s="875"/>
      <c r="AF179" s="875"/>
      <c r="AG179" s="868"/>
      <c r="AH179" s="868"/>
      <c r="AI179" s="868"/>
      <c r="AJ179" s="868"/>
      <c r="AK179" s="868"/>
      <c r="AL179" s="870"/>
    </row>
    <row r="180" spans="1:38" s="626" customFormat="1" ht="13.5" customHeight="1" thickBot="1">
      <c r="A180" s="633"/>
      <c r="B180" s="887"/>
      <c r="D180" s="887"/>
      <c r="F180" s="887"/>
      <c r="H180" s="887"/>
      <c r="J180" s="887"/>
      <c r="L180" s="887"/>
      <c r="N180" s="887"/>
      <c r="P180" s="887"/>
      <c r="R180" s="887"/>
      <c r="T180" s="887"/>
      <c r="X180" s="879"/>
      <c r="Y180" s="881"/>
      <c r="Z180" s="868"/>
      <c r="AA180" s="875"/>
      <c r="AB180" s="875"/>
      <c r="AC180" s="868"/>
      <c r="AD180" s="875"/>
      <c r="AE180" s="875"/>
      <c r="AF180" s="875"/>
      <c r="AG180" s="868"/>
      <c r="AH180" s="868"/>
      <c r="AI180" s="868"/>
      <c r="AJ180" s="868"/>
      <c r="AK180" s="868"/>
      <c r="AL180" s="870"/>
    </row>
    <row r="181" spans="1:38" s="118" customFormat="1" ht="14.15" customHeight="1">
      <c r="A181" s="117"/>
      <c r="B181" s="120" t="str">
        <f>VLOOKUP(B183,'[2]Visual Chart'!$A$2:$R$481,3,0)</f>
        <v>C1+9</v>
      </c>
      <c r="C181" s="120"/>
      <c r="D181" s="120" t="str">
        <f>VLOOKUP(D183,'[2]Visual Chart'!$A$2:$R$481,3,0)</f>
        <v>A-3</v>
      </c>
      <c r="E181" s="120"/>
      <c r="F181" s="120" t="str">
        <f>VLOOKUP(F183,'[2]Visual Chart'!$A$2:$R$481,3,0)</f>
        <v>A+6</v>
      </c>
      <c r="G181" s="120"/>
      <c r="H181" s="120" t="str">
        <f>VLOOKUP(H183,'[2]Visual Chart'!$A$2:$R$481,3,0)</f>
        <v>B2+9</v>
      </c>
      <c r="I181" s="120"/>
      <c r="J181" s="120" t="str">
        <f>VLOOKUP(J183,'[2]Visual Chart'!$A$2:$R$481,3,0)</f>
        <v>A+9</v>
      </c>
      <c r="K181" s="120"/>
      <c r="L181" s="120" t="str">
        <f>VLOOKUP(L183,'[2]Visual Chart'!$A$2:$R$481,3,0)</f>
        <v>C1+3</v>
      </c>
      <c r="M181" s="120"/>
      <c r="N181" s="120" t="str">
        <f>VLOOKUP(N183,'[2]Visual Chart'!$A$2:$R$481,3,0)</f>
        <v>A+9</v>
      </c>
      <c r="O181" s="120"/>
      <c r="P181" s="120" t="str">
        <f>VLOOKUP(P183,'[2]Visual Chart'!$A$2:$R$481,3,0)</f>
        <v>C2+9</v>
      </c>
      <c r="Q181" s="120"/>
      <c r="R181" s="120" t="str">
        <f>VLOOKUP(R183,'[2]Visual Chart'!$A$2:$R$481,3,0)</f>
        <v>A+7.5</v>
      </c>
      <c r="S181" s="120"/>
      <c r="T181" s="120" t="str">
        <f>VLOOKUP(T183,'[2]Visual Chart'!$A$2:$R$481,3,0)</f>
        <v>A+9</v>
      </c>
      <c r="U181" s="120"/>
      <c r="X181" s="879"/>
      <c r="Y181" s="881"/>
      <c r="Z181" s="868"/>
      <c r="AA181" s="875"/>
      <c r="AB181" s="875"/>
      <c r="AC181" s="868"/>
      <c r="AD181" s="875"/>
      <c r="AE181" s="875"/>
      <c r="AF181" s="875"/>
      <c r="AG181" s="868"/>
      <c r="AH181" s="868"/>
      <c r="AI181" s="868"/>
      <c r="AJ181" s="868"/>
      <c r="AK181" s="868"/>
      <c r="AL181" s="870"/>
    </row>
    <row r="182" spans="1:38" s="118" customFormat="1" ht="14.15" customHeight="1" thickBot="1">
      <c r="A182" s="117"/>
      <c r="B182" s="120"/>
      <c r="C182" s="120"/>
      <c r="D182" s="122"/>
      <c r="E182" s="120"/>
      <c r="F182" s="122"/>
      <c r="G182" s="120"/>
      <c r="H182" s="122"/>
      <c r="I182" s="120"/>
      <c r="J182" s="122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X182" s="879"/>
      <c r="Y182" s="881"/>
      <c r="Z182" s="868"/>
      <c r="AA182" s="876"/>
      <c r="AB182" s="877"/>
      <c r="AC182" s="868"/>
      <c r="AD182" s="876"/>
      <c r="AE182" s="876"/>
      <c r="AF182" s="876"/>
      <c r="AG182" s="868"/>
      <c r="AH182" s="868"/>
      <c r="AI182" s="868"/>
      <c r="AJ182" s="868"/>
      <c r="AK182" s="868"/>
      <c r="AL182" s="870"/>
    </row>
    <row r="183" spans="1:38" s="118" customFormat="1" ht="14.5">
      <c r="A183" s="117"/>
      <c r="B183" s="639">
        <f>T173+1</f>
        <v>120</v>
      </c>
      <c r="C183" s="639"/>
      <c r="D183" s="639">
        <f>B183+1</f>
        <v>121</v>
      </c>
      <c r="E183" s="639"/>
      <c r="F183" s="639">
        <f t="shared" ref="F183" si="92">D183+1</f>
        <v>122</v>
      </c>
      <c r="G183" s="639"/>
      <c r="H183" s="639">
        <f t="shared" ref="H183" si="93">F183+1</f>
        <v>123</v>
      </c>
      <c r="I183" s="639"/>
      <c r="J183" s="639">
        <f t="shared" ref="J183" si="94">H183+1</f>
        <v>124</v>
      </c>
      <c r="K183" s="639"/>
      <c r="L183" s="639">
        <f t="shared" ref="L183" si="95">J183+1</f>
        <v>125</v>
      </c>
      <c r="M183" s="639"/>
      <c r="N183" s="639">
        <f t="shared" ref="N183" si="96">L183+1</f>
        <v>126</v>
      </c>
      <c r="O183" s="639"/>
      <c r="P183" s="639">
        <f t="shared" ref="P183" si="97">N183+1</f>
        <v>127</v>
      </c>
      <c r="Q183" s="639"/>
      <c r="R183" s="639">
        <f t="shared" ref="R183" si="98">P183+1</f>
        <v>128</v>
      </c>
      <c r="S183" s="639"/>
      <c r="T183" s="639">
        <f t="shared" ref="T183" si="99">R183+1</f>
        <v>129</v>
      </c>
      <c r="X183" s="878">
        <f>V189/1000</f>
        <v>3.7215029999999998</v>
      </c>
      <c r="Y183" s="880">
        <f>X183</f>
        <v>3.7215029999999998</v>
      </c>
      <c r="Z183" s="867"/>
      <c r="AA183" s="874">
        <f>COUNTA(B185:T185)</f>
        <v>10</v>
      </c>
      <c r="AB183" s="874">
        <f>COUNTIF(B189:T191,"C")</f>
        <v>0</v>
      </c>
      <c r="AC183" s="867">
        <f>AA183-AB183</f>
        <v>10</v>
      </c>
      <c r="AD183" s="874"/>
      <c r="AE183" s="874">
        <f>COUNTA(B185:T185)</f>
        <v>10</v>
      </c>
      <c r="AF183" s="874">
        <f>COUNTIF(B189:T191,"C")</f>
        <v>0</v>
      </c>
      <c r="AG183" s="867">
        <f>AE183-AF183</f>
        <v>10</v>
      </c>
      <c r="AH183" s="867"/>
      <c r="AI183" s="867"/>
      <c r="AJ183" s="971"/>
      <c r="AK183" s="867"/>
      <c r="AL183" s="869"/>
    </row>
    <row r="184" spans="1:38" s="118" customFormat="1" ht="13.5" customHeight="1">
      <c r="A184" s="117"/>
      <c r="C184" s="123"/>
      <c r="E184" s="123"/>
      <c r="G184" s="123"/>
      <c r="I184" s="123"/>
      <c r="X184" s="879"/>
      <c r="Y184" s="881"/>
      <c r="Z184" s="868"/>
      <c r="AA184" s="875"/>
      <c r="AB184" s="875"/>
      <c r="AC184" s="868"/>
      <c r="AD184" s="875"/>
      <c r="AE184" s="875"/>
      <c r="AF184" s="875"/>
      <c r="AG184" s="868"/>
      <c r="AH184" s="868"/>
      <c r="AI184" s="868"/>
      <c r="AJ184" s="868"/>
      <c r="AK184" s="868"/>
      <c r="AL184" s="870"/>
    </row>
    <row r="185" spans="1:38" s="118" customFormat="1" ht="13.5" customHeight="1">
      <c r="A185" s="117"/>
      <c r="B185" s="120" t="str">
        <f>VLOOKUP(B194,'[2]Visual Chart'!$A$2:$R$481,2,0)</f>
        <v>58/3</v>
      </c>
      <c r="C185" s="122"/>
      <c r="D185" s="120" t="str">
        <f>VLOOKUP(D194,'[2]Visual Chart'!$A$2:$R$481,2,0)</f>
        <v>59/0</v>
      </c>
      <c r="E185" s="122"/>
      <c r="F185" s="120" t="str">
        <f>VLOOKUP(F194,'[2]Visual Chart'!$A$2:$R$481,2,0)</f>
        <v>60/0</v>
      </c>
      <c r="G185" s="122"/>
      <c r="H185" s="120" t="str">
        <f>VLOOKUP(H194,'[2]Visual Chart'!$A$2:$R$481,2,0)</f>
        <v>60/1</v>
      </c>
      <c r="I185" s="122"/>
      <c r="J185" s="120" t="str">
        <f>VLOOKUP(J194,'[2]Visual Chart'!$A$2:$R$481,2,0)</f>
        <v>61/0</v>
      </c>
      <c r="K185" s="120"/>
      <c r="L185" s="120" t="str">
        <f>VLOOKUP(L194,'[2]Visual Chart'!$A$2:$R$481,2,0)</f>
        <v>62/0</v>
      </c>
      <c r="M185" s="120"/>
      <c r="N185" s="120" t="str">
        <f>VLOOKUP(N194,'[2]Visual Chart'!$A$2:$R$481,2,0)</f>
        <v>62/1</v>
      </c>
      <c r="O185" s="120"/>
      <c r="P185" s="120" t="str">
        <f>VLOOKUP(P194,'[2]Visual Chart'!$A$2:$R$481,2,0)</f>
        <v>62/2</v>
      </c>
      <c r="Q185" s="120"/>
      <c r="R185" s="120" t="str">
        <f>VLOOKUP(R194,'[2]Visual Chart'!$A$2:$R$481,2,0)</f>
        <v>62/3</v>
      </c>
      <c r="S185" s="120"/>
      <c r="T185" s="120" t="str">
        <f>VLOOKUP(T194,'[2]Visual Chart'!$A$2:$R$481,2,0)</f>
        <v>63/0</v>
      </c>
      <c r="X185" s="879"/>
      <c r="Y185" s="881"/>
      <c r="Z185" s="868"/>
      <c r="AA185" s="875"/>
      <c r="AB185" s="875"/>
      <c r="AC185" s="868"/>
      <c r="AD185" s="875"/>
      <c r="AE185" s="875"/>
      <c r="AF185" s="875"/>
      <c r="AG185" s="868"/>
      <c r="AH185" s="868"/>
      <c r="AI185" s="868"/>
      <c r="AJ185" s="868"/>
      <c r="AK185" s="868"/>
      <c r="AL185" s="870"/>
    </row>
    <row r="186" spans="1:38" s="118" customFormat="1" ht="13.5" customHeight="1">
      <c r="A186" s="117"/>
      <c r="X186" s="879"/>
      <c r="Y186" s="881"/>
      <c r="Z186" s="868"/>
      <c r="AA186" s="875"/>
      <c r="AB186" s="875"/>
      <c r="AC186" s="868"/>
      <c r="AD186" s="875"/>
      <c r="AE186" s="875"/>
      <c r="AF186" s="875"/>
      <c r="AG186" s="868"/>
      <c r="AH186" s="868"/>
      <c r="AI186" s="868"/>
      <c r="AJ186" s="868"/>
      <c r="AK186" s="868"/>
      <c r="AL186" s="870"/>
    </row>
    <row r="187" spans="1:38" s="118" customFormat="1" ht="13.5" customHeight="1">
      <c r="A187" s="117"/>
      <c r="B187" s="120"/>
      <c r="D187" s="120"/>
      <c r="E187" s="120"/>
      <c r="F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X187" s="879"/>
      <c r="Y187" s="881"/>
      <c r="Z187" s="868"/>
      <c r="AA187" s="875"/>
      <c r="AB187" s="875"/>
      <c r="AC187" s="868"/>
      <c r="AD187" s="875"/>
      <c r="AE187" s="875"/>
      <c r="AF187" s="875"/>
      <c r="AG187" s="868"/>
      <c r="AH187" s="868"/>
      <c r="AI187" s="868"/>
      <c r="AJ187" s="868"/>
      <c r="AK187" s="868"/>
      <c r="AL187" s="870"/>
    </row>
    <row r="188" spans="1:38" s="118" customFormat="1" ht="13.5" customHeight="1" thickBot="1">
      <c r="A188" s="117"/>
      <c r="B188" s="120"/>
      <c r="D188" s="120"/>
      <c r="E188" s="120"/>
      <c r="F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X188" s="879"/>
      <c r="Y188" s="881"/>
      <c r="Z188" s="868"/>
      <c r="AA188" s="875"/>
      <c r="AB188" s="875"/>
      <c r="AC188" s="868"/>
      <c r="AD188" s="875"/>
      <c r="AE188" s="875"/>
      <c r="AF188" s="875"/>
      <c r="AG188" s="868"/>
      <c r="AH188" s="868"/>
      <c r="AI188" s="868"/>
      <c r="AJ188" s="868"/>
      <c r="AK188" s="868"/>
      <c r="AL188" s="870"/>
    </row>
    <row r="189" spans="1:38" s="626" customFormat="1" ht="12.65" customHeight="1">
      <c r="A189" s="633"/>
      <c r="B189" s="885">
        <f>VLOOKUP(B194,'[2]Visual Chart'!$A$2:$R$481,13,0)</f>
        <v>0</v>
      </c>
      <c r="C189" s="120">
        <f>VLOOKUP(B194,'[2]Visual Chart'!$A$2:$R$481,5,0)</f>
        <v>435</v>
      </c>
      <c r="D189" s="885">
        <f>VLOOKUP(D194,'[2]Visual Chart'!$A$2:$R$481,13,0)</f>
        <v>0</v>
      </c>
      <c r="E189" s="120">
        <f>VLOOKUP(D194,'[2]Visual Chart'!$A$2:$R$481,5,0)</f>
        <v>258</v>
      </c>
      <c r="F189" s="885">
        <f>VLOOKUP(F194,'[2]Visual Chart'!$A$2:$R$481,13,0)</f>
        <v>0</v>
      </c>
      <c r="G189" s="120">
        <f>VLOOKUP(F194,'[2]Visual Chart'!$A$2:$R$481,5,0)</f>
        <v>383</v>
      </c>
      <c r="H189" s="885">
        <f>VLOOKUP(H194,'[2]Visual Chart'!$A$2:$R$481,13,0)</f>
        <v>0</v>
      </c>
      <c r="I189" s="120">
        <f>VLOOKUP(H194,'[2]Visual Chart'!$A$2:$R$481,5,0)</f>
        <v>271</v>
      </c>
      <c r="J189" s="885">
        <f>VLOOKUP(J194,'[2]Visual Chart'!$A$2:$R$481,13,0)</f>
        <v>0</v>
      </c>
      <c r="K189" s="120">
        <f>VLOOKUP(J194,'[2]Visual Chart'!$A$2:$R$481,5,0)</f>
        <v>392.00299999999999</v>
      </c>
      <c r="L189" s="885">
        <f>VLOOKUP(L194,'[2]Visual Chart'!$A$2:$R$481,13,0)</f>
        <v>0</v>
      </c>
      <c r="M189" s="120">
        <f>VLOOKUP(L194,'[2]Visual Chart'!$A$2:$R$481,5,0)</f>
        <v>438</v>
      </c>
      <c r="N189" s="885">
        <f>VLOOKUP(N194,'[2]Visual Chart'!$A$2:$R$481,13,0)</f>
        <v>0</v>
      </c>
      <c r="O189" s="120">
        <f>VLOOKUP(N194,'[2]Visual Chart'!$A$2:$R$481,5,0)</f>
        <v>410</v>
      </c>
      <c r="P189" s="885">
        <f>VLOOKUP(P194,'[2]Visual Chart'!$A$2:$R$481,13,0)</f>
        <v>0</v>
      </c>
      <c r="Q189" s="120">
        <f>VLOOKUP(P194,'[2]Visual Chart'!$A$2:$R$481,5,0)</f>
        <v>367</v>
      </c>
      <c r="R189" s="885">
        <f>VLOOKUP(R194,'[2]Visual Chart'!$A$2:$R$481,13,0)</f>
        <v>0</v>
      </c>
      <c r="S189" s="120">
        <f>VLOOKUP(R194,'[2]Visual Chart'!$A$2:$R$481,5,0)</f>
        <v>394.5</v>
      </c>
      <c r="T189" s="885">
        <f>VLOOKUP(T194,'[2]Visual Chart'!$A$2:$R$481,13,0)</f>
        <v>0</v>
      </c>
      <c r="U189" s="120">
        <f>VLOOKUP(T194,'[2]Visual Chart'!$A$2:$R$481,5,0)</f>
        <v>373</v>
      </c>
      <c r="V189" s="871">
        <f>SUM(C189:U189)</f>
        <v>3721.5029999999997</v>
      </c>
      <c r="W189" s="972"/>
      <c r="X189" s="879"/>
      <c r="Y189" s="881"/>
      <c r="Z189" s="868"/>
      <c r="AA189" s="875"/>
      <c r="AB189" s="875"/>
      <c r="AC189" s="868"/>
      <c r="AD189" s="875"/>
      <c r="AE189" s="875"/>
      <c r="AF189" s="875"/>
      <c r="AG189" s="868"/>
      <c r="AH189" s="868"/>
      <c r="AI189" s="868"/>
      <c r="AJ189" s="868"/>
      <c r="AK189" s="868"/>
      <c r="AL189" s="870"/>
    </row>
    <row r="190" spans="1:38" s="626" customFormat="1" ht="13.5" customHeight="1">
      <c r="A190" s="633"/>
      <c r="B190" s="886"/>
      <c r="C190" s="629"/>
      <c r="D190" s="886"/>
      <c r="E190" s="629"/>
      <c r="F190" s="886"/>
      <c r="G190" s="629"/>
      <c r="H190" s="886"/>
      <c r="I190" s="629"/>
      <c r="J190" s="886"/>
      <c r="K190" s="629"/>
      <c r="L190" s="886"/>
      <c r="M190" s="629"/>
      <c r="N190" s="886"/>
      <c r="O190" s="629"/>
      <c r="P190" s="886"/>
      <c r="Q190" s="629"/>
      <c r="R190" s="886"/>
      <c r="S190" s="629"/>
      <c r="T190" s="886"/>
      <c r="U190" s="629"/>
      <c r="X190" s="879"/>
      <c r="Y190" s="881"/>
      <c r="Z190" s="868"/>
      <c r="AA190" s="875"/>
      <c r="AB190" s="875"/>
      <c r="AC190" s="868"/>
      <c r="AD190" s="875"/>
      <c r="AE190" s="875"/>
      <c r="AF190" s="875"/>
      <c r="AG190" s="868"/>
      <c r="AH190" s="868"/>
      <c r="AI190" s="868"/>
      <c r="AJ190" s="868"/>
      <c r="AK190" s="868"/>
      <c r="AL190" s="870"/>
    </row>
    <row r="191" spans="1:38" s="626" customFormat="1" ht="13.4" customHeight="1" thickBot="1">
      <c r="A191" s="633"/>
      <c r="B191" s="887"/>
      <c r="D191" s="887"/>
      <c r="F191" s="887"/>
      <c r="H191" s="887"/>
      <c r="J191" s="887"/>
      <c r="L191" s="887"/>
      <c r="N191" s="887"/>
      <c r="P191" s="887"/>
      <c r="R191" s="887"/>
      <c r="T191" s="887"/>
      <c r="X191" s="879"/>
      <c r="Y191" s="881"/>
      <c r="Z191" s="868"/>
      <c r="AA191" s="875"/>
      <c r="AB191" s="875"/>
      <c r="AC191" s="868"/>
      <c r="AD191" s="875"/>
      <c r="AE191" s="875"/>
      <c r="AF191" s="875"/>
      <c r="AG191" s="868"/>
      <c r="AH191" s="868"/>
      <c r="AI191" s="868"/>
      <c r="AJ191" s="868"/>
      <c r="AK191" s="868"/>
      <c r="AL191" s="870"/>
    </row>
    <row r="192" spans="1:38" s="118" customFormat="1" ht="14.15" customHeight="1">
      <c r="A192" s="117"/>
      <c r="B192" s="120" t="str">
        <f>VLOOKUP(B194,'[2]Visual Chart'!$A$2:$R$481,3,0)</f>
        <v>A+3</v>
      </c>
      <c r="C192" s="120"/>
      <c r="D192" s="120" t="str">
        <f>VLOOKUP(D194,'[2]Visual Chart'!$A$2:$R$481,3,0)</f>
        <v>D45+9</v>
      </c>
      <c r="E192" s="120"/>
      <c r="F192" s="120" t="str">
        <f>VLOOKUP(F194,'[2]Visual Chart'!$A$2:$R$481,3,0)</f>
        <v>D45+6</v>
      </c>
      <c r="G192" s="120"/>
      <c r="H192" s="120" t="str">
        <f>VLOOKUP(H194,'[2]Visual Chart'!$A$2:$R$481,3,0)</f>
        <v>A-1.5</v>
      </c>
      <c r="I192" s="120"/>
      <c r="J192" s="120" t="str">
        <f>VLOOKUP(J194,'[2]Visual Chart'!$A$2:$R$481,3,0)</f>
        <v>D45-3</v>
      </c>
      <c r="K192" s="120"/>
      <c r="L192" s="120" t="str">
        <f>VLOOKUP(L194,'[2]Visual Chart'!$A$2:$R$481,3,0)</f>
        <v>C2-3</v>
      </c>
      <c r="M192" s="120"/>
      <c r="N192" s="120" t="str">
        <f>VLOOKUP(N194,'[2]Visual Chart'!$A$2:$R$481,3,0)</f>
        <v>A+0</v>
      </c>
      <c r="O192" s="120"/>
      <c r="P192" s="120" t="str">
        <f>VLOOKUP(P194,'[2]Visual Chart'!$A$2:$R$481,3,0)</f>
        <v>A+3</v>
      </c>
      <c r="Q192" s="120"/>
      <c r="R192" s="120" t="str">
        <f>VLOOKUP(R194,'[2]Visual Chart'!$A$2:$R$481,3,0)</f>
        <v>A+3</v>
      </c>
      <c r="S192" s="120"/>
      <c r="T192" s="120" t="str">
        <f>VLOOKUP(T194,'[2]Visual Chart'!$A$2:$R$481,3,0)</f>
        <v>C1+9</v>
      </c>
      <c r="U192" s="120"/>
      <c r="X192" s="879"/>
      <c r="Y192" s="881"/>
      <c r="Z192" s="868"/>
      <c r="AA192" s="875"/>
      <c r="AB192" s="875"/>
      <c r="AC192" s="868"/>
      <c r="AD192" s="875"/>
      <c r="AE192" s="875"/>
      <c r="AF192" s="875"/>
      <c r="AG192" s="868"/>
      <c r="AH192" s="868"/>
      <c r="AI192" s="868"/>
      <c r="AJ192" s="868"/>
      <c r="AK192" s="868"/>
      <c r="AL192" s="870"/>
    </row>
    <row r="193" spans="1:38" s="118" customFormat="1" ht="14.15" customHeight="1" thickBot="1">
      <c r="A193" s="117"/>
      <c r="B193" s="120"/>
      <c r="C193" s="120"/>
      <c r="D193" s="122"/>
      <c r="E193" s="120" t="s">
        <v>1701</v>
      </c>
      <c r="F193" s="122"/>
      <c r="G193" s="120"/>
      <c r="H193" s="122"/>
      <c r="I193" s="120"/>
      <c r="J193" s="122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X193" s="879"/>
      <c r="Y193" s="881"/>
      <c r="Z193" s="868"/>
      <c r="AA193" s="876"/>
      <c r="AB193" s="877"/>
      <c r="AC193" s="868"/>
      <c r="AD193" s="876"/>
      <c r="AE193" s="876"/>
      <c r="AF193" s="876"/>
      <c r="AG193" s="868"/>
      <c r="AH193" s="868"/>
      <c r="AI193" s="868"/>
      <c r="AJ193" s="868"/>
      <c r="AK193" s="868"/>
      <c r="AL193" s="870"/>
    </row>
    <row r="194" spans="1:38" s="118" customFormat="1" ht="14.5">
      <c r="A194" s="117"/>
      <c r="B194" s="639">
        <f>T183+1</f>
        <v>130</v>
      </c>
      <c r="C194" s="639"/>
      <c r="D194" s="639">
        <f>B194+1</f>
        <v>131</v>
      </c>
      <c r="E194" s="639"/>
      <c r="F194" s="639">
        <f t="shared" ref="F194" si="100">D194+1</f>
        <v>132</v>
      </c>
      <c r="G194" s="639"/>
      <c r="H194" s="639">
        <f t="shared" ref="H194" si="101">F194+1</f>
        <v>133</v>
      </c>
      <c r="I194" s="639"/>
      <c r="J194" s="639">
        <f t="shared" ref="J194" si="102">H194+1</f>
        <v>134</v>
      </c>
      <c r="K194" s="639"/>
      <c r="L194" s="639">
        <f t="shared" ref="L194" si="103">J194+1</f>
        <v>135</v>
      </c>
      <c r="M194" s="639"/>
      <c r="N194" s="639">
        <f t="shared" ref="N194" si="104">L194+1</f>
        <v>136</v>
      </c>
      <c r="O194" s="639"/>
      <c r="P194" s="639">
        <f t="shared" ref="P194" si="105">N194+1</f>
        <v>137</v>
      </c>
      <c r="Q194" s="639"/>
      <c r="R194" s="639">
        <f t="shared" ref="R194" si="106">P194+1</f>
        <v>138</v>
      </c>
      <c r="S194" s="639"/>
      <c r="T194" s="639">
        <f t="shared" ref="T194" si="107">R194+1</f>
        <v>139</v>
      </c>
      <c r="X194" s="878">
        <f>V200/1000</f>
        <v>4.0730000000000004</v>
      </c>
      <c r="Y194" s="880">
        <f>X194</f>
        <v>4.0730000000000004</v>
      </c>
      <c r="Z194" s="867"/>
      <c r="AA194" s="874">
        <f>COUNTA(B196:T196)</f>
        <v>10</v>
      </c>
      <c r="AB194" s="874">
        <f>COUNTIF(B200:T202,"C")</f>
        <v>2</v>
      </c>
      <c r="AC194" s="867">
        <f>AA194-AB194</f>
        <v>8</v>
      </c>
      <c r="AD194" s="874"/>
      <c r="AE194" s="874">
        <f>COUNTA(B196:T196)</f>
        <v>10</v>
      </c>
      <c r="AF194" s="874">
        <f>COUNTIF(B200:T202,"C")</f>
        <v>2</v>
      </c>
      <c r="AG194" s="867">
        <f>AE194-AF194</f>
        <v>8</v>
      </c>
      <c r="AH194" s="867"/>
      <c r="AI194" s="867"/>
      <c r="AJ194" s="971"/>
      <c r="AK194" s="971"/>
      <c r="AL194" s="869"/>
    </row>
    <row r="195" spans="1:38" s="118" customFormat="1" ht="13.5" customHeight="1">
      <c r="A195" s="117"/>
      <c r="C195" s="123"/>
      <c r="E195" s="123"/>
      <c r="G195" s="123"/>
      <c r="I195" s="123"/>
      <c r="X195" s="879"/>
      <c r="Y195" s="881"/>
      <c r="Z195" s="868"/>
      <c r="AA195" s="875"/>
      <c r="AB195" s="875"/>
      <c r="AC195" s="868"/>
      <c r="AD195" s="875"/>
      <c r="AE195" s="875"/>
      <c r="AF195" s="875"/>
      <c r="AG195" s="868"/>
      <c r="AH195" s="868"/>
      <c r="AI195" s="868"/>
      <c r="AJ195" s="868"/>
      <c r="AK195" s="868"/>
      <c r="AL195" s="870"/>
    </row>
    <row r="196" spans="1:38" s="118" customFormat="1" ht="13.5" customHeight="1">
      <c r="A196" s="117"/>
      <c r="B196" s="120" t="str">
        <f>VLOOKUP(B205,'[2]Visual Chart'!$A$2:$R$481,2,0)</f>
        <v>63/1</v>
      </c>
      <c r="C196" s="122"/>
      <c r="D196" s="120" t="str">
        <f>VLOOKUP(D205,'[2]Visual Chart'!$A$2:$R$481,2,0)</f>
        <v>63/2</v>
      </c>
      <c r="E196" s="122"/>
      <c r="F196" s="120" t="str">
        <f>VLOOKUP(F205,'[2]Visual Chart'!$A$2:$R$481,2,0)</f>
        <v>63/3</v>
      </c>
      <c r="G196" s="122"/>
      <c r="H196" s="120" t="str">
        <f>VLOOKUP(H205,'[2]Visual Chart'!$A$2:$R$481,2,0)</f>
        <v>63/4</v>
      </c>
      <c r="I196" s="122"/>
      <c r="J196" s="120" t="str">
        <f>VLOOKUP(J205,'[2]Visual Chart'!$A$2:$R$481,2,0)</f>
        <v>64/0</v>
      </c>
      <c r="K196" s="120"/>
      <c r="L196" s="120" t="str">
        <f>VLOOKUP(L205,'[2]Visual Chart'!$A$2:$R$481,2,0)</f>
        <v>64/1</v>
      </c>
      <c r="M196" s="120"/>
      <c r="N196" s="120" t="str">
        <f>VLOOKUP(N205,'[2]Visual Chart'!$A$2:$R$481,2,0)</f>
        <v>64/2</v>
      </c>
      <c r="O196" s="120"/>
      <c r="P196" s="120" t="str">
        <f>VLOOKUP(P205,'[2]Visual Chart'!$A$2:$R$481,2,0)</f>
        <v>64/3</v>
      </c>
      <c r="Q196" s="120"/>
      <c r="R196" s="120" t="str">
        <f>VLOOKUP(R205,'[2]Visual Chart'!$A$2:$R$481,2,0)</f>
        <v>64/4</v>
      </c>
      <c r="S196" s="120"/>
      <c r="T196" s="120" t="str">
        <f>VLOOKUP(T205,'[2]Visual Chart'!$A$2:$R$481,2,0)</f>
        <v>64/5</v>
      </c>
      <c r="X196" s="879"/>
      <c r="Y196" s="881"/>
      <c r="Z196" s="868"/>
      <c r="AA196" s="875"/>
      <c r="AB196" s="875"/>
      <c r="AC196" s="868"/>
      <c r="AD196" s="875"/>
      <c r="AE196" s="875"/>
      <c r="AF196" s="875"/>
      <c r="AG196" s="868"/>
      <c r="AH196" s="868"/>
      <c r="AI196" s="868"/>
      <c r="AJ196" s="868"/>
      <c r="AK196" s="868"/>
      <c r="AL196" s="870"/>
    </row>
    <row r="197" spans="1:38" s="118" customFormat="1" ht="13.5" customHeight="1">
      <c r="A197" s="117"/>
      <c r="X197" s="879"/>
      <c r="Y197" s="881"/>
      <c r="Z197" s="868"/>
      <c r="AA197" s="875"/>
      <c r="AB197" s="875"/>
      <c r="AC197" s="868"/>
      <c r="AD197" s="875"/>
      <c r="AE197" s="875"/>
      <c r="AF197" s="875"/>
      <c r="AG197" s="868"/>
      <c r="AH197" s="868"/>
      <c r="AI197" s="868"/>
      <c r="AJ197" s="868"/>
      <c r="AK197" s="868"/>
      <c r="AL197" s="870"/>
    </row>
    <row r="198" spans="1:38" s="118" customFormat="1" ht="13.5" customHeight="1">
      <c r="A198" s="117"/>
      <c r="B198" s="120"/>
      <c r="D198" s="120"/>
      <c r="E198" s="120"/>
      <c r="F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X198" s="879"/>
      <c r="Y198" s="881"/>
      <c r="Z198" s="868"/>
      <c r="AA198" s="875"/>
      <c r="AB198" s="875"/>
      <c r="AC198" s="868"/>
      <c r="AD198" s="875"/>
      <c r="AE198" s="875"/>
      <c r="AF198" s="875"/>
      <c r="AG198" s="868"/>
      <c r="AH198" s="868"/>
      <c r="AI198" s="868"/>
      <c r="AJ198" s="868"/>
      <c r="AK198" s="868"/>
      <c r="AL198" s="870"/>
    </row>
    <row r="199" spans="1:38" s="118" customFormat="1" ht="13.5" customHeight="1" thickBot="1">
      <c r="A199" s="117"/>
      <c r="B199" s="120"/>
      <c r="D199" s="120"/>
      <c r="E199" s="120"/>
      <c r="F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X199" s="879"/>
      <c r="Y199" s="881"/>
      <c r="Z199" s="868"/>
      <c r="AA199" s="875"/>
      <c r="AB199" s="875"/>
      <c r="AC199" s="868"/>
      <c r="AD199" s="875"/>
      <c r="AE199" s="875"/>
      <c r="AF199" s="875"/>
      <c r="AG199" s="868"/>
      <c r="AH199" s="868"/>
      <c r="AI199" s="868"/>
      <c r="AJ199" s="868"/>
      <c r="AK199" s="868"/>
      <c r="AL199" s="870"/>
    </row>
    <row r="200" spans="1:38" s="626" customFormat="1" ht="12.65" customHeight="1">
      <c r="A200" s="633"/>
      <c r="B200" s="885">
        <f>VLOOKUP(B205,'[2]Visual Chart'!$A$2:$R$481,13,0)</f>
        <v>0</v>
      </c>
      <c r="C200" s="120">
        <f>VLOOKUP(B205,'[2]Visual Chart'!$A$2:$R$481,5,0)</f>
        <v>339</v>
      </c>
      <c r="D200" s="885">
        <f>VLOOKUP(D205,'[2]Visual Chart'!$A$2:$R$481,13,0)</f>
        <v>0</v>
      </c>
      <c r="E200" s="120">
        <f>VLOOKUP(D205,'[2]Visual Chart'!$A$2:$R$481,5,0)</f>
        <v>480</v>
      </c>
      <c r="F200" s="885" t="s">
        <v>70</v>
      </c>
      <c r="G200" s="120">
        <f>VLOOKUP(F205,'[2]Visual Chart'!$A$2:$R$481,5,0)</f>
        <v>314</v>
      </c>
      <c r="H200" s="885" t="s">
        <v>70</v>
      </c>
      <c r="I200" s="120">
        <f>VLOOKUP(H205,'[2]Visual Chart'!$A$2:$R$481,5,0)</f>
        <v>499</v>
      </c>
      <c r="J200" s="885">
        <f>VLOOKUP(J205,'[2]Visual Chart'!$A$2:$R$481,13,0)</f>
        <v>0</v>
      </c>
      <c r="K200" s="120">
        <f>VLOOKUP(J205,'[2]Visual Chart'!$A$2:$R$481,5,0)</f>
        <v>388</v>
      </c>
      <c r="L200" s="885">
        <f>VLOOKUP(L205,'[2]Visual Chart'!$A$2:$R$481,13,0)</f>
        <v>0</v>
      </c>
      <c r="M200" s="120">
        <f>VLOOKUP(L205,'[2]Visual Chart'!$A$2:$R$481,5,0)</f>
        <v>382</v>
      </c>
      <c r="N200" s="885">
        <f>VLOOKUP(N205,'[2]Visual Chart'!$A$2:$R$481,13,0)</f>
        <v>0</v>
      </c>
      <c r="O200" s="120">
        <f>VLOOKUP(N205,'[2]Visual Chart'!$A$2:$R$481,5,0)</f>
        <v>437</v>
      </c>
      <c r="P200" s="885">
        <f>VLOOKUP(P205,'[2]Visual Chart'!$A$2:$R$481,13,0)</f>
        <v>0</v>
      </c>
      <c r="Q200" s="120">
        <f>VLOOKUP(P205,'[2]Visual Chart'!$A$2:$R$481,5,0)</f>
        <v>385</v>
      </c>
      <c r="R200" s="885" t="str">
        <f>VLOOKUP(R205,'[2]Visual Chart'!$A$2:$R$481,13,0)</f>
        <v>C</v>
      </c>
      <c r="S200" s="120">
        <f>VLOOKUP(R205,'[2]Visual Chart'!$A$2:$R$481,5,0)</f>
        <v>436</v>
      </c>
      <c r="T200" s="885" t="str">
        <f>VLOOKUP(T205,'[2]Visual Chart'!$A$2:$R$481,13,0)</f>
        <v>C</v>
      </c>
      <c r="U200" s="120">
        <f>VLOOKUP(T205,'[2]Visual Chart'!$A$2:$R$481,5,0)</f>
        <v>413</v>
      </c>
      <c r="V200" s="871">
        <f>SUM(C200:U200)</f>
        <v>4073</v>
      </c>
      <c r="W200" s="972"/>
      <c r="X200" s="879"/>
      <c r="Y200" s="881"/>
      <c r="Z200" s="868"/>
      <c r="AA200" s="875"/>
      <c r="AB200" s="875"/>
      <c r="AC200" s="868"/>
      <c r="AD200" s="875"/>
      <c r="AE200" s="875"/>
      <c r="AF200" s="875"/>
      <c r="AG200" s="868"/>
      <c r="AH200" s="868"/>
      <c r="AI200" s="868"/>
      <c r="AJ200" s="868"/>
      <c r="AK200" s="868"/>
      <c r="AL200" s="870"/>
    </row>
    <row r="201" spans="1:38" s="626" customFormat="1" ht="13.5" customHeight="1">
      <c r="A201" s="633"/>
      <c r="B201" s="886"/>
      <c r="C201" s="629"/>
      <c r="D201" s="886"/>
      <c r="E201" s="629"/>
      <c r="F201" s="886"/>
      <c r="G201" s="629"/>
      <c r="H201" s="886"/>
      <c r="I201" s="629"/>
      <c r="J201" s="886"/>
      <c r="K201" s="629"/>
      <c r="L201" s="886"/>
      <c r="M201" s="629"/>
      <c r="N201" s="886"/>
      <c r="O201" s="629"/>
      <c r="P201" s="886"/>
      <c r="Q201" s="629"/>
      <c r="R201" s="886"/>
      <c r="S201" s="629"/>
      <c r="T201" s="886"/>
      <c r="U201" s="629"/>
      <c r="X201" s="879"/>
      <c r="Y201" s="881"/>
      <c r="Z201" s="868"/>
      <c r="AA201" s="875"/>
      <c r="AB201" s="875"/>
      <c r="AC201" s="868"/>
      <c r="AD201" s="875"/>
      <c r="AE201" s="875"/>
      <c r="AF201" s="875"/>
      <c r="AG201" s="868"/>
      <c r="AH201" s="868"/>
      <c r="AI201" s="868"/>
      <c r="AJ201" s="868"/>
      <c r="AK201" s="868"/>
      <c r="AL201" s="870"/>
    </row>
    <row r="202" spans="1:38" s="626" customFormat="1" ht="13.5" customHeight="1" thickBot="1">
      <c r="A202" s="633"/>
      <c r="B202" s="887"/>
      <c r="D202" s="887"/>
      <c r="F202" s="887"/>
      <c r="H202" s="887"/>
      <c r="J202" s="887"/>
      <c r="L202" s="887"/>
      <c r="N202" s="887"/>
      <c r="P202" s="887"/>
      <c r="R202" s="887"/>
      <c r="T202" s="887"/>
      <c r="X202" s="879"/>
      <c r="Y202" s="881"/>
      <c r="Z202" s="868"/>
      <c r="AA202" s="875"/>
      <c r="AB202" s="875"/>
      <c r="AC202" s="868"/>
      <c r="AD202" s="875"/>
      <c r="AE202" s="875"/>
      <c r="AF202" s="875"/>
      <c r="AG202" s="868"/>
      <c r="AH202" s="868"/>
      <c r="AI202" s="868"/>
      <c r="AJ202" s="868"/>
      <c r="AK202" s="868"/>
      <c r="AL202" s="870"/>
    </row>
    <row r="203" spans="1:38" s="118" customFormat="1" ht="14.15" customHeight="1">
      <c r="A203" s="117"/>
      <c r="B203" s="120" t="str">
        <f>VLOOKUP(B205,'[2]Visual Chart'!$A$2:$R$481,3,0)</f>
        <v>B1+9</v>
      </c>
      <c r="C203" s="120"/>
      <c r="D203" s="120" t="str">
        <f>VLOOKUP(D205,'[2]Visual Chart'!$A$2:$R$481,3,0)</f>
        <v>B1+9</v>
      </c>
      <c r="E203" s="120"/>
      <c r="F203" s="120" t="str">
        <f>VLOOKUP(F205,'[2]Visual Chart'!$A$2:$R$481,3,0)</f>
        <v>A-3</v>
      </c>
      <c r="G203" s="120"/>
      <c r="H203" s="120" t="str">
        <f>VLOOKUP(H205,'[2]Visual Chart'!$A$2:$R$481,3,0)</f>
        <v>A+0</v>
      </c>
      <c r="I203" s="120"/>
      <c r="J203" s="120" t="str">
        <f>VLOOKUP(J205,'[2]Visual Chart'!$A$2:$R$481,3,0)</f>
        <v>B2+0</v>
      </c>
      <c r="K203" s="120"/>
      <c r="L203" s="120" t="str">
        <f>VLOOKUP(L205,'[2]Visual Chart'!$A$2:$R$481,3,0)</f>
        <v>A+0</v>
      </c>
      <c r="M203" s="120"/>
      <c r="N203" s="120" t="str">
        <f>VLOOKUP(N205,'[2]Visual Chart'!$A$2:$R$481,3,0)</f>
        <v>A+0</v>
      </c>
      <c r="O203" s="120"/>
      <c r="P203" s="120" t="str">
        <f>VLOOKUP(P205,'[2]Visual Chart'!$A$2:$R$481,3,0)</f>
        <v>A+3</v>
      </c>
      <c r="Q203" s="120"/>
      <c r="R203" s="120" t="str">
        <f>VLOOKUP(R205,'[2]Visual Chart'!$A$2:$R$481,3,0)</f>
        <v>A+0</v>
      </c>
      <c r="S203" s="120"/>
      <c r="T203" s="120" t="str">
        <f>VLOOKUP(T205,'[2]Visual Chart'!$A$2:$R$481,3,0)</f>
        <v>A+3</v>
      </c>
      <c r="U203" s="120"/>
      <c r="X203" s="879"/>
      <c r="Y203" s="881"/>
      <c r="Z203" s="868"/>
      <c r="AA203" s="875"/>
      <c r="AB203" s="875"/>
      <c r="AC203" s="868"/>
      <c r="AD203" s="875"/>
      <c r="AE203" s="875"/>
      <c r="AF203" s="875"/>
      <c r="AG203" s="868"/>
      <c r="AH203" s="868"/>
      <c r="AI203" s="868"/>
      <c r="AJ203" s="868"/>
      <c r="AK203" s="868"/>
      <c r="AL203" s="870"/>
    </row>
    <row r="204" spans="1:38" s="118" customFormat="1" ht="14.15" customHeight="1" thickBot="1">
      <c r="A204" s="117"/>
      <c r="B204" s="120"/>
      <c r="C204" s="120"/>
      <c r="D204" s="122"/>
      <c r="E204" s="120"/>
      <c r="F204" s="122"/>
      <c r="G204" s="120"/>
      <c r="H204" s="122"/>
      <c r="I204" s="120"/>
      <c r="J204" s="122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X204" s="879"/>
      <c r="Y204" s="881"/>
      <c r="Z204" s="868"/>
      <c r="AA204" s="876"/>
      <c r="AB204" s="877"/>
      <c r="AC204" s="868"/>
      <c r="AD204" s="876"/>
      <c r="AE204" s="876"/>
      <c r="AF204" s="876"/>
      <c r="AG204" s="868"/>
      <c r="AH204" s="868"/>
      <c r="AI204" s="868"/>
      <c r="AJ204" s="868"/>
      <c r="AK204" s="868"/>
      <c r="AL204" s="870"/>
    </row>
    <row r="205" spans="1:38" s="118" customFormat="1" ht="14.5">
      <c r="A205" s="117"/>
      <c r="B205" s="639">
        <f>T194+1</f>
        <v>140</v>
      </c>
      <c r="C205" s="639"/>
      <c r="D205" s="639">
        <f>B205+1</f>
        <v>141</v>
      </c>
      <c r="E205" s="639"/>
      <c r="F205" s="639">
        <f t="shared" ref="F205" si="108">D205+1</f>
        <v>142</v>
      </c>
      <c r="G205" s="639"/>
      <c r="H205" s="639">
        <f t="shared" ref="H205" si="109">F205+1</f>
        <v>143</v>
      </c>
      <c r="I205" s="639"/>
      <c r="J205" s="639">
        <f t="shared" ref="J205" si="110">H205+1</f>
        <v>144</v>
      </c>
      <c r="K205" s="639"/>
      <c r="L205" s="639">
        <f t="shared" ref="L205" si="111">J205+1</f>
        <v>145</v>
      </c>
      <c r="M205" s="639"/>
      <c r="N205" s="639">
        <f t="shared" ref="N205" si="112">L205+1</f>
        <v>146</v>
      </c>
      <c r="O205" s="639"/>
      <c r="P205" s="639">
        <f t="shared" ref="P205" si="113">N205+1</f>
        <v>147</v>
      </c>
      <c r="Q205" s="639"/>
      <c r="R205" s="639">
        <f t="shared" ref="R205" si="114">P205+1</f>
        <v>148</v>
      </c>
      <c r="S205" s="639"/>
      <c r="T205" s="639">
        <f t="shared" ref="T205" si="115">R205+1</f>
        <v>149</v>
      </c>
      <c r="X205" s="878">
        <f>V211/1000</f>
        <v>3.9259939999999998</v>
      </c>
      <c r="Y205" s="880">
        <f>X205</f>
        <v>3.9259939999999998</v>
      </c>
      <c r="Z205" s="867"/>
      <c r="AA205" s="874">
        <f>COUNTA(B207:T207)</f>
        <v>10</v>
      </c>
      <c r="AB205" s="874">
        <f>COUNTIF(B211:T213,"C")</f>
        <v>0</v>
      </c>
      <c r="AC205" s="867">
        <f>AA205-AB205</f>
        <v>10</v>
      </c>
      <c r="AD205" s="874"/>
      <c r="AE205" s="874">
        <f>COUNTA(B207:T207)</f>
        <v>10</v>
      </c>
      <c r="AF205" s="874">
        <f>COUNTIF(B211:T213,"C")</f>
        <v>0</v>
      </c>
      <c r="AG205" s="867">
        <f>AE205-AF205</f>
        <v>10</v>
      </c>
      <c r="AH205" s="867"/>
      <c r="AI205" s="867"/>
      <c r="AJ205" s="971"/>
      <c r="AK205" s="971"/>
      <c r="AL205" s="869"/>
    </row>
    <row r="206" spans="1:38" s="118" customFormat="1" ht="13.5" customHeight="1">
      <c r="A206" s="117"/>
      <c r="C206" s="123"/>
      <c r="E206" s="123"/>
      <c r="G206" s="123"/>
      <c r="I206" s="123"/>
      <c r="X206" s="879"/>
      <c r="Y206" s="881"/>
      <c r="Z206" s="868"/>
      <c r="AA206" s="875"/>
      <c r="AB206" s="875"/>
      <c r="AC206" s="868"/>
      <c r="AD206" s="875"/>
      <c r="AE206" s="875"/>
      <c r="AF206" s="875"/>
      <c r="AG206" s="868"/>
      <c r="AH206" s="868"/>
      <c r="AI206" s="868"/>
      <c r="AJ206" s="868"/>
      <c r="AK206" s="868"/>
      <c r="AL206" s="870"/>
    </row>
    <row r="207" spans="1:38" s="118" customFormat="1" ht="13.5" customHeight="1">
      <c r="A207" s="117"/>
      <c r="B207" s="120" t="str">
        <f>VLOOKUP(B216,'[2]Visual Chart'!$A$2:$R$481,2,0)</f>
        <v>65/0</v>
      </c>
      <c r="C207" s="122"/>
      <c r="D207" s="120" t="str">
        <f>VLOOKUP(D216,'[2]Visual Chart'!$A$2:$R$481,2,0)</f>
        <v>65/1</v>
      </c>
      <c r="E207" s="122"/>
      <c r="F207" s="120" t="str">
        <f>VLOOKUP(F216,'[2]Visual Chart'!$A$2:$R$481,2,0)</f>
        <v>66/0</v>
      </c>
      <c r="G207" s="122"/>
      <c r="H207" s="120" t="str">
        <f>VLOOKUP(H216,'[2]Visual Chart'!$A$2:$R$481,2,0)</f>
        <v>67/0</v>
      </c>
      <c r="I207" s="122"/>
      <c r="J207" s="120" t="str">
        <f>VLOOKUP(J216,'[2]Visual Chart'!$A$2:$R$481,2,0)</f>
        <v>67/1</v>
      </c>
      <c r="K207" s="120"/>
      <c r="L207" s="120" t="str">
        <f>VLOOKUP(L216,'[2]Visual Chart'!$A$2:$R$481,2,0)</f>
        <v>67/2</v>
      </c>
      <c r="M207" s="120"/>
      <c r="N207" s="120" t="str">
        <f>VLOOKUP(N216,'[2]Visual Chart'!$A$2:$R$481,2,0)</f>
        <v>67/3</v>
      </c>
      <c r="O207" s="120"/>
      <c r="P207" s="120" t="str">
        <f>VLOOKUP(P216,'[2]Visual Chart'!$A$2:$R$481,2,0)</f>
        <v>68/0</v>
      </c>
      <c r="Q207" s="120"/>
      <c r="R207" s="120" t="str">
        <f>VLOOKUP(R216,'[2]Visual Chart'!$A$2:$R$481,2,0)</f>
        <v>68/1</v>
      </c>
      <c r="S207" s="120"/>
      <c r="T207" s="120" t="str">
        <f>VLOOKUP(T216,'[2]Visual Chart'!$A$2:$R$481,2,0)</f>
        <v>68/2</v>
      </c>
      <c r="X207" s="879"/>
      <c r="Y207" s="881"/>
      <c r="Z207" s="868"/>
      <c r="AA207" s="875"/>
      <c r="AB207" s="875"/>
      <c r="AC207" s="868"/>
      <c r="AD207" s="875"/>
      <c r="AE207" s="875"/>
      <c r="AF207" s="875"/>
      <c r="AG207" s="868"/>
      <c r="AH207" s="868"/>
      <c r="AI207" s="868"/>
      <c r="AJ207" s="868"/>
      <c r="AK207" s="868"/>
      <c r="AL207" s="870"/>
    </row>
    <row r="208" spans="1:38" s="118" customFormat="1" ht="13.5" customHeight="1">
      <c r="A208" s="117"/>
      <c r="X208" s="879"/>
      <c r="Y208" s="881"/>
      <c r="Z208" s="868"/>
      <c r="AA208" s="875"/>
      <c r="AB208" s="875"/>
      <c r="AC208" s="868"/>
      <c r="AD208" s="875"/>
      <c r="AE208" s="875"/>
      <c r="AF208" s="875"/>
      <c r="AG208" s="868"/>
      <c r="AH208" s="868"/>
      <c r="AI208" s="868"/>
      <c r="AJ208" s="868"/>
      <c r="AK208" s="868"/>
      <c r="AL208" s="870"/>
    </row>
    <row r="209" spans="1:38" s="118" customFormat="1" ht="13.5" customHeight="1">
      <c r="A209" s="117"/>
      <c r="B209" s="120"/>
      <c r="D209" s="120"/>
      <c r="E209" s="120"/>
      <c r="F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X209" s="879"/>
      <c r="Y209" s="881"/>
      <c r="Z209" s="868"/>
      <c r="AA209" s="875"/>
      <c r="AB209" s="875"/>
      <c r="AC209" s="868"/>
      <c r="AD209" s="875"/>
      <c r="AE209" s="875"/>
      <c r="AF209" s="875"/>
      <c r="AG209" s="868"/>
      <c r="AH209" s="868"/>
      <c r="AI209" s="868"/>
      <c r="AJ209" s="868"/>
      <c r="AK209" s="868"/>
      <c r="AL209" s="870"/>
    </row>
    <row r="210" spans="1:38" s="118" customFormat="1" ht="13.5" customHeight="1" thickBot="1">
      <c r="A210" s="117"/>
      <c r="B210" s="120"/>
      <c r="D210" s="120"/>
      <c r="E210" s="120"/>
      <c r="F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X210" s="879"/>
      <c r="Y210" s="881"/>
      <c r="Z210" s="868"/>
      <c r="AA210" s="875"/>
      <c r="AB210" s="875"/>
      <c r="AC210" s="868"/>
      <c r="AD210" s="875"/>
      <c r="AE210" s="875"/>
      <c r="AF210" s="875"/>
      <c r="AG210" s="868"/>
      <c r="AH210" s="868"/>
      <c r="AI210" s="868"/>
      <c r="AJ210" s="868"/>
      <c r="AK210" s="868"/>
      <c r="AL210" s="870"/>
    </row>
    <row r="211" spans="1:38" s="626" customFormat="1" ht="12.65" customHeight="1">
      <c r="A211" s="633"/>
      <c r="B211" s="885">
        <f>VLOOKUP(B216,'[2]Visual Chart'!$A$2:$R$481,13,0)</f>
        <v>0</v>
      </c>
      <c r="C211" s="120">
        <f>VLOOKUP(B216,'[2]Visual Chart'!$A$2:$R$481,5,0)</f>
        <v>405</v>
      </c>
      <c r="D211" s="885" t="str">
        <f>VLOOKUP(D216,'[2]Visual Chart'!$A$2:$R$481,13,0)</f>
        <v>WIP</v>
      </c>
      <c r="E211" s="120">
        <f>VLOOKUP(D216,'[2]Visual Chart'!$A$2:$R$481,5,0)</f>
        <v>351</v>
      </c>
      <c r="F211" s="885">
        <f>VLOOKUP(F216,'[2]Visual Chart'!$A$2:$R$481,13,0)</f>
        <v>0</v>
      </c>
      <c r="G211" s="120">
        <f>VLOOKUP(F216,'[2]Visual Chart'!$A$2:$R$481,5,0)</f>
        <v>369.995</v>
      </c>
      <c r="H211" s="885">
        <f>VLOOKUP(H216,'[2]Visual Chart'!$A$2:$R$481,13,0)</f>
        <v>0</v>
      </c>
      <c r="I211" s="120">
        <f>VLOOKUP(H216,'[2]Visual Chart'!$A$2:$R$481,5,0)</f>
        <v>352</v>
      </c>
      <c r="J211" s="885">
        <f>VLOOKUP(J216,'[2]Visual Chart'!$A$2:$R$481,13,0)</f>
        <v>0</v>
      </c>
      <c r="K211" s="120">
        <f>VLOOKUP(J216,'[2]Visual Chart'!$A$2:$R$481,5,0)</f>
        <v>432</v>
      </c>
      <c r="L211" s="885">
        <f>VLOOKUP(L216,'[2]Visual Chart'!$A$2:$R$481,13,0)</f>
        <v>0</v>
      </c>
      <c r="M211" s="120">
        <f>VLOOKUP(L216,'[2]Visual Chart'!$A$2:$R$481,5,0)</f>
        <v>417</v>
      </c>
      <c r="N211" s="885" t="str">
        <f>VLOOKUP(N216,'[2]Visual Chart'!$A$2:$R$481,13,0)</f>
        <v>ROW</v>
      </c>
      <c r="O211" s="120">
        <f>VLOOKUP(N216,'[2]Visual Chart'!$A$2:$R$481,5,0)</f>
        <v>428</v>
      </c>
      <c r="P211" s="885">
        <f>VLOOKUP(P216,'[2]Visual Chart'!$A$2:$R$481,13,0)</f>
        <v>0</v>
      </c>
      <c r="Q211" s="120">
        <f>VLOOKUP(P216,'[2]Visual Chart'!$A$2:$R$481,5,0)</f>
        <v>378.99900000000002</v>
      </c>
      <c r="R211" s="885" t="str">
        <f>VLOOKUP(R216,'[2]Visual Chart'!$A$2:$R$481,13,0)</f>
        <v>WIP</v>
      </c>
      <c r="S211" s="120">
        <f>VLOOKUP(R216,'[2]Visual Chart'!$A$2:$R$481,5,0)</f>
        <v>396</v>
      </c>
      <c r="T211" s="885" t="str">
        <f>VLOOKUP(T216,'[2]Visual Chart'!$A$2:$R$481,13,0)</f>
        <v>WIP</v>
      </c>
      <c r="U211" s="120">
        <f>VLOOKUP(T216,'[2]Visual Chart'!$A$2:$R$481,5,0)</f>
        <v>396</v>
      </c>
      <c r="V211" s="871">
        <f>SUM(C211:U211)</f>
        <v>3925.9939999999997</v>
      </c>
      <c r="W211" s="972"/>
      <c r="X211" s="879"/>
      <c r="Y211" s="881"/>
      <c r="Z211" s="868"/>
      <c r="AA211" s="875"/>
      <c r="AB211" s="875"/>
      <c r="AC211" s="868"/>
      <c r="AD211" s="875"/>
      <c r="AE211" s="875"/>
      <c r="AF211" s="875"/>
      <c r="AG211" s="868"/>
      <c r="AH211" s="868"/>
      <c r="AI211" s="868"/>
      <c r="AJ211" s="868"/>
      <c r="AK211" s="868"/>
      <c r="AL211" s="870"/>
    </row>
    <row r="212" spans="1:38" s="626" customFormat="1" ht="13.5" customHeight="1">
      <c r="A212" s="633"/>
      <c r="B212" s="886"/>
      <c r="C212" s="629"/>
      <c r="D212" s="886"/>
      <c r="E212" s="629"/>
      <c r="F212" s="886"/>
      <c r="G212" s="629"/>
      <c r="H212" s="886"/>
      <c r="I212" s="629"/>
      <c r="J212" s="886"/>
      <c r="K212" s="629"/>
      <c r="L212" s="886"/>
      <c r="M212" s="629"/>
      <c r="N212" s="886"/>
      <c r="O212" s="629"/>
      <c r="P212" s="886"/>
      <c r="Q212" s="629"/>
      <c r="R212" s="886"/>
      <c r="S212" s="629"/>
      <c r="T212" s="886"/>
      <c r="U212" s="629"/>
      <c r="X212" s="879"/>
      <c r="Y212" s="881"/>
      <c r="Z212" s="868"/>
      <c r="AA212" s="875"/>
      <c r="AB212" s="875"/>
      <c r="AC212" s="868"/>
      <c r="AD212" s="875"/>
      <c r="AE212" s="875"/>
      <c r="AF212" s="875"/>
      <c r="AG212" s="868"/>
      <c r="AH212" s="868"/>
      <c r="AI212" s="868"/>
      <c r="AJ212" s="868"/>
      <c r="AK212" s="868"/>
      <c r="AL212" s="870"/>
    </row>
    <row r="213" spans="1:38" s="626" customFormat="1" ht="13.5" customHeight="1" thickBot="1">
      <c r="A213" s="633"/>
      <c r="B213" s="887"/>
      <c r="D213" s="887"/>
      <c r="F213" s="887"/>
      <c r="H213" s="887"/>
      <c r="J213" s="887"/>
      <c r="L213" s="887"/>
      <c r="N213" s="887"/>
      <c r="P213" s="887"/>
      <c r="R213" s="887"/>
      <c r="T213" s="887"/>
      <c r="X213" s="879"/>
      <c r="Y213" s="881"/>
      <c r="Z213" s="868"/>
      <c r="AA213" s="875"/>
      <c r="AB213" s="875"/>
      <c r="AC213" s="868"/>
      <c r="AD213" s="875"/>
      <c r="AE213" s="875"/>
      <c r="AF213" s="875"/>
      <c r="AG213" s="868"/>
      <c r="AH213" s="868"/>
      <c r="AI213" s="868"/>
      <c r="AJ213" s="868"/>
      <c r="AK213" s="868"/>
      <c r="AL213" s="870"/>
    </row>
    <row r="214" spans="1:38" s="118" customFormat="1" ht="14.15" customHeight="1">
      <c r="A214" s="117"/>
      <c r="B214" s="120" t="str">
        <f>VLOOKUP(B216,'[2]Visual Chart'!$A$2:$R$481,3,0)</f>
        <v>B2+0</v>
      </c>
      <c r="C214" s="120"/>
      <c r="D214" s="120" t="str">
        <f>VLOOKUP(D216,'[2]Visual Chart'!$A$2:$R$481,3,0)</f>
        <v>A+0</v>
      </c>
      <c r="E214" s="120"/>
      <c r="F214" s="120" t="str">
        <f>VLOOKUP(F216,'[2]Visual Chart'!$A$2:$R$481,3,0)</f>
        <v>D45+0</v>
      </c>
      <c r="G214" s="120"/>
      <c r="H214" s="120" t="str">
        <f>VLOOKUP(H216,'[2]Visual Chart'!$A$2:$R$481,3,0)</f>
        <v>D60+0</v>
      </c>
      <c r="I214" s="120"/>
      <c r="J214" s="120" t="str">
        <f>VLOOKUP(J216,'[2]Visual Chart'!$A$2:$R$481,3,0)</f>
        <v>A+0</v>
      </c>
      <c r="K214" s="120"/>
      <c r="L214" s="120" t="str">
        <f>VLOOKUP(L216,'[2]Visual Chart'!$A$2:$R$481,3,0)</f>
        <v>A+6</v>
      </c>
      <c r="M214" s="120"/>
      <c r="N214" s="120" t="str">
        <f>VLOOKUP(N216,'[2]Visual Chart'!$A$2:$R$481,3,0)</f>
        <v>A+6</v>
      </c>
      <c r="O214" s="120"/>
      <c r="P214" s="120" t="str">
        <f>VLOOKUP(P216,'[2]Visual Chart'!$A$2:$R$481,3,0)</f>
        <v>D45+0</v>
      </c>
      <c r="Q214" s="120"/>
      <c r="R214" s="120" t="str">
        <f>VLOOKUP(R216,'[2]Visual Chart'!$A$2:$R$481,3,0)</f>
        <v>A+0</v>
      </c>
      <c r="S214" s="120"/>
      <c r="T214" s="120" t="str">
        <f>VLOOKUP(T216,'[2]Visual Chart'!$A$2:$R$481,3,0)</f>
        <v>A+3</v>
      </c>
      <c r="U214" s="120"/>
      <c r="X214" s="879"/>
      <c r="Y214" s="881"/>
      <c r="Z214" s="868"/>
      <c r="AA214" s="875"/>
      <c r="AB214" s="875"/>
      <c r="AC214" s="868"/>
      <c r="AD214" s="875"/>
      <c r="AE214" s="875"/>
      <c r="AF214" s="875"/>
      <c r="AG214" s="868"/>
      <c r="AH214" s="868"/>
      <c r="AI214" s="868"/>
      <c r="AJ214" s="868"/>
      <c r="AK214" s="868"/>
      <c r="AL214" s="870"/>
    </row>
    <row r="215" spans="1:38" s="118" customFormat="1" ht="14.15" customHeight="1" thickBot="1">
      <c r="A215" s="117"/>
      <c r="B215" s="120"/>
      <c r="C215" s="120"/>
      <c r="D215" s="122"/>
      <c r="E215" s="120"/>
      <c r="F215" s="122"/>
      <c r="G215" s="120"/>
      <c r="H215" s="122"/>
      <c r="I215" s="120"/>
      <c r="J215" s="122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X215" s="879"/>
      <c r="Y215" s="881"/>
      <c r="Z215" s="868"/>
      <c r="AA215" s="876"/>
      <c r="AB215" s="877"/>
      <c r="AC215" s="868"/>
      <c r="AD215" s="876"/>
      <c r="AE215" s="876"/>
      <c r="AF215" s="876"/>
      <c r="AG215" s="868"/>
      <c r="AH215" s="868"/>
      <c r="AI215" s="868"/>
      <c r="AJ215" s="868"/>
      <c r="AK215" s="868"/>
      <c r="AL215" s="870"/>
    </row>
    <row r="216" spans="1:38" s="118" customFormat="1" ht="14.5">
      <c r="A216" s="117"/>
      <c r="B216" s="639">
        <f>T205+1</f>
        <v>150</v>
      </c>
      <c r="C216" s="639"/>
      <c r="D216" s="639">
        <f>B216+1</f>
        <v>151</v>
      </c>
      <c r="E216" s="639"/>
      <c r="F216" s="639">
        <f t="shared" ref="F216" si="116">D216+1</f>
        <v>152</v>
      </c>
      <c r="G216" s="639"/>
      <c r="H216" s="639">
        <f t="shared" ref="H216" si="117">F216+1</f>
        <v>153</v>
      </c>
      <c r="I216" s="639"/>
      <c r="J216" s="639">
        <f t="shared" ref="J216" si="118">H216+1</f>
        <v>154</v>
      </c>
      <c r="K216" s="639"/>
      <c r="L216" s="639">
        <f t="shared" ref="L216" si="119">J216+1</f>
        <v>155</v>
      </c>
      <c r="M216" s="639"/>
      <c r="N216" s="639">
        <f t="shared" ref="N216" si="120">L216+1</f>
        <v>156</v>
      </c>
      <c r="O216" s="639"/>
      <c r="P216" s="639">
        <f t="shared" ref="P216" si="121">N216+1</f>
        <v>157</v>
      </c>
      <c r="Q216" s="639"/>
      <c r="R216" s="639">
        <f t="shared" ref="R216" si="122">P216+1</f>
        <v>158</v>
      </c>
      <c r="S216" s="639"/>
      <c r="T216" s="639">
        <f t="shared" ref="T216" si="123">R216+1</f>
        <v>159</v>
      </c>
      <c r="X216" s="878">
        <f>V222/1000</f>
        <v>3.7779970000000005</v>
      </c>
      <c r="Y216" s="880">
        <f>X216</f>
        <v>3.7779970000000005</v>
      </c>
      <c r="Z216" s="867"/>
      <c r="AA216" s="874">
        <f>COUNTA(B218:T218)</f>
        <v>10</v>
      </c>
      <c r="AB216" s="874">
        <f>COUNTIF(B222:T224,"C")</f>
        <v>8</v>
      </c>
      <c r="AC216" s="867">
        <f>AA216-AB216</f>
        <v>2</v>
      </c>
      <c r="AD216" s="874"/>
      <c r="AE216" s="874">
        <f>COUNTA(B218:T218)</f>
        <v>10</v>
      </c>
      <c r="AF216" s="874">
        <f>COUNTIF(B222:T224,"C")</f>
        <v>8</v>
      </c>
      <c r="AG216" s="867">
        <f>AE216-AF216</f>
        <v>2</v>
      </c>
      <c r="AH216" s="867">
        <f>AF216-AG216</f>
        <v>6</v>
      </c>
      <c r="AI216" s="867"/>
      <c r="AJ216" s="971"/>
      <c r="AK216" s="985"/>
      <c r="AL216" s="869"/>
    </row>
    <row r="217" spans="1:38" s="118" customFormat="1" ht="13.5" customHeight="1">
      <c r="A217" s="117"/>
      <c r="C217" s="123"/>
      <c r="E217" s="123"/>
      <c r="G217" s="123"/>
      <c r="I217" s="123"/>
      <c r="K217" s="123"/>
      <c r="M217" s="123"/>
      <c r="O217" s="123"/>
      <c r="Q217" s="123"/>
      <c r="S217" s="123"/>
      <c r="X217" s="879"/>
      <c r="Y217" s="881"/>
      <c r="Z217" s="868"/>
      <c r="AA217" s="875"/>
      <c r="AB217" s="875"/>
      <c r="AC217" s="868"/>
      <c r="AD217" s="875"/>
      <c r="AE217" s="875"/>
      <c r="AF217" s="875"/>
      <c r="AG217" s="868"/>
      <c r="AH217" s="868"/>
      <c r="AI217" s="868"/>
      <c r="AJ217" s="868"/>
      <c r="AK217" s="875"/>
      <c r="AL217" s="870"/>
    </row>
    <row r="218" spans="1:38" s="118" customFormat="1" ht="13.5" customHeight="1">
      <c r="A218" s="117"/>
      <c r="B218" s="120" t="str">
        <f>VLOOKUP(B227,'[2]Visual Chart'!$A$2:$R$481,2,0)</f>
        <v>69/0</v>
      </c>
      <c r="C218" s="122"/>
      <c r="D218" s="120" t="str">
        <f>VLOOKUP(D227,'[2]Visual Chart'!$A$2:$R$481,2,0)</f>
        <v>69/1</v>
      </c>
      <c r="E218" s="122"/>
      <c r="F218" s="120" t="str">
        <f>VLOOKUP(F227,'[2]Visual Chart'!$A$2:$R$481,2,0)</f>
        <v>69/2</v>
      </c>
      <c r="G218" s="122"/>
      <c r="H218" s="120" t="str">
        <f>VLOOKUP(H227,'[2]Visual Chart'!$A$2:$R$481,2,0)</f>
        <v>69/3</v>
      </c>
      <c r="I218" s="122"/>
      <c r="J218" s="120" t="str">
        <f>VLOOKUP(J227,'[2]Visual Chart'!$A$2:$R$481,2,0)</f>
        <v>69/4</v>
      </c>
      <c r="K218" s="120"/>
      <c r="L218" s="120" t="str">
        <f>VLOOKUP(L227,'[2]Visual Chart'!$A$2:$R$481,2,0)</f>
        <v>70/0</v>
      </c>
      <c r="M218" s="120"/>
      <c r="N218" s="120" t="str">
        <f>VLOOKUP(N227,'[2]Visual Chart'!$A$2:$R$481,2,0)</f>
        <v>70/1</v>
      </c>
      <c r="O218" s="120"/>
      <c r="P218" s="120" t="str">
        <f>VLOOKUP(P227,'[2]Visual Chart'!$A$2:$R$481,2,0)</f>
        <v>70/2</v>
      </c>
      <c r="Q218" s="120"/>
      <c r="R218" s="120" t="str">
        <f>VLOOKUP(R227,'[2]Visual Chart'!$A$2:$R$481,2,0)</f>
        <v>70/3</v>
      </c>
      <c r="S218" s="120"/>
      <c r="T218" s="120" t="str">
        <f>VLOOKUP(T227,'[2]Visual Chart'!$A$2:$R$481,2,0)</f>
        <v>71/0</v>
      </c>
      <c r="X218" s="879"/>
      <c r="Y218" s="881"/>
      <c r="Z218" s="868"/>
      <c r="AA218" s="875"/>
      <c r="AB218" s="875"/>
      <c r="AC218" s="868"/>
      <c r="AD218" s="875"/>
      <c r="AE218" s="875"/>
      <c r="AF218" s="875"/>
      <c r="AG218" s="868"/>
      <c r="AH218" s="868"/>
      <c r="AI218" s="868"/>
      <c r="AJ218" s="868"/>
      <c r="AK218" s="875"/>
      <c r="AL218" s="870"/>
    </row>
    <row r="219" spans="1:38" s="118" customFormat="1" ht="13.5" customHeight="1">
      <c r="A219" s="117"/>
      <c r="X219" s="879"/>
      <c r="Y219" s="881"/>
      <c r="Z219" s="868"/>
      <c r="AA219" s="875"/>
      <c r="AB219" s="875"/>
      <c r="AC219" s="868"/>
      <c r="AD219" s="875"/>
      <c r="AE219" s="875"/>
      <c r="AF219" s="875"/>
      <c r="AG219" s="868"/>
      <c r="AH219" s="868"/>
      <c r="AI219" s="868"/>
      <c r="AJ219" s="868"/>
      <c r="AK219" s="875"/>
      <c r="AL219" s="870"/>
    </row>
    <row r="220" spans="1:38" s="118" customFormat="1" ht="13.5" customHeight="1">
      <c r="A220" s="117"/>
      <c r="B220" s="120"/>
      <c r="D220" s="120"/>
      <c r="E220" s="120"/>
      <c r="F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X220" s="879"/>
      <c r="Y220" s="881"/>
      <c r="Z220" s="868"/>
      <c r="AA220" s="875"/>
      <c r="AB220" s="875"/>
      <c r="AC220" s="868"/>
      <c r="AD220" s="875"/>
      <c r="AE220" s="875"/>
      <c r="AF220" s="875"/>
      <c r="AG220" s="868"/>
      <c r="AH220" s="868"/>
      <c r="AI220" s="868"/>
      <c r="AJ220" s="868"/>
      <c r="AK220" s="875"/>
      <c r="AL220" s="870"/>
    </row>
    <row r="221" spans="1:38" s="118" customFormat="1" ht="13.5" customHeight="1" thickBot="1">
      <c r="A221" s="117"/>
      <c r="B221" s="120"/>
      <c r="D221" s="120"/>
      <c r="E221" s="120"/>
      <c r="F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X221" s="879"/>
      <c r="Y221" s="881"/>
      <c r="Z221" s="868"/>
      <c r="AA221" s="875"/>
      <c r="AB221" s="875"/>
      <c r="AC221" s="868"/>
      <c r="AD221" s="875"/>
      <c r="AE221" s="875"/>
      <c r="AF221" s="875"/>
      <c r="AG221" s="868"/>
      <c r="AH221" s="868"/>
      <c r="AI221" s="868"/>
      <c r="AJ221" s="868"/>
      <c r="AK221" s="875"/>
      <c r="AL221" s="870"/>
    </row>
    <row r="222" spans="1:38" s="626" customFormat="1" ht="12.65" customHeight="1">
      <c r="A222" s="633"/>
      <c r="B222" s="885">
        <f>VLOOKUP(B227,'[2]Visual Chart'!$A$2:$R$481,13,0)</f>
        <v>0</v>
      </c>
      <c r="C222" s="120">
        <f>VLOOKUP(B227,'[2]Visual Chart'!$A$2:$R$481,5,0)</f>
        <v>399.99900000000002</v>
      </c>
      <c r="D222" s="885" t="str">
        <f>VLOOKUP(D227,'[2]Visual Chart'!$A$2:$R$481,13,0)</f>
        <v>C</v>
      </c>
      <c r="E222" s="120">
        <f>VLOOKUP(D227,'[2]Visual Chart'!$A$2:$R$481,5,0)</f>
        <v>397</v>
      </c>
      <c r="F222" s="885" t="str">
        <f>VLOOKUP(F227,'[2]Visual Chart'!$A$2:$R$481,13,0)</f>
        <v>C</v>
      </c>
      <c r="G222" s="120">
        <f>VLOOKUP(F227,'[2]Visual Chart'!$A$2:$R$481,5,0)</f>
        <v>378.99799999999999</v>
      </c>
      <c r="H222" s="885" t="str">
        <f>VLOOKUP(H227,'[2]Visual Chart'!$A$2:$R$481,13,0)</f>
        <v>C</v>
      </c>
      <c r="I222" s="120">
        <f>VLOOKUP(H227,'[2]Visual Chart'!$A$2:$R$481,5,0)</f>
        <v>379</v>
      </c>
      <c r="J222" s="885" t="str">
        <f>VLOOKUP(J227,'[2]Visual Chart'!$A$2:$R$481,13,0)</f>
        <v>C</v>
      </c>
      <c r="K222" s="120">
        <f>VLOOKUP(J227,'[2]Visual Chart'!$A$2:$R$481,5,0)</f>
        <v>353</v>
      </c>
      <c r="L222" s="888" t="s">
        <v>796</v>
      </c>
      <c r="M222" s="120">
        <f>VLOOKUP(L227,'[2]Visual Chart'!$A$2:$R$481,5,0)</f>
        <v>280</v>
      </c>
      <c r="N222" s="885" t="str">
        <f>VLOOKUP(N227,'[2]Visual Chart'!$A$2:$R$481,13,0)</f>
        <v>C</v>
      </c>
      <c r="O222" s="120">
        <f>VLOOKUP(N227,'[2]Visual Chart'!$A$2:$R$481,5,0)</f>
        <v>372</v>
      </c>
      <c r="P222" s="885" t="str">
        <f>VLOOKUP(P227,'[2]Visual Chart'!$A$2:$R$481,13,0)</f>
        <v>C</v>
      </c>
      <c r="Q222" s="120">
        <f>VLOOKUP(P227,'[2]Visual Chart'!$A$2:$R$481,5,0)</f>
        <v>474</v>
      </c>
      <c r="R222" s="885" t="str">
        <f>VLOOKUP(R227,'[2]Visual Chart'!$A$2:$R$481,13,0)</f>
        <v>C</v>
      </c>
      <c r="S222" s="120">
        <f>VLOOKUP(R227,'[2]Visual Chart'!$A$2:$R$481,5,0)</f>
        <v>309</v>
      </c>
      <c r="T222" s="885">
        <f>VLOOKUP(T227,'[2]Visual Chart'!$A$2:$R$481,13,0)</f>
        <v>0</v>
      </c>
      <c r="U222" s="120">
        <f>VLOOKUP(T227,'[2]Visual Chart'!$A$2:$R$481,5,0)</f>
        <v>435</v>
      </c>
      <c r="V222" s="871">
        <f>SUM(C222:U222)</f>
        <v>3777.9970000000003</v>
      </c>
      <c r="W222" s="972"/>
      <c r="X222" s="879"/>
      <c r="Y222" s="881"/>
      <c r="Z222" s="868"/>
      <c r="AA222" s="875"/>
      <c r="AB222" s="875"/>
      <c r="AC222" s="868"/>
      <c r="AD222" s="875"/>
      <c r="AE222" s="875"/>
      <c r="AF222" s="875"/>
      <c r="AG222" s="868"/>
      <c r="AH222" s="868"/>
      <c r="AI222" s="868"/>
      <c r="AJ222" s="868"/>
      <c r="AK222" s="875"/>
      <c r="AL222" s="870"/>
    </row>
    <row r="223" spans="1:38" s="626" customFormat="1" ht="13.5" customHeight="1">
      <c r="A223" s="633"/>
      <c r="B223" s="886"/>
      <c r="C223" s="629"/>
      <c r="D223" s="886"/>
      <c r="E223" s="629"/>
      <c r="F223" s="886"/>
      <c r="G223" s="629"/>
      <c r="H223" s="886"/>
      <c r="I223" s="629"/>
      <c r="J223" s="886"/>
      <c r="K223" s="629"/>
      <c r="L223" s="889"/>
      <c r="M223" s="629"/>
      <c r="N223" s="886"/>
      <c r="O223" s="629"/>
      <c r="P223" s="886"/>
      <c r="Q223" s="629"/>
      <c r="R223" s="886"/>
      <c r="S223" s="629"/>
      <c r="T223" s="886"/>
      <c r="U223" s="629"/>
      <c r="X223" s="879"/>
      <c r="Y223" s="881"/>
      <c r="Z223" s="868"/>
      <c r="AA223" s="875"/>
      <c r="AB223" s="875"/>
      <c r="AC223" s="868"/>
      <c r="AD223" s="875"/>
      <c r="AE223" s="875"/>
      <c r="AF223" s="875"/>
      <c r="AG223" s="868"/>
      <c r="AH223" s="868"/>
      <c r="AI223" s="868"/>
      <c r="AJ223" s="868"/>
      <c r="AK223" s="875"/>
      <c r="AL223" s="870"/>
    </row>
    <row r="224" spans="1:38" s="626" customFormat="1" ht="13.5" customHeight="1" thickBot="1">
      <c r="A224" s="633"/>
      <c r="B224" s="887"/>
      <c r="D224" s="887"/>
      <c r="F224" s="887"/>
      <c r="H224" s="887"/>
      <c r="J224" s="887"/>
      <c r="L224" s="890"/>
      <c r="N224" s="887"/>
      <c r="P224" s="887"/>
      <c r="R224" s="887"/>
      <c r="T224" s="887"/>
      <c r="X224" s="879"/>
      <c r="Y224" s="881"/>
      <c r="Z224" s="868"/>
      <c r="AA224" s="875"/>
      <c r="AB224" s="875"/>
      <c r="AC224" s="868"/>
      <c r="AD224" s="875"/>
      <c r="AE224" s="875"/>
      <c r="AF224" s="875"/>
      <c r="AG224" s="868"/>
      <c r="AH224" s="868"/>
      <c r="AI224" s="868"/>
      <c r="AJ224" s="868"/>
      <c r="AK224" s="875"/>
      <c r="AL224" s="870"/>
    </row>
    <row r="225" spans="1:38" s="118" customFormat="1" ht="14.15" customHeight="1">
      <c r="A225" s="117"/>
      <c r="B225" s="120" t="str">
        <f>VLOOKUP(B227,'[2]Visual Chart'!$A$2:$R$481,3,0)</f>
        <v>D45+0</v>
      </c>
      <c r="C225" s="120"/>
      <c r="D225" s="120" t="str">
        <f>VLOOKUP(D227,'[2]Visual Chart'!$A$2:$R$481,3,0)</f>
        <v>A+0</v>
      </c>
      <c r="E225" s="120"/>
      <c r="F225" s="120" t="str">
        <f>VLOOKUP(F227,'[2]Visual Chart'!$A$2:$R$481,3,0)</f>
        <v>A+0</v>
      </c>
      <c r="G225" s="120"/>
      <c r="H225" s="120" t="str">
        <f>VLOOKUP(H227,'[2]Visual Chart'!$A$2:$R$481,3,0)</f>
        <v>A+0</v>
      </c>
      <c r="I225" s="120"/>
      <c r="J225" s="120" t="str">
        <f>VLOOKUP(J227,'[2]Visual Chart'!$A$2:$R$481,3,0)</f>
        <v>A+0</v>
      </c>
      <c r="K225" s="120"/>
      <c r="L225" s="120" t="str">
        <f>VLOOKUP(L227,'[2]Visual Chart'!$A$2:$R$481,3,0)</f>
        <v>C2-3</v>
      </c>
      <c r="M225" s="120"/>
      <c r="N225" s="120" t="str">
        <f>VLOOKUP(N227,'[2]Visual Chart'!$A$2:$R$481,3,0)</f>
        <v>A+4.5</v>
      </c>
      <c r="O225" s="120"/>
      <c r="P225" s="120" t="str">
        <f>VLOOKUP(P227,'[2]Visual Chart'!$A$2:$R$481,3,0)</f>
        <v>A+9</v>
      </c>
      <c r="Q225" s="120"/>
      <c r="R225" s="120" t="str">
        <f>VLOOKUP(R227,'[2]Visual Chart'!$A$2:$R$481,3,0)</f>
        <v>A-3</v>
      </c>
      <c r="S225" s="120"/>
      <c r="T225" s="120" t="str">
        <f>VLOOKUP(T227,'[2]Visual Chart'!$A$2:$R$481,3,0)</f>
        <v>D45+3</v>
      </c>
      <c r="U225" s="120"/>
      <c r="X225" s="879"/>
      <c r="Y225" s="881"/>
      <c r="Z225" s="868"/>
      <c r="AA225" s="875"/>
      <c r="AB225" s="875"/>
      <c r="AC225" s="868"/>
      <c r="AD225" s="875"/>
      <c r="AE225" s="875"/>
      <c r="AF225" s="875"/>
      <c r="AG225" s="868"/>
      <c r="AH225" s="868"/>
      <c r="AI225" s="868"/>
      <c r="AJ225" s="868"/>
      <c r="AK225" s="875"/>
      <c r="AL225" s="870"/>
    </row>
    <row r="226" spans="1:38" s="118" customFormat="1" ht="14.15" customHeight="1" thickBot="1">
      <c r="A226" s="117"/>
      <c r="B226" s="120"/>
      <c r="C226" s="120"/>
      <c r="D226" s="122"/>
      <c r="E226" s="120"/>
      <c r="F226" s="122"/>
      <c r="G226" s="120"/>
      <c r="H226" s="122"/>
      <c r="I226" s="120"/>
      <c r="J226" s="122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X226" s="879"/>
      <c r="Y226" s="881"/>
      <c r="Z226" s="868"/>
      <c r="AA226" s="876"/>
      <c r="AB226" s="877"/>
      <c r="AC226" s="868"/>
      <c r="AD226" s="876"/>
      <c r="AE226" s="876"/>
      <c r="AF226" s="876"/>
      <c r="AG226" s="868"/>
      <c r="AH226" s="868"/>
      <c r="AI226" s="868"/>
      <c r="AJ226" s="868"/>
      <c r="AK226" s="876"/>
      <c r="AL226" s="870"/>
    </row>
    <row r="227" spans="1:38" s="118" customFormat="1" ht="14.5">
      <c r="A227" s="117"/>
      <c r="B227" s="639">
        <f>T216+1</f>
        <v>160</v>
      </c>
      <c r="C227" s="639"/>
      <c r="D227" s="639">
        <f>B227+1</f>
        <v>161</v>
      </c>
      <c r="E227" s="639"/>
      <c r="F227" s="639">
        <f t="shared" ref="F227" si="124">D227+1</f>
        <v>162</v>
      </c>
      <c r="G227" s="639"/>
      <c r="H227" s="639">
        <f t="shared" ref="H227" si="125">F227+1</f>
        <v>163</v>
      </c>
      <c r="I227" s="639"/>
      <c r="J227" s="639">
        <f t="shared" ref="J227" si="126">H227+1</f>
        <v>164</v>
      </c>
      <c r="K227" s="639"/>
      <c r="L227" s="639">
        <f t="shared" ref="L227" si="127">J227+1</f>
        <v>165</v>
      </c>
      <c r="M227" s="639"/>
      <c r="N227" s="639">
        <f t="shared" ref="N227" si="128">L227+1</f>
        <v>166</v>
      </c>
      <c r="O227" s="639"/>
      <c r="P227" s="639">
        <f t="shared" ref="P227" si="129">N227+1</f>
        <v>167</v>
      </c>
      <c r="Q227" s="639"/>
      <c r="R227" s="639">
        <f t="shared" ref="R227" si="130">P227+1</f>
        <v>168</v>
      </c>
      <c r="S227" s="639"/>
      <c r="T227" s="639">
        <f t="shared" ref="T227" si="131">R227+1</f>
        <v>169</v>
      </c>
      <c r="X227" s="878">
        <f>V233/1000</f>
        <v>3.8460000000000001</v>
      </c>
      <c r="Y227" s="880">
        <f>X227</f>
        <v>3.8460000000000001</v>
      </c>
      <c r="Z227" s="867"/>
      <c r="AA227" s="874">
        <f>COUNTA(B229:T229)</f>
        <v>10</v>
      </c>
      <c r="AB227" s="874">
        <f>COUNTIF(B233:T235,"C")</f>
        <v>6</v>
      </c>
      <c r="AC227" s="867">
        <f>AA227-AB227</f>
        <v>4</v>
      </c>
      <c r="AD227" s="874"/>
      <c r="AE227" s="874">
        <f>COUNTA(B229:T229)</f>
        <v>10</v>
      </c>
      <c r="AF227" s="874">
        <f>COUNTIF(B233:T235,"C")</f>
        <v>6</v>
      </c>
      <c r="AG227" s="867">
        <f>AE227-AF227</f>
        <v>4</v>
      </c>
      <c r="AH227" s="867">
        <f>AF227-AG227</f>
        <v>2</v>
      </c>
      <c r="AI227" s="867"/>
      <c r="AJ227" s="971"/>
      <c r="AK227" s="971"/>
      <c r="AL227" s="869"/>
    </row>
    <row r="228" spans="1:38" s="118" customFormat="1" ht="13.5" customHeight="1">
      <c r="A228" s="117"/>
      <c r="C228" s="123"/>
      <c r="E228" s="123"/>
      <c r="G228" s="123"/>
      <c r="I228" s="123"/>
      <c r="X228" s="879"/>
      <c r="Y228" s="881"/>
      <c r="Z228" s="868"/>
      <c r="AA228" s="875"/>
      <c r="AB228" s="875"/>
      <c r="AC228" s="868"/>
      <c r="AD228" s="875"/>
      <c r="AE228" s="875"/>
      <c r="AF228" s="875"/>
      <c r="AG228" s="868"/>
      <c r="AH228" s="868"/>
      <c r="AI228" s="868"/>
      <c r="AJ228" s="868"/>
      <c r="AK228" s="868"/>
      <c r="AL228" s="870"/>
    </row>
    <row r="229" spans="1:38" s="118" customFormat="1" ht="13.5" customHeight="1">
      <c r="A229" s="117"/>
      <c r="B229" s="120" t="str">
        <f>VLOOKUP(B238,'[2]Visual Chart'!$A$2:$R$481,2,0)</f>
        <v>71/1</v>
      </c>
      <c r="C229" s="122"/>
      <c r="D229" s="120" t="str">
        <f>VLOOKUP(D238,'[2]Visual Chart'!$A$2:$R$481,2,0)</f>
        <v>71/2</v>
      </c>
      <c r="E229" s="122"/>
      <c r="F229" s="120" t="str">
        <f>VLOOKUP(F238,'[2]Visual Chart'!$A$2:$R$481,2,0)</f>
        <v>71/3</v>
      </c>
      <c r="G229" s="122"/>
      <c r="H229" s="120" t="str">
        <f>VLOOKUP(H238,'[2]Visual Chart'!$A$2:$R$481,2,0)</f>
        <v>71/4</v>
      </c>
      <c r="I229" s="122"/>
      <c r="J229" s="120" t="str">
        <f>VLOOKUP(J238,'[2]Visual Chart'!$A$2:$R$481,2,0)</f>
        <v>71/5</v>
      </c>
      <c r="K229" s="120"/>
      <c r="L229" s="120" t="str">
        <f>VLOOKUP(L238,'[2]Visual Chart'!$A$2:$R$481,2,0)</f>
        <v>72/0</v>
      </c>
      <c r="M229" s="120"/>
      <c r="N229" s="120" t="str">
        <f>VLOOKUP(N238,'[2]Visual Chart'!$A$2:$R$481,2,0)</f>
        <v>72/1</v>
      </c>
      <c r="O229" s="120"/>
      <c r="P229" s="120" t="str">
        <f>VLOOKUP(P238,'[2]Visual Chart'!$A$2:$R$481,2,0)</f>
        <v>73/0</v>
      </c>
      <c r="Q229" s="120"/>
      <c r="R229" s="120" t="str">
        <f>VLOOKUP(R238,'[2]Visual Chart'!$A$2:$R$481,2,0)</f>
        <v>74/0</v>
      </c>
      <c r="S229" s="120"/>
      <c r="T229" s="120" t="str">
        <f>VLOOKUP(T238,'[2]Visual Chart'!$A$2:$R$481,2,0)</f>
        <v>75/0</v>
      </c>
      <c r="X229" s="879"/>
      <c r="Y229" s="881"/>
      <c r="Z229" s="868"/>
      <c r="AA229" s="875"/>
      <c r="AB229" s="875"/>
      <c r="AC229" s="868"/>
      <c r="AD229" s="875"/>
      <c r="AE229" s="875"/>
      <c r="AF229" s="875"/>
      <c r="AG229" s="868"/>
      <c r="AH229" s="868"/>
      <c r="AI229" s="868"/>
      <c r="AJ229" s="868"/>
      <c r="AK229" s="868"/>
      <c r="AL229" s="870"/>
    </row>
    <row r="230" spans="1:38" s="118" customFormat="1" ht="13.5" customHeight="1">
      <c r="A230" s="117"/>
      <c r="X230" s="879"/>
      <c r="Y230" s="881"/>
      <c r="Z230" s="868"/>
      <c r="AA230" s="875"/>
      <c r="AB230" s="875"/>
      <c r="AC230" s="868"/>
      <c r="AD230" s="875"/>
      <c r="AE230" s="875"/>
      <c r="AF230" s="875"/>
      <c r="AG230" s="868"/>
      <c r="AH230" s="868"/>
      <c r="AI230" s="868"/>
      <c r="AJ230" s="868"/>
      <c r="AK230" s="868"/>
      <c r="AL230" s="870"/>
    </row>
    <row r="231" spans="1:38" s="118" customFormat="1" ht="13.5" customHeight="1">
      <c r="A231" s="117"/>
      <c r="B231" s="120"/>
      <c r="D231" s="120"/>
      <c r="E231" s="120"/>
      <c r="F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X231" s="879"/>
      <c r="Y231" s="881"/>
      <c r="Z231" s="868"/>
      <c r="AA231" s="875"/>
      <c r="AB231" s="875"/>
      <c r="AC231" s="868"/>
      <c r="AD231" s="875"/>
      <c r="AE231" s="875"/>
      <c r="AF231" s="875"/>
      <c r="AG231" s="868"/>
      <c r="AH231" s="868"/>
      <c r="AI231" s="868"/>
      <c r="AJ231" s="868"/>
      <c r="AK231" s="868"/>
      <c r="AL231" s="870"/>
    </row>
    <row r="232" spans="1:38" s="118" customFormat="1" ht="13.5" customHeight="1" thickBot="1">
      <c r="A232" s="117"/>
      <c r="B232" s="120"/>
      <c r="D232" s="120"/>
      <c r="E232" s="120"/>
      <c r="F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X232" s="879"/>
      <c r="Y232" s="881"/>
      <c r="Z232" s="868"/>
      <c r="AA232" s="875"/>
      <c r="AB232" s="875"/>
      <c r="AC232" s="868"/>
      <c r="AD232" s="875"/>
      <c r="AE232" s="875"/>
      <c r="AF232" s="875"/>
      <c r="AG232" s="868"/>
      <c r="AH232" s="868"/>
      <c r="AI232" s="868"/>
      <c r="AJ232" s="868"/>
      <c r="AK232" s="868"/>
      <c r="AL232" s="870"/>
    </row>
    <row r="233" spans="1:38" s="626" customFormat="1" ht="12.65" customHeight="1">
      <c r="A233" s="633"/>
      <c r="B233" s="885" t="str">
        <f>VLOOKUP(B238,'[2]Visual Chart'!$A$2:$R$481,13,0)</f>
        <v>C</v>
      </c>
      <c r="C233" s="120">
        <f>VLOOKUP(B238,'[2]Visual Chart'!$A$2:$R$481,5,0)</f>
        <v>411</v>
      </c>
      <c r="D233" s="885" t="str">
        <f>VLOOKUP(D238,'[2]Visual Chart'!$A$2:$R$481,13,0)</f>
        <v>C</v>
      </c>
      <c r="E233" s="120">
        <f>VLOOKUP(D238,'[2]Visual Chart'!$A$2:$R$481,5,0)</f>
        <v>322</v>
      </c>
      <c r="F233" s="885" t="str">
        <f>VLOOKUP(F238,'[2]Visual Chart'!$A$2:$R$481,13,0)</f>
        <v>C</v>
      </c>
      <c r="G233" s="120">
        <f>VLOOKUP(F238,'[2]Visual Chart'!$A$2:$R$481,5,0)</f>
        <v>374</v>
      </c>
      <c r="H233" s="885" t="str">
        <f>VLOOKUP(H238,'[2]Visual Chart'!$A$2:$R$481,13,0)</f>
        <v>C</v>
      </c>
      <c r="I233" s="120">
        <f>VLOOKUP(H238,'[2]Visual Chart'!$A$2:$R$481,5,0)</f>
        <v>389</v>
      </c>
      <c r="J233" s="885" t="str">
        <f>VLOOKUP(J238,'[2]Visual Chart'!$A$2:$R$481,13,0)</f>
        <v>C</v>
      </c>
      <c r="K233" s="120">
        <f>VLOOKUP(J238,'[2]Visual Chart'!$A$2:$R$481,5,0)</f>
        <v>420.5</v>
      </c>
      <c r="L233" s="885">
        <f>VLOOKUP(L238,'[2]Visual Chart'!$A$2:$R$481,13,0)</f>
        <v>0</v>
      </c>
      <c r="M233" s="120">
        <f>VLOOKUP(L238,'[2]Visual Chart'!$A$2:$R$481,5,0)</f>
        <v>436</v>
      </c>
      <c r="N233" s="885" t="str">
        <f>VLOOKUP(N238,'[2]Visual Chart'!$A$2:$R$481,13,0)</f>
        <v>C</v>
      </c>
      <c r="O233" s="120">
        <f>VLOOKUP(N238,'[2]Visual Chart'!$A$2:$R$481,5,0)</f>
        <v>387.5</v>
      </c>
      <c r="P233" s="885">
        <f>VLOOKUP(P238,'[2]Visual Chart'!$A$2:$R$481,13,0)</f>
        <v>0</v>
      </c>
      <c r="Q233" s="120">
        <f>VLOOKUP(P238,'[2]Visual Chart'!$A$2:$R$481,5,0)</f>
        <v>376</v>
      </c>
      <c r="R233" s="885">
        <f>VLOOKUP(R238,'[2]Visual Chart'!$A$2:$R$481,13,0)</f>
        <v>0</v>
      </c>
      <c r="S233" s="120">
        <f>VLOOKUP(R238,'[2]Visual Chart'!$A$2:$R$481,5,0)</f>
        <v>236</v>
      </c>
      <c r="T233" s="885">
        <f>VLOOKUP(T238,'[2]Visual Chart'!$A$2:$R$481,13,0)</f>
        <v>0</v>
      </c>
      <c r="U233" s="120">
        <f>VLOOKUP(T238,'[2]Visual Chart'!$A$2:$R$481,5,0)</f>
        <v>494</v>
      </c>
      <c r="V233" s="871">
        <f>SUM(C233:U233)</f>
        <v>3846</v>
      </c>
      <c r="W233" s="972"/>
      <c r="X233" s="879"/>
      <c r="Y233" s="881"/>
      <c r="Z233" s="868"/>
      <c r="AA233" s="875"/>
      <c r="AB233" s="875"/>
      <c r="AC233" s="868"/>
      <c r="AD233" s="875"/>
      <c r="AE233" s="875"/>
      <c r="AF233" s="875"/>
      <c r="AG233" s="868"/>
      <c r="AH233" s="868"/>
      <c r="AI233" s="868"/>
      <c r="AJ233" s="868"/>
      <c r="AK233" s="868"/>
      <c r="AL233" s="870"/>
    </row>
    <row r="234" spans="1:38" s="626" customFormat="1" ht="13.5" customHeight="1">
      <c r="A234" s="633"/>
      <c r="B234" s="886"/>
      <c r="C234" s="629"/>
      <c r="D234" s="886"/>
      <c r="E234" s="629"/>
      <c r="F234" s="886"/>
      <c r="G234" s="629"/>
      <c r="H234" s="886"/>
      <c r="I234" s="629"/>
      <c r="J234" s="886"/>
      <c r="K234" s="629"/>
      <c r="L234" s="886"/>
      <c r="M234" s="629"/>
      <c r="N234" s="886"/>
      <c r="O234" s="629"/>
      <c r="P234" s="886"/>
      <c r="Q234" s="629"/>
      <c r="R234" s="886"/>
      <c r="S234" s="629"/>
      <c r="T234" s="886"/>
      <c r="U234" s="629"/>
      <c r="X234" s="879"/>
      <c r="Y234" s="881"/>
      <c r="Z234" s="868"/>
      <c r="AA234" s="875"/>
      <c r="AB234" s="875"/>
      <c r="AC234" s="868"/>
      <c r="AD234" s="875"/>
      <c r="AE234" s="875"/>
      <c r="AF234" s="875"/>
      <c r="AG234" s="868"/>
      <c r="AH234" s="868"/>
      <c r="AI234" s="868"/>
      <c r="AJ234" s="868"/>
      <c r="AK234" s="868"/>
      <c r="AL234" s="870"/>
    </row>
    <row r="235" spans="1:38" s="626" customFormat="1" ht="13.5" customHeight="1" thickBot="1">
      <c r="A235" s="633"/>
      <c r="B235" s="887"/>
      <c r="D235" s="887"/>
      <c r="F235" s="887"/>
      <c r="H235" s="887"/>
      <c r="J235" s="887"/>
      <c r="L235" s="887"/>
      <c r="N235" s="887"/>
      <c r="P235" s="887"/>
      <c r="R235" s="887"/>
      <c r="T235" s="887"/>
      <c r="X235" s="879"/>
      <c r="Y235" s="881"/>
      <c r="Z235" s="868"/>
      <c r="AA235" s="875"/>
      <c r="AB235" s="875"/>
      <c r="AC235" s="868"/>
      <c r="AD235" s="875"/>
      <c r="AE235" s="875"/>
      <c r="AF235" s="875"/>
      <c r="AG235" s="868"/>
      <c r="AH235" s="868"/>
      <c r="AI235" s="868"/>
      <c r="AJ235" s="868"/>
      <c r="AK235" s="868"/>
      <c r="AL235" s="870"/>
    </row>
    <row r="236" spans="1:38" s="118" customFormat="1" ht="14.15" customHeight="1">
      <c r="A236" s="117"/>
      <c r="B236" s="120" t="str">
        <f>VLOOKUP(B238,'[2]Visual Chart'!$A$2:$R$481,3,0)</f>
        <v>A+3</v>
      </c>
      <c r="C236" s="120"/>
      <c r="D236" s="120" t="str">
        <f>VLOOKUP(D238,'[2]Visual Chart'!$A$2:$R$481,3,0)</f>
        <v>A-3</v>
      </c>
      <c r="E236" s="120"/>
      <c r="F236" s="120" t="str">
        <f>VLOOKUP(F238,'[2]Visual Chart'!$A$2:$R$481,3,0)</f>
        <v>A+0</v>
      </c>
      <c r="G236" s="120"/>
      <c r="H236" s="120" t="str">
        <f>VLOOKUP(H238,'[2]Visual Chart'!$A$2:$R$481,3,0)</f>
        <v>A-3</v>
      </c>
      <c r="I236" s="120"/>
      <c r="J236" s="120" t="str">
        <f>VLOOKUP(J238,'[2]Visual Chart'!$A$2:$R$481,3,0)</f>
        <v>A+3</v>
      </c>
      <c r="K236" s="120"/>
      <c r="L236" s="120" t="str">
        <f>VLOOKUP(L238,'[2]Visual Chart'!$A$2:$R$481,3,0)</f>
        <v>D45+0</v>
      </c>
      <c r="M236" s="120"/>
      <c r="N236" s="120" t="str">
        <f>VLOOKUP(N238,'[2]Visual Chart'!$A$2:$R$481,3,0)</f>
        <v>A+9</v>
      </c>
      <c r="O236" s="120"/>
      <c r="P236" s="120" t="str">
        <f>VLOOKUP(P238,'[2]Visual Chart'!$A$2:$R$481,3,0)</f>
        <v>D45+3</v>
      </c>
      <c r="Q236" s="120"/>
      <c r="R236" s="120" t="str">
        <f>VLOOKUP(R238,'[2]Visual Chart'!$A$2:$R$481,3,0)</f>
        <v>D45+9(RC=2.0M)</v>
      </c>
      <c r="S236" s="120"/>
      <c r="T236" s="120" t="str">
        <f>VLOOKUP(T238,'[2]Visual Chart'!$A$2:$R$481,3,0)</f>
        <v>B1+9</v>
      </c>
      <c r="U236" s="120"/>
      <c r="X236" s="879"/>
      <c r="Y236" s="881"/>
      <c r="Z236" s="868"/>
      <c r="AA236" s="875"/>
      <c r="AB236" s="875"/>
      <c r="AC236" s="868"/>
      <c r="AD236" s="875"/>
      <c r="AE236" s="875"/>
      <c r="AF236" s="875"/>
      <c r="AG236" s="868"/>
      <c r="AH236" s="868"/>
      <c r="AI236" s="868"/>
      <c r="AJ236" s="868"/>
      <c r="AK236" s="868"/>
      <c r="AL236" s="870"/>
    </row>
    <row r="237" spans="1:38" s="118" customFormat="1" ht="14.15" customHeight="1" thickBot="1">
      <c r="A237" s="117"/>
      <c r="B237" s="120" t="str">
        <f>VLOOKUP(B238,'[2]Visual Chart'!$A$2:$R$481,12,0)</f>
        <v>C</v>
      </c>
      <c r="C237" s="120"/>
      <c r="D237" s="122"/>
      <c r="E237" s="120"/>
      <c r="F237" s="122"/>
      <c r="G237" s="120"/>
      <c r="H237" s="122"/>
      <c r="I237" s="120"/>
      <c r="J237" s="122"/>
      <c r="K237" s="120"/>
      <c r="L237" s="120"/>
      <c r="M237" s="120"/>
      <c r="N237" s="120"/>
      <c r="O237" s="120"/>
      <c r="P237" s="120"/>
      <c r="Q237" s="120"/>
      <c r="R237" s="120"/>
      <c r="S237" s="120" t="s">
        <v>1702</v>
      </c>
      <c r="T237" s="120"/>
      <c r="U237" s="120"/>
      <c r="X237" s="879"/>
      <c r="Y237" s="881"/>
      <c r="Z237" s="868"/>
      <c r="AA237" s="876"/>
      <c r="AB237" s="877"/>
      <c r="AC237" s="868"/>
      <c r="AD237" s="876"/>
      <c r="AE237" s="876"/>
      <c r="AF237" s="876"/>
      <c r="AG237" s="868"/>
      <c r="AH237" s="868"/>
      <c r="AI237" s="868"/>
      <c r="AJ237" s="868"/>
      <c r="AK237" s="868"/>
      <c r="AL237" s="870"/>
    </row>
    <row r="238" spans="1:38" s="118" customFormat="1" ht="14.5">
      <c r="A238" s="117"/>
      <c r="B238" s="639">
        <f>T227+1</f>
        <v>170</v>
      </c>
      <c r="C238" s="639"/>
      <c r="D238" s="639">
        <f>B238+1</f>
        <v>171</v>
      </c>
      <c r="E238" s="639"/>
      <c r="F238" s="639">
        <f t="shared" ref="F238" si="132">D238+1</f>
        <v>172</v>
      </c>
      <c r="G238" s="639"/>
      <c r="H238" s="639">
        <f t="shared" ref="H238" si="133">F238+1</f>
        <v>173</v>
      </c>
      <c r="I238" s="639"/>
      <c r="J238" s="639">
        <f t="shared" ref="J238" si="134">H238+1</f>
        <v>174</v>
      </c>
      <c r="K238" s="639"/>
      <c r="L238" s="639">
        <f t="shared" ref="L238" si="135">J238+1</f>
        <v>175</v>
      </c>
      <c r="M238" s="639"/>
      <c r="N238" s="639">
        <f t="shared" ref="N238" si="136">L238+1</f>
        <v>176</v>
      </c>
      <c r="O238" s="639"/>
      <c r="P238" s="639">
        <f t="shared" ref="P238" si="137">N238+1</f>
        <v>177</v>
      </c>
      <c r="Q238" s="639"/>
      <c r="R238" s="639">
        <f t="shared" ref="R238" si="138">P238+1</f>
        <v>178</v>
      </c>
      <c r="S238" s="639"/>
      <c r="T238" s="639">
        <f t="shared" ref="T238" si="139">R238+1</f>
        <v>179</v>
      </c>
      <c r="X238" s="878">
        <f>V244/1000</f>
        <v>3.8297089999999998</v>
      </c>
      <c r="Y238" s="880">
        <f>X238</f>
        <v>3.8297089999999998</v>
      </c>
      <c r="Z238" s="867"/>
      <c r="AA238" s="874">
        <f>COUNTA(B240:T240)</f>
        <v>10</v>
      </c>
      <c r="AB238" s="874">
        <f>COUNTIF(B244:T246,"C")</f>
        <v>5</v>
      </c>
      <c r="AC238" s="867">
        <f>AA238-AB238</f>
        <v>5</v>
      </c>
      <c r="AD238" s="874"/>
      <c r="AE238" s="874">
        <f>COUNTA(B240:T240)</f>
        <v>10</v>
      </c>
      <c r="AF238" s="874">
        <f>COUNTIF(B244:T246,"C")</f>
        <v>5</v>
      </c>
      <c r="AG238" s="867">
        <f>AE238-AF238</f>
        <v>5</v>
      </c>
      <c r="AH238" s="867">
        <f>AF238-AG238</f>
        <v>0</v>
      </c>
      <c r="AI238" s="867"/>
      <c r="AJ238" s="971"/>
      <c r="AK238" s="867"/>
      <c r="AL238" s="869"/>
    </row>
    <row r="239" spans="1:38" s="118" customFormat="1" ht="13.5" customHeight="1">
      <c r="A239" s="117"/>
      <c r="C239" s="123"/>
      <c r="E239" s="123"/>
      <c r="G239" s="123"/>
      <c r="I239" s="123"/>
      <c r="X239" s="879"/>
      <c r="Y239" s="881"/>
      <c r="Z239" s="868"/>
      <c r="AA239" s="875"/>
      <c r="AB239" s="875"/>
      <c r="AC239" s="868"/>
      <c r="AD239" s="875"/>
      <c r="AE239" s="875"/>
      <c r="AF239" s="875"/>
      <c r="AG239" s="868"/>
      <c r="AH239" s="868"/>
      <c r="AI239" s="868"/>
      <c r="AJ239" s="868"/>
      <c r="AK239" s="868"/>
      <c r="AL239" s="870"/>
    </row>
    <row r="240" spans="1:38" s="118" customFormat="1" ht="13.5" customHeight="1">
      <c r="A240" s="117"/>
      <c r="B240" s="120" t="str">
        <f>VLOOKUP(B249,'[2]Visual Chart'!$A$2:$R$481,2,0)</f>
        <v>75/1</v>
      </c>
      <c r="C240" s="122"/>
      <c r="D240" s="120" t="str">
        <f>VLOOKUP(D249,'[2]Visual Chart'!$A$2:$R$481,2,0)</f>
        <v>75/2</v>
      </c>
      <c r="E240" s="122"/>
      <c r="F240" s="120" t="str">
        <f>VLOOKUP(F249,'[2]Visual Chart'!$A$2:$R$481,2,0)</f>
        <v>76/0</v>
      </c>
      <c r="G240" s="122"/>
      <c r="H240" s="120" t="str">
        <f>VLOOKUP(H249,'[2]Visual Chart'!$A$2:$R$481,2,0)</f>
        <v>76/1</v>
      </c>
      <c r="I240" s="122"/>
      <c r="J240" s="120" t="str">
        <f>VLOOKUP(J249,'[2]Visual Chart'!$A$2:$R$481,2,0)</f>
        <v>76/2</v>
      </c>
      <c r="K240" s="120"/>
      <c r="L240" s="120" t="str">
        <f>VLOOKUP(L249,'[2]Visual Chart'!$A$2:$R$481,2,0)</f>
        <v>76/3</v>
      </c>
      <c r="M240" s="120"/>
      <c r="N240" s="120" t="str">
        <f>VLOOKUP(N249,'[2]Visual Chart'!$A$2:$R$481,2,0)</f>
        <v>76/4</v>
      </c>
      <c r="O240" s="120"/>
      <c r="P240" s="120" t="str">
        <f>VLOOKUP(P249,'[2]Visual Chart'!$A$2:$R$481,2,0)</f>
        <v>76/5</v>
      </c>
      <c r="Q240" s="120"/>
      <c r="R240" s="120" t="str">
        <f>VLOOKUP(R249,'[2]Visual Chart'!$A$2:$R$481,2,0)</f>
        <v>76/6</v>
      </c>
      <c r="S240" s="120"/>
      <c r="T240" s="120" t="str">
        <f>VLOOKUP(T249,'[2]Visual Chart'!$A$2:$R$481,2,0)</f>
        <v>77/0</v>
      </c>
      <c r="X240" s="879"/>
      <c r="Y240" s="881"/>
      <c r="Z240" s="868"/>
      <c r="AA240" s="875"/>
      <c r="AB240" s="875"/>
      <c r="AC240" s="868"/>
      <c r="AD240" s="875"/>
      <c r="AE240" s="875"/>
      <c r="AF240" s="875"/>
      <c r="AG240" s="868"/>
      <c r="AH240" s="868"/>
      <c r="AI240" s="868"/>
      <c r="AJ240" s="868"/>
      <c r="AK240" s="868"/>
      <c r="AL240" s="870"/>
    </row>
    <row r="241" spans="1:38" s="118" customFormat="1" ht="13.5" customHeight="1">
      <c r="A241" s="117"/>
      <c r="X241" s="879"/>
      <c r="Y241" s="881"/>
      <c r="Z241" s="868"/>
      <c r="AA241" s="875"/>
      <c r="AB241" s="875"/>
      <c r="AC241" s="868"/>
      <c r="AD241" s="875"/>
      <c r="AE241" s="875"/>
      <c r="AF241" s="875"/>
      <c r="AG241" s="868"/>
      <c r="AH241" s="868"/>
      <c r="AI241" s="868"/>
      <c r="AJ241" s="868"/>
      <c r="AK241" s="868"/>
      <c r="AL241" s="870"/>
    </row>
    <row r="242" spans="1:38" s="118" customFormat="1" ht="13.5" customHeight="1">
      <c r="A242" s="117"/>
      <c r="B242" s="120"/>
      <c r="D242" s="120"/>
      <c r="E242" s="120"/>
      <c r="F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X242" s="879"/>
      <c r="Y242" s="881"/>
      <c r="Z242" s="868"/>
      <c r="AA242" s="875"/>
      <c r="AB242" s="875"/>
      <c r="AC242" s="868"/>
      <c r="AD242" s="875"/>
      <c r="AE242" s="875"/>
      <c r="AF242" s="875"/>
      <c r="AG242" s="868"/>
      <c r="AH242" s="868"/>
      <c r="AI242" s="868"/>
      <c r="AJ242" s="868"/>
      <c r="AK242" s="868"/>
      <c r="AL242" s="870"/>
    </row>
    <row r="243" spans="1:38" s="118" customFormat="1" ht="13.5" customHeight="1" thickBot="1">
      <c r="A243" s="117"/>
      <c r="B243" s="120"/>
      <c r="D243" s="120"/>
      <c r="E243" s="120"/>
      <c r="F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X243" s="879"/>
      <c r="Y243" s="881"/>
      <c r="Z243" s="868"/>
      <c r="AA243" s="875"/>
      <c r="AB243" s="875"/>
      <c r="AC243" s="868"/>
      <c r="AD243" s="875"/>
      <c r="AE243" s="875"/>
      <c r="AF243" s="875"/>
      <c r="AG243" s="868"/>
      <c r="AH243" s="868"/>
      <c r="AI243" s="868"/>
      <c r="AJ243" s="868"/>
      <c r="AK243" s="868"/>
      <c r="AL243" s="870"/>
    </row>
    <row r="244" spans="1:38" s="626" customFormat="1" ht="12.65" customHeight="1">
      <c r="A244" s="633"/>
      <c r="B244" s="885">
        <f>VLOOKUP(B249,'[2]Visual Chart'!$A$2:$R$481,13,0)</f>
        <v>0</v>
      </c>
      <c r="C244" s="120">
        <f>VLOOKUP(B249,'[2]Visual Chart'!$A$2:$R$481,5,0)</f>
        <v>347</v>
      </c>
      <c r="D244" s="885">
        <f>VLOOKUP(D249,'[2]Visual Chart'!$A$2:$R$481,13,0)</f>
        <v>0</v>
      </c>
      <c r="E244" s="120">
        <f>VLOOKUP(D249,'[2]Visual Chart'!$A$2:$R$481,5,0)</f>
        <v>337</v>
      </c>
      <c r="F244" s="885">
        <f>VLOOKUP(F249,'[2]Visual Chart'!$A$2:$R$481,13,0)</f>
        <v>0</v>
      </c>
      <c r="G244" s="120">
        <f>VLOOKUP(F249,'[2]Visual Chart'!$A$2:$R$481,5,0)</f>
        <v>426</v>
      </c>
      <c r="H244" s="885" t="str">
        <f>VLOOKUP(H249,'[2]Visual Chart'!$A$2:$R$481,13,0)</f>
        <v>C</v>
      </c>
      <c r="I244" s="120">
        <f>VLOOKUP(H249,'[2]Visual Chart'!$A$2:$R$481,5,0)</f>
        <v>418.99900000000002</v>
      </c>
      <c r="J244" s="885" t="str">
        <f>VLOOKUP(J249,'[2]Visual Chart'!$A$2:$R$481,13,0)</f>
        <v>C</v>
      </c>
      <c r="K244" s="120">
        <f>VLOOKUP(J249,'[2]Visual Chart'!$A$2:$R$481,5,0)</f>
        <v>367</v>
      </c>
      <c r="L244" s="885">
        <f>VLOOKUP(L249,'[2]Visual Chart'!$A$2:$R$481,13,0)</f>
        <v>0</v>
      </c>
      <c r="M244" s="120">
        <f>VLOOKUP(L249,'[2]Visual Chart'!$A$2:$R$481,5,0)</f>
        <v>431</v>
      </c>
      <c r="N244" s="885" t="str">
        <f>VLOOKUP(N249,'[2]Visual Chart'!$A$2:$R$481,13,0)</f>
        <v>C</v>
      </c>
      <c r="O244" s="120">
        <f>VLOOKUP(N249,'[2]Visual Chart'!$A$2:$R$481,5,0)</f>
        <v>403</v>
      </c>
      <c r="P244" s="885" t="str">
        <f>VLOOKUP(P249,'[2]Visual Chart'!$A$2:$R$481,13,0)</f>
        <v>C</v>
      </c>
      <c r="Q244" s="120">
        <f>VLOOKUP(P249,'[2]Visual Chart'!$A$2:$R$481,5,0)</f>
        <v>438</v>
      </c>
      <c r="R244" s="885" t="str">
        <f>VLOOKUP(R249,'[2]Visual Chart'!$A$2:$R$481,13,0)</f>
        <v>C</v>
      </c>
      <c r="S244" s="120">
        <f>VLOOKUP(R249,'[2]Visual Chart'!$A$2:$R$481,5,0)</f>
        <v>356.71</v>
      </c>
      <c r="T244" s="885" t="str">
        <f>VLOOKUP(T249,'[2]Visual Chart'!$A$2:$R$481,13,0)</f>
        <v>WIP</v>
      </c>
      <c r="U244" s="120">
        <f>VLOOKUP(T249,'[2]Visual Chart'!$A$2:$R$481,5,0)</f>
        <v>305</v>
      </c>
      <c r="V244" s="871">
        <f>SUM(C244:U244)</f>
        <v>3829.7089999999998</v>
      </c>
      <c r="W244" s="972"/>
      <c r="X244" s="879"/>
      <c r="Y244" s="881"/>
      <c r="Z244" s="868"/>
      <c r="AA244" s="875"/>
      <c r="AB244" s="875"/>
      <c r="AC244" s="868"/>
      <c r="AD244" s="875"/>
      <c r="AE244" s="875"/>
      <c r="AF244" s="875"/>
      <c r="AG244" s="868"/>
      <c r="AH244" s="868"/>
      <c r="AI244" s="868"/>
      <c r="AJ244" s="868"/>
      <c r="AK244" s="868"/>
      <c r="AL244" s="870"/>
    </row>
    <row r="245" spans="1:38" s="626" customFormat="1" ht="13.5" customHeight="1">
      <c r="A245" s="633"/>
      <c r="B245" s="886"/>
      <c r="C245" s="629"/>
      <c r="D245" s="886"/>
      <c r="E245" s="629"/>
      <c r="F245" s="886"/>
      <c r="G245" s="629"/>
      <c r="H245" s="886"/>
      <c r="I245" s="629"/>
      <c r="J245" s="886"/>
      <c r="K245" s="629"/>
      <c r="L245" s="886"/>
      <c r="M245" s="629"/>
      <c r="N245" s="886"/>
      <c r="O245" s="629"/>
      <c r="P245" s="886"/>
      <c r="Q245" s="629"/>
      <c r="R245" s="886"/>
      <c r="S245" s="629"/>
      <c r="T245" s="886"/>
      <c r="U245" s="629"/>
      <c r="X245" s="879"/>
      <c r="Y245" s="881"/>
      <c r="Z245" s="868"/>
      <c r="AA245" s="875"/>
      <c r="AB245" s="875"/>
      <c r="AC245" s="868"/>
      <c r="AD245" s="875"/>
      <c r="AE245" s="875"/>
      <c r="AF245" s="875"/>
      <c r="AG245" s="868"/>
      <c r="AH245" s="868"/>
      <c r="AI245" s="868"/>
      <c r="AJ245" s="868"/>
      <c r="AK245" s="868"/>
      <c r="AL245" s="870"/>
    </row>
    <row r="246" spans="1:38" s="626" customFormat="1" ht="13.5" customHeight="1" thickBot="1">
      <c r="A246" s="633"/>
      <c r="B246" s="887"/>
      <c r="D246" s="887"/>
      <c r="F246" s="887"/>
      <c r="H246" s="887"/>
      <c r="J246" s="887"/>
      <c r="L246" s="887"/>
      <c r="N246" s="887"/>
      <c r="P246" s="887"/>
      <c r="R246" s="887"/>
      <c r="T246" s="887"/>
      <c r="X246" s="879"/>
      <c r="Y246" s="881"/>
      <c r="Z246" s="868"/>
      <c r="AA246" s="875"/>
      <c r="AB246" s="875"/>
      <c r="AC246" s="868"/>
      <c r="AD246" s="875"/>
      <c r="AE246" s="875"/>
      <c r="AF246" s="875"/>
      <c r="AG246" s="868"/>
      <c r="AH246" s="868"/>
      <c r="AI246" s="868"/>
      <c r="AJ246" s="868"/>
      <c r="AK246" s="868"/>
      <c r="AL246" s="870"/>
    </row>
    <row r="247" spans="1:38" s="626" customFormat="1" ht="14.15" customHeight="1">
      <c r="A247" s="633"/>
      <c r="B247" s="120" t="str">
        <f>VLOOKUP(B249,'[2]Visual Chart'!$A$2:$R$481,3,0)</f>
        <v>A+0</v>
      </c>
      <c r="C247" s="628"/>
      <c r="D247" s="120" t="str">
        <f>VLOOKUP(D249,'[2]Visual Chart'!$A$2:$R$481,3,0)</f>
        <v>A-3</v>
      </c>
      <c r="E247" s="628"/>
      <c r="F247" s="120" t="str">
        <f>VLOOKUP(F249,'[2]Visual Chart'!$A$2:$R$481,3,0)</f>
        <v>C2-3</v>
      </c>
      <c r="G247" s="628"/>
      <c r="H247" s="120" t="str">
        <f>VLOOKUP(H249,'[2]Visual Chart'!$A$2:$R$481,3,0)</f>
        <v>A+6</v>
      </c>
      <c r="I247" s="628"/>
      <c r="J247" s="120" t="str">
        <f>VLOOKUP(J249,'[2]Visual Chart'!$A$2:$R$481,3,0)</f>
        <v>A+6</v>
      </c>
      <c r="K247" s="628"/>
      <c r="L247" s="120" t="str">
        <f>VLOOKUP(L249,'[2]Visual Chart'!$A$2:$R$481,3,0)</f>
        <v>A-3</v>
      </c>
      <c r="M247" s="628"/>
      <c r="N247" s="120" t="str">
        <f>VLOOKUP(N249,'[2]Visual Chart'!$A$2:$R$481,3,0)</f>
        <v>A+0</v>
      </c>
      <c r="O247" s="628"/>
      <c r="P247" s="120" t="str">
        <f>VLOOKUP(P249,'[2]Visual Chart'!$A$2:$R$481,3,0)</f>
        <v>A+9</v>
      </c>
      <c r="Q247" s="628"/>
      <c r="R247" s="120" t="str">
        <f>VLOOKUP(R249,'[2]Visual Chart'!$A$2:$R$481,3,0)</f>
        <v>A+1.5</v>
      </c>
      <c r="S247" s="628"/>
      <c r="T247" s="120" t="str">
        <f>VLOOKUP(T249,'[2]Visual Chart'!$A$2:$R$481,3,0)</f>
        <v>B2+0</v>
      </c>
      <c r="U247" s="628"/>
      <c r="X247" s="879"/>
      <c r="Y247" s="881"/>
      <c r="Z247" s="868"/>
      <c r="AA247" s="875"/>
      <c r="AB247" s="875"/>
      <c r="AC247" s="868"/>
      <c r="AD247" s="875"/>
      <c r="AE247" s="875"/>
      <c r="AF247" s="875"/>
      <c r="AG247" s="868"/>
      <c r="AH247" s="868"/>
      <c r="AI247" s="868"/>
      <c r="AJ247" s="868"/>
      <c r="AK247" s="868"/>
      <c r="AL247" s="870"/>
    </row>
    <row r="248" spans="1:38" s="118" customFormat="1" ht="14.15" customHeight="1" thickBot="1">
      <c r="A248" s="117"/>
      <c r="B248" s="120"/>
      <c r="C248" s="120"/>
      <c r="D248" s="122"/>
      <c r="E248" s="120"/>
      <c r="F248" s="122"/>
      <c r="G248" s="120"/>
      <c r="H248" s="122"/>
      <c r="I248" s="120"/>
      <c r="J248" s="122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X248" s="879"/>
      <c r="Y248" s="881"/>
      <c r="Z248" s="868"/>
      <c r="AA248" s="876"/>
      <c r="AB248" s="877"/>
      <c r="AC248" s="868"/>
      <c r="AD248" s="876"/>
      <c r="AE248" s="876"/>
      <c r="AF248" s="876"/>
      <c r="AG248" s="868"/>
      <c r="AH248" s="868"/>
      <c r="AI248" s="868"/>
      <c r="AJ248" s="868"/>
      <c r="AK248" s="868"/>
      <c r="AL248" s="870"/>
    </row>
    <row r="249" spans="1:38" s="118" customFormat="1" ht="14.5">
      <c r="A249" s="117"/>
      <c r="B249" s="639">
        <f>T238+1</f>
        <v>180</v>
      </c>
      <c r="C249" s="639"/>
      <c r="D249" s="639">
        <f>B249+1</f>
        <v>181</v>
      </c>
      <c r="E249" s="639"/>
      <c r="F249" s="639">
        <f t="shared" ref="F249" si="140">D249+1</f>
        <v>182</v>
      </c>
      <c r="G249" s="639"/>
      <c r="H249" s="639">
        <f t="shared" ref="H249" si="141">F249+1</f>
        <v>183</v>
      </c>
      <c r="I249" s="639"/>
      <c r="J249" s="639">
        <f t="shared" ref="J249" si="142">H249+1</f>
        <v>184</v>
      </c>
      <c r="K249" s="639"/>
      <c r="L249" s="639">
        <f t="shared" ref="L249" si="143">J249+1</f>
        <v>185</v>
      </c>
      <c r="M249" s="639"/>
      <c r="N249" s="639">
        <f t="shared" ref="N249" si="144">L249+1</f>
        <v>186</v>
      </c>
      <c r="O249" s="639"/>
      <c r="P249" s="639">
        <f t="shared" ref="P249" si="145">N249+1</f>
        <v>187</v>
      </c>
      <c r="Q249" s="639"/>
      <c r="R249" s="639">
        <f t="shared" ref="R249" si="146">P249+1</f>
        <v>188</v>
      </c>
      <c r="S249" s="639"/>
      <c r="T249" s="639">
        <f t="shared" ref="T249" si="147">R249+1</f>
        <v>189</v>
      </c>
      <c r="X249" s="878">
        <f>V255/1000</f>
        <v>3.6162070000000002</v>
      </c>
      <c r="Y249" s="880">
        <f>X249</f>
        <v>3.6162070000000002</v>
      </c>
      <c r="Z249" s="867"/>
      <c r="AA249" s="874">
        <f>COUNTA(B251:T251)</f>
        <v>10</v>
      </c>
      <c r="AB249" s="874">
        <f>COUNTIF(B255:T257,"C")</f>
        <v>2</v>
      </c>
      <c r="AC249" s="867">
        <f>AA249-AB249</f>
        <v>8</v>
      </c>
      <c r="AD249" s="874"/>
      <c r="AE249" s="874">
        <f>COUNTA(B251:T251)</f>
        <v>10</v>
      </c>
      <c r="AF249" s="874">
        <f>COUNTIF(B255:T257,"C")</f>
        <v>2</v>
      </c>
      <c r="AG249" s="867">
        <f>AE249-AF249</f>
        <v>8</v>
      </c>
      <c r="AH249" s="867">
        <f>AF249-AG249</f>
        <v>-6</v>
      </c>
      <c r="AI249" s="867"/>
      <c r="AJ249" s="971"/>
      <c r="AK249" s="971"/>
      <c r="AL249" s="869"/>
    </row>
    <row r="250" spans="1:38" s="118" customFormat="1" ht="13.5" customHeight="1">
      <c r="A250" s="117"/>
      <c r="C250" s="123"/>
      <c r="E250" s="123"/>
      <c r="G250" s="123"/>
      <c r="I250" s="123"/>
      <c r="K250" s="120"/>
      <c r="X250" s="879"/>
      <c r="Y250" s="881"/>
      <c r="Z250" s="868"/>
      <c r="AA250" s="875"/>
      <c r="AB250" s="875"/>
      <c r="AC250" s="868"/>
      <c r="AD250" s="875"/>
      <c r="AE250" s="875"/>
      <c r="AF250" s="875"/>
      <c r="AG250" s="868"/>
      <c r="AH250" s="868"/>
      <c r="AI250" s="868"/>
      <c r="AJ250" s="868"/>
      <c r="AK250" s="868"/>
      <c r="AL250" s="870"/>
    </row>
    <row r="251" spans="1:38" s="118" customFormat="1" ht="13.5" customHeight="1">
      <c r="A251" s="117"/>
      <c r="B251" s="120" t="str">
        <f>VLOOKUP(B260,'[2]Visual Chart'!$A$2:$R$481,2,0)</f>
        <v>77/1</v>
      </c>
      <c r="C251" s="122"/>
      <c r="D251" s="120" t="str">
        <f>VLOOKUP(D260,'[2]Visual Chart'!$A$2:$R$481,2,0)</f>
        <v>78/0</v>
      </c>
      <c r="E251" s="122"/>
      <c r="F251" s="120" t="str">
        <f>VLOOKUP(F260,'[2]Visual Chart'!$A$2:$R$481,2,0)</f>
        <v>78/1</v>
      </c>
      <c r="G251" s="122"/>
      <c r="H251" s="120" t="str">
        <f>VLOOKUP(H260,'[2]Visual Chart'!$A$2:$R$481,2,0)</f>
        <v>79/0</v>
      </c>
      <c r="I251" s="122"/>
      <c r="J251" s="120" t="str">
        <f>VLOOKUP(J260,'[2]Visual Chart'!$A$2:$R$481,2,0)</f>
        <v>79/1</v>
      </c>
      <c r="L251" s="120" t="str">
        <f>VLOOKUP(L260,'[2]Visual Chart'!$A$2:$R$481,2,0)</f>
        <v>80/0</v>
      </c>
      <c r="M251" s="120"/>
      <c r="N251" s="120" t="str">
        <f>VLOOKUP(N260,'[2]Visual Chart'!$A$2:$R$481,2,0)</f>
        <v>81/0</v>
      </c>
      <c r="O251" s="120"/>
      <c r="P251" s="120" t="str">
        <f>VLOOKUP(P260,'[2]Visual Chart'!$A$2:$R$481,2,0)</f>
        <v>82/0</v>
      </c>
      <c r="Q251" s="120"/>
      <c r="R251" s="120" t="str">
        <f>VLOOKUP(R260,'[2]Visual Chart'!$A$2:$R$481,2,0)</f>
        <v>82/1</v>
      </c>
      <c r="S251" s="120"/>
      <c r="T251" s="120" t="str">
        <f>VLOOKUP(T260,'[2]Visual Chart'!$A$2:$R$481,2,0)</f>
        <v>82/2</v>
      </c>
      <c r="X251" s="879"/>
      <c r="Y251" s="881"/>
      <c r="Z251" s="868"/>
      <c r="AA251" s="875"/>
      <c r="AB251" s="875"/>
      <c r="AC251" s="868"/>
      <c r="AD251" s="875"/>
      <c r="AE251" s="875"/>
      <c r="AF251" s="875"/>
      <c r="AG251" s="868"/>
      <c r="AH251" s="868"/>
      <c r="AI251" s="868"/>
      <c r="AJ251" s="868"/>
      <c r="AK251" s="868"/>
      <c r="AL251" s="870"/>
    </row>
    <row r="252" spans="1:38" s="118" customFormat="1" ht="13.5" customHeight="1">
      <c r="A252" s="117"/>
      <c r="X252" s="879"/>
      <c r="Y252" s="881"/>
      <c r="Z252" s="868"/>
      <c r="AA252" s="875"/>
      <c r="AB252" s="875"/>
      <c r="AC252" s="868"/>
      <c r="AD252" s="875"/>
      <c r="AE252" s="875"/>
      <c r="AF252" s="875"/>
      <c r="AG252" s="868"/>
      <c r="AH252" s="868"/>
      <c r="AI252" s="868"/>
      <c r="AJ252" s="868"/>
      <c r="AK252" s="868"/>
      <c r="AL252" s="870"/>
    </row>
    <row r="253" spans="1:38" s="118" customFormat="1" ht="13.5" customHeight="1">
      <c r="A253" s="117"/>
      <c r="B253" s="120"/>
      <c r="D253" s="120"/>
      <c r="E253" s="120"/>
      <c r="F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X253" s="879"/>
      <c r="Y253" s="881"/>
      <c r="Z253" s="868"/>
      <c r="AA253" s="875"/>
      <c r="AB253" s="875"/>
      <c r="AC253" s="868"/>
      <c r="AD253" s="875"/>
      <c r="AE253" s="875"/>
      <c r="AF253" s="875"/>
      <c r="AG253" s="868"/>
      <c r="AH253" s="868"/>
      <c r="AI253" s="868"/>
      <c r="AJ253" s="868"/>
      <c r="AK253" s="868"/>
      <c r="AL253" s="870"/>
    </row>
    <row r="254" spans="1:38" s="118" customFormat="1" ht="13.5" customHeight="1" thickBot="1">
      <c r="A254" s="117"/>
      <c r="B254" s="120"/>
      <c r="D254" s="120"/>
      <c r="E254" s="120"/>
      <c r="F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X254" s="879"/>
      <c r="Y254" s="881"/>
      <c r="Z254" s="868"/>
      <c r="AA254" s="875"/>
      <c r="AB254" s="875"/>
      <c r="AC254" s="868"/>
      <c r="AD254" s="875"/>
      <c r="AE254" s="875"/>
      <c r="AF254" s="875"/>
      <c r="AG254" s="868"/>
      <c r="AH254" s="868"/>
      <c r="AI254" s="868"/>
      <c r="AJ254" s="868"/>
      <c r="AK254" s="868"/>
      <c r="AL254" s="870"/>
    </row>
    <row r="255" spans="1:38" s="118" customFormat="1" ht="12.65" customHeight="1">
      <c r="A255" s="117"/>
      <c r="B255" s="885" t="str">
        <f>VLOOKUP(B260,'[2]Visual Chart'!$A$2:$R$481,13,0)</f>
        <v>C</v>
      </c>
      <c r="C255" s="120">
        <f>VLOOKUP(B260,'[2]Visual Chart'!$A$2:$R$481,5,0)</f>
        <v>337.839</v>
      </c>
      <c r="D255" s="885">
        <f>VLOOKUP(D260,'[2]Visual Chart'!$A$2:$R$481,13,0)</f>
        <v>0</v>
      </c>
      <c r="E255" s="120">
        <f>VLOOKUP(D260,'[2]Visual Chart'!$A$2:$R$481,5,0)</f>
        <v>317</v>
      </c>
      <c r="F255" s="885">
        <f>VLOOKUP(F260,'[2]Visual Chart'!$A$2:$R$481,13,0)</f>
        <v>0</v>
      </c>
      <c r="G255" s="120">
        <f>VLOOKUP(F260,'[2]Visual Chart'!$A$2:$R$481,5,0)</f>
        <v>317.77699999999999</v>
      </c>
      <c r="H255" s="885">
        <f>VLOOKUP(H260,'[2]Visual Chart'!$A$2:$R$481,13,0)</f>
        <v>0</v>
      </c>
      <c r="I255" s="120">
        <f>VLOOKUP(H260,'[2]Visual Chart'!$A$2:$R$481,5,0)</f>
        <v>457</v>
      </c>
      <c r="J255" s="885">
        <f>VLOOKUP(J260,'[2]Visual Chart'!$A$2:$R$481,13,0)</f>
        <v>0</v>
      </c>
      <c r="K255" s="120">
        <f>VLOOKUP(J260,'[2]Visual Chart'!$A$2:$R$481,5,0)</f>
        <v>389.81599999999997</v>
      </c>
      <c r="L255" s="885">
        <f>VLOOKUP(L260,'[2]Visual Chart'!$A$2:$R$481,13,0)</f>
        <v>0</v>
      </c>
      <c r="M255" s="120">
        <f>VLOOKUP(L260,'[2]Visual Chart'!$A$2:$R$481,5,0)</f>
        <v>298.846</v>
      </c>
      <c r="N255" s="885">
        <f>VLOOKUP(N260,'[2]Visual Chart'!$A$2:$R$481,13,0)</f>
        <v>0</v>
      </c>
      <c r="O255" s="120">
        <f>VLOOKUP(N260,'[2]Visual Chart'!$A$2:$R$481,5,0)</f>
        <v>330.93099999999998</v>
      </c>
      <c r="P255" s="885">
        <f>VLOOKUP(P260,'[2]Visual Chart'!$A$2:$R$481,13,0)</f>
        <v>0</v>
      </c>
      <c r="Q255" s="120">
        <f>VLOOKUP(P260,'[2]Visual Chart'!$A$2:$R$481,5,0)</f>
        <v>338.99799999999999</v>
      </c>
      <c r="R255" s="885" t="s">
        <v>70</v>
      </c>
      <c r="S255" s="120">
        <f>VLOOKUP(R260,'[2]Visual Chart'!$A$2:$R$481,5,0)</f>
        <v>427</v>
      </c>
      <c r="T255" s="885" t="str">
        <f>VLOOKUP(T260,'[2]Visual Chart'!$A$2:$R$481,13,0)</f>
        <v>C</v>
      </c>
      <c r="U255" s="120">
        <f>VLOOKUP(T260,'[2]Visual Chart'!$A$2:$R$481,5,0)</f>
        <v>401</v>
      </c>
      <c r="V255" s="986">
        <f>SUM(C255:U255)</f>
        <v>3616.2070000000003</v>
      </c>
      <c r="W255" s="987"/>
      <c r="X255" s="879"/>
      <c r="Y255" s="881"/>
      <c r="Z255" s="868"/>
      <c r="AA255" s="875"/>
      <c r="AB255" s="875"/>
      <c r="AC255" s="868"/>
      <c r="AD255" s="875"/>
      <c r="AE255" s="875"/>
      <c r="AF255" s="875"/>
      <c r="AG255" s="868"/>
      <c r="AH255" s="868"/>
      <c r="AI255" s="868"/>
      <c r="AJ255" s="868"/>
      <c r="AK255" s="868"/>
      <c r="AL255" s="870"/>
    </row>
    <row r="256" spans="1:38" s="118" customFormat="1" ht="13.5" customHeight="1">
      <c r="A256" s="117"/>
      <c r="B256" s="886"/>
      <c r="C256" s="629"/>
      <c r="D256" s="886"/>
      <c r="E256" s="629"/>
      <c r="F256" s="886"/>
      <c r="G256" s="629"/>
      <c r="H256" s="886"/>
      <c r="I256" s="629"/>
      <c r="J256" s="886"/>
      <c r="K256" s="629"/>
      <c r="L256" s="886"/>
      <c r="M256" s="629"/>
      <c r="N256" s="886"/>
      <c r="O256" s="629"/>
      <c r="P256" s="886"/>
      <c r="Q256" s="629"/>
      <c r="R256" s="886"/>
      <c r="S256" s="629"/>
      <c r="T256" s="886"/>
      <c r="U256" s="629"/>
      <c r="X256" s="879"/>
      <c r="Y256" s="881"/>
      <c r="Z256" s="868"/>
      <c r="AA256" s="875"/>
      <c r="AB256" s="875"/>
      <c r="AC256" s="868"/>
      <c r="AD256" s="875"/>
      <c r="AE256" s="875"/>
      <c r="AF256" s="875"/>
      <c r="AG256" s="868"/>
      <c r="AH256" s="868"/>
      <c r="AI256" s="868"/>
      <c r="AJ256" s="868"/>
      <c r="AK256" s="868"/>
      <c r="AL256" s="870"/>
    </row>
    <row r="257" spans="1:38" s="118" customFormat="1" ht="13.4" customHeight="1" thickBot="1">
      <c r="A257" s="117"/>
      <c r="B257" s="887"/>
      <c r="C257" s="626"/>
      <c r="D257" s="887"/>
      <c r="E257" s="626"/>
      <c r="F257" s="887"/>
      <c r="G257" s="626"/>
      <c r="H257" s="887"/>
      <c r="I257" s="626"/>
      <c r="J257" s="887"/>
      <c r="K257" s="626"/>
      <c r="L257" s="887"/>
      <c r="M257" s="626"/>
      <c r="N257" s="887"/>
      <c r="O257" s="626"/>
      <c r="P257" s="887"/>
      <c r="Q257" s="626"/>
      <c r="R257" s="887"/>
      <c r="S257" s="626"/>
      <c r="T257" s="887"/>
      <c r="U257" s="626"/>
      <c r="X257" s="879"/>
      <c r="Y257" s="881"/>
      <c r="Z257" s="868"/>
      <c r="AA257" s="875"/>
      <c r="AB257" s="875"/>
      <c r="AC257" s="868"/>
      <c r="AD257" s="875"/>
      <c r="AE257" s="875"/>
      <c r="AF257" s="875"/>
      <c r="AG257" s="868"/>
      <c r="AH257" s="868"/>
      <c r="AI257" s="868"/>
      <c r="AJ257" s="868"/>
      <c r="AK257" s="868"/>
      <c r="AL257" s="870"/>
    </row>
    <row r="258" spans="1:38" s="118" customFormat="1" ht="14.15" customHeight="1">
      <c r="A258" s="117"/>
      <c r="B258" s="120" t="str">
        <f>VLOOKUP(B260,'[2]Visual Chart'!$A$2:$R$481,3,0)</f>
        <v>A-3</v>
      </c>
      <c r="C258" s="120"/>
      <c r="D258" s="120" t="str">
        <f>VLOOKUP(D260,'[2]Visual Chart'!$A$2:$R$481,3,0)</f>
        <v>C2-3</v>
      </c>
      <c r="E258" s="120"/>
      <c r="F258" s="120" t="str">
        <f>VLOOKUP(F260,'[2]Visual Chart'!$A$2:$R$481,3,0)</f>
        <v>B1-3</v>
      </c>
      <c r="G258" s="120"/>
      <c r="H258" s="120" t="str">
        <f>VLOOKUP(H260,'[2]Visual Chart'!$A$2:$R$481,3,0)</f>
        <v>D45+3</v>
      </c>
      <c r="I258" s="120"/>
      <c r="J258" s="120" t="str">
        <f>VLOOKUP(J260,'[2]Visual Chart'!$A$2:$R$481,3,0)</f>
        <v>A+9</v>
      </c>
      <c r="K258" s="120"/>
      <c r="L258" s="120" t="str">
        <f>VLOOKUP(L260,'[2]Visual Chart'!$A$2:$R$481,3,0)</f>
        <v>B1-3</v>
      </c>
      <c r="M258" s="120"/>
      <c r="N258" s="120" t="str">
        <f>VLOOKUP(N260,'[2]Visual Chart'!$A$2:$R$481,3,0)</f>
        <v>B1+6</v>
      </c>
      <c r="O258" s="120"/>
      <c r="P258" s="120" t="str">
        <f>VLOOKUP(P260,'[2]Visual Chart'!$A$2:$R$481,3,0)</f>
        <v>C1+0</v>
      </c>
      <c r="Q258" s="120"/>
      <c r="R258" s="120" t="str">
        <f>VLOOKUP(R260,'[2]Visual Chart'!$A$2:$R$481,3,0)</f>
        <v>A+0</v>
      </c>
      <c r="S258" s="120"/>
      <c r="T258" s="120" t="str">
        <f>VLOOKUP(T260,'[2]Visual Chart'!$A$2:$R$481,3,0)</f>
        <v>A+7.5</v>
      </c>
      <c r="U258" s="120"/>
      <c r="X258" s="879"/>
      <c r="Y258" s="881"/>
      <c r="Z258" s="868"/>
      <c r="AA258" s="875"/>
      <c r="AB258" s="875"/>
      <c r="AC258" s="868"/>
      <c r="AD258" s="875"/>
      <c r="AE258" s="875"/>
      <c r="AF258" s="875"/>
      <c r="AG258" s="868"/>
      <c r="AH258" s="868"/>
      <c r="AI258" s="868"/>
      <c r="AJ258" s="868"/>
      <c r="AK258" s="868"/>
      <c r="AL258" s="870"/>
    </row>
    <row r="259" spans="1:38" s="118" customFormat="1" ht="14.15" customHeight="1" thickBot="1">
      <c r="A259" s="117"/>
      <c r="B259" s="122"/>
      <c r="C259" s="120"/>
      <c r="D259" s="122"/>
      <c r="E259" s="120"/>
      <c r="F259" s="122"/>
      <c r="G259" s="120"/>
      <c r="H259" s="122"/>
      <c r="I259" s="120"/>
      <c r="J259" s="122"/>
      <c r="K259" s="120"/>
      <c r="L259" s="120"/>
      <c r="M259" s="120" t="s">
        <v>1702</v>
      </c>
      <c r="N259" s="120"/>
      <c r="O259" s="120"/>
      <c r="P259" s="120"/>
      <c r="Q259" s="120"/>
      <c r="R259" s="120"/>
      <c r="S259" s="120"/>
      <c r="T259" s="120"/>
      <c r="U259" s="120"/>
      <c r="X259" s="879"/>
      <c r="Y259" s="881"/>
      <c r="Z259" s="868"/>
      <c r="AA259" s="876"/>
      <c r="AB259" s="877"/>
      <c r="AC259" s="868"/>
      <c r="AD259" s="876"/>
      <c r="AE259" s="876"/>
      <c r="AF259" s="876"/>
      <c r="AG259" s="868"/>
      <c r="AH259" s="868"/>
      <c r="AI259" s="868"/>
      <c r="AJ259" s="868"/>
      <c r="AK259" s="868"/>
      <c r="AL259" s="870"/>
    </row>
    <row r="260" spans="1:38" s="118" customFormat="1" ht="14.5">
      <c r="A260" s="117"/>
      <c r="B260" s="639">
        <f>T249+1</f>
        <v>190</v>
      </c>
      <c r="C260" s="639"/>
      <c r="D260" s="639">
        <f>B260+1</f>
        <v>191</v>
      </c>
      <c r="E260" s="639"/>
      <c r="F260" s="639">
        <f t="shared" ref="F260" si="148">D260+1</f>
        <v>192</v>
      </c>
      <c r="G260" s="639"/>
      <c r="H260" s="639">
        <f t="shared" ref="H260" si="149">F260+1</f>
        <v>193</v>
      </c>
      <c r="I260" s="639"/>
      <c r="J260" s="639">
        <f t="shared" ref="J260" si="150">H260+1</f>
        <v>194</v>
      </c>
      <c r="K260" s="639"/>
      <c r="L260" s="639">
        <f t="shared" ref="L260" si="151">J260+1</f>
        <v>195</v>
      </c>
      <c r="M260" s="639"/>
      <c r="N260" s="639">
        <f t="shared" ref="N260" si="152">L260+1</f>
        <v>196</v>
      </c>
      <c r="O260" s="639"/>
      <c r="P260" s="639">
        <f t="shared" ref="P260" si="153">N260+1</f>
        <v>197</v>
      </c>
      <c r="Q260" s="639"/>
      <c r="R260" s="639">
        <f t="shared" ref="R260" si="154">P260+1</f>
        <v>198</v>
      </c>
      <c r="S260" s="639"/>
      <c r="T260" s="639">
        <f t="shared" ref="T260" si="155">R260+1</f>
        <v>199</v>
      </c>
      <c r="X260" s="878">
        <f>V266/1000</f>
        <v>4.0367839999999999</v>
      </c>
      <c r="Y260" s="880">
        <f>X260</f>
        <v>4.0367839999999999</v>
      </c>
      <c r="Z260" s="867"/>
      <c r="AA260" s="874">
        <f>COUNTA(B262:T262)</f>
        <v>10</v>
      </c>
      <c r="AB260" s="874">
        <f>COUNTIF(B266:T268,"C")</f>
        <v>2</v>
      </c>
      <c r="AC260" s="867">
        <f>AA260-AB260</f>
        <v>8</v>
      </c>
      <c r="AD260" s="874"/>
      <c r="AE260" s="874">
        <f>COUNTA(B262:T262)</f>
        <v>10</v>
      </c>
      <c r="AF260" s="874">
        <f>COUNTIF(B266:T268,"C")</f>
        <v>2</v>
      </c>
      <c r="AG260" s="867">
        <f>AE260-AF260</f>
        <v>8</v>
      </c>
      <c r="AH260" s="867"/>
      <c r="AI260" s="867"/>
      <c r="AJ260" s="867"/>
      <c r="AK260" s="867"/>
      <c r="AL260" s="869"/>
    </row>
    <row r="261" spans="1:38" s="118" customFormat="1" ht="13.5" customHeight="1">
      <c r="A261" s="117"/>
      <c r="C261" s="123"/>
      <c r="E261" s="123"/>
      <c r="G261" s="123"/>
      <c r="I261" s="123"/>
      <c r="X261" s="879"/>
      <c r="Y261" s="881"/>
      <c r="Z261" s="868"/>
      <c r="AA261" s="875"/>
      <c r="AB261" s="875"/>
      <c r="AC261" s="868"/>
      <c r="AD261" s="875"/>
      <c r="AE261" s="875"/>
      <c r="AF261" s="875"/>
      <c r="AG261" s="868"/>
      <c r="AH261" s="868"/>
      <c r="AI261" s="868"/>
      <c r="AJ261" s="868"/>
      <c r="AK261" s="868"/>
      <c r="AL261" s="870"/>
    </row>
    <row r="262" spans="1:38" s="118" customFormat="1" ht="13.5" customHeight="1">
      <c r="A262" s="117"/>
      <c r="B262" s="120" t="str">
        <f>VLOOKUP(B271,'[2]Visual Chart'!$A$2:$R$481,2,0)</f>
        <v>82/3</v>
      </c>
      <c r="C262" s="122"/>
      <c r="D262" s="120" t="str">
        <f>VLOOKUP(D271,'[2]Visual Chart'!$A$2:$R$481,2,0)</f>
        <v>83/0</v>
      </c>
      <c r="E262" s="122"/>
      <c r="F262" s="120" t="str">
        <f>VLOOKUP(F271,'[2]Visual Chart'!$A$2:$R$481,2,0)</f>
        <v>83/1</v>
      </c>
      <c r="G262" s="122"/>
      <c r="H262" s="120" t="str">
        <f>VLOOKUP(H271,'[2]Visual Chart'!$A$2:$R$481,2,0)</f>
        <v>83/2</v>
      </c>
      <c r="I262" s="122"/>
      <c r="J262" s="120" t="str">
        <f>VLOOKUP(J271,'[2]Visual Chart'!$A$2:$R$481,2,0)</f>
        <v>83/3</v>
      </c>
      <c r="K262" s="122"/>
      <c r="L262" s="120" t="str">
        <f>VLOOKUP(L271,'[2]Visual Chart'!$A$2:$R$481,2,0)</f>
        <v>85/0</v>
      </c>
      <c r="M262" s="120"/>
      <c r="N262" s="120" t="str">
        <f>VLOOKUP(N271,'[2]Visual Chart'!$A$2:$R$481,2,0)</f>
        <v>86/0</v>
      </c>
      <c r="O262" s="120"/>
      <c r="P262" s="120" t="str">
        <f>VLOOKUP(P271,'[2]Visual Chart'!$A$2:$R$481,2,0)</f>
        <v>87/0</v>
      </c>
      <c r="Q262" s="120"/>
      <c r="R262" s="120" t="str">
        <f>VLOOKUP(R271,'[2]Visual Chart'!$A$2:$R$481,2,0)</f>
        <v>87/1</v>
      </c>
      <c r="S262" s="120"/>
      <c r="T262" s="120" t="str">
        <f>VLOOKUP(T271,'[2]Visual Chart'!$A$2:$R$481,2,0)</f>
        <v>87/2</v>
      </c>
      <c r="X262" s="879"/>
      <c r="Y262" s="881"/>
      <c r="Z262" s="868"/>
      <c r="AA262" s="875"/>
      <c r="AB262" s="875"/>
      <c r="AC262" s="868"/>
      <c r="AD262" s="875"/>
      <c r="AE262" s="875"/>
      <c r="AF262" s="875"/>
      <c r="AG262" s="868"/>
      <c r="AH262" s="868"/>
      <c r="AI262" s="868"/>
      <c r="AJ262" s="868"/>
      <c r="AK262" s="868"/>
      <c r="AL262" s="870"/>
    </row>
    <row r="263" spans="1:38" s="118" customFormat="1" ht="13.5" customHeight="1">
      <c r="A263" s="117"/>
      <c r="X263" s="879"/>
      <c r="Y263" s="881"/>
      <c r="Z263" s="868"/>
      <c r="AA263" s="875"/>
      <c r="AB263" s="875"/>
      <c r="AC263" s="868"/>
      <c r="AD263" s="875"/>
      <c r="AE263" s="875"/>
      <c r="AF263" s="875"/>
      <c r="AG263" s="868"/>
      <c r="AH263" s="868"/>
      <c r="AI263" s="868"/>
      <c r="AJ263" s="868"/>
      <c r="AK263" s="868"/>
      <c r="AL263" s="870"/>
    </row>
    <row r="264" spans="1:38" s="118" customFormat="1" ht="13.5" customHeight="1">
      <c r="A264" s="117"/>
      <c r="B264" s="120"/>
      <c r="D264" s="120"/>
      <c r="E264" s="120"/>
      <c r="F264" s="120"/>
      <c r="H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X264" s="879"/>
      <c r="Y264" s="881"/>
      <c r="Z264" s="868"/>
      <c r="AA264" s="875"/>
      <c r="AB264" s="875"/>
      <c r="AC264" s="868"/>
      <c r="AD264" s="875"/>
      <c r="AE264" s="875"/>
      <c r="AF264" s="875"/>
      <c r="AG264" s="868"/>
      <c r="AH264" s="868"/>
      <c r="AI264" s="868"/>
      <c r="AJ264" s="868"/>
      <c r="AK264" s="868"/>
      <c r="AL264" s="870"/>
    </row>
    <row r="265" spans="1:38" s="118" customFormat="1" ht="13.5" customHeight="1" thickBot="1">
      <c r="A265" s="117"/>
      <c r="B265" s="120"/>
      <c r="D265" s="120"/>
      <c r="E265" s="120"/>
      <c r="F265" s="120"/>
      <c r="H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X265" s="879"/>
      <c r="Y265" s="881"/>
      <c r="Z265" s="868"/>
      <c r="AA265" s="875"/>
      <c r="AB265" s="875"/>
      <c r="AC265" s="868"/>
      <c r="AD265" s="875"/>
      <c r="AE265" s="875"/>
      <c r="AF265" s="875"/>
      <c r="AG265" s="868"/>
      <c r="AH265" s="868"/>
      <c r="AI265" s="868"/>
      <c r="AJ265" s="868"/>
      <c r="AK265" s="868"/>
      <c r="AL265" s="870"/>
    </row>
    <row r="266" spans="1:38" s="118" customFormat="1" ht="12.65" customHeight="1">
      <c r="A266" s="117"/>
      <c r="B266" s="885" t="str">
        <f>VLOOKUP(B271,'[2]Visual Chart'!$A$2:$R$481,13,0)</f>
        <v>C</v>
      </c>
      <c r="C266" s="120">
        <f>VLOOKUP(B271,'[2]Visual Chart'!$A$2:$R$481,5,0)</f>
        <v>479.82299999999998</v>
      </c>
      <c r="D266" s="885">
        <f>VLOOKUP(D271,'[2]Visual Chart'!$A$2:$R$481,13,0)</f>
        <v>0</v>
      </c>
      <c r="E266" s="120">
        <f>VLOOKUP(D271,'[2]Visual Chart'!$A$2:$R$481,5,0)</f>
        <v>435</v>
      </c>
      <c r="F266" s="885">
        <f>VLOOKUP(F271,'[2]Visual Chart'!$A$2:$R$481,13,0)</f>
        <v>0</v>
      </c>
      <c r="G266" s="120">
        <f>VLOOKUP(F271,'[2]Visual Chart'!$A$2:$R$481,5,0)</f>
        <v>410</v>
      </c>
      <c r="H266" s="885">
        <f>VLOOKUP(H271,'[2]Visual Chart'!$A$2:$R$481,13,0)</f>
        <v>0</v>
      </c>
      <c r="I266" s="120">
        <f>VLOOKUP(H271,'[2]Visual Chart'!$A$2:$R$481,5,0)</f>
        <v>365</v>
      </c>
      <c r="J266" s="885">
        <f>VLOOKUP(J271,'[2]Visual Chart'!$A$2:$R$481,13,0)</f>
        <v>0</v>
      </c>
      <c r="K266" s="120">
        <f>VLOOKUP(J271,'[2]Visual Chart'!$A$2:$R$481,5,0)</f>
        <v>466.43099999999998</v>
      </c>
      <c r="L266" s="885">
        <f>VLOOKUP(L271,'[2]Visual Chart'!$A$2:$R$481,13,0)</f>
        <v>0</v>
      </c>
      <c r="M266" s="120">
        <f>VLOOKUP(L271,'[2]Visual Chart'!$A$2:$R$481,5,0)</f>
        <v>421.53</v>
      </c>
      <c r="N266" s="885">
        <f>VLOOKUP(N271,'[2]Visual Chart'!$A$2:$R$481,13,0)</f>
        <v>0</v>
      </c>
      <c r="O266" s="120">
        <f>VLOOKUP(N271,'[2]Visual Chart'!$A$2:$R$481,5,0)</f>
        <v>208</v>
      </c>
      <c r="P266" s="885">
        <f>VLOOKUP(P271,'[2]Visual Chart'!$A$2:$R$481,13,0)</f>
        <v>0</v>
      </c>
      <c r="Q266" s="120">
        <f>VLOOKUP(P271,'[2]Visual Chart'!$A$2:$R$481,5,0)</f>
        <v>449</v>
      </c>
      <c r="R266" s="885">
        <f>VLOOKUP(R271,'[2]Visual Chart'!$A$2:$R$481,13,0)</f>
        <v>0</v>
      </c>
      <c r="S266" s="120">
        <f>VLOOKUP(R271,'[2]Visual Chart'!$A$2:$R$481,5,0)</f>
        <v>398</v>
      </c>
      <c r="T266" s="885" t="str">
        <f>VLOOKUP(T271,'[2]Visual Chart'!$A$2:$R$481,13,0)</f>
        <v>C</v>
      </c>
      <c r="U266" s="120">
        <f>VLOOKUP(T271,'[2]Visual Chart'!$A$2:$R$481,5,0)</f>
        <v>404</v>
      </c>
      <c r="V266" s="986">
        <f>SUM(C266:U266)</f>
        <v>4036.7839999999997</v>
      </c>
      <c r="W266" s="987"/>
      <c r="X266" s="879"/>
      <c r="Y266" s="881"/>
      <c r="Z266" s="868"/>
      <c r="AA266" s="875"/>
      <c r="AB266" s="875"/>
      <c r="AC266" s="868"/>
      <c r="AD266" s="875"/>
      <c r="AE266" s="875"/>
      <c r="AF266" s="875"/>
      <c r="AG266" s="868"/>
      <c r="AH266" s="868"/>
      <c r="AI266" s="868"/>
      <c r="AJ266" s="868"/>
      <c r="AK266" s="868"/>
      <c r="AL266" s="870"/>
    </row>
    <row r="267" spans="1:38" s="118" customFormat="1" ht="13.5" customHeight="1">
      <c r="A267" s="117"/>
      <c r="B267" s="886"/>
      <c r="C267" s="629"/>
      <c r="D267" s="886"/>
      <c r="E267" s="629"/>
      <c r="F267" s="886"/>
      <c r="G267" s="629"/>
      <c r="H267" s="886"/>
      <c r="I267" s="629"/>
      <c r="J267" s="886"/>
      <c r="K267" s="629"/>
      <c r="L267" s="886"/>
      <c r="M267" s="629"/>
      <c r="N267" s="886"/>
      <c r="O267" s="629"/>
      <c r="P267" s="886"/>
      <c r="Q267" s="629"/>
      <c r="R267" s="886"/>
      <c r="S267" s="629"/>
      <c r="T267" s="886"/>
      <c r="X267" s="879"/>
      <c r="Y267" s="881"/>
      <c r="Z267" s="868"/>
      <c r="AA267" s="875"/>
      <c r="AB267" s="875"/>
      <c r="AC267" s="868"/>
      <c r="AD267" s="875"/>
      <c r="AE267" s="875"/>
      <c r="AF267" s="875"/>
      <c r="AG267" s="868"/>
      <c r="AH267" s="868"/>
      <c r="AI267" s="868"/>
      <c r="AJ267" s="868"/>
      <c r="AK267" s="868"/>
      <c r="AL267" s="870"/>
    </row>
    <row r="268" spans="1:38" s="118" customFormat="1" ht="13.4" customHeight="1" thickBot="1">
      <c r="A268" s="117"/>
      <c r="B268" s="887"/>
      <c r="C268" s="626"/>
      <c r="D268" s="887"/>
      <c r="E268" s="626"/>
      <c r="F268" s="887"/>
      <c r="G268" s="626"/>
      <c r="H268" s="887"/>
      <c r="I268" s="626"/>
      <c r="J268" s="887"/>
      <c r="K268" s="626"/>
      <c r="L268" s="887"/>
      <c r="M268" s="626"/>
      <c r="N268" s="887"/>
      <c r="O268" s="626"/>
      <c r="P268" s="887"/>
      <c r="Q268" s="626"/>
      <c r="R268" s="887"/>
      <c r="S268" s="626"/>
      <c r="T268" s="887"/>
      <c r="X268" s="879"/>
      <c r="Y268" s="881"/>
      <c r="Z268" s="868"/>
      <c r="AA268" s="875"/>
      <c r="AB268" s="875"/>
      <c r="AC268" s="868"/>
      <c r="AD268" s="875"/>
      <c r="AE268" s="875"/>
      <c r="AF268" s="875"/>
      <c r="AG268" s="868"/>
      <c r="AH268" s="868"/>
      <c r="AI268" s="868"/>
      <c r="AJ268" s="868"/>
      <c r="AK268" s="868"/>
      <c r="AL268" s="870"/>
    </row>
    <row r="269" spans="1:38" s="118" customFormat="1" ht="14.15" customHeight="1">
      <c r="A269" s="117"/>
      <c r="B269" s="120" t="str">
        <f>VLOOKUP(B271,'[2]Visual Chart'!$A$2:$R$481,3,0)</f>
        <v>A+9</v>
      </c>
      <c r="C269" s="120"/>
      <c r="D269" s="120" t="str">
        <f>VLOOKUP(D271,'[2]Visual Chart'!$A$2:$R$481,3,0)</f>
        <v>C2+0</v>
      </c>
      <c r="E269" s="120"/>
      <c r="F269" s="120" t="str">
        <f>VLOOKUP(F271,'[2]Visual Chart'!$A$2:$R$481,3,0)</f>
        <v>A+3</v>
      </c>
      <c r="G269" s="120"/>
      <c r="H269" s="120" t="str">
        <f>VLOOKUP(H271,'[2]Visual Chart'!$A$2:$R$481,3,0)</f>
        <v>A+9</v>
      </c>
      <c r="I269" s="120"/>
      <c r="J269" s="120" t="str">
        <f>VLOOKUP(J271,'[2]Visual Chart'!$A$2:$R$481,3,0)</f>
        <v>A+9</v>
      </c>
      <c r="K269" s="120"/>
      <c r="L269" s="120" t="str">
        <f>VLOOKUP(L271,'[2]Visual Chart'!$A$2:$R$481,3,0)</f>
        <v>B1+3</v>
      </c>
      <c r="M269" s="120"/>
      <c r="N269" s="120" t="str">
        <f>VLOOKUP(N271,'[2]Visual Chart'!$A$2:$R$481,3,0)</f>
        <v>C1+6</v>
      </c>
      <c r="O269" s="120"/>
      <c r="P269" s="120" t="str">
        <f>VLOOKUP(P271,'[2]Visual Chart'!$A$2:$R$481,3,0)</f>
        <v>C1+9</v>
      </c>
      <c r="Q269" s="120"/>
      <c r="R269" s="120" t="str">
        <f>VLOOKUP(R271,'[2]Visual Chart'!$A$2:$R$481,3,0)</f>
        <v>A+0</v>
      </c>
      <c r="S269" s="120"/>
      <c r="T269" s="120" t="str">
        <f>VLOOKUP(T271,'[2]Visual Chart'!$A$2:$R$481,3,0)</f>
        <v>A+0</v>
      </c>
      <c r="X269" s="879"/>
      <c r="Y269" s="881"/>
      <c r="Z269" s="868"/>
      <c r="AA269" s="875"/>
      <c r="AB269" s="875"/>
      <c r="AC269" s="868"/>
      <c r="AD269" s="875"/>
      <c r="AE269" s="875"/>
      <c r="AF269" s="875"/>
      <c r="AG269" s="868"/>
      <c r="AH269" s="868"/>
      <c r="AI269" s="868"/>
      <c r="AJ269" s="868"/>
      <c r="AK269" s="868"/>
      <c r="AL269" s="870"/>
    </row>
    <row r="270" spans="1:38" s="118" customFormat="1" ht="14.15" customHeight="1" thickBot="1">
      <c r="A270" s="117"/>
      <c r="B270" s="122"/>
      <c r="C270" s="120"/>
      <c r="D270" s="122"/>
      <c r="E270" s="120"/>
      <c r="F270" s="122"/>
      <c r="G270" s="120"/>
      <c r="H270" s="122"/>
      <c r="I270" s="120"/>
      <c r="J270" s="122"/>
      <c r="K270" s="120"/>
      <c r="L270" s="120"/>
      <c r="M270" s="120"/>
      <c r="N270" s="120"/>
      <c r="O270" s="120" t="s">
        <v>1702</v>
      </c>
      <c r="P270" s="120"/>
      <c r="Q270" s="120"/>
      <c r="R270" s="120"/>
      <c r="X270" s="879"/>
      <c r="Y270" s="881"/>
      <c r="Z270" s="868"/>
      <c r="AA270" s="876"/>
      <c r="AB270" s="877"/>
      <c r="AC270" s="868"/>
      <c r="AD270" s="876"/>
      <c r="AE270" s="876"/>
      <c r="AF270" s="876"/>
      <c r="AG270" s="868"/>
      <c r="AH270" s="868"/>
      <c r="AI270" s="868"/>
      <c r="AJ270" s="868"/>
      <c r="AK270" s="868"/>
      <c r="AL270" s="870"/>
    </row>
    <row r="271" spans="1:38" s="118" customFormat="1" ht="14.5">
      <c r="A271" s="117" t="s">
        <v>622</v>
      </c>
      <c r="B271" s="639">
        <f>T260+1</f>
        <v>200</v>
      </c>
      <c r="C271" s="639"/>
      <c r="D271" s="639">
        <f>B271+1</f>
        <v>201</v>
      </c>
      <c r="E271" s="639"/>
      <c r="F271" s="639">
        <f t="shared" ref="F271" si="156">D271+1</f>
        <v>202</v>
      </c>
      <c r="G271" s="639"/>
      <c r="H271" s="639">
        <f t="shared" ref="H271" si="157">F271+1</f>
        <v>203</v>
      </c>
      <c r="I271" s="639"/>
      <c r="J271" s="639">
        <f t="shared" ref="J271" si="158">H271+1</f>
        <v>204</v>
      </c>
      <c r="K271" s="639"/>
      <c r="L271" s="639">
        <f t="shared" ref="L271" si="159">J271+1</f>
        <v>205</v>
      </c>
      <c r="M271" s="639"/>
      <c r="N271" s="639">
        <f t="shared" ref="N271" si="160">L271+1</f>
        <v>206</v>
      </c>
      <c r="O271" s="639"/>
      <c r="P271" s="639">
        <f t="shared" ref="P271" si="161">N271+1</f>
        <v>207</v>
      </c>
      <c r="Q271" s="639"/>
      <c r="R271" s="639">
        <f t="shared" ref="R271" si="162">P271+1</f>
        <v>208</v>
      </c>
      <c r="S271" s="639"/>
      <c r="T271" s="639">
        <f t="shared" ref="T271" si="163">R271+1</f>
        <v>209</v>
      </c>
      <c r="X271" s="878">
        <f>V276/1000</f>
        <v>4.1550000000000002</v>
      </c>
      <c r="Y271" s="880">
        <f>X271</f>
        <v>4.1550000000000002</v>
      </c>
      <c r="Z271" s="867"/>
      <c r="AA271" s="874">
        <f>COUNTA(B272:T272)</f>
        <v>10</v>
      </c>
      <c r="AB271" s="874">
        <f>COUNTIF(B276:T278,"C")</f>
        <v>9</v>
      </c>
      <c r="AC271" s="867">
        <f>AA271-AB271</f>
        <v>1</v>
      </c>
      <c r="AD271" s="874"/>
      <c r="AE271" s="874">
        <f>COUNTA(B272:T272)</f>
        <v>10</v>
      </c>
      <c r="AF271" s="874">
        <f>COUNTIF(A275:T275,"C")</f>
        <v>0</v>
      </c>
      <c r="AG271" s="867">
        <f>AE271-AF271</f>
        <v>10</v>
      </c>
      <c r="AH271" s="867"/>
      <c r="AI271" s="867"/>
      <c r="AJ271" s="867"/>
      <c r="AK271" s="867"/>
      <c r="AL271" s="869"/>
    </row>
    <row r="272" spans="1:38" s="118" customFormat="1" ht="13.5" customHeight="1">
      <c r="A272" s="120"/>
      <c r="B272" s="120" t="str">
        <f>VLOOKUP(B281,'[2]Visual Chart'!$A$2:$R$481,2,0)</f>
        <v>87/3</v>
      </c>
      <c r="D272" s="120" t="str">
        <f>VLOOKUP(D281,'[2]Visual Chart'!$A$2:$R$481,2,0)</f>
        <v>87/4</v>
      </c>
      <c r="E272" s="122"/>
      <c r="F272" s="120" t="str">
        <f>VLOOKUP(F281,'[2]Visual Chart'!$A$2:$R$481,2,0)</f>
        <v>87/5</v>
      </c>
      <c r="G272" s="122"/>
      <c r="H272" s="120" t="str">
        <f>VLOOKUP(H281,'[2]Visual Chart'!$A$2:$R$481,2,0)</f>
        <v>88/0</v>
      </c>
      <c r="I272" s="122"/>
      <c r="J272" s="120" t="str">
        <f>VLOOKUP(J281,'[2]Visual Chart'!$A$2:$R$481,2,0)</f>
        <v>88/1</v>
      </c>
      <c r="K272" s="122"/>
      <c r="L272" s="120" t="str">
        <f>VLOOKUP(L281,'[2]Visual Chart'!$A$2:$R$481,2,0)</f>
        <v>88/2</v>
      </c>
      <c r="M272" s="120"/>
      <c r="N272" s="120" t="str">
        <f>VLOOKUP(N281,'[2]Visual Chart'!$A$2:$R$481,2,0)</f>
        <v>88/3</v>
      </c>
      <c r="O272" s="120"/>
      <c r="P272" s="120" t="str">
        <f>VLOOKUP(P281,'[2]Visual Chart'!$A$2:$R$481,2,0)</f>
        <v>88/4</v>
      </c>
      <c r="Q272" s="120"/>
      <c r="R272" s="120" t="str">
        <f>VLOOKUP(R281,'[2]Visual Chart'!$A$2:$R$481,2,0)</f>
        <v>88/5</v>
      </c>
      <c r="S272" s="120"/>
      <c r="T272" s="120" t="str">
        <f>VLOOKUP(T281,'[2]Visual Chart'!$A$2:$R$481,2,0)</f>
        <v>88/6</v>
      </c>
      <c r="X272" s="879"/>
      <c r="Y272" s="881"/>
      <c r="Z272" s="868"/>
      <c r="AA272" s="875"/>
      <c r="AB272" s="875"/>
      <c r="AC272" s="868"/>
      <c r="AD272" s="875"/>
      <c r="AE272" s="875"/>
      <c r="AF272" s="875"/>
      <c r="AG272" s="868"/>
      <c r="AH272" s="868"/>
      <c r="AI272" s="868"/>
      <c r="AJ272" s="868"/>
      <c r="AK272" s="868"/>
      <c r="AL272" s="870"/>
    </row>
    <row r="273" spans="1:38" s="118" customFormat="1" ht="14.5">
      <c r="X273" s="879"/>
      <c r="Y273" s="881"/>
      <c r="Z273" s="868"/>
      <c r="AA273" s="875"/>
      <c r="AB273" s="875"/>
      <c r="AC273" s="868"/>
      <c r="AD273" s="875"/>
      <c r="AE273" s="875"/>
      <c r="AF273" s="875"/>
      <c r="AG273" s="868"/>
      <c r="AH273" s="868"/>
      <c r="AI273" s="868"/>
      <c r="AJ273" s="868"/>
      <c r="AK273" s="868"/>
      <c r="AL273" s="870"/>
    </row>
    <row r="274" spans="1:38" s="118" customFormat="1" ht="14.5">
      <c r="A274" s="120"/>
      <c r="B274" s="120"/>
      <c r="C274" s="120"/>
      <c r="D274" s="120"/>
      <c r="F274" s="120"/>
      <c r="G274" s="120"/>
      <c r="H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X274" s="879"/>
      <c r="Y274" s="881"/>
      <c r="Z274" s="868"/>
      <c r="AA274" s="875"/>
      <c r="AB274" s="875"/>
      <c r="AC274" s="868"/>
      <c r="AD274" s="875"/>
      <c r="AE274" s="875"/>
      <c r="AF274" s="875"/>
      <c r="AG274" s="868"/>
      <c r="AH274" s="868"/>
      <c r="AI274" s="868"/>
      <c r="AJ274" s="868"/>
      <c r="AK274" s="868"/>
      <c r="AL274" s="870"/>
    </row>
    <row r="275" spans="1:38" s="118" customFormat="1" ht="15" thickBot="1">
      <c r="A275" s="120"/>
      <c r="B275" s="120"/>
      <c r="C275" s="120"/>
      <c r="D275" s="120"/>
      <c r="F275" s="120"/>
      <c r="G275" s="120"/>
      <c r="H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W275" s="281"/>
      <c r="X275" s="879"/>
      <c r="Y275" s="881"/>
      <c r="Z275" s="868"/>
      <c r="AA275" s="875"/>
      <c r="AB275" s="875"/>
      <c r="AC275" s="868"/>
      <c r="AD275" s="875"/>
      <c r="AE275" s="875"/>
      <c r="AF275" s="875"/>
      <c r="AG275" s="868"/>
      <c r="AH275" s="868"/>
      <c r="AI275" s="868"/>
      <c r="AJ275" s="868"/>
      <c r="AK275" s="868"/>
      <c r="AL275" s="870"/>
    </row>
    <row r="276" spans="1:38" s="118" customFormat="1" ht="13.5" customHeight="1">
      <c r="A276" s="121"/>
      <c r="B276" s="885" t="str">
        <f>VLOOKUP(B281,'[2]Visual Chart'!$A$2:$R$481,13,0)</f>
        <v>C</v>
      </c>
      <c r="C276" s="120">
        <f>VLOOKUP(B281,'[2]Visual Chart'!$A$2:$R$481,5,0)</f>
        <v>427</v>
      </c>
      <c r="D276" s="885" t="str">
        <f>VLOOKUP(D281,'[2]Visual Chart'!$A$2:$R$481,13,0)</f>
        <v>C</v>
      </c>
      <c r="E276" s="120">
        <f>VLOOKUP(D281,'[2]Visual Chart'!$A$2:$R$481,5,0)</f>
        <v>400</v>
      </c>
      <c r="F276" s="885" t="str">
        <f>VLOOKUP(F281,'[2]Visual Chart'!$A$2:$R$481,13,0)</f>
        <v>C</v>
      </c>
      <c r="G276" s="120">
        <f>VLOOKUP(F281,'[2]Visual Chart'!$A$2:$R$481,5,0)</f>
        <v>386</v>
      </c>
      <c r="H276" s="885" t="str">
        <f>VLOOKUP(H281,'[2]Visual Chart'!$A$2:$R$481,13,0)</f>
        <v>C</v>
      </c>
      <c r="I276" s="120">
        <f>VLOOKUP(H281,'[2]Visual Chart'!$A$2:$R$481,5,0)</f>
        <v>400</v>
      </c>
      <c r="J276" s="885" t="str">
        <f>VLOOKUP(J281,'[2]Visual Chart'!$A$2:$R$481,13,0)</f>
        <v>C</v>
      </c>
      <c r="K276" s="120">
        <f>VLOOKUP(J281,'[2]Visual Chart'!$A$2:$R$481,5,0)</f>
        <v>442</v>
      </c>
      <c r="L276" s="885" t="str">
        <f>VLOOKUP(L281,'[2]Visual Chart'!$A$2:$R$481,13,0)</f>
        <v>C</v>
      </c>
      <c r="M276" s="120">
        <f>VLOOKUP(L281,'[2]Visual Chart'!$A$2:$R$481,5,0)</f>
        <v>384</v>
      </c>
      <c r="N276" s="885" t="str">
        <f>VLOOKUP(N281,'[2]Visual Chart'!$A$2:$R$481,13,0)</f>
        <v>C</v>
      </c>
      <c r="O276" s="120">
        <f>VLOOKUP(N281,'[2]Visual Chart'!$A$2:$R$481,5,0)</f>
        <v>390</v>
      </c>
      <c r="P276" s="885" t="str">
        <f>VLOOKUP(P281,'[2]Visual Chart'!$A$2:$R$481,13,0)</f>
        <v>C</v>
      </c>
      <c r="Q276" s="120">
        <f>VLOOKUP(P281,'[2]Visual Chart'!$A$2:$R$481,5,0)</f>
        <v>539</v>
      </c>
      <c r="R276" s="885" t="str">
        <f>VLOOKUP(R281,'[2]Visual Chart'!$A$2:$R$481,13,0)</f>
        <v>C</v>
      </c>
      <c r="S276" s="120">
        <f>VLOOKUP(R281,'[2]Visual Chart'!$A$2:$R$481,5,0)</f>
        <v>412</v>
      </c>
      <c r="T276" s="885">
        <f>VLOOKUP(T281,'[2]Visual Chart'!$A$2:$R$481,13,0)</f>
        <v>0</v>
      </c>
      <c r="U276" s="120">
        <f>VLOOKUP(T281,'[2]Visual Chart'!$A$2:$R$481,5,0)</f>
        <v>375</v>
      </c>
      <c r="V276" s="986">
        <f>SUM(C276:U276)</f>
        <v>4155</v>
      </c>
      <c r="W276" s="987"/>
      <c r="X276" s="879"/>
      <c r="Y276" s="881"/>
      <c r="Z276" s="868"/>
      <c r="AA276" s="875"/>
      <c r="AB276" s="875"/>
      <c r="AC276" s="868"/>
      <c r="AD276" s="875"/>
      <c r="AE276" s="875"/>
      <c r="AF276" s="875"/>
      <c r="AG276" s="868"/>
      <c r="AH276" s="868"/>
      <c r="AI276" s="868"/>
      <c r="AJ276" s="868"/>
      <c r="AK276" s="868"/>
      <c r="AL276" s="870"/>
    </row>
    <row r="277" spans="1:38" s="118" customFormat="1" ht="13.5" customHeight="1">
      <c r="A277" s="121"/>
      <c r="B277" s="886"/>
      <c r="C277" s="629"/>
      <c r="D277" s="886"/>
      <c r="E277" s="629"/>
      <c r="F277" s="886"/>
      <c r="G277" s="629"/>
      <c r="H277" s="886"/>
      <c r="I277" s="629"/>
      <c r="J277" s="886"/>
      <c r="K277" s="629"/>
      <c r="L277" s="886"/>
      <c r="M277" s="629"/>
      <c r="N277" s="886"/>
      <c r="O277" s="629"/>
      <c r="P277" s="886"/>
      <c r="Q277" s="629"/>
      <c r="R277" s="886"/>
      <c r="S277" s="629"/>
      <c r="T277" s="886"/>
      <c r="X277" s="879"/>
      <c r="Y277" s="881"/>
      <c r="Z277" s="868"/>
      <c r="AA277" s="875"/>
      <c r="AB277" s="875"/>
      <c r="AC277" s="868"/>
      <c r="AD277" s="875"/>
      <c r="AE277" s="875"/>
      <c r="AF277" s="875"/>
      <c r="AG277" s="868"/>
      <c r="AH277" s="868"/>
      <c r="AI277" s="868"/>
      <c r="AJ277" s="868"/>
      <c r="AK277" s="868"/>
      <c r="AL277" s="870"/>
    </row>
    <row r="278" spans="1:38" s="118" customFormat="1" ht="13.5" customHeight="1" thickBot="1">
      <c r="B278" s="887"/>
      <c r="C278" s="626"/>
      <c r="D278" s="887"/>
      <c r="E278" s="626"/>
      <c r="F278" s="887"/>
      <c r="G278" s="626"/>
      <c r="H278" s="887"/>
      <c r="I278" s="626"/>
      <c r="J278" s="887"/>
      <c r="K278" s="626"/>
      <c r="L278" s="887"/>
      <c r="M278" s="626"/>
      <c r="N278" s="887"/>
      <c r="O278" s="626"/>
      <c r="P278" s="887"/>
      <c r="Q278" s="626"/>
      <c r="R278" s="887"/>
      <c r="S278" s="626"/>
      <c r="T278" s="887"/>
      <c r="X278" s="879"/>
      <c r="Y278" s="881"/>
      <c r="Z278" s="868"/>
      <c r="AA278" s="875"/>
      <c r="AB278" s="875"/>
      <c r="AC278" s="868"/>
      <c r="AD278" s="875"/>
      <c r="AE278" s="875"/>
      <c r="AF278" s="875"/>
      <c r="AG278" s="868"/>
      <c r="AH278" s="868"/>
      <c r="AI278" s="868"/>
      <c r="AJ278" s="868"/>
      <c r="AK278" s="868"/>
      <c r="AL278" s="870"/>
    </row>
    <row r="279" spans="1:38" s="118" customFormat="1" ht="13.5" customHeight="1">
      <c r="A279" s="120"/>
      <c r="B279" s="120" t="str">
        <f>VLOOKUP(B281,'[2]Visual Chart'!$A$2:$R$481,3,0)</f>
        <v>A+3</v>
      </c>
      <c r="C279" s="120"/>
      <c r="D279" s="120" t="str">
        <f>VLOOKUP(D281,'[2]Visual Chart'!$A$2:$R$481,3,0)</f>
        <v>A+0</v>
      </c>
      <c r="E279" s="120"/>
      <c r="F279" s="120" t="str">
        <f>VLOOKUP(F281,'[2]Visual Chart'!$A$2:$R$481,3,0)</f>
        <v>A+3</v>
      </c>
      <c r="G279" s="120"/>
      <c r="H279" s="120" t="str">
        <f>VLOOKUP(H281,'[2]Visual Chart'!$A$2:$R$481,3,0)</f>
        <v>C2+3</v>
      </c>
      <c r="I279" s="120"/>
      <c r="J279" s="120" t="str">
        <f>VLOOKUP(J281,'[2]Visual Chart'!$A$2:$R$481,3,0)</f>
        <v>A+3</v>
      </c>
      <c r="K279" s="120"/>
      <c r="L279" s="120" t="str">
        <f>VLOOKUP(L281,'[2]Visual Chart'!$A$2:$R$481,3,0)</f>
        <v>A+0</v>
      </c>
      <c r="M279" s="120"/>
      <c r="N279" s="120" t="str">
        <f>VLOOKUP(N281,'[2]Visual Chart'!$A$2:$R$481,3,0)</f>
        <v>A-3</v>
      </c>
      <c r="O279" s="120"/>
      <c r="P279" s="120" t="str">
        <f>VLOOKUP(P281,'[2]Visual Chart'!$A$2:$R$481,3,0)</f>
        <v>B1+3</v>
      </c>
      <c r="Q279" s="120"/>
      <c r="R279" s="120" t="str">
        <f>VLOOKUP(R281,'[2]Visual Chart'!$A$2:$R$481,3,0)</f>
        <v>B1+0</v>
      </c>
      <c r="S279" s="120"/>
      <c r="T279" s="120" t="str">
        <f>VLOOKUP(T281,'[2]Visual Chart'!$A$2:$R$481,3,0)</f>
        <v>A+0</v>
      </c>
      <c r="X279" s="879"/>
      <c r="Y279" s="881"/>
      <c r="Z279" s="868"/>
      <c r="AA279" s="875"/>
      <c r="AB279" s="875"/>
      <c r="AC279" s="868"/>
      <c r="AD279" s="875"/>
      <c r="AE279" s="875"/>
      <c r="AF279" s="875"/>
      <c r="AG279" s="868"/>
      <c r="AH279" s="868"/>
      <c r="AI279" s="868"/>
      <c r="AJ279" s="868"/>
      <c r="AK279" s="868"/>
      <c r="AL279" s="870"/>
    </row>
    <row r="280" spans="1:38" s="118" customFormat="1" ht="14.5">
      <c r="A280" s="120"/>
      <c r="B280" s="120"/>
      <c r="C280" s="120"/>
      <c r="D280" s="122"/>
      <c r="E280" s="120"/>
      <c r="F280" s="122"/>
      <c r="G280" s="120"/>
      <c r="H280" s="122"/>
      <c r="I280" s="120"/>
      <c r="J280" s="122"/>
      <c r="K280" s="120"/>
      <c r="L280" s="122"/>
      <c r="M280" s="120"/>
      <c r="N280" s="120"/>
      <c r="O280" s="120"/>
      <c r="P280" s="120"/>
      <c r="Q280" s="120"/>
      <c r="R280" s="120"/>
      <c r="S280" s="120"/>
      <c r="T280" s="120"/>
      <c r="X280" s="879"/>
      <c r="Y280" s="881"/>
      <c r="Z280" s="868"/>
      <c r="AA280" s="875"/>
      <c r="AB280" s="875"/>
      <c r="AC280" s="868"/>
      <c r="AD280" s="875"/>
      <c r="AE280" s="875"/>
      <c r="AF280" s="875"/>
      <c r="AG280" s="868"/>
      <c r="AH280" s="868"/>
      <c r="AI280" s="868"/>
      <c r="AJ280" s="868"/>
      <c r="AK280" s="868"/>
      <c r="AL280" s="870"/>
    </row>
    <row r="281" spans="1:38" s="118" customFormat="1" ht="13.5" customHeight="1" thickBot="1">
      <c r="A281" s="117" t="s">
        <v>622</v>
      </c>
      <c r="B281" s="639">
        <f>T271+1</f>
        <v>210</v>
      </c>
      <c r="C281" s="639"/>
      <c r="D281" s="639">
        <f>B281+1</f>
        <v>211</v>
      </c>
      <c r="E281" s="639"/>
      <c r="F281" s="639">
        <f t="shared" ref="F281" si="164">D281+1</f>
        <v>212</v>
      </c>
      <c r="G281" s="639"/>
      <c r="H281" s="639">
        <f t="shared" ref="H281" si="165">F281+1</f>
        <v>213</v>
      </c>
      <c r="I281" s="639"/>
      <c r="J281" s="639">
        <f t="shared" ref="J281" si="166">H281+1</f>
        <v>214</v>
      </c>
      <c r="K281" s="639"/>
      <c r="L281" s="639">
        <f t="shared" ref="L281" si="167">J281+1</f>
        <v>215</v>
      </c>
      <c r="M281" s="639"/>
      <c r="N281" s="639">
        <f t="shared" ref="N281" si="168">L281+1</f>
        <v>216</v>
      </c>
      <c r="O281" s="639"/>
      <c r="P281" s="639">
        <f t="shared" ref="P281" si="169">N281+1</f>
        <v>217</v>
      </c>
      <c r="Q281" s="639"/>
      <c r="R281" s="639">
        <f t="shared" ref="R281" si="170">P281+1</f>
        <v>218</v>
      </c>
      <c r="S281" s="639"/>
      <c r="T281" s="639">
        <f t="shared" ref="T281" si="171">R281+1</f>
        <v>219</v>
      </c>
      <c r="X281" s="879"/>
      <c r="Y281" s="881"/>
      <c r="Z281" s="868"/>
      <c r="AA281" s="876"/>
      <c r="AB281" s="877"/>
      <c r="AC281" s="868"/>
      <c r="AD281" s="876"/>
      <c r="AE281" s="876"/>
      <c r="AF281" s="876"/>
      <c r="AG281" s="868"/>
      <c r="AH281" s="868"/>
      <c r="AI281" s="868"/>
      <c r="AJ281" s="868"/>
      <c r="AK281" s="868"/>
      <c r="AL281" s="870"/>
    </row>
    <row r="282" spans="1:38" s="118" customFormat="1" ht="14.5">
      <c r="A282" s="117"/>
      <c r="C282" s="123"/>
      <c r="G282" s="123"/>
      <c r="I282" s="123"/>
      <c r="X282" s="878">
        <f>V287/1000</f>
        <v>3.8490000000000002</v>
      </c>
      <c r="Y282" s="880">
        <f>X282</f>
        <v>3.8490000000000002</v>
      </c>
      <c r="Z282" s="867"/>
      <c r="AA282" s="874">
        <f>COUNTA(B283:T283)</f>
        <v>10</v>
      </c>
      <c r="AB282" s="874">
        <f>COUNTIF(B287:T289,"C")</f>
        <v>0</v>
      </c>
      <c r="AC282" s="867">
        <f>AA282-AB282</f>
        <v>10</v>
      </c>
      <c r="AD282" s="874"/>
      <c r="AE282" s="874">
        <f>COUNTA(B283:T283)</f>
        <v>10</v>
      </c>
      <c r="AF282" s="874">
        <f>COUNTIF(A286:T286,"C")</f>
        <v>0</v>
      </c>
      <c r="AG282" s="867">
        <f>AE282-AF282</f>
        <v>10</v>
      </c>
      <c r="AH282" s="867"/>
      <c r="AI282" s="867"/>
      <c r="AJ282" s="867"/>
      <c r="AK282" s="867"/>
      <c r="AL282" s="869"/>
    </row>
    <row r="283" spans="1:38" s="118" customFormat="1" ht="13.5" customHeight="1">
      <c r="A283" s="117"/>
      <c r="B283" s="120" t="str">
        <f>VLOOKUP(B292,'[2]Visual Chart'!$A$2:$R$481,2,0)</f>
        <v>88/7</v>
      </c>
      <c r="D283" s="120" t="str">
        <f>VLOOKUP(D292,'[2]Visual Chart'!$A$2:$R$481,2,0)</f>
        <v>88/8</v>
      </c>
      <c r="E283" s="122"/>
      <c r="F283" s="120" t="str">
        <f>VLOOKUP(F292,'[2]Visual Chart'!$A$2:$R$481,2,0)</f>
        <v>88/9</v>
      </c>
      <c r="G283" s="122"/>
      <c r="H283" s="120" t="str">
        <f>VLOOKUP(H292,'[2]Visual Chart'!$A$2:$R$481,2,0)</f>
        <v>88/10</v>
      </c>
      <c r="I283" s="122"/>
      <c r="J283" s="120" t="str">
        <f>VLOOKUP(J292,'[2]Visual Chart'!$A$2:$R$481,2,0)</f>
        <v>88/11</v>
      </c>
      <c r="K283" s="122"/>
      <c r="L283" s="120" t="str">
        <f>VLOOKUP(L292,'[2]Visual Chart'!$A$2:$R$481,2,0)</f>
        <v>89/0</v>
      </c>
      <c r="M283" s="120"/>
      <c r="N283" s="120" t="str">
        <f>VLOOKUP(N292,'[2]Visual Chart'!$A$2:$R$481,2,0)</f>
        <v>89/1</v>
      </c>
      <c r="O283" s="120"/>
      <c r="P283" s="120" t="str">
        <f>VLOOKUP(P292,'[2]Visual Chart'!$A$2:$R$481,2,0)</f>
        <v>89/2</v>
      </c>
      <c r="Q283" s="120"/>
      <c r="R283" s="120" t="str">
        <f>VLOOKUP(R292,'[2]Visual Chart'!$A$2:$R$481,2,0)</f>
        <v>89/3</v>
      </c>
      <c r="S283" s="120"/>
      <c r="T283" s="120" t="str">
        <f>VLOOKUP(T292,'[2]Visual Chart'!$A$2:$R$481,2,0)</f>
        <v>89/4</v>
      </c>
      <c r="X283" s="879"/>
      <c r="Y283" s="881"/>
      <c r="Z283" s="868"/>
      <c r="AA283" s="875"/>
      <c r="AB283" s="875"/>
      <c r="AC283" s="868"/>
      <c r="AD283" s="875"/>
      <c r="AE283" s="875"/>
      <c r="AF283" s="875"/>
      <c r="AG283" s="868"/>
      <c r="AH283" s="868"/>
      <c r="AI283" s="868"/>
      <c r="AJ283" s="868"/>
      <c r="AK283" s="868"/>
      <c r="AL283" s="870"/>
    </row>
    <row r="284" spans="1:38" s="118" customFormat="1" ht="13.5" customHeight="1">
      <c r="A284" s="117"/>
      <c r="X284" s="879"/>
      <c r="Y284" s="881"/>
      <c r="Z284" s="868"/>
      <c r="AA284" s="875"/>
      <c r="AB284" s="875"/>
      <c r="AC284" s="868"/>
      <c r="AD284" s="875"/>
      <c r="AE284" s="875"/>
      <c r="AF284" s="875"/>
      <c r="AG284" s="868"/>
      <c r="AH284" s="868"/>
      <c r="AI284" s="868"/>
      <c r="AJ284" s="868"/>
      <c r="AK284" s="868"/>
      <c r="AL284" s="870"/>
    </row>
    <row r="285" spans="1:38" s="118" customFormat="1" ht="13.5" customHeight="1">
      <c r="A285" s="117"/>
      <c r="B285" s="120"/>
      <c r="C285" s="120"/>
      <c r="D285" s="120"/>
      <c r="F285" s="120"/>
      <c r="G285" s="120"/>
      <c r="H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X285" s="879"/>
      <c r="Y285" s="881"/>
      <c r="Z285" s="868"/>
      <c r="AA285" s="875"/>
      <c r="AB285" s="875"/>
      <c r="AC285" s="868"/>
      <c r="AD285" s="875"/>
      <c r="AE285" s="875"/>
      <c r="AF285" s="875"/>
      <c r="AG285" s="868"/>
      <c r="AH285" s="868"/>
      <c r="AI285" s="868"/>
      <c r="AJ285" s="868"/>
      <c r="AK285" s="868"/>
      <c r="AL285" s="870"/>
    </row>
    <row r="286" spans="1:38" s="118" customFormat="1" ht="13.5" customHeight="1" thickBot="1">
      <c r="A286" s="117"/>
      <c r="B286" s="120"/>
      <c r="C286" s="120"/>
      <c r="D286" s="120"/>
      <c r="F286" s="120"/>
      <c r="G286" s="120"/>
      <c r="H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W286" s="281"/>
      <c r="X286" s="879"/>
      <c r="Y286" s="881"/>
      <c r="Z286" s="868"/>
      <c r="AA286" s="875"/>
      <c r="AB286" s="875"/>
      <c r="AC286" s="868"/>
      <c r="AD286" s="875"/>
      <c r="AE286" s="875"/>
      <c r="AF286" s="875"/>
      <c r="AG286" s="868"/>
      <c r="AH286" s="868"/>
      <c r="AI286" s="868"/>
      <c r="AJ286" s="868"/>
      <c r="AK286" s="868"/>
      <c r="AL286" s="870"/>
    </row>
    <row r="287" spans="1:38" s="118" customFormat="1" ht="13.5" customHeight="1">
      <c r="A287" s="117"/>
      <c r="B287" s="885">
        <f>VLOOKUP(B292,'[2]Visual Chart'!$A$2:$R$481,13,0)</f>
        <v>0</v>
      </c>
      <c r="C287" s="120">
        <f>VLOOKUP(B292,'[2]Visual Chart'!$A$2:$R$481,5,0)</f>
        <v>423</v>
      </c>
      <c r="D287" s="885">
        <f>VLOOKUP(D292,'[2]Visual Chart'!$A$2:$R$481,13,0)</f>
        <v>0</v>
      </c>
      <c r="E287" s="120">
        <f>VLOOKUP(D292,'[2]Visual Chart'!$A$2:$R$481,5,0)</f>
        <v>340</v>
      </c>
      <c r="F287" s="885">
        <f>VLOOKUP(F292,'[2]Visual Chart'!$A$2:$R$481,13,0)</f>
        <v>0</v>
      </c>
      <c r="G287" s="120">
        <f>VLOOKUP(F292,'[2]Visual Chart'!$A$2:$R$481,5,0)</f>
        <v>395</v>
      </c>
      <c r="H287" s="885">
        <f>VLOOKUP(H292,'[2]Visual Chart'!$A$2:$R$481,13,0)</f>
        <v>0</v>
      </c>
      <c r="I287" s="120">
        <f>VLOOKUP(H292,'[2]Visual Chart'!$A$2:$R$481,5,0)</f>
        <v>370</v>
      </c>
      <c r="J287" s="885">
        <f>VLOOKUP(J292,'[2]Visual Chart'!$A$2:$R$481,13,0)</f>
        <v>0</v>
      </c>
      <c r="K287" s="120">
        <f>VLOOKUP(J292,'[2]Visual Chart'!$A$2:$R$481,5,0)</f>
        <v>330</v>
      </c>
      <c r="L287" s="885">
        <f>VLOOKUP(L292,'[2]Visual Chart'!$A$2:$R$481,13,0)</f>
        <v>0</v>
      </c>
      <c r="M287" s="120">
        <f>VLOOKUP(L292,'[2]Visual Chart'!$A$2:$R$481,5,0)</f>
        <v>393</v>
      </c>
      <c r="N287" s="885">
        <f>VLOOKUP(N292,'[2]Visual Chart'!$A$2:$R$481,13,0)</f>
        <v>0</v>
      </c>
      <c r="O287" s="120">
        <f>VLOOKUP(N292,'[2]Visual Chart'!$A$2:$R$481,5,0)</f>
        <v>387</v>
      </c>
      <c r="P287" s="885">
        <f>VLOOKUP(P292,'[2]Visual Chart'!$A$2:$R$481,13,0)</f>
        <v>0</v>
      </c>
      <c r="Q287" s="120">
        <f>VLOOKUP(P292,'[2]Visual Chart'!$A$2:$R$481,5,0)</f>
        <v>381</v>
      </c>
      <c r="R287" s="885">
        <f>VLOOKUP(R292,'[2]Visual Chart'!$A$2:$R$481,13,0)</f>
        <v>0</v>
      </c>
      <c r="S287" s="120">
        <f>VLOOKUP(R292,'[2]Visual Chart'!$A$2:$R$481,5,0)</f>
        <v>405</v>
      </c>
      <c r="T287" s="885">
        <f>VLOOKUP(T292,'[2]Visual Chart'!$A$2:$R$481,13,0)</f>
        <v>0</v>
      </c>
      <c r="U287" s="120">
        <f>VLOOKUP(T292,'[2]Visual Chart'!$A$2:$R$481,5,0)</f>
        <v>425</v>
      </c>
      <c r="V287" s="986">
        <f>SUM(C287:U287)</f>
        <v>3849</v>
      </c>
      <c r="W287" s="987"/>
      <c r="X287" s="879"/>
      <c r="Y287" s="881"/>
      <c r="Z287" s="868"/>
      <c r="AA287" s="875"/>
      <c r="AB287" s="875"/>
      <c r="AC287" s="868"/>
      <c r="AD287" s="875"/>
      <c r="AE287" s="875"/>
      <c r="AF287" s="875"/>
      <c r="AG287" s="868"/>
      <c r="AH287" s="868"/>
      <c r="AI287" s="868"/>
      <c r="AJ287" s="868"/>
      <c r="AK287" s="868"/>
      <c r="AL287" s="870"/>
    </row>
    <row r="288" spans="1:38" s="118" customFormat="1" ht="12.65" customHeight="1">
      <c r="A288" s="117"/>
      <c r="B288" s="886"/>
      <c r="C288" s="629"/>
      <c r="D288" s="886"/>
      <c r="E288" s="629"/>
      <c r="F288" s="886"/>
      <c r="G288" s="629"/>
      <c r="H288" s="886"/>
      <c r="I288" s="629"/>
      <c r="J288" s="886"/>
      <c r="K288" s="629"/>
      <c r="L288" s="886"/>
      <c r="M288" s="629"/>
      <c r="N288" s="886"/>
      <c r="O288" s="629"/>
      <c r="P288" s="886"/>
      <c r="Q288" s="629"/>
      <c r="R288" s="886"/>
      <c r="S288" s="629"/>
      <c r="T288" s="886"/>
      <c r="X288" s="879"/>
      <c r="Y288" s="881"/>
      <c r="Z288" s="868"/>
      <c r="AA288" s="875"/>
      <c r="AB288" s="875"/>
      <c r="AC288" s="868"/>
      <c r="AD288" s="875"/>
      <c r="AE288" s="875"/>
      <c r="AF288" s="875"/>
      <c r="AG288" s="868"/>
      <c r="AH288" s="868"/>
      <c r="AI288" s="868"/>
      <c r="AJ288" s="868"/>
      <c r="AK288" s="868"/>
      <c r="AL288" s="870"/>
    </row>
    <row r="289" spans="1:38" s="118" customFormat="1" ht="13.5" customHeight="1" thickBot="1">
      <c r="A289" s="117"/>
      <c r="B289" s="887"/>
      <c r="C289" s="626"/>
      <c r="D289" s="887"/>
      <c r="E289" s="626"/>
      <c r="F289" s="887"/>
      <c r="G289" s="626"/>
      <c r="H289" s="887"/>
      <c r="I289" s="626"/>
      <c r="J289" s="887"/>
      <c r="K289" s="626"/>
      <c r="L289" s="887"/>
      <c r="M289" s="626"/>
      <c r="N289" s="887"/>
      <c r="O289" s="626"/>
      <c r="P289" s="887"/>
      <c r="Q289" s="626"/>
      <c r="R289" s="887"/>
      <c r="S289" s="626"/>
      <c r="T289" s="887"/>
      <c r="X289" s="879"/>
      <c r="Y289" s="881"/>
      <c r="Z289" s="868"/>
      <c r="AA289" s="875"/>
      <c r="AB289" s="875"/>
      <c r="AC289" s="868"/>
      <c r="AD289" s="875"/>
      <c r="AE289" s="875"/>
      <c r="AF289" s="875"/>
      <c r="AG289" s="868"/>
      <c r="AH289" s="868"/>
      <c r="AI289" s="868"/>
      <c r="AJ289" s="868"/>
      <c r="AK289" s="868"/>
      <c r="AL289" s="870"/>
    </row>
    <row r="290" spans="1:38" s="118" customFormat="1" ht="13.5" customHeight="1">
      <c r="A290" s="117"/>
      <c r="B290" s="120" t="str">
        <f>VLOOKUP(B292,'[2]Visual Chart'!$A$2:$R$481,3,0)</f>
        <v>A+3</v>
      </c>
      <c r="C290" s="120"/>
      <c r="D290" s="120" t="str">
        <f>VLOOKUP(D292,'[2]Visual Chart'!$A$2:$R$481,3,0)</f>
        <v>A+0</v>
      </c>
      <c r="E290" s="120"/>
      <c r="F290" s="120" t="str">
        <f>VLOOKUP(F292,'[2]Visual Chart'!$A$2:$R$481,3,0)</f>
        <v>A-3</v>
      </c>
      <c r="G290" s="120"/>
      <c r="H290" s="120" t="str">
        <f>VLOOKUP(H292,'[2]Visual Chart'!$A$2:$R$481,3,0)</f>
        <v>A+0</v>
      </c>
      <c r="I290" s="120"/>
      <c r="J290" s="120" t="str">
        <f>VLOOKUP(J292,'[2]Visual Chart'!$A$2:$R$481,3,0)</f>
        <v>A-3</v>
      </c>
      <c r="K290" s="120"/>
      <c r="L290" s="120" t="str">
        <f>VLOOKUP(L292,'[2]Visual Chart'!$A$2:$R$481,3,0)</f>
        <v>C2+0</v>
      </c>
      <c r="M290" s="120"/>
      <c r="N290" s="120" t="str">
        <f>VLOOKUP(N292,'[2]Visual Chart'!$A$2:$R$481,3,0)</f>
        <v>A+0</v>
      </c>
      <c r="O290" s="120"/>
      <c r="P290" s="120" t="str">
        <f>VLOOKUP(P292,'[2]Visual Chart'!$A$2:$R$481,3,0)</f>
        <v>A+0</v>
      </c>
      <c r="Q290" s="120"/>
      <c r="R290" s="120" t="str">
        <f>VLOOKUP(R292,'[2]Visual Chart'!$A$2:$R$481,3,0)</f>
        <v>A+0</v>
      </c>
      <c r="S290" s="120"/>
      <c r="T290" s="120" t="str">
        <f>VLOOKUP(T292,'[2]Visual Chart'!$A$2:$R$481,3,0)</f>
        <v>A+0</v>
      </c>
      <c r="X290" s="879"/>
      <c r="Y290" s="881"/>
      <c r="Z290" s="868"/>
      <c r="AA290" s="875"/>
      <c r="AB290" s="875"/>
      <c r="AC290" s="868"/>
      <c r="AD290" s="875"/>
      <c r="AE290" s="875"/>
      <c r="AF290" s="875"/>
      <c r="AG290" s="868"/>
      <c r="AH290" s="868"/>
      <c r="AI290" s="868"/>
      <c r="AJ290" s="868"/>
      <c r="AK290" s="868"/>
      <c r="AL290" s="870"/>
    </row>
    <row r="291" spans="1:38" s="118" customFormat="1" ht="14.15" customHeight="1">
      <c r="A291" s="117"/>
      <c r="S291" s="120"/>
      <c r="T291" s="120"/>
      <c r="U291" s="120"/>
      <c r="X291" s="879"/>
      <c r="Y291" s="881"/>
      <c r="Z291" s="868"/>
      <c r="AA291" s="875"/>
      <c r="AB291" s="875"/>
      <c r="AC291" s="868"/>
      <c r="AD291" s="875"/>
      <c r="AE291" s="875"/>
      <c r="AF291" s="875"/>
      <c r="AG291" s="868"/>
      <c r="AH291" s="868"/>
      <c r="AI291" s="868"/>
      <c r="AJ291" s="868"/>
      <c r="AK291" s="868"/>
      <c r="AL291" s="870"/>
    </row>
    <row r="292" spans="1:38" s="118" customFormat="1" ht="14.15" customHeight="1" thickBot="1">
      <c r="A292" s="117" t="s">
        <v>622</v>
      </c>
      <c r="B292" s="639">
        <f>T281+1</f>
        <v>220</v>
      </c>
      <c r="C292" s="639"/>
      <c r="D292" s="639">
        <f>B292+1</f>
        <v>221</v>
      </c>
      <c r="E292" s="639"/>
      <c r="F292" s="639">
        <f t="shared" ref="F292" si="172">D292+1</f>
        <v>222</v>
      </c>
      <c r="G292" s="639"/>
      <c r="H292" s="639">
        <f t="shared" ref="H292" si="173">F292+1</f>
        <v>223</v>
      </c>
      <c r="I292" s="639"/>
      <c r="J292" s="639">
        <f t="shared" ref="J292" si="174">H292+1</f>
        <v>224</v>
      </c>
      <c r="K292" s="639"/>
      <c r="L292" s="639">
        <f t="shared" ref="L292" si="175">J292+1</f>
        <v>225</v>
      </c>
      <c r="M292" s="639"/>
      <c r="N292" s="639">
        <f t="shared" ref="N292" si="176">L292+1</f>
        <v>226</v>
      </c>
      <c r="O292" s="639"/>
      <c r="P292" s="639">
        <f t="shared" ref="P292" si="177">N292+1</f>
        <v>227</v>
      </c>
      <c r="Q292" s="639"/>
      <c r="R292" s="639">
        <f t="shared" ref="R292" si="178">P292+1</f>
        <v>228</v>
      </c>
      <c r="S292" s="639"/>
      <c r="T292" s="639">
        <f t="shared" ref="T292" si="179">R292+1</f>
        <v>229</v>
      </c>
      <c r="X292" s="879"/>
      <c r="Y292" s="881"/>
      <c r="Z292" s="868"/>
      <c r="AA292" s="876"/>
      <c r="AB292" s="877"/>
      <c r="AC292" s="868"/>
      <c r="AD292" s="876"/>
      <c r="AE292" s="876"/>
      <c r="AF292" s="876"/>
      <c r="AG292" s="868"/>
      <c r="AH292" s="868"/>
      <c r="AI292" s="868"/>
      <c r="AJ292" s="868"/>
      <c r="AK292" s="868"/>
      <c r="AL292" s="870"/>
    </row>
    <row r="293" spans="1:38" s="118" customFormat="1" ht="14.5">
      <c r="A293" s="117"/>
      <c r="C293" s="123"/>
      <c r="E293" s="123"/>
      <c r="G293" s="123"/>
      <c r="I293" s="123"/>
      <c r="X293" s="878">
        <f>V298/1000</f>
        <v>3.8968249999999998</v>
      </c>
      <c r="Y293" s="880">
        <f>X293</f>
        <v>3.8968249999999998</v>
      </c>
      <c r="Z293" s="867"/>
      <c r="AA293" s="874">
        <f>COUNTA(B294:T294)</f>
        <v>10</v>
      </c>
      <c r="AB293" s="874">
        <f>COUNTIF(B298:T300,"C")</f>
        <v>6</v>
      </c>
      <c r="AC293" s="867">
        <f>AA293-AB293</f>
        <v>4</v>
      </c>
      <c r="AD293" s="874"/>
      <c r="AE293" s="874">
        <f>COUNTA(B294:T294)</f>
        <v>10</v>
      </c>
      <c r="AF293" s="874">
        <f>COUNTIF(A297:T297,"C")</f>
        <v>0</v>
      </c>
      <c r="AG293" s="867">
        <f>AE293-AF293</f>
        <v>10</v>
      </c>
      <c r="AH293" s="867"/>
      <c r="AI293" s="867"/>
      <c r="AJ293" s="867"/>
      <c r="AK293" s="867"/>
      <c r="AL293" s="869"/>
    </row>
    <row r="294" spans="1:38" s="118" customFormat="1" ht="13.5" customHeight="1">
      <c r="A294" s="117"/>
      <c r="B294" s="120" t="str">
        <f>VLOOKUP(B303,'[2]Visual Chart'!$A$2:$R$481,2,0)</f>
        <v>89/5</v>
      </c>
      <c r="D294" s="120" t="str">
        <f>VLOOKUP(D303,'[2]Visual Chart'!$A$2:$R$481,2,0)</f>
        <v>89/6</v>
      </c>
      <c r="E294" s="122"/>
      <c r="F294" s="120" t="str">
        <f>VLOOKUP(F303,'[2]Visual Chart'!$A$2:$R$481,2,0)</f>
        <v>89/7</v>
      </c>
      <c r="G294" s="122"/>
      <c r="H294" s="120" t="str">
        <f>VLOOKUP(H303,'[2]Visual Chart'!$A$2:$R$481,2,0)</f>
        <v>89/8</v>
      </c>
      <c r="I294" s="122"/>
      <c r="J294" s="120" t="str">
        <f>VLOOKUP(J303,'[2]Visual Chart'!$A$2:$R$481,2,0)</f>
        <v>89/9</v>
      </c>
      <c r="K294" s="122"/>
      <c r="L294" s="120" t="str">
        <f>VLOOKUP(L303,'[2]Visual Chart'!$A$2:$R$481,2,0)</f>
        <v>90/0</v>
      </c>
      <c r="M294" s="120"/>
      <c r="N294" s="120" t="str">
        <f>VLOOKUP(N303,'[2]Visual Chart'!$A$2:$R$481,2,0)</f>
        <v>90/1</v>
      </c>
      <c r="O294" s="120"/>
      <c r="P294" s="120" t="str">
        <f>VLOOKUP(P303,'[2]Visual Chart'!$A$2:$R$481,2,0)</f>
        <v>90/2</v>
      </c>
      <c r="Q294" s="120"/>
      <c r="R294" s="120" t="str">
        <f>VLOOKUP(R303,'[2]Visual Chart'!$A$2:$R$481,2,0)</f>
        <v>90/3</v>
      </c>
      <c r="S294" s="120"/>
      <c r="T294" s="120" t="str">
        <f>VLOOKUP(T303,'[2]Visual Chart'!$A$2:$R$481,2,0)</f>
        <v>90/4</v>
      </c>
      <c r="X294" s="879"/>
      <c r="Y294" s="881"/>
      <c r="Z294" s="868"/>
      <c r="AA294" s="875"/>
      <c r="AB294" s="875"/>
      <c r="AC294" s="868"/>
      <c r="AD294" s="875"/>
      <c r="AE294" s="875"/>
      <c r="AF294" s="875"/>
      <c r="AG294" s="868"/>
      <c r="AH294" s="868"/>
      <c r="AI294" s="868"/>
      <c r="AJ294" s="868"/>
      <c r="AK294" s="868"/>
      <c r="AL294" s="870"/>
    </row>
    <row r="295" spans="1:38" s="118" customFormat="1" ht="13.5" customHeight="1">
      <c r="A295" s="117"/>
      <c r="X295" s="879"/>
      <c r="Y295" s="881"/>
      <c r="Z295" s="868"/>
      <c r="AA295" s="875"/>
      <c r="AB295" s="875"/>
      <c r="AC295" s="868"/>
      <c r="AD295" s="875"/>
      <c r="AE295" s="875"/>
      <c r="AF295" s="875"/>
      <c r="AG295" s="868"/>
      <c r="AH295" s="868"/>
      <c r="AI295" s="868"/>
      <c r="AJ295" s="868"/>
      <c r="AK295" s="868"/>
      <c r="AL295" s="870"/>
    </row>
    <row r="296" spans="1:38" s="118" customFormat="1" ht="13.5" customHeight="1">
      <c r="A296" s="117"/>
      <c r="B296" s="120"/>
      <c r="C296" s="120"/>
      <c r="D296" s="120"/>
      <c r="F296" s="120"/>
      <c r="G296" s="120"/>
      <c r="H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X296" s="879"/>
      <c r="Y296" s="881"/>
      <c r="Z296" s="868"/>
      <c r="AA296" s="875"/>
      <c r="AB296" s="875"/>
      <c r="AC296" s="868"/>
      <c r="AD296" s="875"/>
      <c r="AE296" s="875"/>
      <c r="AF296" s="875"/>
      <c r="AG296" s="868"/>
      <c r="AH296" s="868"/>
      <c r="AI296" s="868"/>
      <c r="AJ296" s="868"/>
      <c r="AK296" s="868"/>
      <c r="AL296" s="870"/>
    </row>
    <row r="297" spans="1:38" s="118" customFormat="1" ht="13.5" customHeight="1" thickBot="1">
      <c r="A297" s="117"/>
      <c r="B297" s="120"/>
      <c r="C297" s="120"/>
      <c r="D297" s="120"/>
      <c r="F297" s="120"/>
      <c r="G297" s="120"/>
      <c r="H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W297" s="281"/>
      <c r="X297" s="879"/>
      <c r="Y297" s="881"/>
      <c r="Z297" s="868"/>
      <c r="AA297" s="875"/>
      <c r="AB297" s="875"/>
      <c r="AC297" s="868"/>
      <c r="AD297" s="875"/>
      <c r="AE297" s="875"/>
      <c r="AF297" s="875"/>
      <c r="AG297" s="868"/>
      <c r="AH297" s="868"/>
      <c r="AI297" s="868"/>
      <c r="AJ297" s="868"/>
      <c r="AK297" s="868"/>
      <c r="AL297" s="870"/>
    </row>
    <row r="298" spans="1:38" s="118" customFormat="1" ht="13.5" customHeight="1">
      <c r="A298" s="117"/>
      <c r="B298" s="885" t="str">
        <f>VLOOKUP(B303,'[2]Visual Chart'!$A$2:$R$481,13,0)</f>
        <v>C</v>
      </c>
      <c r="C298" s="120">
        <f>VLOOKUP(B303,'[2]Visual Chart'!$A$2:$R$481,5,0)</f>
        <v>399</v>
      </c>
      <c r="D298" s="885" t="str">
        <f>VLOOKUP(D303,'[2]Visual Chart'!$A$2:$R$481,13,0)</f>
        <v>C</v>
      </c>
      <c r="E298" s="120">
        <f>VLOOKUP(D303,'[2]Visual Chart'!$A$2:$R$481,5,0)</f>
        <v>390</v>
      </c>
      <c r="F298" s="885" t="str">
        <f>VLOOKUP(F303,'[2]Visual Chart'!$A$2:$R$481,13,0)</f>
        <v>C</v>
      </c>
      <c r="G298" s="120">
        <f>VLOOKUP(F303,'[2]Visual Chart'!$A$2:$R$481,5,0)</f>
        <v>373</v>
      </c>
      <c r="H298" s="885" t="str">
        <f>VLOOKUP(H303,'[2]Visual Chart'!$A$2:$R$481,13,0)</f>
        <v>C</v>
      </c>
      <c r="I298" s="120">
        <f>VLOOKUP(H303,'[2]Visual Chart'!$A$2:$R$481,5,0)</f>
        <v>401</v>
      </c>
      <c r="J298" s="885" t="str">
        <f>VLOOKUP(J303,'[2]Visual Chart'!$A$2:$R$481,13,0)</f>
        <v>C</v>
      </c>
      <c r="K298" s="120">
        <f>VLOOKUP(J303,'[2]Visual Chart'!$A$2:$R$481,5,0)</f>
        <v>369.82499999999999</v>
      </c>
      <c r="L298" s="885" t="str">
        <f>VLOOKUP(L303,'[2]Visual Chart'!$A$2:$R$481,13,0)</f>
        <v>C</v>
      </c>
      <c r="M298" s="120">
        <f>VLOOKUP(L303,'[2]Visual Chart'!$A$2:$R$481,5,0)</f>
        <v>390</v>
      </c>
      <c r="N298" s="885">
        <f>VLOOKUP(N303,'[2]Visual Chart'!$A$2:$R$481,13,0)</f>
        <v>0</v>
      </c>
      <c r="O298" s="120">
        <f>VLOOKUP(N303,'[2]Visual Chart'!$A$2:$R$481,5,0)</f>
        <v>387</v>
      </c>
      <c r="P298" s="885">
        <f>VLOOKUP(P303,'[2]Visual Chart'!$A$2:$R$481,13,0)</f>
        <v>0</v>
      </c>
      <c r="Q298" s="120">
        <f>VLOOKUP(P303,'[2]Visual Chart'!$A$2:$R$481,5,0)</f>
        <v>392</v>
      </c>
      <c r="R298" s="885">
        <f>VLOOKUP(R303,'[2]Visual Chart'!$A$2:$R$481,13,0)</f>
        <v>0</v>
      </c>
      <c r="S298" s="120">
        <f>VLOOKUP(R303,'[2]Visual Chart'!$A$2:$R$481,5,0)</f>
        <v>394</v>
      </c>
      <c r="T298" s="885">
        <f>VLOOKUP(T303,'[2]Visual Chart'!$A$2:$R$481,13,0)</f>
        <v>0</v>
      </c>
      <c r="U298" s="120">
        <f>VLOOKUP(T303,'[2]Visual Chart'!$A$2:$R$481,5,0)</f>
        <v>401</v>
      </c>
      <c r="V298" s="871">
        <f>SUM(C298:U298)</f>
        <v>3896.8249999999998</v>
      </c>
      <c r="W298" s="972"/>
      <c r="X298" s="879"/>
      <c r="Y298" s="881"/>
      <c r="Z298" s="868"/>
      <c r="AA298" s="875"/>
      <c r="AB298" s="875"/>
      <c r="AC298" s="868"/>
      <c r="AD298" s="875"/>
      <c r="AE298" s="875"/>
      <c r="AF298" s="875"/>
      <c r="AG298" s="868"/>
      <c r="AH298" s="868"/>
      <c r="AI298" s="868"/>
      <c r="AJ298" s="868"/>
      <c r="AK298" s="868"/>
      <c r="AL298" s="870"/>
    </row>
    <row r="299" spans="1:38" s="118" customFormat="1" ht="12.65" customHeight="1">
      <c r="A299" s="117"/>
      <c r="B299" s="886"/>
      <c r="C299" s="629"/>
      <c r="D299" s="886"/>
      <c r="E299" s="629"/>
      <c r="F299" s="886"/>
      <c r="G299" s="629"/>
      <c r="H299" s="886"/>
      <c r="I299" s="629"/>
      <c r="J299" s="886"/>
      <c r="K299" s="629"/>
      <c r="L299" s="886"/>
      <c r="M299" s="629"/>
      <c r="N299" s="886"/>
      <c r="O299" s="629"/>
      <c r="P299" s="886"/>
      <c r="Q299" s="629"/>
      <c r="R299" s="886"/>
      <c r="S299" s="629"/>
      <c r="T299" s="886"/>
      <c r="U299" s="626"/>
      <c r="V299" s="626"/>
      <c r="W299" s="626"/>
      <c r="X299" s="879"/>
      <c r="Y299" s="881"/>
      <c r="Z299" s="868"/>
      <c r="AA299" s="875"/>
      <c r="AB299" s="875"/>
      <c r="AC299" s="868"/>
      <c r="AD299" s="875"/>
      <c r="AE299" s="875"/>
      <c r="AF299" s="875"/>
      <c r="AG299" s="868"/>
      <c r="AH299" s="868"/>
      <c r="AI299" s="868"/>
      <c r="AJ299" s="868"/>
      <c r="AK299" s="868"/>
      <c r="AL299" s="870"/>
    </row>
    <row r="300" spans="1:38" s="118" customFormat="1" ht="13.5" customHeight="1" thickBot="1">
      <c r="A300" s="117"/>
      <c r="B300" s="887"/>
      <c r="C300" s="626"/>
      <c r="D300" s="887"/>
      <c r="E300" s="626"/>
      <c r="F300" s="887"/>
      <c r="G300" s="626"/>
      <c r="H300" s="887"/>
      <c r="I300" s="626"/>
      <c r="J300" s="887"/>
      <c r="K300" s="626"/>
      <c r="L300" s="887"/>
      <c r="M300" s="626"/>
      <c r="N300" s="887"/>
      <c r="O300" s="626"/>
      <c r="P300" s="887"/>
      <c r="Q300" s="626"/>
      <c r="R300" s="887"/>
      <c r="S300" s="626"/>
      <c r="T300" s="887"/>
      <c r="U300" s="626"/>
      <c r="V300" s="626"/>
      <c r="W300" s="626"/>
      <c r="X300" s="879"/>
      <c r="Y300" s="881"/>
      <c r="Z300" s="868"/>
      <c r="AA300" s="875"/>
      <c r="AB300" s="875"/>
      <c r="AC300" s="868"/>
      <c r="AD300" s="875"/>
      <c r="AE300" s="875"/>
      <c r="AF300" s="875"/>
      <c r="AG300" s="868"/>
      <c r="AH300" s="868"/>
      <c r="AI300" s="868"/>
      <c r="AJ300" s="868"/>
      <c r="AK300" s="868"/>
      <c r="AL300" s="870"/>
    </row>
    <row r="301" spans="1:38" s="118" customFormat="1" ht="13.5" customHeight="1">
      <c r="A301" s="117"/>
      <c r="B301" s="120" t="str">
        <f>VLOOKUP(B303,'[2]Visual Chart'!$A$2:$R$481,3,0)</f>
        <v>A+3</v>
      </c>
      <c r="C301" s="626"/>
      <c r="D301" s="120" t="str">
        <f>VLOOKUP(D303,'[2]Visual Chart'!$A$2:$R$481,3,0)</f>
        <v>A+0</v>
      </c>
      <c r="E301" s="628"/>
      <c r="F301" s="120" t="str">
        <f>VLOOKUP(F303,'[2]Visual Chart'!$A$2:$R$481,3,0)</f>
        <v>A+0</v>
      </c>
      <c r="G301" s="628"/>
      <c r="H301" s="120" t="str">
        <f>VLOOKUP(H303,'[2]Visual Chart'!$A$2:$R$481,3,0)</f>
        <v>A+0</v>
      </c>
      <c r="I301" s="628"/>
      <c r="J301" s="120" t="str">
        <f>VLOOKUP(J303,'[2]Visual Chart'!$A$2:$R$481,3,0)</f>
        <v>A+0</v>
      </c>
      <c r="K301" s="628"/>
      <c r="L301" s="120" t="str">
        <f>VLOOKUP(L303,'[2]Visual Chart'!$A$2:$R$481,3,0)</f>
        <v>C1+0</v>
      </c>
      <c r="M301" s="628"/>
      <c r="N301" s="120" t="str">
        <f>VLOOKUP(N303,'[2]Visual Chart'!$A$2:$R$481,3,0)</f>
        <v>A+0</v>
      </c>
      <c r="O301" s="628"/>
      <c r="P301" s="120" t="str">
        <f>VLOOKUP(P303,'[2]Visual Chart'!$A$2:$R$481,3,0)</f>
        <v>A+0</v>
      </c>
      <c r="Q301" s="628"/>
      <c r="R301" s="120" t="str">
        <f>VLOOKUP(R303,'[2]Visual Chart'!$A$2:$R$481,3,0)</f>
        <v>A+0</v>
      </c>
      <c r="S301" s="628"/>
      <c r="T301" s="120" t="str">
        <f>VLOOKUP(T303,'[2]Visual Chart'!$A$2:$R$481,3,0)</f>
        <v>A+0</v>
      </c>
      <c r="U301" s="628"/>
      <c r="V301" s="626"/>
      <c r="W301" s="626"/>
      <c r="X301" s="879"/>
      <c r="Y301" s="881"/>
      <c r="Z301" s="868"/>
      <c r="AA301" s="875"/>
      <c r="AB301" s="875"/>
      <c r="AC301" s="868"/>
      <c r="AD301" s="875"/>
      <c r="AE301" s="875"/>
      <c r="AF301" s="875"/>
      <c r="AG301" s="868"/>
      <c r="AH301" s="868"/>
      <c r="AI301" s="868"/>
      <c r="AJ301" s="868"/>
      <c r="AK301" s="868"/>
      <c r="AL301" s="870"/>
    </row>
    <row r="302" spans="1:38" s="118" customFormat="1" ht="14.15" customHeight="1">
      <c r="A302" s="117"/>
      <c r="B302" s="142"/>
      <c r="C302" s="628"/>
      <c r="D302" s="142"/>
      <c r="E302" s="628"/>
      <c r="F302" s="142"/>
      <c r="G302" s="628"/>
      <c r="H302" s="142"/>
      <c r="I302" s="628"/>
      <c r="J302" s="142"/>
      <c r="K302" s="628"/>
      <c r="L302" s="628"/>
      <c r="M302" s="628"/>
      <c r="N302" s="628"/>
      <c r="O302" s="628"/>
      <c r="P302" s="628"/>
      <c r="Q302" s="628"/>
      <c r="R302" s="628"/>
      <c r="S302" s="628"/>
      <c r="T302" s="628"/>
      <c r="U302" s="628"/>
      <c r="V302" s="626"/>
      <c r="W302" s="626"/>
      <c r="X302" s="879"/>
      <c r="Y302" s="881"/>
      <c r="Z302" s="868"/>
      <c r="AA302" s="875"/>
      <c r="AB302" s="875"/>
      <c r="AC302" s="868"/>
      <c r="AD302" s="875"/>
      <c r="AE302" s="875"/>
      <c r="AF302" s="875"/>
      <c r="AG302" s="868"/>
      <c r="AH302" s="868"/>
      <c r="AI302" s="868"/>
      <c r="AJ302" s="868"/>
      <c r="AK302" s="868"/>
      <c r="AL302" s="870"/>
    </row>
    <row r="303" spans="1:38" s="118" customFormat="1" ht="14.15" customHeight="1" thickBot="1">
      <c r="A303" s="117" t="s">
        <v>622</v>
      </c>
      <c r="B303" s="640">
        <f>T292+1</f>
        <v>230</v>
      </c>
      <c r="C303" s="640"/>
      <c r="D303" s="640">
        <f>B303+1</f>
        <v>231</v>
      </c>
      <c r="E303" s="640"/>
      <c r="F303" s="640">
        <f t="shared" ref="F303" si="180">D303+1</f>
        <v>232</v>
      </c>
      <c r="G303" s="640"/>
      <c r="H303" s="640">
        <f t="shared" ref="H303" si="181">F303+1</f>
        <v>233</v>
      </c>
      <c r="I303" s="640"/>
      <c r="J303" s="640">
        <f t="shared" ref="J303" si="182">H303+1</f>
        <v>234</v>
      </c>
      <c r="K303" s="640"/>
      <c r="L303" s="640">
        <f t="shared" ref="L303" si="183">J303+1</f>
        <v>235</v>
      </c>
      <c r="M303" s="640"/>
      <c r="N303" s="640">
        <f t="shared" ref="N303" si="184">L303+1</f>
        <v>236</v>
      </c>
      <c r="O303" s="640"/>
      <c r="P303" s="640">
        <f t="shared" ref="P303" si="185">N303+1</f>
        <v>237</v>
      </c>
      <c r="Q303" s="640"/>
      <c r="R303" s="640">
        <f t="shared" ref="R303" si="186">P303+1</f>
        <v>238</v>
      </c>
      <c r="S303" s="640"/>
      <c r="T303" s="640">
        <f t="shared" ref="T303" si="187">R303+1</f>
        <v>239</v>
      </c>
      <c r="U303" s="626"/>
      <c r="V303" s="626"/>
      <c r="W303" s="626"/>
      <c r="X303" s="879"/>
      <c r="Y303" s="881"/>
      <c r="Z303" s="868"/>
      <c r="AA303" s="876"/>
      <c r="AB303" s="877"/>
      <c r="AC303" s="868"/>
      <c r="AD303" s="876"/>
      <c r="AE303" s="876"/>
      <c r="AF303" s="876"/>
      <c r="AG303" s="868"/>
      <c r="AH303" s="868"/>
      <c r="AI303" s="868"/>
      <c r="AJ303" s="868"/>
      <c r="AK303" s="868"/>
      <c r="AL303" s="870"/>
    </row>
    <row r="304" spans="1:38" s="118" customFormat="1" ht="14.5">
      <c r="A304" s="117"/>
      <c r="B304" s="626"/>
      <c r="C304" s="631"/>
      <c r="D304" s="626"/>
      <c r="E304" s="631"/>
      <c r="F304" s="626"/>
      <c r="G304" s="631"/>
      <c r="H304" s="626"/>
      <c r="I304" s="631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878">
        <f>V309/1000</f>
        <v>4.0439439999999998</v>
      </c>
      <c r="Y304" s="880">
        <f>X304</f>
        <v>4.0439439999999998</v>
      </c>
      <c r="Z304" s="867"/>
      <c r="AA304" s="874">
        <f>COUNTA(B305:T305)</f>
        <v>10</v>
      </c>
      <c r="AB304" s="874">
        <f>COUNTIF(B309:T311,"C")</f>
        <v>0</v>
      </c>
      <c r="AC304" s="867">
        <f>AA304-AB304</f>
        <v>10</v>
      </c>
      <c r="AD304" s="874"/>
      <c r="AE304" s="874">
        <f>COUNTA(B305:T305)</f>
        <v>10</v>
      </c>
      <c r="AF304" s="874">
        <f>COUNTIF(A308:T308,"C")</f>
        <v>0</v>
      </c>
      <c r="AG304" s="867">
        <f>AE304-AF304</f>
        <v>10</v>
      </c>
      <c r="AH304" s="867"/>
      <c r="AI304" s="867"/>
      <c r="AJ304" s="867"/>
      <c r="AK304" s="867"/>
      <c r="AL304" s="869"/>
    </row>
    <row r="305" spans="1:38" s="118" customFormat="1" ht="13.5" customHeight="1">
      <c r="A305" s="117"/>
      <c r="B305" s="120" t="str">
        <f>VLOOKUP(B314,'[2]Visual Chart'!$A$2:$R$481,2,0)</f>
        <v>90/5</v>
      </c>
      <c r="C305" s="626"/>
      <c r="D305" s="120" t="str">
        <f>VLOOKUP(D314,'[2]Visual Chart'!$A$2:$R$481,2,0)</f>
        <v>90/6</v>
      </c>
      <c r="E305" s="142"/>
      <c r="F305" s="120" t="str">
        <f>VLOOKUP(F314,'[2]Visual Chart'!$A$2:$R$481,2,0)</f>
        <v>90/7</v>
      </c>
      <c r="G305" s="142"/>
      <c r="H305" s="120" t="str">
        <f>VLOOKUP(H314,'[2]Visual Chart'!$A$2:$R$481,2,0)</f>
        <v>90/8</v>
      </c>
      <c r="I305" s="142"/>
      <c r="J305" s="120" t="str">
        <f>VLOOKUP(J314,'[2]Visual Chart'!$A$2:$R$481,2,0)</f>
        <v>90/9</v>
      </c>
      <c r="K305" s="142"/>
      <c r="L305" s="120" t="str">
        <f>VLOOKUP(L314,'[2]Visual Chart'!$A$2:$R$481,2,0)</f>
        <v>90/10</v>
      </c>
      <c r="M305" s="628"/>
      <c r="N305" s="120" t="str">
        <f>VLOOKUP(N314,'[2]Visual Chart'!$A$2:$R$481,2,0)</f>
        <v>90/11</v>
      </c>
      <c r="O305" s="628"/>
      <c r="P305" s="120" t="str">
        <f>VLOOKUP(P314,'[2]Visual Chart'!$A$2:$R$481,2,0)</f>
        <v>91/0</v>
      </c>
      <c r="Q305" s="628"/>
      <c r="R305" s="120" t="str">
        <f>VLOOKUP(R314,'[2]Visual Chart'!$A$2:$R$481,2,0)</f>
        <v>91/1</v>
      </c>
      <c r="S305" s="628"/>
      <c r="T305" s="120" t="str">
        <f>VLOOKUP(T314,'[2]Visual Chart'!$A$2:$R$481,2,0)</f>
        <v>91/2</v>
      </c>
      <c r="U305" s="626"/>
      <c r="V305" s="626"/>
      <c r="W305" s="626"/>
      <c r="X305" s="879"/>
      <c r="Y305" s="881"/>
      <c r="Z305" s="868"/>
      <c r="AA305" s="875"/>
      <c r="AB305" s="875"/>
      <c r="AC305" s="868"/>
      <c r="AD305" s="875"/>
      <c r="AE305" s="875"/>
      <c r="AF305" s="875"/>
      <c r="AG305" s="868"/>
      <c r="AH305" s="868"/>
      <c r="AI305" s="868"/>
      <c r="AJ305" s="868"/>
      <c r="AK305" s="868"/>
      <c r="AL305" s="870"/>
    </row>
    <row r="306" spans="1:38" s="118" customFormat="1" ht="13.5" customHeight="1">
      <c r="A306" s="117"/>
      <c r="B306" s="626"/>
      <c r="C306" s="626"/>
      <c r="D306" s="626"/>
      <c r="E306" s="626"/>
      <c r="F306" s="626"/>
      <c r="G306" s="626"/>
      <c r="H306" s="626"/>
      <c r="I306" s="626"/>
      <c r="J306" s="626"/>
      <c r="K306" s="626"/>
      <c r="L306" s="626"/>
      <c r="M306" s="626"/>
      <c r="N306" s="626"/>
      <c r="O306" s="626"/>
      <c r="P306" s="626"/>
      <c r="Q306" s="626"/>
      <c r="R306" s="626"/>
      <c r="S306" s="626"/>
      <c r="T306" s="626"/>
      <c r="U306" s="626"/>
      <c r="V306" s="626"/>
      <c r="W306" s="626"/>
      <c r="X306" s="879"/>
      <c r="Y306" s="881"/>
      <c r="Z306" s="868"/>
      <c r="AA306" s="875"/>
      <c r="AB306" s="875"/>
      <c r="AC306" s="868"/>
      <c r="AD306" s="875"/>
      <c r="AE306" s="875"/>
      <c r="AF306" s="875"/>
      <c r="AG306" s="868"/>
      <c r="AH306" s="868"/>
      <c r="AI306" s="868"/>
      <c r="AJ306" s="868"/>
      <c r="AK306" s="868"/>
      <c r="AL306" s="870"/>
    </row>
    <row r="307" spans="1:38" s="118" customFormat="1" ht="13.5" customHeight="1">
      <c r="A307" s="117"/>
      <c r="B307" s="628"/>
      <c r="C307" s="628"/>
      <c r="D307" s="628"/>
      <c r="E307" s="626"/>
      <c r="F307" s="628"/>
      <c r="G307" s="628"/>
      <c r="H307" s="628"/>
      <c r="I307" s="626"/>
      <c r="J307" s="628"/>
      <c r="K307" s="628"/>
      <c r="L307" s="628"/>
      <c r="M307" s="628"/>
      <c r="N307" s="628"/>
      <c r="O307" s="628"/>
      <c r="P307" s="628"/>
      <c r="Q307" s="628"/>
      <c r="R307" s="628"/>
      <c r="S307" s="628"/>
      <c r="T307" s="628"/>
      <c r="U307" s="626"/>
      <c r="V307" s="626"/>
      <c r="W307" s="626"/>
      <c r="X307" s="879"/>
      <c r="Y307" s="881"/>
      <c r="Z307" s="868"/>
      <c r="AA307" s="875"/>
      <c r="AB307" s="875"/>
      <c r="AC307" s="868"/>
      <c r="AD307" s="875"/>
      <c r="AE307" s="875"/>
      <c r="AF307" s="875"/>
      <c r="AG307" s="868"/>
      <c r="AH307" s="868"/>
      <c r="AI307" s="868"/>
      <c r="AJ307" s="868"/>
      <c r="AK307" s="868"/>
      <c r="AL307" s="870"/>
    </row>
    <row r="308" spans="1:38" s="118" customFormat="1" ht="13.5" customHeight="1" thickBot="1">
      <c r="A308" s="117"/>
      <c r="B308" s="628"/>
      <c r="C308" s="628"/>
      <c r="D308" s="628"/>
      <c r="E308" s="626"/>
      <c r="F308" s="628"/>
      <c r="G308" s="628"/>
      <c r="H308" s="628"/>
      <c r="I308" s="626"/>
      <c r="J308" s="628"/>
      <c r="K308" s="628"/>
      <c r="L308" s="628"/>
      <c r="M308" s="628"/>
      <c r="N308" s="628"/>
      <c r="O308" s="628"/>
      <c r="P308" s="628"/>
      <c r="Q308" s="628"/>
      <c r="R308" s="626"/>
      <c r="S308" s="628"/>
      <c r="T308" s="628"/>
      <c r="U308" s="626"/>
      <c r="V308" s="626"/>
      <c r="W308" s="636"/>
      <c r="X308" s="879"/>
      <c r="Y308" s="881"/>
      <c r="Z308" s="868"/>
      <c r="AA308" s="875"/>
      <c r="AB308" s="875"/>
      <c r="AC308" s="868"/>
      <c r="AD308" s="875"/>
      <c r="AE308" s="875"/>
      <c r="AF308" s="875"/>
      <c r="AG308" s="868"/>
      <c r="AH308" s="868"/>
      <c r="AI308" s="868"/>
      <c r="AJ308" s="868"/>
      <c r="AK308" s="868"/>
      <c r="AL308" s="870"/>
    </row>
    <row r="309" spans="1:38" s="118" customFormat="1" ht="13.5" customHeight="1">
      <c r="A309" s="117"/>
      <c r="B309" s="885">
        <f>VLOOKUP(B314,'[2]Visual Chart'!$A$2:$R$481,13,0)</f>
        <v>0</v>
      </c>
      <c r="C309" s="120">
        <f>VLOOKUP(B314,'[2]Visual Chart'!$A$2:$R$481,5,0)</f>
        <v>426</v>
      </c>
      <c r="D309" s="885">
        <f>VLOOKUP(D314,'[2]Visual Chart'!$A$2:$R$481,13,0)</f>
        <v>0</v>
      </c>
      <c r="E309" s="120">
        <f>VLOOKUP(D314,'[2]Visual Chart'!$A$2:$R$481,5,0)</f>
        <v>378</v>
      </c>
      <c r="F309" s="885">
        <f>VLOOKUP(F314,'[2]Visual Chart'!$A$2:$R$481,13,0)</f>
        <v>0</v>
      </c>
      <c r="G309" s="120">
        <f>VLOOKUP(F314,'[2]Visual Chart'!$A$2:$R$481,5,0)</f>
        <v>422</v>
      </c>
      <c r="H309" s="885">
        <f>VLOOKUP(H314,'[2]Visual Chart'!$A$2:$R$481,13,0)</f>
        <v>0</v>
      </c>
      <c r="I309" s="120">
        <f>VLOOKUP(H314,'[2]Visual Chart'!$A$2:$R$481,5,0)</f>
        <v>425</v>
      </c>
      <c r="J309" s="885">
        <f>VLOOKUP(J314,'[2]Visual Chart'!$A$2:$R$481,13,0)</f>
        <v>0</v>
      </c>
      <c r="K309" s="120">
        <f>VLOOKUP(J314,'[2]Visual Chart'!$A$2:$R$481,5,0)</f>
        <v>407</v>
      </c>
      <c r="L309" s="885">
        <f>VLOOKUP(L314,'[2]Visual Chart'!$A$2:$R$481,13,0)</f>
        <v>0</v>
      </c>
      <c r="M309" s="120">
        <f>VLOOKUP(L314,'[2]Visual Chart'!$A$2:$R$481,5,0)</f>
        <v>378</v>
      </c>
      <c r="N309" s="885">
        <f>VLOOKUP(N314,'[2]Visual Chart'!$A$2:$R$481,13,0)</f>
        <v>0</v>
      </c>
      <c r="O309" s="120">
        <f>VLOOKUP(N314,'[2]Visual Chart'!$A$2:$R$481,5,0)</f>
        <v>376.94400000000002</v>
      </c>
      <c r="P309" s="885">
        <f>VLOOKUP(P314,'[2]Visual Chart'!$A$2:$R$481,13,0)</f>
        <v>0</v>
      </c>
      <c r="Q309" s="120">
        <f>VLOOKUP(P314,'[2]Visual Chart'!$A$2:$R$481,5,0)</f>
        <v>405</v>
      </c>
      <c r="R309" s="885">
        <f>VLOOKUP(R314,'[2]Visual Chart'!$A$2:$R$481,13,0)</f>
        <v>0</v>
      </c>
      <c r="S309" s="120">
        <f>VLOOKUP(R314,'[2]Visual Chart'!$A$2:$R$481,5,0)</f>
        <v>402</v>
      </c>
      <c r="T309" s="885">
        <f>VLOOKUP(T314,'[2]Visual Chart'!$A$2:$R$481,13,0)</f>
        <v>0</v>
      </c>
      <c r="U309" s="120">
        <f>VLOOKUP(T314,'[2]Visual Chart'!$A$2:$R$481,5,0)</f>
        <v>424</v>
      </c>
      <c r="V309" s="871">
        <f>SUM(C309:U309)</f>
        <v>4043.944</v>
      </c>
      <c r="W309" s="972"/>
      <c r="X309" s="879"/>
      <c r="Y309" s="881"/>
      <c r="Z309" s="868"/>
      <c r="AA309" s="875"/>
      <c r="AB309" s="875"/>
      <c r="AC309" s="868"/>
      <c r="AD309" s="875"/>
      <c r="AE309" s="875"/>
      <c r="AF309" s="875"/>
      <c r="AG309" s="868"/>
      <c r="AH309" s="868"/>
      <c r="AI309" s="868"/>
      <c r="AJ309" s="868"/>
      <c r="AK309" s="868"/>
      <c r="AL309" s="870"/>
    </row>
    <row r="310" spans="1:38" s="118" customFormat="1" ht="12.65" customHeight="1">
      <c r="A310" s="117"/>
      <c r="B310" s="886"/>
      <c r="C310" s="629"/>
      <c r="D310" s="886"/>
      <c r="E310" s="629"/>
      <c r="F310" s="886"/>
      <c r="G310" s="629"/>
      <c r="H310" s="886"/>
      <c r="I310" s="629"/>
      <c r="J310" s="886"/>
      <c r="K310" s="629"/>
      <c r="L310" s="886"/>
      <c r="M310" s="629"/>
      <c r="N310" s="886"/>
      <c r="O310" s="629"/>
      <c r="P310" s="886"/>
      <c r="Q310" s="629"/>
      <c r="R310" s="886"/>
      <c r="S310" s="629"/>
      <c r="T310" s="886"/>
      <c r="U310" s="626"/>
      <c r="V310" s="626"/>
      <c r="W310" s="626"/>
      <c r="X310" s="879"/>
      <c r="Y310" s="881"/>
      <c r="Z310" s="868"/>
      <c r="AA310" s="875"/>
      <c r="AB310" s="875"/>
      <c r="AC310" s="868"/>
      <c r="AD310" s="875"/>
      <c r="AE310" s="875"/>
      <c r="AF310" s="875"/>
      <c r="AG310" s="868"/>
      <c r="AH310" s="868"/>
      <c r="AI310" s="868"/>
      <c r="AJ310" s="868"/>
      <c r="AK310" s="868"/>
      <c r="AL310" s="870"/>
    </row>
    <row r="311" spans="1:38" s="118" customFormat="1" ht="13.5" customHeight="1" thickBot="1">
      <c r="A311" s="117"/>
      <c r="B311" s="887"/>
      <c r="C311" s="626"/>
      <c r="D311" s="887"/>
      <c r="E311" s="626"/>
      <c r="F311" s="887"/>
      <c r="G311" s="626"/>
      <c r="H311" s="887"/>
      <c r="I311" s="626"/>
      <c r="J311" s="887"/>
      <c r="K311" s="626"/>
      <c r="L311" s="887"/>
      <c r="M311" s="626"/>
      <c r="N311" s="887"/>
      <c r="O311" s="626"/>
      <c r="P311" s="887"/>
      <c r="Q311" s="626"/>
      <c r="R311" s="887"/>
      <c r="S311" s="626"/>
      <c r="T311" s="887"/>
      <c r="U311" s="626"/>
      <c r="V311" s="626"/>
      <c r="W311" s="626"/>
      <c r="X311" s="879"/>
      <c r="Y311" s="881"/>
      <c r="Z311" s="868"/>
      <c r="AA311" s="875"/>
      <c r="AB311" s="875"/>
      <c r="AC311" s="868"/>
      <c r="AD311" s="875"/>
      <c r="AE311" s="875"/>
      <c r="AF311" s="875"/>
      <c r="AG311" s="868"/>
      <c r="AH311" s="868"/>
      <c r="AI311" s="868"/>
      <c r="AJ311" s="868"/>
      <c r="AK311" s="868"/>
      <c r="AL311" s="870"/>
    </row>
    <row r="312" spans="1:38" s="118" customFormat="1" ht="13.5" customHeight="1">
      <c r="A312" s="117"/>
      <c r="B312" s="120" t="str">
        <f>VLOOKUP(B314,'[2]Visual Chart'!$A$2:$R$481,3,0)</f>
        <v>A+3</v>
      </c>
      <c r="C312" s="628"/>
      <c r="D312" s="120" t="str">
        <f>VLOOKUP(D314,'[2]Visual Chart'!$A$2:$R$481,3,0)</f>
        <v>A+3</v>
      </c>
      <c r="E312" s="628"/>
      <c r="F312" s="120" t="str">
        <f>VLOOKUP(F314,'[2]Visual Chart'!$A$2:$R$481,3,0)</f>
        <v>A-3</v>
      </c>
      <c r="G312" s="628"/>
      <c r="H312" s="120" t="str">
        <f>VLOOKUP(H314,'[2]Visual Chart'!$A$2:$R$481,3,0)</f>
        <v>A+6</v>
      </c>
      <c r="I312" s="628"/>
      <c r="J312" s="120" t="str">
        <f>VLOOKUP(J314,'[2]Visual Chart'!$A$2:$R$481,3,0)</f>
        <v>A+6</v>
      </c>
      <c r="K312" s="628"/>
      <c r="L312" s="120" t="str">
        <f>VLOOKUP(L314,'[2]Visual Chart'!$A$2:$R$481,3,0)</f>
        <v>A-3</v>
      </c>
      <c r="M312" s="628"/>
      <c r="N312" s="120" t="str">
        <f>VLOOKUP(N314,'[2]Visual Chart'!$A$2:$R$481,3,0)</f>
        <v>A+0</v>
      </c>
      <c r="O312" s="628"/>
      <c r="P312" s="120" t="str">
        <f>VLOOKUP(P314,'[2]Visual Chart'!$A$2:$R$481,3,0)</f>
        <v>B2+0</v>
      </c>
      <c r="Q312" s="628"/>
      <c r="R312" s="120" t="str">
        <f>VLOOKUP(R314,'[2]Visual Chart'!$A$2:$R$481,3,0)</f>
        <v>A+3</v>
      </c>
      <c r="S312" s="628"/>
      <c r="T312" s="120" t="str">
        <f>VLOOKUP(T314,'[2]Visual Chart'!$A$2:$R$481,3,0)</f>
        <v>A+3</v>
      </c>
      <c r="U312" s="626"/>
      <c r="V312" s="626"/>
      <c r="W312" s="626"/>
      <c r="X312" s="879"/>
      <c r="Y312" s="881"/>
      <c r="Z312" s="868"/>
      <c r="AA312" s="875"/>
      <c r="AB312" s="875"/>
      <c r="AC312" s="868"/>
      <c r="AD312" s="875"/>
      <c r="AE312" s="875"/>
      <c r="AF312" s="875"/>
      <c r="AG312" s="868"/>
      <c r="AH312" s="868"/>
      <c r="AI312" s="868"/>
      <c r="AJ312" s="868"/>
      <c r="AK312" s="868"/>
      <c r="AL312" s="870"/>
    </row>
    <row r="313" spans="1:38" s="118" customFormat="1" ht="14.15" customHeight="1">
      <c r="A313" s="117"/>
      <c r="B313" s="142"/>
      <c r="C313" s="628"/>
      <c r="D313" s="142"/>
      <c r="E313" s="628"/>
      <c r="F313" s="142"/>
      <c r="G313" s="628"/>
      <c r="H313" s="142"/>
      <c r="I313" s="628"/>
      <c r="J313" s="142"/>
      <c r="K313" s="628"/>
      <c r="L313" s="628"/>
      <c r="M313" s="628"/>
      <c r="N313" s="628"/>
      <c r="O313" s="628"/>
      <c r="P313" s="628"/>
      <c r="Q313" s="628"/>
      <c r="R313" s="628"/>
      <c r="S313" s="628"/>
      <c r="T313" s="628"/>
      <c r="U313" s="628"/>
      <c r="V313" s="626"/>
      <c r="W313" s="626"/>
      <c r="X313" s="879"/>
      <c r="Y313" s="881"/>
      <c r="Z313" s="868"/>
      <c r="AA313" s="875"/>
      <c r="AB313" s="875"/>
      <c r="AC313" s="868"/>
      <c r="AD313" s="875"/>
      <c r="AE313" s="875"/>
      <c r="AF313" s="875"/>
      <c r="AG313" s="868"/>
      <c r="AH313" s="868"/>
      <c r="AI313" s="868"/>
      <c r="AJ313" s="868"/>
      <c r="AK313" s="868"/>
      <c r="AL313" s="870"/>
    </row>
    <row r="314" spans="1:38" s="118" customFormat="1" ht="14.15" customHeight="1" thickBot="1">
      <c r="A314" s="117"/>
      <c r="B314" s="640">
        <f>T303+1</f>
        <v>240</v>
      </c>
      <c r="C314" s="640"/>
      <c r="D314" s="640">
        <f>B314+1</f>
        <v>241</v>
      </c>
      <c r="E314" s="640"/>
      <c r="F314" s="640">
        <f t="shared" ref="F314" si="188">D314+1</f>
        <v>242</v>
      </c>
      <c r="G314" s="640"/>
      <c r="H314" s="640">
        <f t="shared" ref="H314" si="189">F314+1</f>
        <v>243</v>
      </c>
      <c r="I314" s="640"/>
      <c r="J314" s="640">
        <f t="shared" ref="J314" si="190">H314+1</f>
        <v>244</v>
      </c>
      <c r="K314" s="640"/>
      <c r="L314" s="640">
        <f t="shared" ref="L314" si="191">J314+1</f>
        <v>245</v>
      </c>
      <c r="M314" s="640"/>
      <c r="N314" s="640">
        <f t="shared" ref="N314" si="192">L314+1</f>
        <v>246</v>
      </c>
      <c r="O314" s="640"/>
      <c r="P314" s="640">
        <f t="shared" ref="P314" si="193">N314+1</f>
        <v>247</v>
      </c>
      <c r="Q314" s="640"/>
      <c r="R314" s="640">
        <f t="shared" ref="R314" si="194">P314+1</f>
        <v>248</v>
      </c>
      <c r="S314" s="640"/>
      <c r="T314" s="640">
        <f t="shared" ref="T314" si="195">R314+1</f>
        <v>249</v>
      </c>
      <c r="U314" s="640"/>
      <c r="V314" s="640"/>
      <c r="W314" s="626"/>
      <c r="X314" s="879"/>
      <c r="Y314" s="881"/>
      <c r="Z314" s="868"/>
      <c r="AA314" s="876"/>
      <c r="AB314" s="877"/>
      <c r="AC314" s="868"/>
      <c r="AD314" s="876"/>
      <c r="AE314" s="876"/>
      <c r="AF314" s="876"/>
      <c r="AG314" s="868"/>
      <c r="AH314" s="868"/>
      <c r="AI314" s="868"/>
      <c r="AJ314" s="868"/>
      <c r="AK314" s="868"/>
      <c r="AL314" s="870"/>
    </row>
    <row r="315" spans="1:38" s="118" customFormat="1" ht="14.5">
      <c r="A315" s="117"/>
      <c r="B315" s="626"/>
      <c r="C315" s="631"/>
      <c r="D315" s="626"/>
      <c r="E315" s="631"/>
      <c r="F315" s="626"/>
      <c r="G315" s="631"/>
      <c r="H315" s="626"/>
      <c r="I315" s="631"/>
      <c r="J315" s="626"/>
      <c r="K315" s="626"/>
      <c r="L315" s="626"/>
      <c r="M315" s="626"/>
      <c r="N315" s="626"/>
      <c r="O315" s="626"/>
      <c r="P315" s="626"/>
      <c r="Q315" s="626"/>
      <c r="R315" s="626"/>
      <c r="S315" s="626"/>
      <c r="T315" s="626"/>
      <c r="U315" s="626"/>
      <c r="V315" s="626"/>
      <c r="W315" s="626"/>
      <c r="X315" s="878">
        <f>V320/1000</f>
        <v>3.8860000000000001</v>
      </c>
      <c r="Y315" s="880">
        <f>X315</f>
        <v>3.8860000000000001</v>
      </c>
      <c r="Z315" s="867"/>
      <c r="AA315" s="874">
        <f>COUNTA(B316:T316)</f>
        <v>10</v>
      </c>
      <c r="AB315" s="874">
        <f>COUNTIF(B320:T322,"C")</f>
        <v>0</v>
      </c>
      <c r="AC315" s="867">
        <f>AA315-AB315</f>
        <v>10</v>
      </c>
      <c r="AD315" s="874"/>
      <c r="AE315" s="874">
        <f>COUNTA(B316:T316)</f>
        <v>10</v>
      </c>
      <c r="AF315" s="874">
        <f>COUNTIF(A319:T319,"C")</f>
        <v>0</v>
      </c>
      <c r="AG315" s="867">
        <f>AE315-AF315</f>
        <v>10</v>
      </c>
      <c r="AH315" s="867"/>
      <c r="AI315" s="867"/>
      <c r="AJ315" s="867"/>
      <c r="AK315" s="867"/>
      <c r="AL315" s="869"/>
    </row>
    <row r="316" spans="1:38" s="118" customFormat="1" ht="13.5" customHeight="1">
      <c r="A316" s="117"/>
      <c r="B316" s="120" t="str">
        <f>VLOOKUP(B326,'[2]Visual Chart'!$A$2:$R$481,2,0)</f>
        <v>91/3</v>
      </c>
      <c r="C316" s="626"/>
      <c r="D316" s="120" t="str">
        <f>VLOOKUP(D326,'[2]Visual Chart'!$A$2:$R$481,2,0)</f>
        <v>91/4</v>
      </c>
      <c r="E316" s="142"/>
      <c r="F316" s="120" t="str">
        <f>VLOOKUP(F326,'[2]Visual Chart'!$A$2:$R$481,2,0)</f>
        <v>91/5</v>
      </c>
      <c r="G316" s="142"/>
      <c r="H316" s="120" t="str">
        <f>VLOOKUP(H326,'[2]Visual Chart'!$A$2:$R$481,2,0)</f>
        <v>91/6</v>
      </c>
      <c r="I316" s="142"/>
      <c r="J316" s="120" t="str">
        <f>VLOOKUP(J326,'[2]Visual Chart'!$A$2:$R$481,2,0)</f>
        <v>91/7</v>
      </c>
      <c r="K316" s="142"/>
      <c r="L316" s="120" t="str">
        <f>VLOOKUP(L326,'[2]Visual Chart'!$A$2:$R$481,2,0)</f>
        <v>91/8</v>
      </c>
      <c r="M316" s="628"/>
      <c r="N316" s="120" t="str">
        <f>VLOOKUP(N326,'[2]Visual Chart'!$A$2:$R$481,2,0)</f>
        <v>91/9</v>
      </c>
      <c r="O316" s="628"/>
      <c r="P316" s="120" t="str">
        <f>VLOOKUP(P326,'[2]Visual Chart'!$A$2:$R$481,2,0)</f>
        <v>91/10</v>
      </c>
      <c r="Q316" s="628"/>
      <c r="R316" s="120" t="str">
        <f>VLOOKUP(R326,'[2]Visual Chart'!$A$2:$R$481,2,0)</f>
        <v>92/0</v>
      </c>
      <c r="S316" s="628"/>
      <c r="T316" s="120" t="str">
        <f>VLOOKUP(T326,'[2]Visual Chart'!$A$2:$R$481,2,0)</f>
        <v>92/1</v>
      </c>
      <c r="U316" s="626"/>
      <c r="V316" s="626"/>
      <c r="W316" s="626"/>
      <c r="X316" s="879"/>
      <c r="Y316" s="881"/>
      <c r="Z316" s="868"/>
      <c r="AA316" s="875"/>
      <c r="AB316" s="875"/>
      <c r="AC316" s="868"/>
      <c r="AD316" s="875"/>
      <c r="AE316" s="875"/>
      <c r="AF316" s="875"/>
      <c r="AG316" s="868"/>
      <c r="AH316" s="868"/>
      <c r="AI316" s="868"/>
      <c r="AJ316" s="868"/>
      <c r="AK316" s="868"/>
      <c r="AL316" s="870"/>
    </row>
    <row r="317" spans="1:38" s="118" customFormat="1" ht="13.5" customHeight="1">
      <c r="A317" s="117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6"/>
      <c r="P317" s="626"/>
      <c r="Q317" s="626"/>
      <c r="R317" s="626"/>
      <c r="S317" s="626"/>
      <c r="T317" s="626"/>
      <c r="U317" s="626"/>
      <c r="V317" s="626"/>
      <c r="W317" s="626"/>
      <c r="X317" s="879"/>
      <c r="Y317" s="881"/>
      <c r="Z317" s="868"/>
      <c r="AA317" s="875"/>
      <c r="AB317" s="875"/>
      <c r="AC317" s="868"/>
      <c r="AD317" s="875"/>
      <c r="AE317" s="875"/>
      <c r="AF317" s="875"/>
      <c r="AG317" s="868"/>
      <c r="AH317" s="868"/>
      <c r="AI317" s="868"/>
      <c r="AJ317" s="868"/>
      <c r="AK317" s="868"/>
      <c r="AL317" s="870"/>
    </row>
    <row r="318" spans="1:38" s="118" customFormat="1" ht="13.5" customHeight="1">
      <c r="A318" s="117"/>
      <c r="B318" s="628"/>
      <c r="C318" s="628"/>
      <c r="D318" s="628"/>
      <c r="E318" s="626"/>
      <c r="F318" s="628"/>
      <c r="G318" s="628"/>
      <c r="H318" s="628"/>
      <c r="I318" s="626"/>
      <c r="J318" s="628"/>
      <c r="K318" s="628"/>
      <c r="L318" s="628"/>
      <c r="M318" s="628"/>
      <c r="N318" s="628"/>
      <c r="O318" s="628"/>
      <c r="P318" s="628"/>
      <c r="Q318" s="628"/>
      <c r="R318" s="628"/>
      <c r="S318" s="628"/>
      <c r="T318" s="628"/>
      <c r="U318" s="626"/>
      <c r="V318" s="626"/>
      <c r="W318" s="626"/>
      <c r="X318" s="879"/>
      <c r="Y318" s="881"/>
      <c r="Z318" s="868"/>
      <c r="AA318" s="875"/>
      <c r="AB318" s="875"/>
      <c r="AC318" s="868"/>
      <c r="AD318" s="875"/>
      <c r="AE318" s="875"/>
      <c r="AF318" s="875"/>
      <c r="AG318" s="868"/>
      <c r="AH318" s="868"/>
      <c r="AI318" s="868"/>
      <c r="AJ318" s="868"/>
      <c r="AK318" s="868"/>
      <c r="AL318" s="870"/>
    </row>
    <row r="319" spans="1:38" s="118" customFormat="1" ht="13.5" customHeight="1" thickBot="1">
      <c r="A319" s="117"/>
      <c r="B319" s="628"/>
      <c r="C319" s="628"/>
      <c r="D319" s="628"/>
      <c r="E319" s="626"/>
      <c r="F319" s="628"/>
      <c r="G319" s="628"/>
      <c r="H319" s="628"/>
      <c r="I319" s="626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6"/>
      <c r="V319" s="626"/>
      <c r="W319" s="636"/>
      <c r="X319" s="879"/>
      <c r="Y319" s="881"/>
      <c r="Z319" s="868"/>
      <c r="AA319" s="875"/>
      <c r="AB319" s="875"/>
      <c r="AC319" s="868"/>
      <c r="AD319" s="875"/>
      <c r="AE319" s="875"/>
      <c r="AF319" s="875"/>
      <c r="AG319" s="868"/>
      <c r="AH319" s="868"/>
      <c r="AI319" s="868"/>
      <c r="AJ319" s="868"/>
      <c r="AK319" s="868"/>
      <c r="AL319" s="870"/>
    </row>
    <row r="320" spans="1:38" s="118" customFormat="1" ht="13.5" customHeight="1">
      <c r="A320" s="117"/>
      <c r="B320" s="885">
        <f>VLOOKUP(B326,'[2]Visual Chart'!$A$2:$R$481,13,0)</f>
        <v>0</v>
      </c>
      <c r="C320" s="120">
        <f>VLOOKUP(B326,'[2]Visual Chart'!$A$2:$R$481,5,0)</f>
        <v>404</v>
      </c>
      <c r="D320" s="885">
        <f>VLOOKUP(D326,'[2]Visual Chart'!$A$2:$R$481,13,0)</f>
        <v>0</v>
      </c>
      <c r="E320" s="120">
        <f>VLOOKUP(D326,'[2]Visual Chart'!$A$2:$R$481,5,0)</f>
        <v>398</v>
      </c>
      <c r="F320" s="885">
        <f>VLOOKUP(F326,'[2]Visual Chart'!$A$2:$R$481,13,0)</f>
        <v>0</v>
      </c>
      <c r="G320" s="120">
        <f>VLOOKUP(F326,'[2]Visual Chart'!$A$2:$R$481,5,0)</f>
        <v>376</v>
      </c>
      <c r="H320" s="885">
        <f>VLOOKUP(H326,'[2]Visual Chart'!$A$2:$R$481,13,0)</f>
        <v>0</v>
      </c>
      <c r="I320" s="120">
        <f>VLOOKUP(H326,'[2]Visual Chart'!$A$2:$R$481,5,0)</f>
        <v>337</v>
      </c>
      <c r="J320" s="885">
        <f>VLOOKUP(J326,'[2]Visual Chart'!$A$2:$R$481,13,0)</f>
        <v>0</v>
      </c>
      <c r="K320" s="120">
        <f>VLOOKUP(J326,'[2]Visual Chart'!$A$2:$R$481,5,0)</f>
        <v>368</v>
      </c>
      <c r="L320" s="885">
        <f>VLOOKUP(L326,'[2]Visual Chart'!$A$2:$R$481,13,0)</f>
        <v>0</v>
      </c>
      <c r="M320" s="120">
        <f>VLOOKUP(L326,'[2]Visual Chart'!$A$2:$R$481,5,0)</f>
        <v>402</v>
      </c>
      <c r="N320" s="885">
        <f>VLOOKUP(N326,'[2]Visual Chart'!$A$2:$R$481,13,0)</f>
        <v>0</v>
      </c>
      <c r="O320" s="120">
        <f>VLOOKUP(N326,'[2]Visual Chart'!$A$2:$R$481,5,0)</f>
        <v>416</v>
      </c>
      <c r="P320" s="885">
        <f>VLOOKUP(P326,'[2]Visual Chart'!$A$2:$R$481,13,0)</f>
        <v>0</v>
      </c>
      <c r="Q320" s="120">
        <f>VLOOKUP(P326,'[2]Visual Chart'!$A$2:$R$481,5,0)</f>
        <v>399</v>
      </c>
      <c r="R320" s="885">
        <f>VLOOKUP(R326,'[2]Visual Chart'!$A$2:$R$481,13,0)</f>
        <v>0</v>
      </c>
      <c r="S320" s="120">
        <f>VLOOKUP(R326,'[2]Visual Chart'!$A$2:$R$481,5,0)</f>
        <v>408</v>
      </c>
      <c r="T320" s="885">
        <f>VLOOKUP(T326,'[2]Visual Chart'!$A$2:$R$481,13,0)</f>
        <v>0</v>
      </c>
      <c r="U320" s="120">
        <f>VLOOKUP(T326,'[2]Visual Chart'!$A$2:$R$481,5,0)</f>
        <v>378</v>
      </c>
      <c r="V320" s="871">
        <f>SUM(C320:U320)</f>
        <v>3886</v>
      </c>
      <c r="W320" s="972"/>
      <c r="X320" s="879"/>
      <c r="Y320" s="881"/>
      <c r="Z320" s="868"/>
      <c r="AA320" s="875"/>
      <c r="AB320" s="875"/>
      <c r="AC320" s="868"/>
      <c r="AD320" s="875"/>
      <c r="AE320" s="875"/>
      <c r="AF320" s="875"/>
      <c r="AG320" s="868"/>
      <c r="AH320" s="868"/>
      <c r="AI320" s="868"/>
      <c r="AJ320" s="868"/>
      <c r="AK320" s="868"/>
      <c r="AL320" s="870"/>
    </row>
    <row r="321" spans="1:38" s="118" customFormat="1" ht="12.65" customHeight="1">
      <c r="A321" s="117"/>
      <c r="B321" s="886"/>
      <c r="C321" s="629"/>
      <c r="D321" s="886"/>
      <c r="E321" s="629"/>
      <c r="F321" s="886"/>
      <c r="G321" s="629"/>
      <c r="H321" s="886"/>
      <c r="I321" s="629"/>
      <c r="J321" s="886"/>
      <c r="K321" s="629"/>
      <c r="L321" s="886"/>
      <c r="M321" s="629"/>
      <c r="N321" s="886"/>
      <c r="O321" s="629"/>
      <c r="P321" s="886"/>
      <c r="Q321" s="629"/>
      <c r="R321" s="886"/>
      <c r="S321" s="629"/>
      <c r="T321" s="886"/>
      <c r="U321" s="626"/>
      <c r="V321" s="626"/>
      <c r="W321" s="626"/>
      <c r="X321" s="879"/>
      <c r="Y321" s="881"/>
      <c r="Z321" s="868"/>
      <c r="AA321" s="875"/>
      <c r="AB321" s="875"/>
      <c r="AC321" s="868"/>
      <c r="AD321" s="875"/>
      <c r="AE321" s="875"/>
      <c r="AF321" s="875"/>
      <c r="AG321" s="868"/>
      <c r="AH321" s="868"/>
      <c r="AI321" s="868"/>
      <c r="AJ321" s="868"/>
      <c r="AK321" s="868"/>
      <c r="AL321" s="870"/>
    </row>
    <row r="322" spans="1:38" s="118" customFormat="1" ht="13.5" customHeight="1" thickBot="1">
      <c r="A322" s="117"/>
      <c r="B322" s="887"/>
      <c r="C322" s="626"/>
      <c r="D322" s="887"/>
      <c r="E322" s="626"/>
      <c r="F322" s="887"/>
      <c r="G322" s="626"/>
      <c r="H322" s="887"/>
      <c r="I322" s="626"/>
      <c r="J322" s="887"/>
      <c r="K322" s="626"/>
      <c r="L322" s="887"/>
      <c r="M322" s="626"/>
      <c r="N322" s="887"/>
      <c r="O322" s="626"/>
      <c r="P322" s="887"/>
      <c r="Q322" s="626"/>
      <c r="R322" s="887"/>
      <c r="S322" s="626"/>
      <c r="T322" s="887"/>
      <c r="U322" s="626"/>
      <c r="V322" s="626"/>
      <c r="W322" s="626"/>
      <c r="X322" s="879"/>
      <c r="Y322" s="881"/>
      <c r="Z322" s="868"/>
      <c r="AA322" s="875"/>
      <c r="AB322" s="875"/>
      <c r="AC322" s="868"/>
      <c r="AD322" s="875"/>
      <c r="AE322" s="875"/>
      <c r="AF322" s="875"/>
      <c r="AG322" s="868"/>
      <c r="AH322" s="868"/>
      <c r="AI322" s="868"/>
      <c r="AJ322" s="868"/>
      <c r="AK322" s="868"/>
      <c r="AL322" s="870"/>
    </row>
    <row r="323" spans="1:38" s="118" customFormat="1" ht="13.4" customHeight="1">
      <c r="A323" s="117"/>
      <c r="B323" s="120" t="str">
        <f>VLOOKUP(B326,'[2]Visual Chart'!$A$2:$R$481,3,0)</f>
        <v>A+3</v>
      </c>
      <c r="C323" s="626"/>
      <c r="D323" s="120" t="str">
        <f>VLOOKUP(D326,'[2]Visual Chart'!$A$2:$R$481,3,0)</f>
        <v>A+3</v>
      </c>
      <c r="E323" s="628"/>
      <c r="F323" s="120" t="str">
        <f>VLOOKUP(F326,'[2]Visual Chart'!$A$2:$R$481,3,0)</f>
        <v>A+0</v>
      </c>
      <c r="G323" s="628"/>
      <c r="H323" s="120" t="str">
        <f>VLOOKUP(H326,'[2]Visual Chart'!$A$2:$R$481,3,0)</f>
        <v>A-3</v>
      </c>
      <c r="I323" s="628"/>
      <c r="J323" s="120" t="str">
        <f>VLOOKUP(J326,'[2]Visual Chart'!$A$2:$R$481,3,0)</f>
        <v>A-3</v>
      </c>
      <c r="K323" s="628"/>
      <c r="L323" s="120" t="str">
        <f>VLOOKUP(L326,'[2]Visual Chart'!$A$2:$R$481,3,0)</f>
        <v>A+0</v>
      </c>
      <c r="M323" s="628"/>
      <c r="N323" s="120" t="str">
        <f>VLOOKUP(N326,'[2]Visual Chart'!$A$2:$R$481,3,0)</f>
        <v>A+1.5</v>
      </c>
      <c r="O323" s="628"/>
      <c r="P323" s="120" t="str">
        <f>VLOOKUP(P326,'[2]Visual Chart'!$A$2:$R$481,3,0)</f>
        <v>A+3</v>
      </c>
      <c r="Q323" s="628"/>
      <c r="R323" s="120" t="str">
        <f>VLOOKUP(R326,'[2]Visual Chart'!$A$2:$R$481,3,0)</f>
        <v>C2+0</v>
      </c>
      <c r="S323" s="628"/>
      <c r="T323" s="120" t="str">
        <f>VLOOKUP(T326,'[2]Visual Chart'!$A$2:$R$481,3,0)</f>
        <v>A+3</v>
      </c>
      <c r="U323" s="628"/>
      <c r="V323" s="626"/>
      <c r="W323" s="626"/>
      <c r="X323" s="879"/>
      <c r="Y323" s="881"/>
      <c r="Z323" s="868"/>
      <c r="AA323" s="875"/>
      <c r="AB323" s="875"/>
      <c r="AC323" s="868"/>
      <c r="AD323" s="875"/>
      <c r="AE323" s="875"/>
      <c r="AF323" s="875"/>
      <c r="AG323" s="868"/>
      <c r="AH323" s="868"/>
      <c r="AI323" s="868"/>
      <c r="AJ323" s="868"/>
      <c r="AK323" s="868"/>
      <c r="AL323" s="870"/>
    </row>
    <row r="324" spans="1:38" s="118" customFormat="1" ht="14.15" customHeight="1">
      <c r="A324" s="117"/>
      <c r="B324" s="142"/>
      <c r="C324" s="628"/>
      <c r="D324" s="142"/>
      <c r="E324" s="628"/>
      <c r="F324" s="142"/>
      <c r="G324" s="628"/>
      <c r="H324" s="142"/>
      <c r="I324" s="628"/>
      <c r="J324" s="142"/>
      <c r="K324" s="628"/>
      <c r="L324" s="628"/>
      <c r="M324" s="628"/>
      <c r="N324" s="628"/>
      <c r="O324" s="628"/>
      <c r="P324" s="628"/>
      <c r="Q324" s="628"/>
      <c r="R324" s="628"/>
      <c r="S324" s="628"/>
      <c r="T324" s="628"/>
      <c r="U324" s="628"/>
      <c r="V324" s="626"/>
      <c r="W324" s="626"/>
      <c r="X324" s="879"/>
      <c r="Y324" s="881"/>
      <c r="Z324" s="868"/>
      <c r="AA324" s="875"/>
      <c r="AB324" s="875"/>
      <c r="AC324" s="868"/>
      <c r="AD324" s="875"/>
      <c r="AE324" s="875"/>
      <c r="AF324" s="875"/>
      <c r="AG324" s="868"/>
      <c r="AH324" s="868"/>
      <c r="AI324" s="868"/>
      <c r="AJ324" s="868"/>
      <c r="AK324" s="868"/>
      <c r="AL324" s="870"/>
    </row>
    <row r="325" spans="1:38" s="118" customFormat="1" ht="14.15" customHeight="1" thickBot="1">
      <c r="A325" s="117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879"/>
      <c r="Y325" s="881"/>
      <c r="Z325" s="868"/>
      <c r="AA325" s="876"/>
      <c r="AB325" s="877"/>
      <c r="AC325" s="868"/>
      <c r="AD325" s="876"/>
      <c r="AE325" s="876"/>
      <c r="AF325" s="876"/>
      <c r="AG325" s="868"/>
      <c r="AH325" s="868"/>
      <c r="AI325" s="868"/>
      <c r="AJ325" s="868"/>
      <c r="AK325" s="868"/>
      <c r="AL325" s="870"/>
    </row>
    <row r="326" spans="1:38" s="118" customFormat="1" ht="14.5">
      <c r="A326" s="118" t="s">
        <v>622</v>
      </c>
      <c r="B326" s="640">
        <f>T314+1</f>
        <v>250</v>
      </c>
      <c r="C326" s="640"/>
      <c r="D326" s="640">
        <f>B326+1</f>
        <v>251</v>
      </c>
      <c r="E326" s="640"/>
      <c r="F326" s="640">
        <f t="shared" ref="F326" si="196">D326+1</f>
        <v>252</v>
      </c>
      <c r="G326" s="640"/>
      <c r="H326" s="640">
        <f t="shared" ref="H326" si="197">F326+1</f>
        <v>253</v>
      </c>
      <c r="I326" s="640"/>
      <c r="J326" s="640">
        <f t="shared" ref="J326" si="198">H326+1</f>
        <v>254</v>
      </c>
      <c r="K326" s="640"/>
      <c r="L326" s="640">
        <f t="shared" ref="L326" si="199">J326+1</f>
        <v>255</v>
      </c>
      <c r="M326" s="640"/>
      <c r="N326" s="640">
        <f t="shared" ref="N326" si="200">L326+1</f>
        <v>256</v>
      </c>
      <c r="O326" s="640"/>
      <c r="P326" s="640">
        <f t="shared" ref="P326" si="201">N326+1</f>
        <v>257</v>
      </c>
      <c r="Q326" s="640"/>
      <c r="R326" s="640">
        <f t="shared" ref="R326" si="202">P326+1</f>
        <v>258</v>
      </c>
      <c r="S326" s="640"/>
      <c r="T326" s="640">
        <f t="shared" ref="T326" si="203">R326+1</f>
        <v>259</v>
      </c>
      <c r="U326" s="626"/>
      <c r="V326" s="626"/>
      <c r="W326" s="626"/>
      <c r="X326" s="878">
        <f>V332/1000</f>
        <v>3.9858000000000002</v>
      </c>
      <c r="Y326" s="880">
        <f>X326</f>
        <v>3.9858000000000002</v>
      </c>
      <c r="Z326" s="867"/>
      <c r="AA326" s="874">
        <v>10</v>
      </c>
      <c r="AB326" s="874">
        <v>9</v>
      </c>
      <c r="AC326" s="867">
        <f>AA326-AB326</f>
        <v>1</v>
      </c>
      <c r="AD326" s="867">
        <v>9</v>
      </c>
      <c r="AE326" s="867">
        <v>10</v>
      </c>
      <c r="AF326" s="867">
        <v>5</v>
      </c>
      <c r="AG326" s="867">
        <f>AE326-AF326</f>
        <v>5</v>
      </c>
      <c r="AH326" s="867"/>
      <c r="AI326" s="867"/>
      <c r="AJ326" s="867"/>
      <c r="AK326" s="867"/>
      <c r="AL326" s="869"/>
    </row>
    <row r="327" spans="1:38" s="118" customFormat="1" ht="14.5">
      <c r="A327" s="117"/>
      <c r="B327" s="626"/>
      <c r="C327" s="631"/>
      <c r="D327" s="626"/>
      <c r="E327" s="631"/>
      <c r="F327" s="626"/>
      <c r="G327" s="631"/>
      <c r="H327" s="626"/>
      <c r="I327" s="631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883"/>
      <c r="Y327" s="884"/>
      <c r="Z327" s="877"/>
      <c r="AA327" s="875"/>
      <c r="AB327" s="875"/>
      <c r="AC327" s="877"/>
      <c r="AD327" s="877"/>
      <c r="AE327" s="877"/>
      <c r="AF327" s="877"/>
      <c r="AG327" s="877"/>
      <c r="AH327" s="877"/>
      <c r="AI327" s="877"/>
      <c r="AJ327" s="877"/>
      <c r="AK327" s="877"/>
      <c r="AL327" s="882"/>
    </row>
    <row r="328" spans="1:38" s="118" customFormat="1" ht="13.5" customHeight="1">
      <c r="A328" s="117"/>
      <c r="B328" s="120" t="str">
        <f>VLOOKUP(B337,'[2]Visual Chart'!$A$2:$R$481,2,0)</f>
        <v>92/2</v>
      </c>
      <c r="C328" s="626"/>
      <c r="D328" s="120" t="str">
        <f>VLOOKUP(D337,'[2]Visual Chart'!$A$2:$R$481,2,0)</f>
        <v>92/3</v>
      </c>
      <c r="E328" s="142"/>
      <c r="F328" s="120" t="str">
        <f>VLOOKUP(F337,'[2]Visual Chart'!$A$2:$R$481,2,0)</f>
        <v>92/4</v>
      </c>
      <c r="G328" s="142"/>
      <c r="H328" s="120" t="str">
        <f>VLOOKUP(H337,'[2]Visual Chart'!$A$2:$R$481,2,0)</f>
        <v>93/0</v>
      </c>
      <c r="I328" s="142"/>
      <c r="J328" s="120" t="str">
        <f>VLOOKUP(J337,'[2]Visual Chart'!$A$2:$R$481,2,0)</f>
        <v>93/1</v>
      </c>
      <c r="K328" s="142"/>
      <c r="L328" s="120" t="str">
        <f>VLOOKUP(L337,'[2]Visual Chart'!$A$2:$R$481,2,0)</f>
        <v>93/2</v>
      </c>
      <c r="M328" s="628"/>
      <c r="N328" s="120" t="str">
        <f>VLOOKUP(N337,'[2]Visual Chart'!$A$2:$R$481,2,0)</f>
        <v>93/3</v>
      </c>
      <c r="O328" s="628"/>
      <c r="P328" s="120" t="str">
        <f>VLOOKUP(P337,'[2]Visual Chart'!$A$2:$R$481,2,0)</f>
        <v>93/4</v>
      </c>
      <c r="Q328" s="628"/>
      <c r="R328" s="120" t="str">
        <f>VLOOKUP(R337,'[2]Visual Chart'!$A$2:$R$481,2,0)</f>
        <v>93/5</v>
      </c>
      <c r="S328" s="628"/>
      <c r="T328" s="120" t="str">
        <f>VLOOKUP(T337,'[2]Visual Chart'!$A$2:$R$481,2,0)</f>
        <v>94/0</v>
      </c>
      <c r="U328" s="626"/>
      <c r="V328" s="626"/>
      <c r="W328" s="626"/>
      <c r="X328" s="879"/>
      <c r="Y328" s="881"/>
      <c r="Z328" s="868"/>
      <c r="AA328" s="875"/>
      <c r="AB328" s="875"/>
      <c r="AC328" s="868"/>
      <c r="AD328" s="868"/>
      <c r="AE328" s="868"/>
      <c r="AF328" s="868"/>
      <c r="AG328" s="868"/>
      <c r="AH328" s="868"/>
      <c r="AI328" s="868"/>
      <c r="AJ328" s="868"/>
      <c r="AK328" s="868"/>
      <c r="AL328" s="870"/>
    </row>
    <row r="329" spans="1:38" s="118" customFormat="1" ht="13.5" customHeight="1">
      <c r="A329" s="117"/>
      <c r="B329" s="626"/>
      <c r="C329" s="626"/>
      <c r="D329" s="626"/>
      <c r="E329" s="626"/>
      <c r="F329" s="626"/>
      <c r="G329" s="626"/>
      <c r="H329" s="626"/>
      <c r="I329" s="626"/>
      <c r="J329" s="626"/>
      <c r="K329" s="626"/>
      <c r="L329" s="626"/>
      <c r="M329" s="626"/>
      <c r="N329" s="626"/>
      <c r="O329" s="626"/>
      <c r="P329" s="626"/>
      <c r="Q329" s="626"/>
      <c r="R329" s="626"/>
      <c r="S329" s="626"/>
      <c r="T329" s="626"/>
      <c r="U329" s="626"/>
      <c r="V329" s="626"/>
      <c r="W329" s="626"/>
      <c r="X329" s="879"/>
      <c r="Y329" s="881"/>
      <c r="Z329" s="868"/>
      <c r="AA329" s="875"/>
      <c r="AB329" s="875"/>
      <c r="AC329" s="868"/>
      <c r="AD329" s="868"/>
      <c r="AE329" s="868"/>
      <c r="AF329" s="868"/>
      <c r="AG329" s="868"/>
      <c r="AH329" s="868"/>
      <c r="AI329" s="868"/>
      <c r="AJ329" s="868"/>
      <c r="AK329" s="868"/>
      <c r="AL329" s="870"/>
    </row>
    <row r="330" spans="1:38" s="118" customFormat="1" ht="13.5" customHeight="1">
      <c r="A330" s="117"/>
      <c r="B330" s="628"/>
      <c r="C330" s="628"/>
      <c r="D330" s="628"/>
      <c r="E330" s="626"/>
      <c r="F330" s="628"/>
      <c r="G330" s="628"/>
      <c r="H330" s="628"/>
      <c r="I330" s="626"/>
      <c r="J330" s="628"/>
      <c r="K330" s="628"/>
      <c r="L330" s="628"/>
      <c r="M330" s="628"/>
      <c r="N330" s="628"/>
      <c r="O330" s="628"/>
      <c r="P330" s="628"/>
      <c r="Q330" s="628"/>
      <c r="R330" s="628"/>
      <c r="S330" s="628"/>
      <c r="T330" s="628"/>
      <c r="U330" s="626"/>
      <c r="V330" s="626"/>
      <c r="W330" s="626"/>
      <c r="X330" s="879"/>
      <c r="Y330" s="881"/>
      <c r="Z330" s="868"/>
      <c r="AA330" s="875"/>
      <c r="AB330" s="875"/>
      <c r="AC330" s="868"/>
      <c r="AD330" s="868"/>
      <c r="AE330" s="868"/>
      <c r="AF330" s="868"/>
      <c r="AG330" s="868"/>
      <c r="AH330" s="868"/>
      <c r="AI330" s="868"/>
      <c r="AJ330" s="868"/>
      <c r="AK330" s="868"/>
      <c r="AL330" s="870"/>
    </row>
    <row r="331" spans="1:38" s="118" customFormat="1" ht="13.5" customHeight="1" thickBot="1">
      <c r="A331" s="117"/>
      <c r="B331" s="628"/>
      <c r="C331" s="628"/>
      <c r="D331" s="628"/>
      <c r="E331" s="626"/>
      <c r="F331" s="628"/>
      <c r="G331" s="628"/>
      <c r="H331" s="628"/>
      <c r="I331" s="626"/>
      <c r="J331" s="628"/>
      <c r="K331" s="628"/>
      <c r="L331" s="628"/>
      <c r="M331" s="628"/>
      <c r="N331" s="628"/>
      <c r="O331" s="628"/>
      <c r="P331" s="628"/>
      <c r="Q331" s="628"/>
      <c r="R331" s="628"/>
      <c r="S331" s="628"/>
      <c r="T331" s="628"/>
      <c r="U331" s="626"/>
      <c r="V331" s="626"/>
      <c r="W331" s="636"/>
      <c r="X331" s="879"/>
      <c r="Y331" s="881"/>
      <c r="Z331" s="868"/>
      <c r="AA331" s="875"/>
      <c r="AB331" s="875"/>
      <c r="AC331" s="868"/>
      <c r="AD331" s="868"/>
      <c r="AE331" s="868"/>
      <c r="AF331" s="868"/>
      <c r="AG331" s="868"/>
      <c r="AH331" s="868"/>
      <c r="AI331" s="868"/>
      <c r="AJ331" s="868"/>
      <c r="AK331" s="868"/>
      <c r="AL331" s="870"/>
    </row>
    <row r="332" spans="1:38" s="118" customFormat="1" ht="13.5" customHeight="1">
      <c r="A332" s="117"/>
      <c r="B332" s="885">
        <f>VLOOKUP(B337,'[2]Visual Chart'!$A$2:$R$481,13,0)</f>
        <v>0</v>
      </c>
      <c r="C332" s="120">
        <f>VLOOKUP(B337,'[2]Visual Chart'!$A$2:$R$481,5,0)</f>
        <v>369</v>
      </c>
      <c r="D332" s="885">
        <f>VLOOKUP(D337,'[2]Visual Chart'!$A$2:$R$481,13,0)</f>
        <v>0</v>
      </c>
      <c r="E332" s="120">
        <f>VLOOKUP(D337,'[2]Visual Chart'!$A$2:$R$481,5,0)</f>
        <v>410</v>
      </c>
      <c r="F332" s="885">
        <f>VLOOKUP(F337,'[2]Visual Chart'!$A$2:$R$481,13,0)</f>
        <v>0</v>
      </c>
      <c r="G332" s="120">
        <f>VLOOKUP(F337,'[2]Visual Chart'!$A$2:$R$481,5,0)</f>
        <v>416</v>
      </c>
      <c r="H332" s="885">
        <f>VLOOKUP(H337,'[2]Visual Chart'!$A$2:$R$481,13,0)</f>
        <v>0</v>
      </c>
      <c r="I332" s="120">
        <f>VLOOKUP(H337,'[2]Visual Chart'!$A$2:$R$481,5,0)</f>
        <v>392</v>
      </c>
      <c r="J332" s="885">
        <f>VLOOKUP(J337,'[2]Visual Chart'!$A$2:$R$481,13,0)</f>
        <v>0</v>
      </c>
      <c r="K332" s="120">
        <f>VLOOKUP(J337,'[2]Visual Chart'!$A$2:$R$481,5,0)</f>
        <v>381</v>
      </c>
      <c r="L332" s="885">
        <f>VLOOKUP(L337,'[2]Visual Chart'!$A$2:$R$481,13,0)</f>
        <v>0</v>
      </c>
      <c r="M332" s="120">
        <f>VLOOKUP(L337,'[2]Visual Chart'!$A$2:$R$481,5,0)</f>
        <v>380</v>
      </c>
      <c r="N332" s="885">
        <f>VLOOKUP(N337,'[2]Visual Chart'!$A$2:$R$481,13,0)</f>
        <v>0</v>
      </c>
      <c r="O332" s="120">
        <f>VLOOKUP(N337,'[2]Visual Chart'!$A$2:$R$481,5,0)</f>
        <v>397</v>
      </c>
      <c r="P332" s="885">
        <f>VLOOKUP(P337,'[2]Visual Chart'!$A$2:$R$481,13,0)</f>
        <v>0</v>
      </c>
      <c r="Q332" s="120">
        <f>VLOOKUP(P337,'[2]Visual Chart'!$A$2:$R$481,5,0)</f>
        <v>407</v>
      </c>
      <c r="R332" s="885">
        <f>VLOOKUP(R337,'[2]Visual Chart'!$A$2:$R$481,13,0)</f>
        <v>0</v>
      </c>
      <c r="S332" s="120">
        <f>VLOOKUP(R337,'[2]Visual Chart'!$A$2:$R$481,5,0)</f>
        <v>412.8</v>
      </c>
      <c r="T332" s="885">
        <f>VLOOKUP(T337,'[2]Visual Chart'!$A$2:$R$481,13,0)</f>
        <v>0</v>
      </c>
      <c r="U332" s="120">
        <f>VLOOKUP(T337,'[2]Visual Chart'!$A$2:$R$481,5,0)</f>
        <v>421</v>
      </c>
      <c r="V332" s="871">
        <f>SUM(C332:U332)</f>
        <v>3985.8</v>
      </c>
      <c r="W332" s="972"/>
      <c r="X332" s="879"/>
      <c r="Y332" s="881"/>
      <c r="Z332" s="868"/>
      <c r="AA332" s="875"/>
      <c r="AB332" s="875"/>
      <c r="AC332" s="868"/>
      <c r="AD332" s="868"/>
      <c r="AE332" s="868"/>
      <c r="AF332" s="868"/>
      <c r="AG332" s="868"/>
      <c r="AH332" s="868"/>
      <c r="AI332" s="868"/>
      <c r="AJ332" s="868"/>
      <c r="AK332" s="868"/>
      <c r="AL332" s="870"/>
    </row>
    <row r="333" spans="1:38" s="118" customFormat="1" ht="12.65" customHeight="1">
      <c r="A333" s="117"/>
      <c r="B333" s="886"/>
      <c r="C333" s="629"/>
      <c r="D333" s="886"/>
      <c r="E333" s="629"/>
      <c r="F333" s="886"/>
      <c r="G333" s="629"/>
      <c r="H333" s="886"/>
      <c r="I333" s="629"/>
      <c r="J333" s="886"/>
      <c r="K333" s="629"/>
      <c r="L333" s="886"/>
      <c r="M333" s="629"/>
      <c r="N333" s="886"/>
      <c r="O333" s="629"/>
      <c r="P333" s="886"/>
      <c r="Q333" s="629"/>
      <c r="R333" s="886"/>
      <c r="S333" s="629"/>
      <c r="T333" s="886"/>
      <c r="U333" s="626"/>
      <c r="V333" s="626"/>
      <c r="W333" s="626"/>
      <c r="X333" s="879"/>
      <c r="Y333" s="881"/>
      <c r="Z333" s="868"/>
      <c r="AA333" s="875"/>
      <c r="AB333" s="875"/>
      <c r="AC333" s="868"/>
      <c r="AD333" s="868"/>
      <c r="AE333" s="868"/>
      <c r="AF333" s="868"/>
      <c r="AG333" s="868"/>
      <c r="AH333" s="868"/>
      <c r="AI333" s="868"/>
      <c r="AJ333" s="868"/>
      <c r="AK333" s="868"/>
      <c r="AL333" s="870"/>
    </row>
    <row r="334" spans="1:38" s="118" customFormat="1" ht="13.5" customHeight="1" thickBot="1">
      <c r="A334" s="117"/>
      <c r="B334" s="887"/>
      <c r="C334" s="626"/>
      <c r="D334" s="887"/>
      <c r="E334" s="626"/>
      <c r="F334" s="887"/>
      <c r="G334" s="626"/>
      <c r="H334" s="887"/>
      <c r="I334" s="626"/>
      <c r="J334" s="887"/>
      <c r="K334" s="626"/>
      <c r="L334" s="887"/>
      <c r="M334" s="626"/>
      <c r="N334" s="887"/>
      <c r="O334" s="626"/>
      <c r="P334" s="887"/>
      <c r="Q334" s="626"/>
      <c r="R334" s="887"/>
      <c r="S334" s="626"/>
      <c r="T334" s="887"/>
      <c r="U334" s="626"/>
      <c r="V334" s="626"/>
      <c r="W334" s="626"/>
      <c r="X334" s="879"/>
      <c r="Y334" s="881"/>
      <c r="Z334" s="868"/>
      <c r="AA334" s="875"/>
      <c r="AB334" s="875"/>
      <c r="AC334" s="868"/>
      <c r="AD334" s="868"/>
      <c r="AE334" s="868"/>
      <c r="AF334" s="868"/>
      <c r="AG334" s="868"/>
      <c r="AH334" s="868"/>
      <c r="AI334" s="868"/>
      <c r="AJ334" s="868"/>
      <c r="AK334" s="868"/>
      <c r="AL334" s="870"/>
    </row>
    <row r="335" spans="1:38" s="118" customFormat="1" ht="13.5" customHeight="1">
      <c r="A335" s="117"/>
      <c r="B335" s="120" t="str">
        <f>VLOOKUP(B337,'[2]Visual Chart'!$A$2:$R$481,3,0)</f>
        <v>A-3</v>
      </c>
      <c r="C335" s="626"/>
      <c r="D335" s="120" t="str">
        <f>VLOOKUP(D337,'[2]Visual Chart'!$A$2:$R$481,3,0)</f>
        <v>A+0</v>
      </c>
      <c r="E335" s="628"/>
      <c r="F335" s="120" t="str">
        <f>VLOOKUP(F337,'[2]Visual Chart'!$A$2:$R$481,3,0)</f>
        <v>A+3</v>
      </c>
      <c r="G335" s="628"/>
      <c r="H335" s="120" t="str">
        <f>VLOOKUP(H337,'[2]Visual Chart'!$A$2:$R$481,3,0)</f>
        <v>C2+0</v>
      </c>
      <c r="I335" s="628"/>
      <c r="J335" s="120" t="str">
        <f>VLOOKUP(J337,'[2]Visual Chart'!$A$2:$R$481,3,0)</f>
        <v>A+1.5</v>
      </c>
      <c r="K335" s="628"/>
      <c r="L335" s="120" t="str">
        <f>VLOOKUP(L337,'[2]Visual Chart'!$A$2:$R$481,3,0)</f>
        <v>A+0</v>
      </c>
      <c r="M335" s="628"/>
      <c r="N335" s="120" t="str">
        <f>VLOOKUP(N337,'[2]Visual Chart'!$A$2:$R$481,3,0)</f>
        <v>A+0</v>
      </c>
      <c r="O335" s="628"/>
      <c r="P335" s="120" t="str">
        <f>VLOOKUP(P337,'[2]Visual Chart'!$A$2:$R$481,3,0)</f>
        <v>A+0</v>
      </c>
      <c r="Q335" s="628"/>
      <c r="R335" s="120" t="str">
        <f>VLOOKUP(R337,'[2]Visual Chart'!$A$2:$R$481,3,0)</f>
        <v>A+3</v>
      </c>
      <c r="S335" s="628"/>
      <c r="T335" s="120" t="str">
        <f>VLOOKUP(T337,'[2]Visual Chart'!$A$2:$R$481,3,0)</f>
        <v>B2+0</v>
      </c>
      <c r="U335" s="628"/>
      <c r="V335" s="626"/>
      <c r="W335" s="626"/>
      <c r="X335" s="879"/>
      <c r="Y335" s="881"/>
      <c r="Z335" s="868"/>
      <c r="AA335" s="875"/>
      <c r="AB335" s="875"/>
      <c r="AC335" s="868"/>
      <c r="AD335" s="868"/>
      <c r="AE335" s="868"/>
      <c r="AF335" s="868"/>
      <c r="AG335" s="868"/>
      <c r="AH335" s="868"/>
      <c r="AI335" s="868"/>
      <c r="AJ335" s="868"/>
      <c r="AK335" s="868"/>
      <c r="AL335" s="870"/>
    </row>
    <row r="336" spans="1:38" s="118" customFormat="1" ht="14.15" customHeight="1">
      <c r="A336" s="117"/>
      <c r="B336" s="142"/>
      <c r="C336" s="628"/>
      <c r="D336" s="142"/>
      <c r="E336" s="628"/>
      <c r="F336" s="142"/>
      <c r="G336" s="628"/>
      <c r="H336" s="142"/>
      <c r="I336" s="628"/>
      <c r="J336" s="142"/>
      <c r="K336" s="628"/>
      <c r="L336" s="628"/>
      <c r="M336" s="628"/>
      <c r="N336" s="628"/>
      <c r="O336" s="628"/>
      <c r="P336" s="628"/>
      <c r="Q336" s="628"/>
      <c r="R336" s="628"/>
      <c r="S336" s="628"/>
      <c r="T336" s="628"/>
      <c r="U336" s="628"/>
      <c r="V336" s="626"/>
      <c r="W336" s="626"/>
      <c r="X336" s="879"/>
      <c r="Y336" s="881"/>
      <c r="Z336" s="868"/>
      <c r="AA336" s="875"/>
      <c r="AB336" s="875"/>
      <c r="AC336" s="868"/>
      <c r="AD336" s="868"/>
      <c r="AE336" s="868"/>
      <c r="AF336" s="868"/>
      <c r="AG336" s="868"/>
      <c r="AH336" s="868"/>
      <c r="AI336" s="868"/>
      <c r="AJ336" s="868"/>
      <c r="AK336" s="868"/>
      <c r="AL336" s="870"/>
    </row>
    <row r="337" spans="1:38" s="118" customFormat="1" ht="14.15" customHeight="1" thickBot="1">
      <c r="A337" s="117" t="s">
        <v>622</v>
      </c>
      <c r="B337" s="640">
        <f>T326+1</f>
        <v>260</v>
      </c>
      <c r="C337" s="640"/>
      <c r="D337" s="640">
        <f>B337+1</f>
        <v>261</v>
      </c>
      <c r="E337" s="640"/>
      <c r="F337" s="640">
        <f t="shared" ref="F337" si="204">D337+1</f>
        <v>262</v>
      </c>
      <c r="G337" s="640"/>
      <c r="H337" s="640">
        <f t="shared" ref="H337" si="205">F337+1</f>
        <v>263</v>
      </c>
      <c r="I337" s="640"/>
      <c r="J337" s="640">
        <f t="shared" ref="J337" si="206">H337+1</f>
        <v>264</v>
      </c>
      <c r="K337" s="640"/>
      <c r="L337" s="640">
        <f t="shared" ref="L337" si="207">J337+1</f>
        <v>265</v>
      </c>
      <c r="M337" s="640"/>
      <c r="N337" s="640">
        <f t="shared" ref="N337" si="208">L337+1</f>
        <v>266</v>
      </c>
      <c r="O337" s="640"/>
      <c r="P337" s="640">
        <f t="shared" ref="P337" si="209">N337+1</f>
        <v>267</v>
      </c>
      <c r="Q337" s="640"/>
      <c r="R337" s="640">
        <f t="shared" ref="R337" si="210">P337+1</f>
        <v>268</v>
      </c>
      <c r="S337" s="640"/>
      <c r="T337" s="640">
        <f t="shared" ref="T337" si="211">R337+1</f>
        <v>269</v>
      </c>
      <c r="U337" s="626"/>
      <c r="V337" s="626"/>
      <c r="W337" s="626"/>
      <c r="X337" s="879"/>
      <c r="Y337" s="881"/>
      <c r="Z337" s="868"/>
      <c r="AA337" s="876"/>
      <c r="AB337" s="877"/>
      <c r="AC337" s="868"/>
      <c r="AD337" s="868"/>
      <c r="AE337" s="868"/>
      <c r="AF337" s="868"/>
      <c r="AG337" s="868"/>
      <c r="AH337" s="868"/>
      <c r="AI337" s="868"/>
      <c r="AJ337" s="868"/>
      <c r="AK337" s="868"/>
      <c r="AL337" s="870"/>
    </row>
    <row r="338" spans="1:38" s="118" customFormat="1" ht="14.5"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878">
        <f>V343/1000</f>
        <v>3.899</v>
      </c>
      <c r="Y338" s="880">
        <f>X338</f>
        <v>3.899</v>
      </c>
      <c r="Z338" s="867"/>
      <c r="AA338" s="874">
        <v>10</v>
      </c>
      <c r="AB338" s="874">
        <v>7</v>
      </c>
      <c r="AC338" s="867">
        <f>AA338-AB338</f>
        <v>3</v>
      </c>
      <c r="AD338" s="867">
        <v>6</v>
      </c>
      <c r="AE338" s="867">
        <v>10</v>
      </c>
      <c r="AF338" s="867">
        <v>5</v>
      </c>
      <c r="AG338" s="867">
        <f>AE338-AF338</f>
        <v>5</v>
      </c>
      <c r="AH338" s="867"/>
      <c r="AI338" s="867"/>
      <c r="AJ338" s="867"/>
      <c r="AK338" s="867"/>
      <c r="AL338" s="869"/>
    </row>
    <row r="339" spans="1:38" s="118" customFormat="1" ht="13.5" customHeight="1">
      <c r="A339" s="117"/>
      <c r="B339" s="120" t="str">
        <f>VLOOKUP(B348,'[2]Visual Chart'!$A$2:$R$481,2,0)</f>
        <v>94/1</v>
      </c>
      <c r="C339" s="626"/>
      <c r="D339" s="120" t="str">
        <f>VLOOKUP(D348,'[2]Visual Chart'!$A$2:$R$481,2,0)</f>
        <v>94/2</v>
      </c>
      <c r="E339" s="142"/>
      <c r="F339" s="120" t="str">
        <f>VLOOKUP(F348,'[2]Visual Chart'!$A$2:$R$481,2,0)</f>
        <v>94/3</v>
      </c>
      <c r="G339" s="142"/>
      <c r="H339" s="120" t="str">
        <f>VLOOKUP(H348,'[2]Visual Chart'!$A$2:$R$481,2,0)</f>
        <v>94/4</v>
      </c>
      <c r="I339" s="142"/>
      <c r="J339" s="120" t="str">
        <f>VLOOKUP(J348,'[2]Visual Chart'!$A$2:$R$481,2,0)</f>
        <v>94/5</v>
      </c>
      <c r="K339" s="142"/>
      <c r="L339" s="120" t="str">
        <f>VLOOKUP(L348,'[2]Visual Chart'!$A$2:$R$481,2,0)</f>
        <v>94/6</v>
      </c>
      <c r="M339" s="628"/>
      <c r="N339" s="120" t="str">
        <f>VLOOKUP(N348,'[2]Visual Chart'!$A$2:$R$481,2,0)</f>
        <v>94/7</v>
      </c>
      <c r="O339" s="628"/>
      <c r="P339" s="120" t="str">
        <f>VLOOKUP(P348,'[2]Visual Chart'!$A$2:$R$481,2,0)</f>
        <v>94/8</v>
      </c>
      <c r="Q339" s="628"/>
      <c r="R339" s="120" t="str">
        <f>VLOOKUP(R348,'[2]Visual Chart'!$A$2:$R$481,2,0)</f>
        <v>94/9</v>
      </c>
      <c r="S339" s="628"/>
      <c r="T339" s="120" t="str">
        <f>VLOOKUP(T348,'[2]Visual Chart'!$A$2:$R$481,2,0)</f>
        <v>95/0</v>
      </c>
      <c r="U339" s="626"/>
      <c r="V339" s="626"/>
      <c r="W339" s="626"/>
      <c r="X339" s="879"/>
      <c r="Y339" s="881"/>
      <c r="Z339" s="868"/>
      <c r="AA339" s="875"/>
      <c r="AB339" s="875"/>
      <c r="AC339" s="868"/>
      <c r="AD339" s="868"/>
      <c r="AE339" s="868"/>
      <c r="AF339" s="868"/>
      <c r="AG339" s="868"/>
      <c r="AH339" s="868"/>
      <c r="AI339" s="868"/>
      <c r="AJ339" s="868"/>
      <c r="AK339" s="868"/>
      <c r="AL339" s="870"/>
    </row>
    <row r="340" spans="1:38" s="118" customFormat="1" ht="13.5" customHeight="1">
      <c r="A340" s="117"/>
      <c r="B340" s="626"/>
      <c r="C340" s="626"/>
      <c r="D340" s="626"/>
      <c r="E340" s="626"/>
      <c r="F340" s="626"/>
      <c r="G340" s="626"/>
      <c r="H340" s="626"/>
      <c r="I340" s="626"/>
      <c r="J340" s="626"/>
      <c r="K340" s="626"/>
      <c r="L340" s="626"/>
      <c r="M340" s="626"/>
      <c r="N340" s="626"/>
      <c r="O340" s="626"/>
      <c r="P340" s="626"/>
      <c r="Q340" s="626"/>
      <c r="R340" s="626"/>
      <c r="S340" s="626"/>
      <c r="T340" s="626"/>
      <c r="U340" s="626"/>
      <c r="V340" s="626"/>
      <c r="W340" s="626"/>
      <c r="X340" s="879"/>
      <c r="Y340" s="881"/>
      <c r="Z340" s="868"/>
      <c r="AA340" s="875"/>
      <c r="AB340" s="875"/>
      <c r="AC340" s="868"/>
      <c r="AD340" s="868"/>
      <c r="AE340" s="868"/>
      <c r="AF340" s="868"/>
      <c r="AG340" s="868"/>
      <c r="AH340" s="868"/>
      <c r="AI340" s="868"/>
      <c r="AJ340" s="868"/>
      <c r="AK340" s="868"/>
      <c r="AL340" s="870"/>
    </row>
    <row r="341" spans="1:38" s="118" customFormat="1" ht="13.5" customHeight="1">
      <c r="A341" s="117"/>
      <c r="B341" s="628"/>
      <c r="C341" s="628"/>
      <c r="D341" s="628"/>
      <c r="E341" s="626"/>
      <c r="F341" s="628"/>
      <c r="G341" s="628"/>
      <c r="H341" s="628"/>
      <c r="I341" s="626"/>
      <c r="J341" s="628"/>
      <c r="K341" s="628"/>
      <c r="L341" s="628"/>
      <c r="M341" s="628"/>
      <c r="N341" s="628"/>
      <c r="O341" s="628"/>
      <c r="P341" s="628"/>
      <c r="Q341" s="628"/>
      <c r="R341" s="628"/>
      <c r="S341" s="628"/>
      <c r="T341" s="628"/>
      <c r="U341" s="626"/>
      <c r="V341" s="626"/>
      <c r="W341" s="626"/>
      <c r="X341" s="879"/>
      <c r="Y341" s="881"/>
      <c r="Z341" s="868"/>
      <c r="AA341" s="875"/>
      <c r="AB341" s="875"/>
      <c r="AC341" s="868"/>
      <c r="AD341" s="868"/>
      <c r="AE341" s="868"/>
      <c r="AF341" s="868"/>
      <c r="AG341" s="868"/>
      <c r="AH341" s="868"/>
      <c r="AI341" s="868"/>
      <c r="AJ341" s="868"/>
      <c r="AK341" s="868"/>
      <c r="AL341" s="870"/>
    </row>
    <row r="342" spans="1:38" s="118" customFormat="1" ht="13.5" customHeight="1" thickBot="1">
      <c r="A342" s="117"/>
      <c r="B342" s="628"/>
      <c r="C342" s="628"/>
      <c r="D342" s="628"/>
      <c r="E342" s="626"/>
      <c r="F342" s="628"/>
      <c r="G342" s="628"/>
      <c r="H342" s="628"/>
      <c r="I342" s="626"/>
      <c r="J342" s="628"/>
      <c r="K342" s="628"/>
      <c r="L342" s="628"/>
      <c r="M342" s="628"/>
      <c r="N342" s="628"/>
      <c r="O342" s="628"/>
      <c r="P342" s="628"/>
      <c r="Q342" s="628"/>
      <c r="R342" s="628"/>
      <c r="S342" s="628"/>
      <c r="T342" s="628"/>
      <c r="U342" s="626"/>
      <c r="V342" s="626"/>
      <c r="W342" s="636"/>
      <c r="X342" s="879"/>
      <c r="Y342" s="881"/>
      <c r="Z342" s="868"/>
      <c r="AA342" s="875"/>
      <c r="AB342" s="875"/>
      <c r="AC342" s="868"/>
      <c r="AD342" s="868"/>
      <c r="AE342" s="868"/>
      <c r="AF342" s="868"/>
      <c r="AG342" s="868"/>
      <c r="AH342" s="868"/>
      <c r="AI342" s="868"/>
      <c r="AJ342" s="868"/>
      <c r="AK342" s="868"/>
      <c r="AL342" s="870"/>
    </row>
    <row r="343" spans="1:38" s="118" customFormat="1" ht="13.5" customHeight="1">
      <c r="A343" s="117"/>
      <c r="B343" s="885">
        <f>VLOOKUP(B348,'[2]Visual Chart'!$A$2:$R$481,13,0)</f>
        <v>0</v>
      </c>
      <c r="C343" s="120">
        <f>VLOOKUP(B348,'[2]Visual Chart'!$A$2:$R$481,5,0)</f>
        <v>424</v>
      </c>
      <c r="D343" s="885">
        <f>VLOOKUP(D348,'[2]Visual Chart'!$A$2:$R$481,13,0)</f>
        <v>0</v>
      </c>
      <c r="E343" s="120">
        <f>VLOOKUP(D348,'[2]Visual Chart'!$A$2:$R$481,5,0)</f>
        <v>418</v>
      </c>
      <c r="F343" s="885">
        <f>VLOOKUP(F348,'[2]Visual Chart'!$A$2:$R$481,13,0)</f>
        <v>0</v>
      </c>
      <c r="G343" s="120">
        <f>VLOOKUP(F348,'[2]Visual Chart'!$A$2:$R$481,5,0)</f>
        <v>424</v>
      </c>
      <c r="H343" s="885">
        <f>VLOOKUP(H348,'[2]Visual Chart'!$A$2:$R$481,13,0)</f>
        <v>0</v>
      </c>
      <c r="I343" s="120">
        <f>VLOOKUP(H348,'[2]Visual Chart'!$A$2:$R$481,5,0)</f>
        <v>409</v>
      </c>
      <c r="J343" s="885">
        <f>VLOOKUP(J348,'[2]Visual Chart'!$A$2:$R$481,13,0)</f>
        <v>0</v>
      </c>
      <c r="K343" s="120">
        <f>VLOOKUP(J348,'[2]Visual Chart'!$A$2:$R$481,5,0)</f>
        <v>411</v>
      </c>
      <c r="L343" s="885">
        <f>VLOOKUP(L348,'[2]Visual Chart'!$A$2:$R$481,13,0)</f>
        <v>0</v>
      </c>
      <c r="M343" s="120">
        <f>VLOOKUP(L348,'[2]Visual Chart'!$A$2:$R$481,5,0)</f>
        <v>412</v>
      </c>
      <c r="N343" s="885">
        <f>VLOOKUP(N348,'[2]Visual Chart'!$A$2:$R$481,13,0)</f>
        <v>0</v>
      </c>
      <c r="O343" s="120">
        <f>VLOOKUP(N348,'[2]Visual Chart'!$A$2:$R$481,5,0)</f>
        <v>381</v>
      </c>
      <c r="P343" s="885">
        <f>VLOOKUP(P348,'[2]Visual Chart'!$A$2:$R$481,13,0)</f>
        <v>0</v>
      </c>
      <c r="Q343" s="120">
        <f>VLOOKUP(P348,'[2]Visual Chart'!$A$2:$R$481,5,0)</f>
        <v>349</v>
      </c>
      <c r="R343" s="885">
        <f>VLOOKUP(R348,'[2]Visual Chart'!$A$2:$R$481,13,0)</f>
        <v>0</v>
      </c>
      <c r="S343" s="120">
        <f>VLOOKUP(R348,'[2]Visual Chart'!$A$2:$R$481,5,0)</f>
        <v>341</v>
      </c>
      <c r="T343" s="885">
        <f>VLOOKUP(T348,'[2]Visual Chart'!$A$2:$R$481,13,0)</f>
        <v>0</v>
      </c>
      <c r="U343" s="120">
        <f>VLOOKUP(T348,'[2]Visual Chart'!$A$2:$R$481,5,0)</f>
        <v>330</v>
      </c>
      <c r="V343" s="871">
        <f>SUM(C343:U343)</f>
        <v>3899</v>
      </c>
      <c r="W343" s="972"/>
      <c r="X343" s="879"/>
      <c r="Y343" s="881"/>
      <c r="Z343" s="868"/>
      <c r="AA343" s="875"/>
      <c r="AB343" s="875"/>
      <c r="AC343" s="868"/>
      <c r="AD343" s="868"/>
      <c r="AE343" s="868"/>
      <c r="AF343" s="868"/>
      <c r="AG343" s="868"/>
      <c r="AH343" s="868"/>
      <c r="AI343" s="868"/>
      <c r="AJ343" s="868"/>
      <c r="AK343" s="868"/>
      <c r="AL343" s="870"/>
    </row>
    <row r="344" spans="1:38" s="118" customFormat="1" ht="12.65" customHeight="1">
      <c r="A344" s="117"/>
      <c r="B344" s="886"/>
      <c r="C344" s="629"/>
      <c r="D344" s="886"/>
      <c r="E344" s="629"/>
      <c r="F344" s="886"/>
      <c r="G344" s="629"/>
      <c r="H344" s="886"/>
      <c r="I344" s="629"/>
      <c r="J344" s="886"/>
      <c r="K344" s="629"/>
      <c r="L344" s="886"/>
      <c r="M344" s="629"/>
      <c r="N344" s="886"/>
      <c r="O344" s="629"/>
      <c r="P344" s="886"/>
      <c r="Q344" s="629"/>
      <c r="R344" s="886"/>
      <c r="S344" s="629"/>
      <c r="T344" s="886"/>
      <c r="U344" s="626"/>
      <c r="V344" s="626"/>
      <c r="W344" s="626"/>
      <c r="X344" s="879"/>
      <c r="Y344" s="881"/>
      <c r="Z344" s="868"/>
      <c r="AA344" s="875"/>
      <c r="AB344" s="875"/>
      <c r="AC344" s="868"/>
      <c r="AD344" s="868"/>
      <c r="AE344" s="868"/>
      <c r="AF344" s="868"/>
      <c r="AG344" s="868"/>
      <c r="AH344" s="868"/>
      <c r="AI344" s="868"/>
      <c r="AJ344" s="868"/>
      <c r="AK344" s="868"/>
      <c r="AL344" s="870"/>
    </row>
    <row r="345" spans="1:38" s="118" customFormat="1" ht="13.5" customHeight="1" thickBot="1">
      <c r="A345" s="117"/>
      <c r="B345" s="887"/>
      <c r="C345" s="626"/>
      <c r="D345" s="887"/>
      <c r="E345" s="626"/>
      <c r="F345" s="887"/>
      <c r="G345" s="626"/>
      <c r="H345" s="887"/>
      <c r="I345" s="626"/>
      <c r="J345" s="887"/>
      <c r="K345" s="626"/>
      <c r="L345" s="887"/>
      <c r="M345" s="626"/>
      <c r="N345" s="887"/>
      <c r="O345" s="626"/>
      <c r="P345" s="887"/>
      <c r="Q345" s="626"/>
      <c r="R345" s="887"/>
      <c r="S345" s="626"/>
      <c r="T345" s="887"/>
      <c r="U345" s="626"/>
      <c r="V345" s="626"/>
      <c r="W345" s="626"/>
      <c r="X345" s="879"/>
      <c r="Y345" s="881"/>
      <c r="Z345" s="868"/>
      <c r="AA345" s="875"/>
      <c r="AB345" s="875"/>
      <c r="AC345" s="868"/>
      <c r="AD345" s="868"/>
      <c r="AE345" s="868"/>
      <c r="AF345" s="868"/>
      <c r="AG345" s="868"/>
      <c r="AH345" s="868"/>
      <c r="AI345" s="868"/>
      <c r="AJ345" s="868"/>
      <c r="AK345" s="868"/>
      <c r="AL345" s="870"/>
    </row>
    <row r="346" spans="1:38" s="118" customFormat="1" ht="13.5" customHeight="1">
      <c r="A346" s="117"/>
      <c r="B346" s="120" t="str">
        <f>VLOOKUP(B348,'[2]Visual Chart'!$A$2:$R$481,3,0)</f>
        <v>A+4.5</v>
      </c>
      <c r="C346" s="626"/>
      <c r="D346" s="120" t="str">
        <f>VLOOKUP(D348,'[2]Visual Chart'!$A$2:$R$481,3,0)</f>
        <v>A+0</v>
      </c>
      <c r="E346" s="628"/>
      <c r="F346" s="120" t="str">
        <f>VLOOKUP(F348,'[2]Visual Chart'!$A$2:$R$481,3,0)</f>
        <v>A+3</v>
      </c>
      <c r="G346" s="628"/>
      <c r="H346" s="120" t="str">
        <f>VLOOKUP(H348,'[2]Visual Chart'!$A$2:$R$481,3,0)</f>
        <v>A+1.5</v>
      </c>
      <c r="I346" s="628"/>
      <c r="J346" s="120" t="str">
        <f>VLOOKUP(J348,'[2]Visual Chart'!$A$2:$R$481,3,0)</f>
        <v>A+0</v>
      </c>
      <c r="K346" s="628"/>
      <c r="L346" s="120" t="str">
        <f>VLOOKUP(L348,'[2]Visual Chart'!$A$2:$R$481,3,0)</f>
        <v>A+1.5</v>
      </c>
      <c r="M346" s="628"/>
      <c r="N346" s="120" t="str">
        <f>VLOOKUP(N348,'[2]Visual Chart'!$A$2:$R$481,3,0)</f>
        <v>A+0</v>
      </c>
      <c r="O346" s="628"/>
      <c r="P346" s="120" t="str">
        <f>VLOOKUP(P348,'[2]Visual Chart'!$A$2:$R$481,3,0)</f>
        <v>A-3</v>
      </c>
      <c r="Q346" s="628"/>
      <c r="R346" s="120" t="str">
        <f>VLOOKUP(R348,'[2]Visual Chart'!$A$2:$R$481,3,0)</f>
        <v>A-3</v>
      </c>
      <c r="S346" s="628"/>
      <c r="T346" s="120" t="str">
        <f>VLOOKUP(T348,'[2]Visual Chart'!$A$2:$R$481,3,0)</f>
        <v>D60+9</v>
      </c>
      <c r="U346" s="628"/>
      <c r="V346" s="626"/>
      <c r="W346" s="626"/>
      <c r="X346" s="879"/>
      <c r="Y346" s="881"/>
      <c r="Z346" s="868"/>
      <c r="AA346" s="875"/>
      <c r="AB346" s="875"/>
      <c r="AC346" s="868"/>
      <c r="AD346" s="868"/>
      <c r="AE346" s="868"/>
      <c r="AF346" s="868"/>
      <c r="AG346" s="868"/>
      <c r="AH346" s="868"/>
      <c r="AI346" s="868"/>
      <c r="AJ346" s="868"/>
      <c r="AK346" s="868"/>
      <c r="AL346" s="870"/>
    </row>
    <row r="347" spans="1:38" s="118" customFormat="1" ht="14.15" customHeight="1">
      <c r="A347" s="117"/>
      <c r="B347" s="142"/>
      <c r="C347" s="628"/>
      <c r="D347" s="142"/>
      <c r="E347" s="628"/>
      <c r="F347" s="142"/>
      <c r="G347" s="628"/>
      <c r="H347" s="142"/>
      <c r="I347" s="628"/>
      <c r="J347" s="142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6"/>
      <c r="W347" s="626"/>
      <c r="X347" s="879"/>
      <c r="Y347" s="881"/>
      <c r="Z347" s="868"/>
      <c r="AA347" s="875"/>
      <c r="AB347" s="875"/>
      <c r="AC347" s="868"/>
      <c r="AD347" s="868"/>
      <c r="AE347" s="868"/>
      <c r="AF347" s="868"/>
      <c r="AG347" s="868"/>
      <c r="AH347" s="868"/>
      <c r="AI347" s="868"/>
      <c r="AJ347" s="868"/>
      <c r="AK347" s="868"/>
      <c r="AL347" s="870"/>
    </row>
    <row r="348" spans="1:38" s="118" customFormat="1" ht="14.15" customHeight="1" thickBot="1">
      <c r="A348" s="117"/>
      <c r="B348" s="640">
        <f>T337+1</f>
        <v>270</v>
      </c>
      <c r="C348" s="640"/>
      <c r="D348" s="640">
        <f>B348+1</f>
        <v>271</v>
      </c>
      <c r="E348" s="640"/>
      <c r="F348" s="640">
        <f t="shared" ref="F348" si="212">D348+1</f>
        <v>272</v>
      </c>
      <c r="G348" s="640"/>
      <c r="H348" s="640">
        <f t="shared" ref="H348" si="213">F348+1</f>
        <v>273</v>
      </c>
      <c r="I348" s="640"/>
      <c r="J348" s="640">
        <f t="shared" ref="J348" si="214">H348+1</f>
        <v>274</v>
      </c>
      <c r="K348" s="640"/>
      <c r="L348" s="640">
        <f t="shared" ref="L348" si="215">J348+1</f>
        <v>275</v>
      </c>
      <c r="M348" s="640"/>
      <c r="N348" s="640">
        <f t="shared" ref="N348" si="216">L348+1</f>
        <v>276</v>
      </c>
      <c r="O348" s="640"/>
      <c r="P348" s="640">
        <f t="shared" ref="P348" si="217">N348+1</f>
        <v>277</v>
      </c>
      <c r="Q348" s="640"/>
      <c r="R348" s="640">
        <f t="shared" ref="R348" si="218">P348+1</f>
        <v>278</v>
      </c>
      <c r="S348" s="640"/>
      <c r="T348" s="640">
        <f t="shared" ref="T348" si="219">R348+1</f>
        <v>279</v>
      </c>
      <c r="U348" s="626"/>
      <c r="V348" s="626"/>
      <c r="W348" s="626"/>
      <c r="X348" s="879"/>
      <c r="Y348" s="881"/>
      <c r="Z348" s="868"/>
      <c r="AA348" s="876"/>
      <c r="AB348" s="877"/>
      <c r="AC348" s="868"/>
      <c r="AD348" s="868"/>
      <c r="AE348" s="868"/>
      <c r="AF348" s="868"/>
      <c r="AG348" s="868"/>
      <c r="AH348" s="868"/>
      <c r="AI348" s="868"/>
      <c r="AJ348" s="868"/>
      <c r="AK348" s="868"/>
      <c r="AL348" s="870"/>
    </row>
    <row r="349" spans="1:38" s="118" customFormat="1" ht="14.5">
      <c r="A349" s="117"/>
      <c r="B349" s="626"/>
      <c r="C349" s="631"/>
      <c r="D349" s="626"/>
      <c r="E349" s="631"/>
      <c r="F349" s="626"/>
      <c r="G349" s="631"/>
      <c r="H349" s="626"/>
      <c r="I349" s="631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878">
        <f>V354/1000</f>
        <v>4.3259999999999996</v>
      </c>
      <c r="Y349" s="880">
        <f>X349</f>
        <v>4.3259999999999996</v>
      </c>
      <c r="Z349" s="867"/>
      <c r="AA349" s="874">
        <v>10</v>
      </c>
      <c r="AB349" s="874">
        <v>9</v>
      </c>
      <c r="AC349" s="867">
        <f>AA349-AB349</f>
        <v>1</v>
      </c>
      <c r="AD349" s="867">
        <v>9</v>
      </c>
      <c r="AE349" s="867">
        <v>10</v>
      </c>
      <c r="AF349" s="867">
        <v>0</v>
      </c>
      <c r="AG349" s="867">
        <f>AE349-AF349</f>
        <v>10</v>
      </c>
      <c r="AH349" s="867"/>
      <c r="AI349" s="867"/>
      <c r="AJ349" s="867"/>
      <c r="AK349" s="867"/>
      <c r="AL349" s="869"/>
    </row>
    <row r="350" spans="1:38" s="118" customFormat="1" ht="13.5" customHeight="1">
      <c r="A350" s="117"/>
      <c r="B350" s="120" t="str">
        <f>VLOOKUP(B359,'[2]Visual Chart'!$A$2:$R$481,2,0)</f>
        <v>96/0</v>
      </c>
      <c r="C350" s="626"/>
      <c r="D350" s="120" t="str">
        <f>VLOOKUP(D359,'[2]Visual Chart'!$A$2:$R$481,2,0)</f>
        <v>97/0</v>
      </c>
      <c r="E350" s="142"/>
      <c r="F350" s="120" t="str">
        <f>VLOOKUP(F359,'[2]Visual Chart'!$A$2:$R$481,2,0)</f>
        <v>98/0</v>
      </c>
      <c r="G350" s="142"/>
      <c r="H350" s="120" t="str">
        <f>VLOOKUP(H359,'[2]Visual Chart'!$A$2:$R$481,2,0)</f>
        <v>98/1</v>
      </c>
      <c r="I350" s="142"/>
      <c r="J350" s="120" t="str">
        <f>VLOOKUP(J359,'[2]Visual Chart'!$A$2:$R$481,2,0)</f>
        <v>98/2</v>
      </c>
      <c r="K350" s="142"/>
      <c r="L350" s="120" t="str">
        <f>VLOOKUP(L359,'[2]Visual Chart'!$A$2:$R$481,2,0)</f>
        <v>99/0</v>
      </c>
      <c r="M350" s="628"/>
      <c r="N350" s="120" t="str">
        <f>VLOOKUP(N359,'[2]Visual Chart'!$A$2:$R$481,2,0)</f>
        <v>99/1</v>
      </c>
      <c r="O350" s="628"/>
      <c r="P350" s="120" t="str">
        <f>VLOOKUP(P359,'[2]Visual Chart'!$A$2:$R$481,2,0)</f>
        <v>99/2</v>
      </c>
      <c r="Q350" s="628"/>
      <c r="R350" s="120" t="str">
        <f>VLOOKUP(R359,'[2]Visual Chart'!$A$2:$R$481,2,0)</f>
        <v>99/3</v>
      </c>
      <c r="S350" s="628"/>
      <c r="T350" s="120" t="str">
        <f>VLOOKUP(T359,'[2]Visual Chart'!$A$2:$R$481,2,0)</f>
        <v>99/4</v>
      </c>
      <c r="U350" s="626"/>
      <c r="V350" s="626"/>
      <c r="W350" s="626"/>
      <c r="X350" s="879"/>
      <c r="Y350" s="881"/>
      <c r="Z350" s="868"/>
      <c r="AA350" s="875"/>
      <c r="AB350" s="875"/>
      <c r="AC350" s="868"/>
      <c r="AD350" s="868"/>
      <c r="AE350" s="868"/>
      <c r="AF350" s="868"/>
      <c r="AG350" s="868"/>
      <c r="AH350" s="868"/>
      <c r="AI350" s="868"/>
      <c r="AJ350" s="868"/>
      <c r="AK350" s="868"/>
      <c r="AL350" s="870"/>
    </row>
    <row r="351" spans="1:38" s="118" customFormat="1" ht="13.5" customHeight="1">
      <c r="A351" s="117"/>
      <c r="B351" s="626"/>
      <c r="C351" s="626"/>
      <c r="D351" s="626"/>
      <c r="E351" s="626"/>
      <c r="F351" s="626"/>
      <c r="G351" s="626"/>
      <c r="H351" s="626"/>
      <c r="I351" s="626"/>
      <c r="J351" s="626"/>
      <c r="K351" s="626"/>
      <c r="L351" s="626"/>
      <c r="M351" s="626"/>
      <c r="N351" s="626"/>
      <c r="O351" s="626"/>
      <c r="P351" s="626"/>
      <c r="Q351" s="626"/>
      <c r="R351" s="626"/>
      <c r="S351" s="626"/>
      <c r="T351" s="626"/>
      <c r="U351" s="626"/>
      <c r="V351" s="626"/>
      <c r="W351" s="626"/>
      <c r="X351" s="879"/>
      <c r="Y351" s="881"/>
      <c r="Z351" s="868"/>
      <c r="AA351" s="875"/>
      <c r="AB351" s="875"/>
      <c r="AC351" s="868"/>
      <c r="AD351" s="868"/>
      <c r="AE351" s="868"/>
      <c r="AF351" s="868"/>
      <c r="AG351" s="868"/>
      <c r="AH351" s="868"/>
      <c r="AI351" s="868"/>
      <c r="AJ351" s="868"/>
      <c r="AK351" s="868"/>
      <c r="AL351" s="870"/>
    </row>
    <row r="352" spans="1:38" s="118" customFormat="1" ht="13.5" customHeight="1">
      <c r="A352" s="117"/>
      <c r="B352" s="628"/>
      <c r="C352" s="628"/>
      <c r="D352" s="628"/>
      <c r="E352" s="626"/>
      <c r="F352" s="628"/>
      <c r="G352" s="628"/>
      <c r="H352" s="628"/>
      <c r="I352" s="626"/>
      <c r="J352" s="628"/>
      <c r="K352" s="628"/>
      <c r="L352" s="628"/>
      <c r="M352" s="628"/>
      <c r="N352" s="628"/>
      <c r="O352" s="628"/>
      <c r="P352" s="628"/>
      <c r="Q352" s="628"/>
      <c r="R352" s="628"/>
      <c r="S352" s="628"/>
      <c r="T352" s="628"/>
      <c r="U352" s="626"/>
      <c r="V352" s="626"/>
      <c r="W352" s="626"/>
      <c r="X352" s="879"/>
      <c r="Y352" s="881"/>
      <c r="Z352" s="868"/>
      <c r="AA352" s="875"/>
      <c r="AB352" s="875"/>
      <c r="AC352" s="868"/>
      <c r="AD352" s="868"/>
      <c r="AE352" s="868"/>
      <c r="AF352" s="868"/>
      <c r="AG352" s="868"/>
      <c r="AH352" s="868"/>
      <c r="AI352" s="868"/>
      <c r="AJ352" s="868"/>
      <c r="AK352" s="868"/>
      <c r="AL352" s="870"/>
    </row>
    <row r="353" spans="1:38" s="118" customFormat="1" ht="13.5" customHeight="1" thickBot="1">
      <c r="A353" s="117"/>
      <c r="B353" s="626"/>
      <c r="C353" s="628"/>
      <c r="D353" s="628"/>
      <c r="E353" s="626"/>
      <c r="F353" s="628"/>
      <c r="G353" s="628"/>
      <c r="H353" s="628"/>
      <c r="I353" s="626"/>
      <c r="J353" s="628"/>
      <c r="K353" s="628"/>
      <c r="L353" s="628"/>
      <c r="M353" s="628"/>
      <c r="N353" s="628"/>
      <c r="O353" s="628"/>
      <c r="P353" s="628"/>
      <c r="Q353" s="628"/>
      <c r="R353" s="628"/>
      <c r="S353" s="628"/>
      <c r="T353" s="628"/>
      <c r="U353" s="626"/>
      <c r="V353" s="626"/>
      <c r="W353" s="636"/>
      <c r="X353" s="879"/>
      <c r="Y353" s="881"/>
      <c r="Z353" s="868"/>
      <c r="AA353" s="875"/>
      <c r="AB353" s="875"/>
      <c r="AC353" s="868"/>
      <c r="AD353" s="868"/>
      <c r="AE353" s="868"/>
      <c r="AF353" s="868"/>
      <c r="AG353" s="868"/>
      <c r="AH353" s="868"/>
      <c r="AI353" s="868"/>
      <c r="AJ353" s="868"/>
      <c r="AK353" s="868"/>
      <c r="AL353" s="870"/>
    </row>
    <row r="354" spans="1:38" s="118" customFormat="1" ht="13.5" customHeight="1">
      <c r="A354" s="117"/>
      <c r="B354" s="885">
        <f>VLOOKUP(B359,'[2]Visual Chart'!$A$2:$R$481,13,0)</f>
        <v>0</v>
      </c>
      <c r="C354" s="120">
        <f>VLOOKUP(B359,'[2]Visual Chart'!$A$2:$R$481,5,0)</f>
        <v>825</v>
      </c>
      <c r="D354" s="885">
        <f>VLOOKUP(D359,'[2]Visual Chart'!$A$2:$R$481,13,0)</f>
        <v>0</v>
      </c>
      <c r="E354" s="120">
        <f>VLOOKUP(D359,'[2]Visual Chart'!$A$2:$R$481,5,0)</f>
        <v>300</v>
      </c>
      <c r="F354" s="885">
        <f>VLOOKUP(F359,'[2]Visual Chart'!$A$2:$R$481,13,0)</f>
        <v>0</v>
      </c>
      <c r="G354" s="120">
        <f>VLOOKUP(F359,'[2]Visual Chart'!$A$2:$R$481,5,0)</f>
        <v>470</v>
      </c>
      <c r="H354" s="885">
        <f>VLOOKUP(H359,'[2]Visual Chart'!$A$2:$R$481,13,0)</f>
        <v>0</v>
      </c>
      <c r="I354" s="120">
        <f>VLOOKUP(H359,'[2]Visual Chart'!$A$2:$R$481,5,0)</f>
        <v>355</v>
      </c>
      <c r="J354" s="885">
        <f>VLOOKUP(J359,'[2]Visual Chart'!$A$2:$R$481,13,0)</f>
        <v>0</v>
      </c>
      <c r="K354" s="120">
        <f>VLOOKUP(J359,'[2]Visual Chart'!$A$2:$R$481,5,0)</f>
        <v>352</v>
      </c>
      <c r="L354" s="885">
        <f>VLOOKUP(L359,'[2]Visual Chart'!$A$2:$R$481,13,0)</f>
        <v>0</v>
      </c>
      <c r="M354" s="120">
        <f>VLOOKUP(L359,'[2]Visual Chart'!$A$2:$R$481,5,0)</f>
        <v>409</v>
      </c>
      <c r="N354" s="885" t="str">
        <f>VLOOKUP(N359,'[2]Visual Chart'!$A$2:$R$481,13,0)</f>
        <v>C</v>
      </c>
      <c r="O354" s="120">
        <f>VLOOKUP(N359,'[2]Visual Chart'!$A$2:$R$481,5,0)</f>
        <v>420</v>
      </c>
      <c r="P354" s="885" t="str">
        <f>VLOOKUP(P359,'[2]Visual Chart'!$A$2:$R$481,13,0)</f>
        <v>C</v>
      </c>
      <c r="Q354" s="120">
        <f>VLOOKUP(P359,'[2]Visual Chart'!$A$2:$R$481,5,0)</f>
        <v>423</v>
      </c>
      <c r="R354" s="885">
        <f>VLOOKUP(R359,'[2]Visual Chart'!$A$2:$R$481,13,0)</f>
        <v>0</v>
      </c>
      <c r="S354" s="120">
        <f>VLOOKUP(R359,'[2]Visual Chart'!$A$2:$R$481,5,0)</f>
        <v>400</v>
      </c>
      <c r="T354" s="885">
        <f>VLOOKUP(T359,'[2]Visual Chart'!$A$2:$R$481,13,0)</f>
        <v>0</v>
      </c>
      <c r="U354" s="120">
        <f>VLOOKUP(T359,'[2]Visual Chart'!$A$2:$R$481,5,0)</f>
        <v>372</v>
      </c>
      <c r="V354" s="871">
        <f>SUM(C354:U354)</f>
        <v>4326</v>
      </c>
      <c r="W354" s="972"/>
      <c r="X354" s="879"/>
      <c r="Y354" s="881"/>
      <c r="Z354" s="868"/>
      <c r="AA354" s="875"/>
      <c r="AB354" s="875"/>
      <c r="AC354" s="868"/>
      <c r="AD354" s="868"/>
      <c r="AE354" s="868"/>
      <c r="AF354" s="868"/>
      <c r="AG354" s="868"/>
      <c r="AH354" s="868"/>
      <c r="AI354" s="868"/>
      <c r="AJ354" s="868"/>
      <c r="AK354" s="868"/>
      <c r="AL354" s="870"/>
    </row>
    <row r="355" spans="1:38" s="118" customFormat="1" ht="12.65" customHeight="1">
      <c r="A355" s="117"/>
      <c r="B355" s="886"/>
      <c r="C355" s="629"/>
      <c r="D355" s="886"/>
      <c r="E355" s="629"/>
      <c r="F355" s="886"/>
      <c r="G355" s="629"/>
      <c r="H355" s="886"/>
      <c r="I355" s="629"/>
      <c r="J355" s="886"/>
      <c r="K355" s="629"/>
      <c r="L355" s="886"/>
      <c r="M355" s="629"/>
      <c r="N355" s="886"/>
      <c r="O355" s="629"/>
      <c r="P355" s="886"/>
      <c r="Q355" s="629"/>
      <c r="R355" s="886"/>
      <c r="S355" s="629"/>
      <c r="T355" s="886"/>
      <c r="U355" s="626"/>
      <c r="V355" s="626"/>
      <c r="W355" s="626"/>
      <c r="X355" s="879"/>
      <c r="Y355" s="881"/>
      <c r="Z355" s="868"/>
      <c r="AA355" s="875"/>
      <c r="AB355" s="875"/>
      <c r="AC355" s="868"/>
      <c r="AD355" s="868"/>
      <c r="AE355" s="868"/>
      <c r="AF355" s="868"/>
      <c r="AG355" s="868"/>
      <c r="AH355" s="868"/>
      <c r="AI355" s="868"/>
      <c r="AJ355" s="868"/>
      <c r="AK355" s="868"/>
      <c r="AL355" s="870"/>
    </row>
    <row r="356" spans="1:38" s="118" customFormat="1" ht="13.5" customHeight="1" thickBot="1">
      <c r="A356" s="117"/>
      <c r="B356" s="887"/>
      <c r="C356" s="626"/>
      <c r="D356" s="887"/>
      <c r="E356" s="626"/>
      <c r="F356" s="887"/>
      <c r="G356" s="626"/>
      <c r="H356" s="887"/>
      <c r="I356" s="626"/>
      <c r="J356" s="887"/>
      <c r="K356" s="626"/>
      <c r="L356" s="887"/>
      <c r="M356" s="626"/>
      <c r="N356" s="887"/>
      <c r="O356" s="626"/>
      <c r="P356" s="887"/>
      <c r="Q356" s="626"/>
      <c r="R356" s="887"/>
      <c r="S356" s="626"/>
      <c r="T356" s="887"/>
      <c r="U356" s="626"/>
      <c r="V356" s="626"/>
      <c r="W356" s="626"/>
      <c r="X356" s="879"/>
      <c r="Y356" s="881"/>
      <c r="Z356" s="868"/>
      <c r="AA356" s="875"/>
      <c r="AB356" s="875"/>
      <c r="AC356" s="868"/>
      <c r="AD356" s="868"/>
      <c r="AE356" s="868"/>
      <c r="AF356" s="868"/>
      <c r="AG356" s="868"/>
      <c r="AH356" s="868"/>
      <c r="AI356" s="868"/>
      <c r="AJ356" s="868"/>
      <c r="AK356" s="868"/>
      <c r="AL356" s="870"/>
    </row>
    <row r="357" spans="1:38" s="118" customFormat="1" ht="13.5" customHeight="1">
      <c r="A357" s="117"/>
      <c r="B357" s="120" t="str">
        <f>VLOOKUP(B359,'[2]Visual Chart'!$A$2:$R$481,3,0)</f>
        <v>D60+55</v>
      </c>
      <c r="C357" s="628"/>
      <c r="D357" s="120" t="str">
        <f>VLOOKUP(D359,'[2]Visual Chart'!$A$2:$R$481,3,0)</f>
        <v>D60+55</v>
      </c>
      <c r="E357" s="628"/>
      <c r="F357" s="120" t="str">
        <f>VLOOKUP(F359,'[2]Visual Chart'!$A$2:$R$481,3,0)</f>
        <v>D60+9</v>
      </c>
      <c r="G357" s="628"/>
      <c r="H357" s="120" t="str">
        <f>VLOOKUP(H359,'[2]Visual Chart'!$A$2:$R$481,3,0)</f>
        <v>A+7.5</v>
      </c>
      <c r="I357" s="628"/>
      <c r="J357" s="120" t="str">
        <f>VLOOKUP(J359,'[2]Visual Chart'!$A$2:$R$481,3,0)</f>
        <v>A-3</v>
      </c>
      <c r="K357" s="628"/>
      <c r="L357" s="120" t="str">
        <f>VLOOKUP(L359,'[2]Visual Chart'!$A$2:$R$481,3,0)</f>
        <v>C1+0</v>
      </c>
      <c r="M357" s="628"/>
      <c r="N357" s="120" t="str">
        <f>VLOOKUP(N359,'[2]Visual Chart'!$A$2:$R$481,3,0)</f>
        <v>A+3</v>
      </c>
      <c r="O357" s="628"/>
      <c r="P357" s="120" t="str">
        <f>VLOOKUP(P359,'[2]Visual Chart'!$A$2:$R$481,3,0)</f>
        <v>A+3</v>
      </c>
      <c r="Q357" s="628"/>
      <c r="R357" s="120" t="str">
        <f>VLOOKUP(R359,'[2]Visual Chart'!$A$2:$R$481,3,0)</f>
        <v>A+3</v>
      </c>
      <c r="S357" s="628"/>
      <c r="T357" s="120" t="str">
        <f>VLOOKUP(T359,'[2]Visual Chart'!$A$2:$R$481,3,0)</f>
        <v>A+0</v>
      </c>
      <c r="U357" s="626"/>
      <c r="V357" s="626"/>
      <c r="W357" s="626"/>
      <c r="X357" s="879"/>
      <c r="Y357" s="881"/>
      <c r="Z357" s="868"/>
      <c r="AA357" s="875"/>
      <c r="AB357" s="875"/>
      <c r="AC357" s="868"/>
      <c r="AD357" s="868"/>
      <c r="AE357" s="868"/>
      <c r="AF357" s="868"/>
      <c r="AG357" s="868"/>
      <c r="AH357" s="868"/>
      <c r="AI357" s="868"/>
      <c r="AJ357" s="868"/>
      <c r="AK357" s="868"/>
      <c r="AL357" s="870"/>
    </row>
    <row r="358" spans="1:38" s="118" customFormat="1" ht="14.15" customHeight="1">
      <c r="A358" s="117"/>
      <c r="B358" s="142"/>
      <c r="C358" s="628" t="s">
        <v>1202</v>
      </c>
      <c r="D358" s="142"/>
      <c r="E358" s="628"/>
      <c r="F358" s="142"/>
      <c r="G358" s="628"/>
      <c r="H358" s="142"/>
      <c r="I358" s="628"/>
      <c r="J358" s="142"/>
      <c r="K358" s="628"/>
      <c r="L358" s="142"/>
      <c r="M358" s="628"/>
      <c r="N358" s="628"/>
      <c r="O358" s="628"/>
      <c r="P358" s="628"/>
      <c r="Q358" s="628"/>
      <c r="R358" s="628"/>
      <c r="S358" s="628"/>
      <c r="T358" s="628"/>
      <c r="U358" s="628"/>
      <c r="V358" s="626"/>
      <c r="W358" s="626"/>
      <c r="X358" s="879"/>
      <c r="Y358" s="881"/>
      <c r="Z358" s="868"/>
      <c r="AA358" s="875"/>
      <c r="AB358" s="875"/>
      <c r="AC358" s="868"/>
      <c r="AD358" s="868"/>
      <c r="AE358" s="868"/>
      <c r="AF358" s="868"/>
      <c r="AG358" s="868"/>
      <c r="AH358" s="868"/>
      <c r="AI358" s="868"/>
      <c r="AJ358" s="868"/>
      <c r="AK358" s="868"/>
      <c r="AL358" s="870"/>
    </row>
    <row r="359" spans="1:38" s="118" customFormat="1" ht="14.15" customHeight="1" thickBot="1">
      <c r="A359" s="117"/>
      <c r="B359" s="640">
        <f>T348+1</f>
        <v>280</v>
      </c>
      <c r="C359" s="640"/>
      <c r="D359" s="640">
        <f>B359+1</f>
        <v>281</v>
      </c>
      <c r="E359" s="640"/>
      <c r="F359" s="640">
        <f t="shared" ref="F359" si="220">D359+1</f>
        <v>282</v>
      </c>
      <c r="G359" s="640"/>
      <c r="H359" s="640">
        <f t="shared" ref="H359" si="221">F359+1</f>
        <v>283</v>
      </c>
      <c r="I359" s="640"/>
      <c r="J359" s="640">
        <f t="shared" ref="J359" si="222">H359+1</f>
        <v>284</v>
      </c>
      <c r="K359" s="640"/>
      <c r="L359" s="640">
        <f t="shared" ref="L359" si="223">J359+1</f>
        <v>285</v>
      </c>
      <c r="M359" s="640"/>
      <c r="N359" s="640">
        <f t="shared" ref="N359" si="224">L359+1</f>
        <v>286</v>
      </c>
      <c r="O359" s="640"/>
      <c r="P359" s="640">
        <f t="shared" ref="P359" si="225">N359+1</f>
        <v>287</v>
      </c>
      <c r="Q359" s="640"/>
      <c r="R359" s="640">
        <f t="shared" ref="R359" si="226">P359+1</f>
        <v>288</v>
      </c>
      <c r="S359" s="640"/>
      <c r="T359" s="640">
        <f t="shared" ref="T359" si="227">R359+1</f>
        <v>289</v>
      </c>
      <c r="U359" s="626"/>
      <c r="V359" s="626"/>
      <c r="W359" s="626"/>
      <c r="X359" s="879"/>
      <c r="Y359" s="881"/>
      <c r="Z359" s="868"/>
      <c r="AA359" s="876"/>
      <c r="AB359" s="877"/>
      <c r="AC359" s="868"/>
      <c r="AD359" s="868"/>
      <c r="AE359" s="868"/>
      <c r="AF359" s="868"/>
      <c r="AG359" s="868"/>
      <c r="AH359" s="868"/>
      <c r="AI359" s="868"/>
      <c r="AJ359" s="868"/>
      <c r="AK359" s="868"/>
      <c r="AL359" s="870"/>
    </row>
    <row r="360" spans="1:38" s="118" customFormat="1" ht="14.5">
      <c r="A360" s="117"/>
      <c r="B360" s="626"/>
      <c r="C360" s="631"/>
      <c r="D360" s="626"/>
      <c r="E360" s="631"/>
      <c r="F360" s="626"/>
      <c r="G360" s="631"/>
      <c r="H360" s="626"/>
      <c r="I360" s="631"/>
      <c r="J360" s="626"/>
      <c r="K360" s="626"/>
      <c r="L360" s="626"/>
      <c r="M360" s="626"/>
      <c r="N360" s="626"/>
      <c r="O360" s="626"/>
      <c r="P360" s="626"/>
      <c r="Q360" s="626"/>
      <c r="R360" s="626"/>
      <c r="S360" s="626"/>
      <c r="T360" s="626"/>
      <c r="U360" s="626"/>
      <c r="V360" s="626"/>
      <c r="W360" s="626"/>
      <c r="X360" s="878">
        <f>V365/1000</f>
        <v>3.9220000000000002</v>
      </c>
      <c r="Y360" s="880">
        <f>X360</f>
        <v>3.9220000000000002</v>
      </c>
      <c r="Z360" s="867"/>
      <c r="AA360" s="874">
        <v>10</v>
      </c>
      <c r="AB360" s="874">
        <v>10</v>
      </c>
      <c r="AC360" s="867">
        <f>AA360-AB360</f>
        <v>0</v>
      </c>
      <c r="AD360" s="867">
        <v>10</v>
      </c>
      <c r="AE360" s="867">
        <v>10</v>
      </c>
      <c r="AF360" s="867">
        <v>5</v>
      </c>
      <c r="AG360" s="867">
        <f>AE360-AF360</f>
        <v>5</v>
      </c>
      <c r="AH360" s="867"/>
      <c r="AI360" s="867"/>
      <c r="AJ360" s="867"/>
      <c r="AK360" s="867"/>
      <c r="AL360" s="869"/>
    </row>
    <row r="361" spans="1:38" s="118" customFormat="1" ht="13.5" customHeight="1">
      <c r="A361" s="117"/>
      <c r="B361" s="120" t="str">
        <f>VLOOKUP(B370,'[2]Visual Chart'!$A$2:$R$481,2,0)</f>
        <v>99/5</v>
      </c>
      <c r="C361" s="626"/>
      <c r="D361" s="120" t="str">
        <f>VLOOKUP(D370,'[2]Visual Chart'!$A$2:$R$481,2,0)</f>
        <v>100/0</v>
      </c>
      <c r="E361" s="142"/>
      <c r="F361" s="120" t="str">
        <f>VLOOKUP(F370,'[2]Visual Chart'!$A$2:$R$481,2,0)</f>
        <v>101/0</v>
      </c>
      <c r="G361" s="142"/>
      <c r="H361" s="120" t="str">
        <f>VLOOKUP(H370,'[2]Visual Chart'!$A$2:$R$481,2,0)</f>
        <v>101/1</v>
      </c>
      <c r="I361" s="142"/>
      <c r="J361" s="120" t="str">
        <f>VLOOKUP(J370,'[2]Visual Chart'!$A$2:$R$481,2,0)</f>
        <v>102/0</v>
      </c>
      <c r="K361" s="142"/>
      <c r="L361" s="120" t="str">
        <f>VLOOKUP(L370,'[2]Visual Chart'!$A$2:$R$481,2,0)</f>
        <v>102/1</v>
      </c>
      <c r="M361" s="628"/>
      <c r="N361" s="120" t="str">
        <f>VLOOKUP(N370,'[2]Visual Chart'!$A$2:$R$481,2,0)</f>
        <v>102/2</v>
      </c>
      <c r="O361" s="628"/>
      <c r="P361" s="120" t="str">
        <f>VLOOKUP(P370,'[2]Visual Chart'!$A$2:$R$481,2,0)</f>
        <v>102/3</v>
      </c>
      <c r="Q361" s="628"/>
      <c r="R361" s="120" t="str">
        <f>VLOOKUP(R370,'[2]Visual Chart'!$A$2:$R$481,2,0)</f>
        <v>102/4</v>
      </c>
      <c r="S361" s="628"/>
      <c r="T361" s="120" t="str">
        <f>VLOOKUP(T370,'[2]Visual Chart'!$A$2:$R$481,2,0)</f>
        <v>102/5</v>
      </c>
      <c r="U361" s="626"/>
      <c r="V361" s="626"/>
      <c r="W361" s="626"/>
      <c r="X361" s="879"/>
      <c r="Y361" s="881"/>
      <c r="Z361" s="868"/>
      <c r="AA361" s="875"/>
      <c r="AB361" s="875"/>
      <c r="AC361" s="868"/>
      <c r="AD361" s="868"/>
      <c r="AE361" s="868"/>
      <c r="AF361" s="868"/>
      <c r="AG361" s="868"/>
      <c r="AH361" s="868"/>
      <c r="AI361" s="868"/>
      <c r="AJ361" s="868"/>
      <c r="AK361" s="868"/>
      <c r="AL361" s="870"/>
    </row>
    <row r="362" spans="1:38" s="118" customFormat="1" ht="13.5" customHeight="1">
      <c r="A362" s="117"/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879"/>
      <c r="Y362" s="881"/>
      <c r="Z362" s="868"/>
      <c r="AA362" s="875"/>
      <c r="AB362" s="875"/>
      <c r="AC362" s="868"/>
      <c r="AD362" s="868"/>
      <c r="AE362" s="868"/>
      <c r="AF362" s="868"/>
      <c r="AG362" s="868"/>
      <c r="AH362" s="868"/>
      <c r="AI362" s="868"/>
      <c r="AJ362" s="868"/>
      <c r="AK362" s="868"/>
      <c r="AL362" s="870"/>
    </row>
    <row r="363" spans="1:38" s="118" customFormat="1" ht="13.5" customHeight="1">
      <c r="A363" s="117"/>
      <c r="B363" s="628"/>
      <c r="C363" s="628"/>
      <c r="D363" s="628"/>
      <c r="E363" s="626"/>
      <c r="F363" s="628"/>
      <c r="G363" s="628"/>
      <c r="H363" s="628"/>
      <c r="I363" s="626"/>
      <c r="J363" s="628"/>
      <c r="K363" s="628"/>
      <c r="L363" s="628"/>
      <c r="M363" s="628"/>
      <c r="N363" s="628"/>
      <c r="O363" s="628"/>
      <c r="P363" s="628"/>
      <c r="Q363" s="628"/>
      <c r="R363" s="628"/>
      <c r="S363" s="628"/>
      <c r="T363" s="628"/>
      <c r="U363" s="626"/>
      <c r="V363" s="626"/>
      <c r="W363" s="626"/>
      <c r="X363" s="879"/>
      <c r="Y363" s="881"/>
      <c r="Z363" s="868"/>
      <c r="AA363" s="875"/>
      <c r="AB363" s="875"/>
      <c r="AC363" s="868"/>
      <c r="AD363" s="868"/>
      <c r="AE363" s="868"/>
      <c r="AF363" s="868"/>
      <c r="AG363" s="868"/>
      <c r="AH363" s="868"/>
      <c r="AI363" s="868"/>
      <c r="AJ363" s="868"/>
      <c r="AK363" s="868"/>
      <c r="AL363" s="870"/>
    </row>
    <row r="364" spans="1:38" s="118" customFormat="1" ht="13.5" customHeight="1" thickBot="1">
      <c r="A364" s="117"/>
      <c r="B364" s="628"/>
      <c r="C364" s="628"/>
      <c r="D364" s="628"/>
      <c r="E364" s="626"/>
      <c r="F364" s="628"/>
      <c r="G364" s="628"/>
      <c r="H364" s="628"/>
      <c r="I364" s="626"/>
      <c r="J364" s="628"/>
      <c r="K364" s="628"/>
      <c r="L364" s="628"/>
      <c r="M364" s="628"/>
      <c r="N364" s="628"/>
      <c r="O364" s="628"/>
      <c r="P364" s="628"/>
      <c r="Q364" s="628"/>
      <c r="R364" s="628"/>
      <c r="S364" s="628"/>
      <c r="T364" s="628"/>
      <c r="U364" s="626"/>
      <c r="V364" s="626"/>
      <c r="W364" s="636"/>
      <c r="X364" s="879"/>
      <c r="Y364" s="881"/>
      <c r="Z364" s="868"/>
      <c r="AA364" s="875"/>
      <c r="AB364" s="875"/>
      <c r="AC364" s="868"/>
      <c r="AD364" s="868"/>
      <c r="AE364" s="868"/>
      <c r="AF364" s="868"/>
      <c r="AG364" s="868"/>
      <c r="AH364" s="868"/>
      <c r="AI364" s="868"/>
      <c r="AJ364" s="868"/>
      <c r="AK364" s="868"/>
      <c r="AL364" s="870"/>
    </row>
    <row r="365" spans="1:38" s="118" customFormat="1" ht="13.5" customHeight="1">
      <c r="A365" s="117"/>
      <c r="B365" s="885">
        <f>VLOOKUP(B370,'[2]Visual Chart'!$A$2:$R$481,13,0)</f>
        <v>0</v>
      </c>
      <c r="C365" s="120">
        <f>VLOOKUP(B370,'[2]Visual Chart'!$A$2:$R$481,5,0)</f>
        <v>474</v>
      </c>
      <c r="D365" s="885">
        <f>VLOOKUP(D370,'[2]Visual Chart'!$A$2:$R$481,13,0)</f>
        <v>0</v>
      </c>
      <c r="E365" s="120">
        <f>VLOOKUP(D370,'[2]Visual Chart'!$A$2:$R$481,5,0)</f>
        <v>224</v>
      </c>
      <c r="F365" s="885">
        <f>VLOOKUP(F370,'[2]Visual Chart'!$A$2:$R$481,13,0)</f>
        <v>0</v>
      </c>
      <c r="G365" s="120">
        <f>VLOOKUP(F370,'[2]Visual Chart'!$A$2:$R$481,5,0)</f>
        <v>409</v>
      </c>
      <c r="H365" s="885">
        <f>VLOOKUP(H370,'[2]Visual Chart'!$A$2:$R$481,13,0)</f>
        <v>0</v>
      </c>
      <c r="I365" s="120">
        <f>VLOOKUP(H370,'[2]Visual Chart'!$A$2:$R$481,5,0)</f>
        <v>374</v>
      </c>
      <c r="J365" s="885">
        <f>VLOOKUP(J370,'[2]Visual Chart'!$A$2:$R$481,13,0)</f>
        <v>0</v>
      </c>
      <c r="K365" s="120">
        <f>VLOOKUP(J370,'[2]Visual Chart'!$A$2:$R$481,5,0)</f>
        <v>413</v>
      </c>
      <c r="L365" s="885">
        <f>VLOOKUP(L370,'[2]Visual Chart'!$A$2:$R$481,13,0)</f>
        <v>0</v>
      </c>
      <c r="M365" s="120">
        <f>VLOOKUP(L370,'[2]Visual Chart'!$A$2:$R$481,5,0)</f>
        <v>435</v>
      </c>
      <c r="N365" s="885">
        <f>VLOOKUP(N370,'[2]Visual Chart'!$A$2:$R$481,13,0)</f>
        <v>0</v>
      </c>
      <c r="O365" s="120">
        <f>VLOOKUP(N370,'[2]Visual Chart'!$A$2:$R$481,5,0)</f>
        <v>390</v>
      </c>
      <c r="P365" s="885">
        <f>VLOOKUP(P370,'[2]Visual Chart'!$A$2:$R$481,13,0)</f>
        <v>0</v>
      </c>
      <c r="Q365" s="120">
        <f>VLOOKUP(P370,'[2]Visual Chart'!$A$2:$R$481,5,0)</f>
        <v>416</v>
      </c>
      <c r="R365" s="885">
        <f>VLOOKUP(R370,'[2]Visual Chart'!$A$2:$R$481,13,0)</f>
        <v>0</v>
      </c>
      <c r="S365" s="120">
        <f>VLOOKUP(R370,'[2]Visual Chart'!$A$2:$R$481,5,0)</f>
        <v>403</v>
      </c>
      <c r="T365" s="885" t="str">
        <f>VLOOKUP(T370,'[2]Visual Chart'!$A$2:$R$481,13,0)</f>
        <v>C</v>
      </c>
      <c r="U365" s="120">
        <f>VLOOKUP(T370,'[2]Visual Chart'!$A$2:$R$481,5,0)</f>
        <v>384</v>
      </c>
      <c r="V365" s="871">
        <f>SUM(C365:U365)</f>
        <v>3922</v>
      </c>
      <c r="W365" s="972"/>
      <c r="X365" s="879"/>
      <c r="Y365" s="881"/>
      <c r="Z365" s="868"/>
      <c r="AA365" s="875"/>
      <c r="AB365" s="875"/>
      <c r="AC365" s="868"/>
      <c r="AD365" s="868"/>
      <c r="AE365" s="868"/>
      <c r="AF365" s="868"/>
      <c r="AG365" s="868"/>
      <c r="AH365" s="868"/>
      <c r="AI365" s="868"/>
      <c r="AJ365" s="868"/>
      <c r="AK365" s="868"/>
      <c r="AL365" s="870"/>
    </row>
    <row r="366" spans="1:38" s="118" customFormat="1" ht="12.65" customHeight="1">
      <c r="A366" s="117"/>
      <c r="B366" s="886"/>
      <c r="C366" s="629"/>
      <c r="D366" s="886"/>
      <c r="E366" s="629"/>
      <c r="F366" s="886"/>
      <c r="G366" s="629"/>
      <c r="H366" s="886"/>
      <c r="I366" s="629"/>
      <c r="J366" s="886"/>
      <c r="K366" s="629"/>
      <c r="L366" s="886"/>
      <c r="M366" s="629"/>
      <c r="N366" s="886"/>
      <c r="O366" s="629"/>
      <c r="P366" s="886"/>
      <c r="Q366" s="629"/>
      <c r="R366" s="886"/>
      <c r="S366" s="629"/>
      <c r="T366" s="886"/>
      <c r="U366" s="626"/>
      <c r="V366" s="626"/>
      <c r="W366" s="626"/>
      <c r="X366" s="879"/>
      <c r="Y366" s="881"/>
      <c r="Z366" s="868"/>
      <c r="AA366" s="875"/>
      <c r="AB366" s="875"/>
      <c r="AC366" s="868"/>
      <c r="AD366" s="868"/>
      <c r="AE366" s="868"/>
      <c r="AF366" s="868"/>
      <c r="AG366" s="868"/>
      <c r="AH366" s="868"/>
      <c r="AI366" s="868"/>
      <c r="AJ366" s="868"/>
      <c r="AK366" s="868"/>
      <c r="AL366" s="870"/>
    </row>
    <row r="367" spans="1:38" s="118" customFormat="1" ht="13.5" customHeight="1" thickBot="1">
      <c r="A367" s="117"/>
      <c r="B367" s="887"/>
      <c r="C367" s="626"/>
      <c r="D367" s="887"/>
      <c r="E367" s="626"/>
      <c r="F367" s="887"/>
      <c r="G367" s="626"/>
      <c r="H367" s="887"/>
      <c r="I367" s="626"/>
      <c r="J367" s="887"/>
      <c r="K367" s="626"/>
      <c r="L367" s="887"/>
      <c r="M367" s="626"/>
      <c r="N367" s="887"/>
      <c r="O367" s="626"/>
      <c r="P367" s="887"/>
      <c r="Q367" s="626"/>
      <c r="R367" s="887"/>
      <c r="S367" s="626"/>
      <c r="T367" s="887"/>
      <c r="U367" s="626"/>
      <c r="V367" s="626"/>
      <c r="W367" s="626"/>
      <c r="X367" s="879"/>
      <c r="Y367" s="881"/>
      <c r="Z367" s="868"/>
      <c r="AA367" s="875"/>
      <c r="AB367" s="875"/>
      <c r="AC367" s="868"/>
      <c r="AD367" s="868"/>
      <c r="AE367" s="868"/>
      <c r="AF367" s="868"/>
      <c r="AG367" s="868"/>
      <c r="AH367" s="868"/>
      <c r="AI367" s="868"/>
      <c r="AJ367" s="868"/>
      <c r="AK367" s="868"/>
      <c r="AL367" s="870"/>
    </row>
    <row r="368" spans="1:38" s="118" customFormat="1" ht="13.5" customHeight="1">
      <c r="A368" s="117"/>
      <c r="B368" s="120" t="str">
        <f>VLOOKUP(B370,'[2]Visual Chart'!$A$2:$R$481,3,0)</f>
        <v>A+6</v>
      </c>
      <c r="C368" s="626"/>
      <c r="D368" s="120" t="str">
        <f>VLOOKUP(D370,'[2]Visual Chart'!$A$2:$R$481,3,0)</f>
        <v>C1+9</v>
      </c>
      <c r="E368" s="628"/>
      <c r="F368" s="120" t="str">
        <f>VLOOKUP(F370,'[2]Visual Chart'!$A$2:$R$481,3,0)</f>
        <v>D60+9</v>
      </c>
      <c r="G368" s="628"/>
      <c r="H368" s="120" t="str">
        <f>VLOOKUP(H370,'[2]Visual Chart'!$A$2:$R$481,3,0)</f>
        <v>A+0</v>
      </c>
      <c r="I368" s="628"/>
      <c r="J368" s="120" t="str">
        <f>VLOOKUP(J370,'[2]Visual Chart'!$A$2:$R$481,3,0)</f>
        <v>C1+0</v>
      </c>
      <c r="K368" s="628"/>
      <c r="L368" s="120" t="str">
        <f>VLOOKUP(L370,'[2]Visual Chart'!$A$2:$R$481,3,0)</f>
        <v>A+9</v>
      </c>
      <c r="M368" s="628"/>
      <c r="N368" s="120" t="str">
        <f>VLOOKUP(N370,'[2]Visual Chart'!$A$2:$R$481,3,0)</f>
        <v>A+0</v>
      </c>
      <c r="O368" s="628"/>
      <c r="P368" s="120" t="str">
        <f>VLOOKUP(P370,'[2]Visual Chart'!$A$2:$R$481,3,0)</f>
        <v>A+0</v>
      </c>
      <c r="Q368" s="628"/>
      <c r="R368" s="120" t="str">
        <f>VLOOKUP(R370,'[2]Visual Chart'!$A$2:$R$481,3,0)</f>
        <v>A+3</v>
      </c>
      <c r="S368" s="628"/>
      <c r="T368" s="120" t="str">
        <f>VLOOKUP(T370,'[2]Visual Chart'!$A$2:$R$481,3,0)</f>
        <v>A+0</v>
      </c>
      <c r="U368" s="628"/>
      <c r="V368" s="626"/>
      <c r="W368" s="626"/>
      <c r="X368" s="879"/>
      <c r="Y368" s="881"/>
      <c r="Z368" s="868"/>
      <c r="AA368" s="875"/>
      <c r="AB368" s="875"/>
      <c r="AC368" s="868"/>
      <c r="AD368" s="868"/>
      <c r="AE368" s="868"/>
      <c r="AF368" s="868"/>
      <c r="AG368" s="868"/>
      <c r="AH368" s="868"/>
      <c r="AI368" s="868"/>
      <c r="AJ368" s="868"/>
      <c r="AK368" s="868"/>
      <c r="AL368" s="870"/>
    </row>
    <row r="369" spans="1:38" s="118" customFormat="1" ht="14.15" customHeight="1">
      <c r="A369" s="117"/>
      <c r="B369" s="626"/>
      <c r="C369" s="626"/>
      <c r="D369" s="626"/>
      <c r="E369" s="626" t="s">
        <v>1702</v>
      </c>
      <c r="F369" s="626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8"/>
      <c r="T369" s="628"/>
      <c r="U369" s="628"/>
      <c r="V369" s="626"/>
      <c r="W369" s="626"/>
      <c r="X369" s="879"/>
      <c r="Y369" s="881"/>
      <c r="Z369" s="868"/>
      <c r="AA369" s="875"/>
      <c r="AB369" s="875"/>
      <c r="AC369" s="868"/>
      <c r="AD369" s="868"/>
      <c r="AE369" s="868"/>
      <c r="AF369" s="868"/>
      <c r="AG369" s="868"/>
      <c r="AH369" s="868"/>
      <c r="AI369" s="868"/>
      <c r="AJ369" s="868"/>
      <c r="AK369" s="868"/>
      <c r="AL369" s="870"/>
    </row>
    <row r="370" spans="1:38" s="118" customFormat="1" ht="14.15" customHeight="1" thickBot="1">
      <c r="A370" s="117"/>
      <c r="B370" s="640">
        <f>T359+1</f>
        <v>290</v>
      </c>
      <c r="C370" s="640"/>
      <c r="D370" s="640">
        <f>B370+1</f>
        <v>291</v>
      </c>
      <c r="E370" s="640"/>
      <c r="F370" s="640">
        <f t="shared" ref="F370" si="228">D370+1</f>
        <v>292</v>
      </c>
      <c r="G370" s="640"/>
      <c r="H370" s="640">
        <f t="shared" ref="H370" si="229">F370+1</f>
        <v>293</v>
      </c>
      <c r="I370" s="640"/>
      <c r="J370" s="640">
        <f t="shared" ref="J370" si="230">H370+1</f>
        <v>294</v>
      </c>
      <c r="K370" s="640"/>
      <c r="L370" s="640">
        <f t="shared" ref="L370" si="231">J370+1</f>
        <v>295</v>
      </c>
      <c r="M370" s="640"/>
      <c r="N370" s="640">
        <f t="shared" ref="N370" si="232">L370+1</f>
        <v>296</v>
      </c>
      <c r="O370" s="640"/>
      <c r="P370" s="640">
        <f t="shared" ref="P370" si="233">N370+1</f>
        <v>297</v>
      </c>
      <c r="Q370" s="640"/>
      <c r="R370" s="640">
        <f t="shared" ref="R370" si="234">P370+1</f>
        <v>298</v>
      </c>
      <c r="S370" s="640"/>
      <c r="T370" s="640">
        <f t="shared" ref="T370" si="235">R370+1</f>
        <v>299</v>
      </c>
      <c r="U370" s="626"/>
      <c r="V370" s="626"/>
      <c r="W370" s="626"/>
      <c r="X370" s="879"/>
      <c r="Y370" s="881"/>
      <c r="Z370" s="868"/>
      <c r="AA370" s="876"/>
      <c r="AB370" s="877"/>
      <c r="AC370" s="868"/>
      <c r="AD370" s="868"/>
      <c r="AE370" s="868"/>
      <c r="AF370" s="868"/>
      <c r="AG370" s="868"/>
      <c r="AH370" s="868"/>
      <c r="AI370" s="868"/>
      <c r="AJ370" s="868"/>
      <c r="AK370" s="868"/>
      <c r="AL370" s="870"/>
    </row>
    <row r="371" spans="1:38" s="118" customFormat="1" ht="14.5">
      <c r="A371" s="117"/>
      <c r="B371" s="626"/>
      <c r="C371" s="631"/>
      <c r="D371" s="626"/>
      <c r="E371" s="631"/>
      <c r="F371" s="626"/>
      <c r="G371" s="631"/>
      <c r="H371" s="626"/>
      <c r="I371" s="631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878">
        <f>V376/1000</f>
        <v>4.0339999999999998</v>
      </c>
      <c r="Y371" s="880">
        <f>X371</f>
        <v>4.0339999999999998</v>
      </c>
      <c r="Z371" s="867"/>
      <c r="AA371" s="874">
        <v>10</v>
      </c>
      <c r="AB371" s="874">
        <v>10</v>
      </c>
      <c r="AC371" s="867">
        <f>AA371-AB371</f>
        <v>0</v>
      </c>
      <c r="AD371" s="867">
        <v>10</v>
      </c>
      <c r="AE371" s="867">
        <v>10</v>
      </c>
      <c r="AF371" s="867">
        <v>10</v>
      </c>
      <c r="AG371" s="867">
        <f>AE371-AF371</f>
        <v>0</v>
      </c>
      <c r="AH371" s="867"/>
      <c r="AI371" s="867"/>
      <c r="AJ371" s="867"/>
      <c r="AK371" s="867"/>
      <c r="AL371" s="869"/>
    </row>
    <row r="372" spans="1:38" s="118" customFormat="1" ht="13.5" customHeight="1">
      <c r="A372" s="117"/>
      <c r="B372" s="120" t="str">
        <f>VLOOKUP(B381,'[2]Visual Chart'!$A$2:$R$481,2,0)</f>
        <v>102/6</v>
      </c>
      <c r="C372" s="626"/>
      <c r="D372" s="120" t="str">
        <f>VLOOKUP(D381,'[2]Visual Chart'!$A$2:$R$481,2,0)</f>
        <v>102/7</v>
      </c>
      <c r="E372" s="142"/>
      <c r="F372" s="120" t="str">
        <f>VLOOKUP(F381,'[2]Visual Chart'!$A$2:$R$481,2,0)</f>
        <v>102/8</v>
      </c>
      <c r="G372" s="142"/>
      <c r="H372" s="120" t="str">
        <f>VLOOKUP(H381,'[2]Visual Chart'!$A$2:$R$481,2,0)</f>
        <v>102/9</v>
      </c>
      <c r="I372" s="142"/>
      <c r="J372" s="120" t="str">
        <f>VLOOKUP(J381,'[2]Visual Chart'!$A$2:$R$481,2,0)</f>
        <v>102/10</v>
      </c>
      <c r="K372" s="142"/>
      <c r="L372" s="120" t="str">
        <f>VLOOKUP(L381,'[2]Visual Chart'!$A$2:$R$481,2,0)</f>
        <v>102/11</v>
      </c>
      <c r="M372" s="628"/>
      <c r="N372" s="120" t="str">
        <f>VLOOKUP(N381,'[2]Visual Chart'!$A$2:$R$481,2,0)</f>
        <v>103/0</v>
      </c>
      <c r="O372" s="628"/>
      <c r="P372" s="120" t="str">
        <f>VLOOKUP(P381,'[2]Visual Chart'!$A$2:$R$481,2,0)</f>
        <v>103/1</v>
      </c>
      <c r="Q372" s="628"/>
      <c r="R372" s="120" t="str">
        <f>VLOOKUP(R381,'[2]Visual Chart'!$A$2:$R$481,2,0)</f>
        <v>103/2</v>
      </c>
      <c r="S372" s="628"/>
      <c r="T372" s="120" t="str">
        <f>VLOOKUP(T381,'[2]Visual Chart'!$A$2:$R$481,2,0)</f>
        <v>103/3</v>
      </c>
      <c r="U372" s="626"/>
      <c r="V372" s="626"/>
      <c r="W372" s="626"/>
      <c r="X372" s="879"/>
      <c r="Y372" s="881"/>
      <c r="Z372" s="868"/>
      <c r="AA372" s="875"/>
      <c r="AB372" s="875"/>
      <c r="AC372" s="868"/>
      <c r="AD372" s="868"/>
      <c r="AE372" s="868"/>
      <c r="AF372" s="868"/>
      <c r="AG372" s="868"/>
      <c r="AH372" s="868"/>
      <c r="AI372" s="868"/>
      <c r="AJ372" s="868"/>
      <c r="AK372" s="868"/>
      <c r="AL372" s="870"/>
    </row>
    <row r="373" spans="1:38" s="118" customFormat="1" ht="13.5" customHeight="1">
      <c r="A373" s="117"/>
      <c r="B373" s="626"/>
      <c r="C373" s="626"/>
      <c r="D373" s="626"/>
      <c r="E373" s="626"/>
      <c r="F373" s="626"/>
      <c r="G373" s="626"/>
      <c r="H373" s="626"/>
      <c r="I373" s="626"/>
      <c r="J373" s="626"/>
      <c r="K373" s="626"/>
      <c r="L373" s="626"/>
      <c r="M373" s="626"/>
      <c r="N373" s="626"/>
      <c r="O373" s="626"/>
      <c r="P373" s="626"/>
      <c r="Q373" s="626"/>
      <c r="R373" s="626"/>
      <c r="S373" s="626"/>
      <c r="T373" s="626"/>
      <c r="U373" s="626"/>
      <c r="V373" s="626"/>
      <c r="W373" s="626"/>
      <c r="X373" s="879"/>
      <c r="Y373" s="881"/>
      <c r="Z373" s="868"/>
      <c r="AA373" s="875"/>
      <c r="AB373" s="875"/>
      <c r="AC373" s="868"/>
      <c r="AD373" s="868"/>
      <c r="AE373" s="868"/>
      <c r="AF373" s="868"/>
      <c r="AG373" s="868"/>
      <c r="AH373" s="868"/>
      <c r="AI373" s="868"/>
      <c r="AJ373" s="868"/>
      <c r="AK373" s="868"/>
      <c r="AL373" s="870"/>
    </row>
    <row r="374" spans="1:38" s="118" customFormat="1" ht="13.5" customHeight="1">
      <c r="A374" s="117"/>
      <c r="B374" s="628"/>
      <c r="C374" s="628"/>
      <c r="D374" s="628"/>
      <c r="E374" s="626"/>
      <c r="F374" s="628"/>
      <c r="G374" s="628"/>
      <c r="H374" s="628"/>
      <c r="I374" s="626"/>
      <c r="J374" s="628"/>
      <c r="K374" s="628"/>
      <c r="L374" s="628"/>
      <c r="M374" s="628"/>
      <c r="N374" s="628"/>
      <c r="O374" s="628"/>
      <c r="P374" s="628"/>
      <c r="Q374" s="628"/>
      <c r="R374" s="628"/>
      <c r="S374" s="628"/>
      <c r="T374" s="628"/>
      <c r="U374" s="626"/>
      <c r="V374" s="626"/>
      <c r="W374" s="626"/>
      <c r="X374" s="879"/>
      <c r="Y374" s="881"/>
      <c r="Z374" s="868"/>
      <c r="AA374" s="875"/>
      <c r="AB374" s="875"/>
      <c r="AC374" s="868"/>
      <c r="AD374" s="868"/>
      <c r="AE374" s="868"/>
      <c r="AF374" s="868"/>
      <c r="AG374" s="868"/>
      <c r="AH374" s="868"/>
      <c r="AI374" s="868"/>
      <c r="AJ374" s="868"/>
      <c r="AK374" s="868"/>
      <c r="AL374" s="870"/>
    </row>
    <row r="375" spans="1:38" s="118" customFormat="1" ht="13.5" customHeight="1" thickBot="1">
      <c r="A375" s="117"/>
      <c r="B375" s="628"/>
      <c r="C375" s="628"/>
      <c r="D375" s="628"/>
      <c r="E375" s="626"/>
      <c r="F375" s="628"/>
      <c r="G375" s="628"/>
      <c r="H375" s="628"/>
      <c r="I375" s="626"/>
      <c r="J375" s="628"/>
      <c r="K375" s="628"/>
      <c r="L375" s="628"/>
      <c r="M375" s="628"/>
      <c r="N375" s="628"/>
      <c r="O375" s="628"/>
      <c r="P375" s="628"/>
      <c r="Q375" s="628"/>
      <c r="R375" s="628"/>
      <c r="S375" s="628"/>
      <c r="T375" s="628"/>
      <c r="U375" s="626"/>
      <c r="V375" s="626"/>
      <c r="W375" s="636"/>
      <c r="X375" s="879"/>
      <c r="Y375" s="881"/>
      <c r="Z375" s="868"/>
      <c r="AA375" s="875"/>
      <c r="AB375" s="875"/>
      <c r="AC375" s="868"/>
      <c r="AD375" s="868"/>
      <c r="AE375" s="868"/>
      <c r="AF375" s="868"/>
      <c r="AG375" s="868"/>
      <c r="AH375" s="868"/>
      <c r="AI375" s="868"/>
      <c r="AJ375" s="868"/>
      <c r="AK375" s="868"/>
      <c r="AL375" s="870"/>
    </row>
    <row r="376" spans="1:38" s="118" customFormat="1" ht="13.5" customHeight="1">
      <c r="A376" s="117"/>
      <c r="B376" s="885">
        <f>VLOOKUP(B381,'[2]Visual Chart'!$A$2:$R$481,13,0)</f>
        <v>0</v>
      </c>
      <c r="C376" s="120">
        <f>VLOOKUP(B381,'[2]Visual Chart'!$A$2:$R$481,5,0)</f>
        <v>382</v>
      </c>
      <c r="D376" s="885" t="str">
        <f>VLOOKUP(D381,'[2]Visual Chart'!$A$2:$R$481,13,0)</f>
        <v>C</v>
      </c>
      <c r="E376" s="120">
        <f>VLOOKUP(D381,'[2]Visual Chart'!$A$2:$R$481,5,0)</f>
        <v>393</v>
      </c>
      <c r="F376" s="885" t="str">
        <f>VLOOKUP(F381,'[2]Visual Chart'!$A$2:$R$481,13,0)</f>
        <v>C</v>
      </c>
      <c r="G376" s="120">
        <f>VLOOKUP(F381,'[2]Visual Chart'!$A$2:$R$481,5,0)</f>
        <v>407</v>
      </c>
      <c r="H376" s="885" t="str">
        <f>VLOOKUP(H381,'[2]Visual Chart'!$A$2:$R$481,13,0)</f>
        <v>C</v>
      </c>
      <c r="I376" s="120">
        <f>VLOOKUP(H381,'[2]Visual Chart'!$A$2:$R$481,5,0)</f>
        <v>398</v>
      </c>
      <c r="J376" s="885" t="str">
        <f>VLOOKUP(J381,'[2]Visual Chart'!$A$2:$R$481,13,0)</f>
        <v>C</v>
      </c>
      <c r="K376" s="120">
        <f>VLOOKUP(J381,'[2]Visual Chart'!$A$2:$R$481,5,0)</f>
        <v>395</v>
      </c>
      <c r="L376" s="885" t="str">
        <f>VLOOKUP(L381,'[2]Visual Chart'!$A$2:$R$481,13,0)</f>
        <v>C</v>
      </c>
      <c r="M376" s="120">
        <f>VLOOKUP(L381,'[2]Visual Chart'!$A$2:$R$481,5,0)</f>
        <v>450</v>
      </c>
      <c r="N376" s="885">
        <f>VLOOKUP(N381,'[2]Visual Chart'!$A$2:$R$481,13,0)</f>
        <v>0</v>
      </c>
      <c r="O376" s="120">
        <f>VLOOKUP(N381,'[2]Visual Chart'!$A$2:$R$481,5,0)</f>
        <v>464</v>
      </c>
      <c r="P376" s="885" t="str">
        <f>VLOOKUP(P381,'[2]Visual Chart'!$A$2:$R$481,13,0)</f>
        <v>C</v>
      </c>
      <c r="Q376" s="120">
        <f>VLOOKUP(P381,'[2]Visual Chart'!$A$2:$R$481,5,0)</f>
        <v>385</v>
      </c>
      <c r="R376" s="885" t="str">
        <f>VLOOKUP(R381,'[2]Visual Chart'!$A$2:$R$481,13,0)</f>
        <v>C</v>
      </c>
      <c r="S376" s="120">
        <f>VLOOKUP(R381,'[2]Visual Chart'!$A$2:$R$481,5,0)</f>
        <v>334</v>
      </c>
      <c r="T376" s="885" t="str">
        <f>VLOOKUP(T381,'[2]Visual Chart'!$A$2:$R$481,13,0)</f>
        <v>C</v>
      </c>
      <c r="U376" s="120">
        <f>VLOOKUP(T381,'[2]Visual Chart'!$A$2:$R$481,5,0)</f>
        <v>426</v>
      </c>
      <c r="V376" s="871">
        <f>SUM(C376:U376)</f>
        <v>4034</v>
      </c>
      <c r="W376" s="972"/>
      <c r="X376" s="879"/>
      <c r="Y376" s="881"/>
      <c r="Z376" s="868"/>
      <c r="AA376" s="875"/>
      <c r="AB376" s="875"/>
      <c r="AC376" s="868"/>
      <c r="AD376" s="868"/>
      <c r="AE376" s="868"/>
      <c r="AF376" s="868"/>
      <c r="AG376" s="868"/>
      <c r="AH376" s="868"/>
      <c r="AI376" s="868"/>
      <c r="AJ376" s="868"/>
      <c r="AK376" s="868"/>
      <c r="AL376" s="870"/>
    </row>
    <row r="377" spans="1:38" s="118" customFormat="1" ht="12.65" customHeight="1">
      <c r="A377" s="117"/>
      <c r="B377" s="886"/>
      <c r="C377" s="629"/>
      <c r="D377" s="886"/>
      <c r="E377" s="629"/>
      <c r="F377" s="886"/>
      <c r="G377" s="629"/>
      <c r="H377" s="886"/>
      <c r="I377" s="629"/>
      <c r="J377" s="886"/>
      <c r="K377" s="629"/>
      <c r="L377" s="886"/>
      <c r="M377" s="629"/>
      <c r="N377" s="886"/>
      <c r="O377" s="629"/>
      <c r="P377" s="886"/>
      <c r="Q377" s="629"/>
      <c r="R377" s="886"/>
      <c r="S377" s="629"/>
      <c r="T377" s="886"/>
      <c r="U377" s="626"/>
      <c r="V377" s="626"/>
      <c r="W377" s="626"/>
      <c r="X377" s="879"/>
      <c r="Y377" s="881"/>
      <c r="Z377" s="868"/>
      <c r="AA377" s="875"/>
      <c r="AB377" s="875"/>
      <c r="AC377" s="868"/>
      <c r="AD377" s="868"/>
      <c r="AE377" s="868"/>
      <c r="AF377" s="868"/>
      <c r="AG377" s="868"/>
      <c r="AH377" s="868"/>
      <c r="AI377" s="868"/>
      <c r="AJ377" s="868"/>
      <c r="AK377" s="868"/>
      <c r="AL377" s="870"/>
    </row>
    <row r="378" spans="1:38" s="118" customFormat="1" ht="13.5" customHeight="1" thickBot="1">
      <c r="A378" s="117"/>
      <c r="B378" s="887"/>
      <c r="C378" s="626"/>
      <c r="D378" s="887"/>
      <c r="E378" s="626"/>
      <c r="F378" s="887"/>
      <c r="G378" s="626"/>
      <c r="H378" s="887"/>
      <c r="I378" s="626"/>
      <c r="J378" s="887"/>
      <c r="K378" s="626"/>
      <c r="L378" s="887"/>
      <c r="M378" s="626"/>
      <c r="N378" s="887"/>
      <c r="O378" s="626"/>
      <c r="P378" s="887"/>
      <c r="Q378" s="626"/>
      <c r="R378" s="887"/>
      <c r="S378" s="626"/>
      <c r="T378" s="887"/>
      <c r="U378" s="626"/>
      <c r="V378" s="626"/>
      <c r="W378" s="626"/>
      <c r="X378" s="879"/>
      <c r="Y378" s="881"/>
      <c r="Z378" s="868"/>
      <c r="AA378" s="875"/>
      <c r="AB378" s="875"/>
      <c r="AC378" s="868"/>
      <c r="AD378" s="868"/>
      <c r="AE378" s="868"/>
      <c r="AF378" s="868"/>
      <c r="AG378" s="868"/>
      <c r="AH378" s="868"/>
      <c r="AI378" s="868"/>
      <c r="AJ378" s="868"/>
      <c r="AK378" s="868"/>
      <c r="AL378" s="870"/>
    </row>
    <row r="379" spans="1:38" s="118" customFormat="1" ht="13.5" customHeight="1">
      <c r="A379" s="117"/>
      <c r="B379" s="120" t="str">
        <f>VLOOKUP(B381,'[2]Visual Chart'!$A$2:$R$481,3,0)</f>
        <v>A+0</v>
      </c>
      <c r="C379" s="628"/>
      <c r="D379" s="120" t="str">
        <f>VLOOKUP(D381,'[2]Visual Chart'!$A$2:$R$481,3,0)</f>
        <v>A+0</v>
      </c>
      <c r="E379" s="628"/>
      <c r="F379" s="120" t="str">
        <f>VLOOKUP(F381,'[2]Visual Chart'!$A$2:$R$481,3,0)</f>
        <v>A+0</v>
      </c>
      <c r="G379" s="628"/>
      <c r="H379" s="120" t="str">
        <f>VLOOKUP(H381,'[2]Visual Chart'!$A$2:$R$481,3,0)</f>
        <v>A+3</v>
      </c>
      <c r="I379" s="628"/>
      <c r="J379" s="120" t="str">
        <f>VLOOKUP(J381,'[2]Visual Chart'!$A$2:$R$481,3,0)</f>
        <v>A+0</v>
      </c>
      <c r="K379" s="628"/>
      <c r="L379" s="120" t="str">
        <f>VLOOKUP(L381,'[2]Visual Chart'!$A$2:$R$481,3,0)</f>
        <v>A+9</v>
      </c>
      <c r="M379" s="628"/>
      <c r="N379" s="120" t="str">
        <f>VLOOKUP(N381,'[2]Visual Chart'!$A$2:$R$481,3,0)</f>
        <v>C1+3</v>
      </c>
      <c r="O379" s="628"/>
      <c r="P379" s="120" t="str">
        <f>VLOOKUP(P381,'[2]Visual Chart'!$A$2:$R$481,3,0)</f>
        <v>A+6</v>
      </c>
      <c r="Q379" s="628"/>
      <c r="R379" s="120" t="str">
        <f>VLOOKUP(R381,'[2]Visual Chart'!$A$2:$R$481,3,0)</f>
        <v>A+0</v>
      </c>
      <c r="S379" s="628"/>
      <c r="T379" s="120" t="str">
        <f>VLOOKUP(T381,'[2]Visual Chart'!$A$2:$R$481,3,0)</f>
        <v>A+3</v>
      </c>
      <c r="U379" s="626"/>
      <c r="V379" s="626"/>
      <c r="W379" s="626"/>
      <c r="X379" s="879"/>
      <c r="Y379" s="881"/>
      <c r="Z379" s="868"/>
      <c r="AA379" s="875"/>
      <c r="AB379" s="875"/>
      <c r="AC379" s="868"/>
      <c r="AD379" s="868"/>
      <c r="AE379" s="868"/>
      <c r="AF379" s="868"/>
      <c r="AG379" s="868"/>
      <c r="AH379" s="868"/>
      <c r="AI379" s="868"/>
      <c r="AJ379" s="868"/>
      <c r="AK379" s="868"/>
      <c r="AL379" s="870"/>
    </row>
    <row r="380" spans="1:38" s="118" customFormat="1" ht="14.15" customHeight="1">
      <c r="A380" s="117"/>
      <c r="B380" s="142"/>
      <c r="C380" s="628"/>
      <c r="D380" s="142"/>
      <c r="E380" s="628"/>
      <c r="F380" s="142"/>
      <c r="G380" s="628"/>
      <c r="H380" s="142"/>
      <c r="I380" s="628"/>
      <c r="J380" s="142"/>
      <c r="K380" s="628"/>
      <c r="L380" s="628"/>
      <c r="M380" s="628"/>
      <c r="N380" s="628"/>
      <c r="O380" s="628"/>
      <c r="P380" s="628"/>
      <c r="Q380" s="628"/>
      <c r="R380" s="628"/>
      <c r="S380" s="628"/>
      <c r="T380" s="628"/>
      <c r="U380" s="628"/>
      <c r="V380" s="626"/>
      <c r="W380" s="626"/>
      <c r="X380" s="879"/>
      <c r="Y380" s="881"/>
      <c r="Z380" s="868"/>
      <c r="AA380" s="875"/>
      <c r="AB380" s="875"/>
      <c r="AC380" s="868"/>
      <c r="AD380" s="868"/>
      <c r="AE380" s="868"/>
      <c r="AF380" s="868"/>
      <c r="AG380" s="868"/>
      <c r="AH380" s="868"/>
      <c r="AI380" s="868"/>
      <c r="AJ380" s="868"/>
      <c r="AK380" s="868"/>
      <c r="AL380" s="870"/>
    </row>
    <row r="381" spans="1:38" s="118" customFormat="1" ht="14.15" customHeight="1" thickBot="1">
      <c r="A381" s="117"/>
      <c r="B381" s="640">
        <f>T370+1</f>
        <v>300</v>
      </c>
      <c r="C381" s="640"/>
      <c r="D381" s="640">
        <f>B381+1</f>
        <v>301</v>
      </c>
      <c r="E381" s="640"/>
      <c r="F381" s="640">
        <f t="shared" ref="F381" si="236">D381+1</f>
        <v>302</v>
      </c>
      <c r="G381" s="640"/>
      <c r="H381" s="640">
        <f t="shared" ref="H381" si="237">F381+1</f>
        <v>303</v>
      </c>
      <c r="I381" s="640"/>
      <c r="J381" s="640">
        <f t="shared" ref="J381" si="238">H381+1</f>
        <v>304</v>
      </c>
      <c r="K381" s="640"/>
      <c r="L381" s="640">
        <f t="shared" ref="L381" si="239">J381+1</f>
        <v>305</v>
      </c>
      <c r="M381" s="640"/>
      <c r="N381" s="640">
        <f t="shared" ref="N381" si="240">L381+1</f>
        <v>306</v>
      </c>
      <c r="O381" s="640"/>
      <c r="P381" s="640">
        <f t="shared" ref="P381" si="241">N381+1</f>
        <v>307</v>
      </c>
      <c r="Q381" s="640"/>
      <c r="R381" s="640">
        <f t="shared" ref="R381" si="242">P381+1</f>
        <v>308</v>
      </c>
      <c r="S381" s="640"/>
      <c r="T381" s="640">
        <f t="shared" ref="T381" si="243">R381+1</f>
        <v>309</v>
      </c>
      <c r="U381" s="626"/>
      <c r="V381" s="626"/>
      <c r="W381" s="626"/>
      <c r="X381" s="879"/>
      <c r="Y381" s="881"/>
      <c r="Z381" s="868"/>
      <c r="AA381" s="876"/>
      <c r="AB381" s="877"/>
      <c r="AC381" s="868"/>
      <c r="AD381" s="868"/>
      <c r="AE381" s="868"/>
      <c r="AF381" s="868"/>
      <c r="AG381" s="868"/>
      <c r="AH381" s="868"/>
      <c r="AI381" s="868"/>
      <c r="AJ381" s="868"/>
      <c r="AK381" s="868"/>
      <c r="AL381" s="870"/>
    </row>
    <row r="382" spans="1:38" s="118" customFormat="1" ht="14.5">
      <c r="A382" s="117"/>
      <c r="B382" s="626"/>
      <c r="C382" s="631"/>
      <c r="D382" s="626"/>
      <c r="E382" s="631"/>
      <c r="F382" s="626"/>
      <c r="G382" s="631"/>
      <c r="H382" s="626"/>
      <c r="I382" s="631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878">
        <f>V387/1000</f>
        <v>3.8337020000000002</v>
      </c>
      <c r="Y382" s="880">
        <f>X382</f>
        <v>3.8337020000000002</v>
      </c>
      <c r="Z382" s="867"/>
      <c r="AA382" s="874">
        <v>10</v>
      </c>
      <c r="AB382" s="874">
        <v>10</v>
      </c>
      <c r="AC382" s="867">
        <f>AA382-AB382</f>
        <v>0</v>
      </c>
      <c r="AD382" s="867">
        <v>8</v>
      </c>
      <c r="AE382" s="867">
        <v>10</v>
      </c>
      <c r="AF382" s="867">
        <v>7</v>
      </c>
      <c r="AG382" s="867">
        <f>AE382-AF382</f>
        <v>3</v>
      </c>
      <c r="AH382" s="867"/>
      <c r="AI382" s="867"/>
      <c r="AJ382" s="971"/>
      <c r="AK382" s="971"/>
      <c r="AL382" s="869"/>
    </row>
    <row r="383" spans="1:38" s="118" customFormat="1" ht="13.5" customHeight="1">
      <c r="A383" s="117"/>
      <c r="B383" s="120" t="str">
        <f>VLOOKUP(B392,'[2]Visual Chart'!$A$2:$R$481,2,0)</f>
        <v>104/0</v>
      </c>
      <c r="C383" s="626"/>
      <c r="D383" s="120" t="str">
        <f>VLOOKUP(D392,'[2]Visual Chart'!$A$2:$R$481,2,0)</f>
        <v>104/1</v>
      </c>
      <c r="E383" s="142"/>
      <c r="F383" s="120" t="str">
        <f>VLOOKUP(F392,'[2]Visual Chart'!$A$2:$R$481,2,0)</f>
        <v>104/2</v>
      </c>
      <c r="G383" s="142"/>
      <c r="H383" s="120" t="str">
        <f>VLOOKUP(H392,'[2]Visual Chart'!$A$2:$R$481,2,0)</f>
        <v>105/0</v>
      </c>
      <c r="I383" s="142"/>
      <c r="J383" s="120" t="str">
        <f>VLOOKUP(J392,'[2]Visual Chart'!$A$2:$R$481,2,0)</f>
        <v>106/0</v>
      </c>
      <c r="K383" s="142"/>
      <c r="L383" s="120" t="str">
        <f>VLOOKUP(L392,'[2]Visual Chart'!$A$2:$R$481,2,0)</f>
        <v>106/1</v>
      </c>
      <c r="M383" s="628"/>
      <c r="N383" s="120" t="str">
        <f>VLOOKUP(N392,'[2]Visual Chart'!$A$2:$R$481,2,0)</f>
        <v>107/0</v>
      </c>
      <c r="O383" s="628"/>
      <c r="P383" s="120" t="str">
        <f>VLOOKUP(P392,'[2]Visual Chart'!$A$2:$R$481,2,0)</f>
        <v>107/1</v>
      </c>
      <c r="Q383" s="628"/>
      <c r="R383" s="120" t="str">
        <f>VLOOKUP(R392,'[2]Visual Chart'!$A$2:$R$481,2,0)</f>
        <v>107/2</v>
      </c>
      <c r="S383" s="628"/>
      <c r="T383" s="120" t="str">
        <f>VLOOKUP(T392,'[2]Visual Chart'!$A$2:$R$481,2,0)</f>
        <v>107/3</v>
      </c>
      <c r="U383" s="628"/>
      <c r="V383" s="626"/>
      <c r="W383" s="626"/>
      <c r="X383" s="879"/>
      <c r="Y383" s="881"/>
      <c r="Z383" s="868"/>
      <c r="AA383" s="875"/>
      <c r="AB383" s="875"/>
      <c r="AC383" s="868"/>
      <c r="AD383" s="868"/>
      <c r="AE383" s="868"/>
      <c r="AF383" s="868"/>
      <c r="AG383" s="868"/>
      <c r="AH383" s="868"/>
      <c r="AI383" s="868"/>
      <c r="AJ383" s="868"/>
      <c r="AK383" s="868"/>
      <c r="AL383" s="870"/>
    </row>
    <row r="384" spans="1:38" s="118" customFormat="1" ht="13.5" customHeight="1">
      <c r="A384" s="117"/>
      <c r="B384" s="626"/>
      <c r="C384" s="626"/>
      <c r="D384" s="626"/>
      <c r="E384" s="626"/>
      <c r="F384" s="626"/>
      <c r="G384" s="626"/>
      <c r="H384" s="626"/>
      <c r="I384" s="626"/>
      <c r="J384" s="626"/>
      <c r="K384" s="626"/>
      <c r="L384" s="626"/>
      <c r="M384" s="626"/>
      <c r="N384" s="626"/>
      <c r="O384" s="626"/>
      <c r="P384" s="626"/>
      <c r="Q384" s="626"/>
      <c r="R384" s="626"/>
      <c r="S384" s="626"/>
      <c r="T384" s="626"/>
      <c r="U384" s="626"/>
      <c r="V384" s="626"/>
      <c r="W384" s="626"/>
      <c r="X384" s="879"/>
      <c r="Y384" s="881"/>
      <c r="Z384" s="868"/>
      <c r="AA384" s="875"/>
      <c r="AB384" s="875"/>
      <c r="AC384" s="868"/>
      <c r="AD384" s="868"/>
      <c r="AE384" s="868"/>
      <c r="AF384" s="868"/>
      <c r="AG384" s="868"/>
      <c r="AH384" s="868"/>
      <c r="AI384" s="868"/>
      <c r="AJ384" s="868"/>
      <c r="AK384" s="868"/>
      <c r="AL384" s="870"/>
    </row>
    <row r="385" spans="1:38" s="118" customFormat="1" ht="13.5" customHeight="1">
      <c r="A385" s="117"/>
      <c r="B385" s="628"/>
      <c r="C385" s="628"/>
      <c r="D385" s="628"/>
      <c r="E385" s="626"/>
      <c r="F385" s="628"/>
      <c r="G385" s="628"/>
      <c r="H385" s="628"/>
      <c r="I385" s="626"/>
      <c r="J385" s="628"/>
      <c r="K385" s="628"/>
      <c r="L385" s="628"/>
      <c r="M385" s="628"/>
      <c r="N385" s="628"/>
      <c r="O385" s="628"/>
      <c r="P385" s="628"/>
      <c r="Q385" s="628"/>
      <c r="R385" s="628"/>
      <c r="S385" s="628"/>
      <c r="T385" s="628"/>
      <c r="U385" s="628"/>
      <c r="V385" s="626"/>
      <c r="W385" s="626"/>
      <c r="X385" s="879"/>
      <c r="Y385" s="881"/>
      <c r="Z385" s="868"/>
      <c r="AA385" s="875"/>
      <c r="AB385" s="875"/>
      <c r="AC385" s="868"/>
      <c r="AD385" s="868"/>
      <c r="AE385" s="868"/>
      <c r="AF385" s="868"/>
      <c r="AG385" s="868"/>
      <c r="AH385" s="868"/>
      <c r="AI385" s="868"/>
      <c r="AJ385" s="868"/>
      <c r="AK385" s="868"/>
      <c r="AL385" s="870"/>
    </row>
    <row r="386" spans="1:38" s="118" customFormat="1" ht="13.5" customHeight="1" thickBot="1">
      <c r="A386" s="117"/>
      <c r="B386" s="628"/>
      <c r="C386" s="628"/>
      <c r="D386" s="628"/>
      <c r="E386" s="626"/>
      <c r="F386" s="628"/>
      <c r="G386" s="628"/>
      <c r="H386" s="628"/>
      <c r="I386" s="626"/>
      <c r="J386" s="628"/>
      <c r="K386" s="628"/>
      <c r="L386" s="628"/>
      <c r="M386" s="628"/>
      <c r="N386" s="628"/>
      <c r="O386" s="628"/>
      <c r="P386" s="628"/>
      <c r="Q386" s="628"/>
      <c r="R386" s="628"/>
      <c r="S386" s="628"/>
      <c r="T386" s="628"/>
      <c r="U386" s="628"/>
      <c r="V386" s="626"/>
      <c r="W386" s="636"/>
      <c r="X386" s="879"/>
      <c r="Y386" s="881"/>
      <c r="Z386" s="868"/>
      <c r="AA386" s="875"/>
      <c r="AB386" s="875"/>
      <c r="AC386" s="868"/>
      <c r="AD386" s="868"/>
      <c r="AE386" s="868"/>
      <c r="AF386" s="868"/>
      <c r="AG386" s="868"/>
      <c r="AH386" s="868"/>
      <c r="AI386" s="868"/>
      <c r="AJ386" s="868"/>
      <c r="AK386" s="868"/>
      <c r="AL386" s="870"/>
    </row>
    <row r="387" spans="1:38" s="118" customFormat="1" ht="13.5" customHeight="1">
      <c r="A387" s="117"/>
      <c r="B387" s="885" t="str">
        <f>VLOOKUP(B392,'[2]Visual Chart'!$A$2:$R$481,13,0)</f>
        <v>C</v>
      </c>
      <c r="C387" s="120">
        <f>VLOOKUP(B392,'[2]Visual Chart'!$A$2:$R$481,5,0)</f>
        <v>411</v>
      </c>
      <c r="D387" s="885" t="str">
        <f>VLOOKUP(D392,'[2]Visual Chart'!$A$2:$R$481,13,0)</f>
        <v>C</v>
      </c>
      <c r="E387" s="120">
        <f>VLOOKUP(D392,'[2]Visual Chart'!$A$2:$R$481,5,0)</f>
        <v>325</v>
      </c>
      <c r="F387" s="885">
        <f>VLOOKUP(F392,'[2]Visual Chart'!$A$2:$R$481,13,0)</f>
        <v>0</v>
      </c>
      <c r="G387" s="120">
        <f>VLOOKUP(F392,'[2]Visual Chart'!$A$2:$R$481,5,0)</f>
        <v>452</v>
      </c>
      <c r="H387" s="885">
        <f>VLOOKUP(H392,'[2]Visual Chart'!$A$2:$R$481,13,0)</f>
        <v>0</v>
      </c>
      <c r="I387" s="120">
        <f>VLOOKUP(H392,'[2]Visual Chart'!$A$2:$R$481,5,0)</f>
        <v>245</v>
      </c>
      <c r="J387" s="885">
        <f>VLOOKUP(J392,'[2]Visual Chart'!$A$2:$R$481,13,0)</f>
        <v>0</v>
      </c>
      <c r="K387" s="120">
        <f>VLOOKUP(J392,'[2]Visual Chart'!$A$2:$R$481,5,0)</f>
        <v>424</v>
      </c>
      <c r="L387" s="885">
        <f>VLOOKUP(L392,'[2]Visual Chart'!$A$2:$R$481,13,0)</f>
        <v>0</v>
      </c>
      <c r="M387" s="120">
        <f>VLOOKUP(L392,'[2]Visual Chart'!$A$2:$R$481,5,0)</f>
        <v>424.702</v>
      </c>
      <c r="N387" s="885" t="str">
        <f>VLOOKUP(N392,'[2]Visual Chart'!$A$2:$R$481,13,0)</f>
        <v>C</v>
      </c>
      <c r="O387" s="120">
        <f>VLOOKUP(N392,'[2]Visual Chart'!$A$2:$R$481,5,0)</f>
        <v>390</v>
      </c>
      <c r="P387" s="885" t="str">
        <f>VLOOKUP(P392,'[2]Visual Chart'!$A$2:$R$481,13,0)</f>
        <v>C</v>
      </c>
      <c r="Q387" s="120">
        <f>VLOOKUP(P392,'[2]Visual Chart'!$A$2:$R$481,5,0)</f>
        <v>350</v>
      </c>
      <c r="R387" s="885" t="str">
        <f>VLOOKUP(R392,'[2]Visual Chart'!$A$2:$R$481,13,0)</f>
        <v>C</v>
      </c>
      <c r="S387" s="120">
        <f>VLOOKUP(R392,'[2]Visual Chart'!$A$2:$R$481,5,0)</f>
        <v>378</v>
      </c>
      <c r="T387" s="885" t="str">
        <f>VLOOKUP(T392,'[2]Visual Chart'!$A$2:$R$481,13,0)</f>
        <v>ROW</v>
      </c>
      <c r="U387" s="120">
        <f>VLOOKUP(T392,'[2]Visual Chart'!$A$2:$R$481,5,0)</f>
        <v>434</v>
      </c>
      <c r="V387" s="871">
        <f>SUM(C387:U387)</f>
        <v>3833.7020000000002</v>
      </c>
      <c r="W387" s="972"/>
      <c r="X387" s="879"/>
      <c r="Y387" s="881"/>
      <c r="Z387" s="868"/>
      <c r="AA387" s="875"/>
      <c r="AB387" s="875"/>
      <c r="AC387" s="868"/>
      <c r="AD387" s="868"/>
      <c r="AE387" s="868"/>
      <c r="AF387" s="868"/>
      <c r="AG387" s="868"/>
      <c r="AH387" s="868"/>
      <c r="AI387" s="868"/>
      <c r="AJ387" s="868"/>
      <c r="AK387" s="868"/>
      <c r="AL387" s="870"/>
    </row>
    <row r="388" spans="1:38" s="118" customFormat="1" ht="12.65" customHeight="1">
      <c r="A388" s="117"/>
      <c r="B388" s="886"/>
      <c r="C388" s="629"/>
      <c r="D388" s="886"/>
      <c r="E388" s="629"/>
      <c r="F388" s="886"/>
      <c r="G388" s="629"/>
      <c r="H388" s="886"/>
      <c r="I388" s="629"/>
      <c r="J388" s="886"/>
      <c r="K388" s="629"/>
      <c r="L388" s="886"/>
      <c r="M388" s="629"/>
      <c r="N388" s="886"/>
      <c r="O388" s="629"/>
      <c r="P388" s="886"/>
      <c r="Q388" s="629"/>
      <c r="R388" s="886"/>
      <c r="S388" s="629"/>
      <c r="T388" s="886"/>
      <c r="U388" s="629"/>
      <c r="V388" s="626"/>
      <c r="W388" s="626"/>
      <c r="X388" s="879"/>
      <c r="Y388" s="881"/>
      <c r="Z388" s="868"/>
      <c r="AA388" s="875"/>
      <c r="AB388" s="875"/>
      <c r="AC388" s="868"/>
      <c r="AD388" s="868"/>
      <c r="AE388" s="868"/>
      <c r="AF388" s="868"/>
      <c r="AG388" s="868"/>
      <c r="AH388" s="868"/>
      <c r="AI388" s="868"/>
      <c r="AJ388" s="868"/>
      <c r="AK388" s="868"/>
      <c r="AL388" s="870"/>
    </row>
    <row r="389" spans="1:38" s="118" customFormat="1" ht="13.5" customHeight="1" thickBot="1">
      <c r="A389" s="117"/>
      <c r="B389" s="887"/>
      <c r="C389" s="626"/>
      <c r="D389" s="887"/>
      <c r="E389" s="626"/>
      <c r="F389" s="887"/>
      <c r="G389" s="626"/>
      <c r="H389" s="887"/>
      <c r="I389" s="626"/>
      <c r="J389" s="887"/>
      <c r="K389" s="626"/>
      <c r="L389" s="887"/>
      <c r="M389" s="626"/>
      <c r="N389" s="887"/>
      <c r="O389" s="626"/>
      <c r="P389" s="887"/>
      <c r="Q389" s="626"/>
      <c r="R389" s="887"/>
      <c r="S389" s="626"/>
      <c r="T389" s="887"/>
      <c r="U389" s="626"/>
      <c r="V389" s="626"/>
      <c r="W389" s="626"/>
      <c r="X389" s="879"/>
      <c r="Y389" s="881"/>
      <c r="Z389" s="868"/>
      <c r="AA389" s="875"/>
      <c r="AB389" s="875"/>
      <c r="AC389" s="868"/>
      <c r="AD389" s="868"/>
      <c r="AE389" s="868"/>
      <c r="AF389" s="868"/>
      <c r="AG389" s="868"/>
      <c r="AH389" s="868"/>
      <c r="AI389" s="868"/>
      <c r="AJ389" s="868"/>
      <c r="AK389" s="868"/>
      <c r="AL389" s="870"/>
    </row>
    <row r="390" spans="1:38" s="118" customFormat="1" ht="13.4" customHeight="1">
      <c r="A390" s="117"/>
      <c r="B390" s="120" t="str">
        <f>VLOOKUP(B392,'[2]Visual Chart'!$A$2:$R$481,3,0)</f>
        <v>B2+3</v>
      </c>
      <c r="C390" s="626"/>
      <c r="D390" s="120" t="str">
        <f>VLOOKUP(D392,'[2]Visual Chart'!$A$2:$R$481,3,0)</f>
        <v>A+9</v>
      </c>
      <c r="E390" s="628"/>
      <c r="F390" s="120" t="str">
        <f>VLOOKUP(F392,'[2]Visual Chart'!$A$2:$R$481,3,0)</f>
        <v>A+7.5</v>
      </c>
      <c r="G390" s="628"/>
      <c r="H390" s="120" t="str">
        <f>VLOOKUP(H392,'[2]Visual Chart'!$A$2:$R$481,3,0)</f>
        <v>C2+6</v>
      </c>
      <c r="I390" s="628" t="s">
        <v>1704</v>
      </c>
      <c r="J390" s="120" t="str">
        <f>VLOOKUP(J392,'[2]Visual Chart'!$A$2:$R$481,3,0)</f>
        <v>B2+0</v>
      </c>
      <c r="K390" s="628"/>
      <c r="L390" s="120" t="str">
        <f>VLOOKUP(L392,'[2]Visual Chart'!$A$2:$R$481,3,0)</f>
        <v>A+6</v>
      </c>
      <c r="M390" s="628"/>
      <c r="N390" s="120" t="str">
        <f>VLOOKUP(N392,'[2]Visual Chart'!$A$2:$R$481,3,0)</f>
        <v>C2+3</v>
      </c>
      <c r="O390" s="628"/>
      <c r="P390" s="120" t="str">
        <f>VLOOKUP(P392,'[2]Visual Chart'!$A$2:$R$481,3,0)</f>
        <v>A+0</v>
      </c>
      <c r="Q390" s="628"/>
      <c r="R390" s="120" t="str">
        <f>VLOOKUP(R392,'[2]Visual Chart'!$A$2:$R$481,3,0)</f>
        <v>A-3</v>
      </c>
      <c r="S390" s="628"/>
      <c r="T390" s="120" t="str">
        <f>VLOOKUP(T392,'[2]Visual Chart'!$A$2:$R$481,3,0)</f>
        <v>A+3</v>
      </c>
      <c r="U390" s="628"/>
      <c r="V390" s="626"/>
      <c r="W390" s="626"/>
      <c r="X390" s="879"/>
      <c r="Y390" s="881"/>
      <c r="Z390" s="868"/>
      <c r="AA390" s="875"/>
      <c r="AB390" s="875"/>
      <c r="AC390" s="868"/>
      <c r="AD390" s="868"/>
      <c r="AE390" s="868"/>
      <c r="AF390" s="868"/>
      <c r="AG390" s="868"/>
      <c r="AH390" s="868"/>
      <c r="AI390" s="868"/>
      <c r="AJ390" s="868"/>
      <c r="AK390" s="868"/>
      <c r="AL390" s="870"/>
    </row>
    <row r="391" spans="1:38" s="118" customFormat="1" ht="14.15" customHeight="1">
      <c r="A391" s="117"/>
      <c r="B391" s="142"/>
      <c r="C391" s="628"/>
      <c r="D391" s="142"/>
      <c r="E391" s="628"/>
      <c r="F391" s="142"/>
      <c r="G391" s="628"/>
      <c r="H391" s="142"/>
      <c r="I391" s="628"/>
      <c r="J391" s="142"/>
      <c r="K391" s="628"/>
      <c r="L391" s="142"/>
      <c r="M391" s="628"/>
      <c r="N391" s="628"/>
      <c r="O391" s="628"/>
      <c r="P391" s="628"/>
      <c r="Q391" s="628"/>
      <c r="R391" s="628"/>
      <c r="S391" s="628"/>
      <c r="T391" s="628"/>
      <c r="U391" s="628"/>
      <c r="V391" s="626"/>
      <c r="W391" s="626"/>
      <c r="X391" s="879"/>
      <c r="Y391" s="881"/>
      <c r="Z391" s="868"/>
      <c r="AA391" s="875"/>
      <c r="AB391" s="875"/>
      <c r="AC391" s="868"/>
      <c r="AD391" s="868"/>
      <c r="AE391" s="868"/>
      <c r="AF391" s="868"/>
      <c r="AG391" s="868"/>
      <c r="AH391" s="868"/>
      <c r="AI391" s="868"/>
      <c r="AJ391" s="868"/>
      <c r="AK391" s="868"/>
      <c r="AL391" s="870"/>
    </row>
    <row r="392" spans="1:38" s="118" customFormat="1" ht="14.15" customHeight="1" thickBot="1">
      <c r="A392" s="117"/>
      <c r="B392" s="640">
        <f>T381+1</f>
        <v>310</v>
      </c>
      <c r="C392" s="640"/>
      <c r="D392" s="640">
        <f>B392+1</f>
        <v>311</v>
      </c>
      <c r="E392" s="640"/>
      <c r="F392" s="640">
        <f t="shared" ref="F392" si="244">D392+1</f>
        <v>312</v>
      </c>
      <c r="G392" s="640"/>
      <c r="H392" s="640">
        <f t="shared" ref="H392" si="245">F392+1</f>
        <v>313</v>
      </c>
      <c r="I392" s="640"/>
      <c r="J392" s="640">
        <f t="shared" ref="J392" si="246">H392+1</f>
        <v>314</v>
      </c>
      <c r="K392" s="640"/>
      <c r="L392" s="640">
        <f t="shared" ref="L392" si="247">J392+1</f>
        <v>315</v>
      </c>
      <c r="M392" s="640"/>
      <c r="N392" s="640">
        <f t="shared" ref="N392" si="248">L392+1</f>
        <v>316</v>
      </c>
      <c r="O392" s="640"/>
      <c r="P392" s="640">
        <f t="shared" ref="P392" si="249">N392+1</f>
        <v>317</v>
      </c>
      <c r="Q392" s="640"/>
      <c r="R392" s="640">
        <f t="shared" ref="R392" si="250">P392+1</f>
        <v>318</v>
      </c>
      <c r="S392" s="640"/>
      <c r="T392" s="640">
        <f t="shared" ref="T392" si="251">R392+1</f>
        <v>319</v>
      </c>
      <c r="U392" s="640"/>
      <c r="V392" s="626"/>
      <c r="W392" s="626"/>
      <c r="X392" s="879"/>
      <c r="Y392" s="881"/>
      <c r="Z392" s="868"/>
      <c r="AA392" s="876"/>
      <c r="AB392" s="877"/>
      <c r="AC392" s="868"/>
      <c r="AD392" s="868"/>
      <c r="AE392" s="868"/>
      <c r="AF392" s="868"/>
      <c r="AG392" s="868"/>
      <c r="AH392" s="868"/>
      <c r="AI392" s="868"/>
      <c r="AJ392" s="868"/>
      <c r="AK392" s="868"/>
      <c r="AL392" s="870"/>
    </row>
    <row r="393" spans="1:38" s="118" customFormat="1" ht="15.5">
      <c r="A393" s="117"/>
      <c r="B393" s="637" t="s">
        <v>328</v>
      </c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6"/>
      <c r="P393" s="626"/>
      <c r="Q393" s="626"/>
      <c r="R393" s="626"/>
      <c r="S393" s="626"/>
      <c r="T393" s="626"/>
      <c r="U393" s="626"/>
      <c r="V393" s="626"/>
      <c r="W393" s="626"/>
      <c r="X393" s="878">
        <f>V399/1000</f>
        <v>3.6188039999999999</v>
      </c>
      <c r="Y393" s="880">
        <f>X393</f>
        <v>3.6188039999999999</v>
      </c>
      <c r="Z393" s="867"/>
      <c r="AA393" s="874">
        <v>10</v>
      </c>
      <c r="AB393" s="874">
        <v>9</v>
      </c>
      <c r="AC393" s="867">
        <f>AA393-AB393</f>
        <v>1</v>
      </c>
      <c r="AD393" s="867">
        <v>9</v>
      </c>
      <c r="AE393" s="867">
        <v>10</v>
      </c>
      <c r="AF393" s="867">
        <v>4</v>
      </c>
      <c r="AG393" s="867">
        <f>AE393-AF393</f>
        <v>6</v>
      </c>
      <c r="AH393" s="867"/>
      <c r="AI393" s="867"/>
      <c r="AJ393" s="867"/>
      <c r="AK393" s="867"/>
      <c r="AL393" s="869"/>
    </row>
    <row r="394" spans="1:38" s="118" customFormat="1" ht="14.5">
      <c r="A394" s="117"/>
      <c r="B394" s="626"/>
      <c r="C394" s="631"/>
      <c r="D394" s="626"/>
      <c r="E394" s="631"/>
      <c r="F394" s="626"/>
      <c r="G394" s="631"/>
      <c r="H394" s="626"/>
      <c r="I394" s="631"/>
      <c r="J394" s="626"/>
      <c r="K394" s="626"/>
      <c r="L394" s="626"/>
      <c r="M394" s="626"/>
      <c r="N394" s="626"/>
      <c r="O394" s="626"/>
      <c r="P394" s="626"/>
      <c r="Q394" s="626"/>
      <c r="R394" s="626"/>
      <c r="S394" s="626"/>
      <c r="T394" s="626"/>
      <c r="U394" s="626"/>
      <c r="V394" s="626"/>
      <c r="W394" s="626"/>
      <c r="X394" s="883"/>
      <c r="Y394" s="884"/>
      <c r="Z394" s="877"/>
      <c r="AA394" s="875"/>
      <c r="AB394" s="875"/>
      <c r="AC394" s="877"/>
      <c r="AD394" s="877"/>
      <c r="AE394" s="877"/>
      <c r="AF394" s="877"/>
      <c r="AG394" s="877"/>
      <c r="AH394" s="877"/>
      <c r="AI394" s="877"/>
      <c r="AJ394" s="877"/>
      <c r="AK394" s="877"/>
      <c r="AL394" s="882"/>
    </row>
    <row r="395" spans="1:38" s="118" customFormat="1" ht="13.5" customHeight="1">
      <c r="A395" s="117"/>
      <c r="B395" s="120" t="str">
        <f>VLOOKUP(B404,'[2]Visual Chart'!$A$2:$R$481,2,0)</f>
        <v>107/4</v>
      </c>
      <c r="C395" s="626"/>
      <c r="D395" s="120" t="str">
        <f>VLOOKUP(D404,'[2]Visual Chart'!$A$2:$R$481,2,0)</f>
        <v>107/5</v>
      </c>
      <c r="E395" s="142"/>
      <c r="F395" s="120" t="str">
        <f>VLOOKUP(F404,'[2]Visual Chart'!$A$2:$R$481,2,0)</f>
        <v>108/0</v>
      </c>
      <c r="G395" s="142"/>
      <c r="H395" s="120" t="str">
        <f>VLOOKUP(H404,'[2]Visual Chart'!$A$2:$R$481,2,0)</f>
        <v>108/1</v>
      </c>
      <c r="I395" s="142"/>
      <c r="J395" s="120" t="str">
        <f>VLOOKUP(J404,'[2]Visual Chart'!$A$2:$R$481,2,0)</f>
        <v>108/2</v>
      </c>
      <c r="K395" s="142"/>
      <c r="L395" s="120" t="str">
        <f>VLOOKUP(L404,'[2]Visual Chart'!$A$2:$R$481,2,0)</f>
        <v>108/3</v>
      </c>
      <c r="M395" s="628"/>
      <c r="N395" s="120" t="str">
        <f>VLOOKUP(N404,'[2]Visual Chart'!$A$2:$R$481,2,0)</f>
        <v>108/4</v>
      </c>
      <c r="O395" s="628"/>
      <c r="P395" s="120" t="str">
        <f>VLOOKUP(P404,'[2]Visual Chart'!$A$2:$R$481,2,0)</f>
        <v>108/5</v>
      </c>
      <c r="Q395" s="628"/>
      <c r="R395" s="120" t="str">
        <f>VLOOKUP(R404,'[2]Visual Chart'!$A$2:$R$481,2,0)</f>
        <v>108/6</v>
      </c>
      <c r="S395" s="628"/>
      <c r="T395" s="120" t="str">
        <f>VLOOKUP(T404,'[2]Visual Chart'!$A$2:$R$481,2,0)</f>
        <v>108/7</v>
      </c>
      <c r="U395" s="626"/>
      <c r="V395" s="626"/>
      <c r="W395" s="626"/>
      <c r="X395" s="879"/>
      <c r="Y395" s="881"/>
      <c r="Z395" s="868"/>
      <c r="AA395" s="875"/>
      <c r="AB395" s="875"/>
      <c r="AC395" s="868"/>
      <c r="AD395" s="868"/>
      <c r="AE395" s="868"/>
      <c r="AF395" s="868"/>
      <c r="AG395" s="868"/>
      <c r="AH395" s="868"/>
      <c r="AI395" s="868"/>
      <c r="AJ395" s="868"/>
      <c r="AK395" s="868"/>
      <c r="AL395" s="870"/>
    </row>
    <row r="396" spans="1:38" s="118" customFormat="1" ht="13.5" customHeight="1">
      <c r="A396" s="117"/>
      <c r="B396" s="626"/>
      <c r="C396" s="626"/>
      <c r="D396" s="626"/>
      <c r="E396" s="626"/>
      <c r="F396" s="626"/>
      <c r="G396" s="626"/>
      <c r="H396" s="626"/>
      <c r="I396" s="626"/>
      <c r="J396" s="626"/>
      <c r="K396" s="626"/>
      <c r="L396" s="626"/>
      <c r="M396" s="626"/>
      <c r="N396" s="626"/>
      <c r="O396" s="626"/>
      <c r="P396" s="626"/>
      <c r="Q396" s="626"/>
      <c r="R396" s="626"/>
      <c r="S396" s="626"/>
      <c r="T396" s="626"/>
      <c r="U396" s="626"/>
      <c r="V396" s="626"/>
      <c r="W396" s="626"/>
      <c r="X396" s="879"/>
      <c r="Y396" s="881"/>
      <c r="Z396" s="868"/>
      <c r="AA396" s="875"/>
      <c r="AB396" s="875"/>
      <c r="AC396" s="868"/>
      <c r="AD396" s="868"/>
      <c r="AE396" s="868"/>
      <c r="AF396" s="868"/>
      <c r="AG396" s="868"/>
      <c r="AH396" s="868"/>
      <c r="AI396" s="868"/>
      <c r="AJ396" s="868"/>
      <c r="AK396" s="868"/>
      <c r="AL396" s="870"/>
    </row>
    <row r="397" spans="1:38" s="118" customFormat="1" ht="13.5" customHeight="1">
      <c r="A397" s="117"/>
      <c r="B397" s="628"/>
      <c r="C397" s="628"/>
      <c r="D397" s="628"/>
      <c r="E397" s="626"/>
      <c r="F397" s="628"/>
      <c r="G397" s="628"/>
      <c r="H397" s="628"/>
      <c r="I397" s="626"/>
      <c r="J397" s="628"/>
      <c r="K397" s="628"/>
      <c r="L397" s="628"/>
      <c r="M397" s="628"/>
      <c r="N397" s="628"/>
      <c r="O397" s="628"/>
      <c r="P397" s="628"/>
      <c r="Q397" s="628"/>
      <c r="R397" s="628"/>
      <c r="S397" s="628"/>
      <c r="T397" s="628"/>
      <c r="U397" s="626"/>
      <c r="V397" s="626"/>
      <c r="W397" s="626"/>
      <c r="X397" s="879"/>
      <c r="Y397" s="881"/>
      <c r="Z397" s="868"/>
      <c r="AA397" s="875"/>
      <c r="AB397" s="875"/>
      <c r="AC397" s="868"/>
      <c r="AD397" s="868"/>
      <c r="AE397" s="868"/>
      <c r="AF397" s="868"/>
      <c r="AG397" s="868"/>
      <c r="AH397" s="868"/>
      <c r="AI397" s="868"/>
      <c r="AJ397" s="868"/>
      <c r="AK397" s="868"/>
      <c r="AL397" s="870"/>
    </row>
    <row r="398" spans="1:38" s="118" customFormat="1" ht="13.5" customHeight="1" thickBot="1">
      <c r="A398" s="117"/>
      <c r="B398" s="628"/>
      <c r="C398" s="628"/>
      <c r="D398" s="628"/>
      <c r="E398" s="626"/>
      <c r="F398" s="628"/>
      <c r="G398" s="628"/>
      <c r="H398" s="628"/>
      <c r="I398" s="626"/>
      <c r="J398" s="628"/>
      <c r="K398" s="628"/>
      <c r="L398" s="628"/>
      <c r="M398" s="628"/>
      <c r="N398" s="628"/>
      <c r="O398" s="628"/>
      <c r="P398" s="628"/>
      <c r="Q398" s="628"/>
      <c r="R398" s="628"/>
      <c r="S398" s="628"/>
      <c r="T398" s="628"/>
      <c r="U398" s="626"/>
      <c r="V398" s="626"/>
      <c r="W398" s="636"/>
      <c r="X398" s="879"/>
      <c r="Y398" s="881"/>
      <c r="Z398" s="868"/>
      <c r="AA398" s="875"/>
      <c r="AB398" s="875"/>
      <c r="AC398" s="868"/>
      <c r="AD398" s="868"/>
      <c r="AE398" s="868"/>
      <c r="AF398" s="868"/>
      <c r="AG398" s="868"/>
      <c r="AH398" s="868"/>
      <c r="AI398" s="868"/>
      <c r="AJ398" s="868"/>
      <c r="AK398" s="868"/>
      <c r="AL398" s="870"/>
    </row>
    <row r="399" spans="1:38" s="118" customFormat="1" ht="13.5" customHeight="1">
      <c r="A399" s="117"/>
      <c r="B399" s="885" t="str">
        <f>VLOOKUP(B404,'[2]Visual Chart'!$A$2:$R$481,13,0)</f>
        <v>C</v>
      </c>
      <c r="C399" s="120">
        <f>VLOOKUP(B404,'[2]Visual Chart'!$A$2:$R$481,5,0)</f>
        <v>415</v>
      </c>
      <c r="D399" s="885">
        <f>VLOOKUP(D404,'[2]Visual Chart'!$A$2:$R$481,13,0)</f>
        <v>0</v>
      </c>
      <c r="E399" s="120">
        <f>VLOOKUP(D404,'[2]Visual Chart'!$A$2:$R$481,5,0)</f>
        <v>327.83499999999998</v>
      </c>
      <c r="F399" s="885" t="str">
        <f>VLOOKUP(F404,'[2]Visual Chart'!$A$2:$R$481,13,0)</f>
        <v>C</v>
      </c>
      <c r="G399" s="120">
        <f>VLOOKUP(F404,'[2]Visual Chart'!$A$2:$R$481,5,0)</f>
        <v>370</v>
      </c>
      <c r="H399" s="885" t="str">
        <f>VLOOKUP(H404,'[2]Visual Chart'!$A$2:$R$481,13,0)</f>
        <v>C</v>
      </c>
      <c r="I399" s="120">
        <f>VLOOKUP(H404,'[2]Visual Chart'!$A$2:$R$481,5,0)</f>
        <v>463</v>
      </c>
      <c r="J399" s="885">
        <f>VLOOKUP(J404,'[2]Visual Chart'!$A$2:$R$481,13,0)</f>
        <v>0</v>
      </c>
      <c r="K399" s="120">
        <f>VLOOKUP(J404,'[2]Visual Chart'!$A$2:$R$481,5,0)</f>
        <v>289</v>
      </c>
      <c r="L399" s="885">
        <f>VLOOKUP(L404,'[2]Visual Chart'!$A$2:$R$481,13,0)</f>
        <v>0</v>
      </c>
      <c r="M399" s="120">
        <f>VLOOKUP(L404,'[2]Visual Chart'!$A$2:$R$481,5,0)</f>
        <v>384</v>
      </c>
      <c r="N399" s="885" t="str">
        <f>VLOOKUP(N404,'[2]Visual Chart'!$A$2:$R$481,13,0)</f>
        <v>C</v>
      </c>
      <c r="O399" s="120">
        <f>VLOOKUP(N404,'[2]Visual Chart'!$A$2:$R$481,5,0)</f>
        <v>381</v>
      </c>
      <c r="P399" s="885" t="str">
        <f>VLOOKUP(P404,'[2]Visual Chart'!$A$2:$R$481,13,0)</f>
        <v>C</v>
      </c>
      <c r="Q399" s="120">
        <f>VLOOKUP(P404,'[2]Visual Chart'!$A$2:$R$481,5,0)</f>
        <v>300</v>
      </c>
      <c r="R399" s="885" t="str">
        <f>VLOOKUP(R404,'[2]Visual Chart'!$A$2:$R$481,13,0)</f>
        <v>C</v>
      </c>
      <c r="S399" s="120">
        <f>VLOOKUP(R404,'[2]Visual Chart'!$A$2:$R$481,5,0)</f>
        <v>337</v>
      </c>
      <c r="T399" s="885" t="str">
        <f>VLOOKUP(T404,'[2]Visual Chart'!$A$2:$R$481,13,0)</f>
        <v>C</v>
      </c>
      <c r="U399" s="120">
        <f>VLOOKUP(T404,'[2]Visual Chart'!$A$2:$R$481,5,0)</f>
        <v>351.96899999999999</v>
      </c>
      <c r="V399" s="871">
        <f>SUM(C399:U399)</f>
        <v>3618.8040000000001</v>
      </c>
      <c r="W399" s="972"/>
      <c r="X399" s="879"/>
      <c r="Y399" s="881"/>
      <c r="Z399" s="868"/>
      <c r="AA399" s="875"/>
      <c r="AB399" s="875"/>
      <c r="AC399" s="868"/>
      <c r="AD399" s="868"/>
      <c r="AE399" s="868"/>
      <c r="AF399" s="868"/>
      <c r="AG399" s="868"/>
      <c r="AH399" s="868"/>
      <c r="AI399" s="868"/>
      <c r="AJ399" s="868"/>
      <c r="AK399" s="868"/>
      <c r="AL399" s="870"/>
    </row>
    <row r="400" spans="1:38" s="118" customFormat="1" ht="12.65" customHeight="1">
      <c r="A400" s="117"/>
      <c r="B400" s="886"/>
      <c r="C400" s="629"/>
      <c r="D400" s="886"/>
      <c r="E400" s="629"/>
      <c r="F400" s="886"/>
      <c r="G400" s="629"/>
      <c r="H400" s="886"/>
      <c r="I400" s="629"/>
      <c r="J400" s="886"/>
      <c r="K400" s="629"/>
      <c r="L400" s="886"/>
      <c r="M400" s="629"/>
      <c r="N400" s="886"/>
      <c r="O400" s="629"/>
      <c r="P400" s="886"/>
      <c r="Q400" s="629"/>
      <c r="R400" s="886"/>
      <c r="S400" s="629"/>
      <c r="T400" s="886"/>
      <c r="U400" s="626"/>
      <c r="V400" s="626"/>
      <c r="W400" s="626"/>
      <c r="X400" s="879"/>
      <c r="Y400" s="881"/>
      <c r="Z400" s="868"/>
      <c r="AA400" s="875"/>
      <c r="AB400" s="875"/>
      <c r="AC400" s="868"/>
      <c r="AD400" s="868"/>
      <c r="AE400" s="868"/>
      <c r="AF400" s="868"/>
      <c r="AG400" s="868"/>
      <c r="AH400" s="868"/>
      <c r="AI400" s="868"/>
      <c r="AJ400" s="868"/>
      <c r="AK400" s="868"/>
      <c r="AL400" s="870"/>
    </row>
    <row r="401" spans="1:38" s="118" customFormat="1" ht="13.5" customHeight="1" thickBot="1">
      <c r="A401" s="117"/>
      <c r="B401" s="887"/>
      <c r="C401" s="626"/>
      <c r="D401" s="887"/>
      <c r="E401" s="626"/>
      <c r="F401" s="887"/>
      <c r="G401" s="626"/>
      <c r="H401" s="887"/>
      <c r="I401" s="626"/>
      <c r="J401" s="887"/>
      <c r="K401" s="626"/>
      <c r="L401" s="887"/>
      <c r="M401" s="626"/>
      <c r="N401" s="887"/>
      <c r="O401" s="626"/>
      <c r="P401" s="887"/>
      <c r="Q401" s="626"/>
      <c r="R401" s="887"/>
      <c r="S401" s="626"/>
      <c r="T401" s="887"/>
      <c r="U401" s="626"/>
      <c r="V401" s="626"/>
      <c r="W401" s="626"/>
      <c r="X401" s="879"/>
      <c r="Y401" s="881"/>
      <c r="Z401" s="868"/>
      <c r="AA401" s="875"/>
      <c r="AB401" s="875"/>
      <c r="AC401" s="868"/>
      <c r="AD401" s="868"/>
      <c r="AE401" s="868"/>
      <c r="AF401" s="868"/>
      <c r="AG401" s="868"/>
      <c r="AH401" s="868"/>
      <c r="AI401" s="868"/>
      <c r="AJ401" s="868"/>
      <c r="AK401" s="868"/>
      <c r="AL401" s="870"/>
    </row>
    <row r="402" spans="1:38" s="118" customFormat="1" ht="13.5" customHeight="1">
      <c r="A402" s="117"/>
      <c r="B402" s="120" t="str">
        <f>VLOOKUP(B404,'[2]Visual Chart'!$A$2:$R$481,3,0)</f>
        <v>A+3</v>
      </c>
      <c r="C402" s="628"/>
      <c r="D402" s="120" t="str">
        <f>VLOOKUP(D404,'[2]Visual Chart'!$A$2:$R$481,3,0)</f>
        <v>A+3</v>
      </c>
      <c r="E402" s="628"/>
      <c r="F402" s="120" t="str">
        <f>VLOOKUP(F404,'[2]Visual Chart'!$A$2:$R$481,3,0)</f>
        <v>C1+9</v>
      </c>
      <c r="G402" s="628"/>
      <c r="H402" s="120" t="str">
        <f>VLOOKUP(H404,'[2]Visual Chart'!$A$2:$R$481,3,0)</f>
        <v>A+9</v>
      </c>
      <c r="I402" s="628"/>
      <c r="J402" s="120" t="str">
        <f>VLOOKUP(J404,'[2]Visual Chart'!$A$2:$R$481,3,0)</f>
        <v>A+0</v>
      </c>
      <c r="K402" s="628"/>
      <c r="L402" s="120" t="str">
        <f>VLOOKUP(L404,'[2]Visual Chart'!$A$2:$R$481,3,0)</f>
        <v>A+9</v>
      </c>
      <c r="M402" s="628"/>
      <c r="N402" s="120" t="str">
        <f>VLOOKUP(N404,'[2]Visual Chart'!$A$2:$R$481,3,0)</f>
        <v>A+3</v>
      </c>
      <c r="O402" s="628"/>
      <c r="P402" s="120" t="str">
        <f>VLOOKUP(P404,'[2]Visual Chart'!$A$2:$R$481,3,0)</f>
        <v>A-3</v>
      </c>
      <c r="Q402" s="628"/>
      <c r="R402" s="120" t="str">
        <f>VLOOKUP(R404,'[2]Visual Chart'!$A$2:$R$481,3,0)</f>
        <v>A-3</v>
      </c>
      <c r="S402" s="628"/>
      <c r="T402" s="120" t="str">
        <f>VLOOKUP(T404,'[2]Visual Chart'!$A$2:$R$481,3,0)</f>
        <v>A-3</v>
      </c>
      <c r="U402" s="626"/>
      <c r="V402" s="626"/>
      <c r="W402" s="626"/>
      <c r="X402" s="879"/>
      <c r="Y402" s="881"/>
      <c r="Z402" s="868"/>
      <c r="AA402" s="875"/>
      <c r="AB402" s="875"/>
      <c r="AC402" s="868"/>
      <c r="AD402" s="868"/>
      <c r="AE402" s="868"/>
      <c r="AF402" s="868"/>
      <c r="AG402" s="868"/>
      <c r="AH402" s="868"/>
      <c r="AI402" s="868"/>
      <c r="AJ402" s="868"/>
      <c r="AK402" s="868"/>
      <c r="AL402" s="870"/>
    </row>
    <row r="403" spans="1:38" s="118" customFormat="1" ht="14.15" customHeight="1">
      <c r="A403" s="117"/>
      <c r="B403" s="626"/>
      <c r="C403" s="626"/>
      <c r="D403" s="142"/>
      <c r="E403" s="628"/>
      <c r="F403" s="142"/>
      <c r="G403" s="628"/>
      <c r="H403" s="142"/>
      <c r="I403" s="628"/>
      <c r="J403" s="142"/>
      <c r="K403" s="628"/>
      <c r="L403" s="142"/>
      <c r="M403" s="628"/>
      <c r="N403" s="628"/>
      <c r="O403" s="628"/>
      <c r="P403" s="628"/>
      <c r="Q403" s="628"/>
      <c r="R403" s="628"/>
      <c r="S403" s="628"/>
      <c r="T403" s="628"/>
      <c r="U403" s="628"/>
      <c r="V403" s="626"/>
      <c r="W403" s="626"/>
      <c r="X403" s="879"/>
      <c r="Y403" s="881"/>
      <c r="Z403" s="868"/>
      <c r="AA403" s="875"/>
      <c r="AB403" s="875"/>
      <c r="AC403" s="868"/>
      <c r="AD403" s="868"/>
      <c r="AE403" s="868"/>
      <c r="AF403" s="868"/>
      <c r="AG403" s="868"/>
      <c r="AH403" s="868"/>
      <c r="AI403" s="868"/>
      <c r="AJ403" s="868"/>
      <c r="AK403" s="868"/>
      <c r="AL403" s="870"/>
    </row>
    <row r="404" spans="1:38" s="118" customFormat="1" ht="14.15" customHeight="1" thickBot="1">
      <c r="A404" s="117"/>
      <c r="B404" s="640">
        <f>T392+1</f>
        <v>320</v>
      </c>
      <c r="C404" s="640"/>
      <c r="D404" s="640">
        <f>B404+1</f>
        <v>321</v>
      </c>
      <c r="E404" s="640"/>
      <c r="F404" s="640">
        <f t="shared" ref="F404" si="252">D404+1</f>
        <v>322</v>
      </c>
      <c r="G404" s="640"/>
      <c r="H404" s="640">
        <f t="shared" ref="H404" si="253">F404+1</f>
        <v>323</v>
      </c>
      <c r="I404" s="640"/>
      <c r="J404" s="640">
        <f t="shared" ref="J404" si="254">H404+1</f>
        <v>324</v>
      </c>
      <c r="K404" s="640"/>
      <c r="L404" s="640">
        <f t="shared" ref="L404" si="255">J404+1</f>
        <v>325</v>
      </c>
      <c r="M404" s="640"/>
      <c r="N404" s="640">
        <f t="shared" ref="N404" si="256">L404+1</f>
        <v>326</v>
      </c>
      <c r="O404" s="640"/>
      <c r="P404" s="640">
        <f t="shared" ref="P404" si="257">N404+1</f>
        <v>327</v>
      </c>
      <c r="Q404" s="640"/>
      <c r="R404" s="640">
        <f t="shared" ref="R404" si="258">P404+1</f>
        <v>328</v>
      </c>
      <c r="S404" s="640"/>
      <c r="T404" s="640">
        <f t="shared" ref="T404" si="259">R404+1</f>
        <v>329</v>
      </c>
      <c r="U404" s="626"/>
      <c r="V404" s="626"/>
      <c r="W404" s="626"/>
      <c r="X404" s="879"/>
      <c r="Y404" s="881"/>
      <c r="Z404" s="868"/>
      <c r="AA404" s="876"/>
      <c r="AB404" s="877"/>
      <c r="AC404" s="868"/>
      <c r="AD404" s="868"/>
      <c r="AE404" s="868"/>
      <c r="AF404" s="868"/>
      <c r="AG404" s="868"/>
      <c r="AH404" s="868"/>
      <c r="AI404" s="868"/>
      <c r="AJ404" s="868"/>
      <c r="AK404" s="868"/>
      <c r="AL404" s="870"/>
    </row>
    <row r="405" spans="1:38" s="118" customFormat="1" ht="14.5">
      <c r="A405" s="117"/>
      <c r="B405" s="626"/>
      <c r="C405" s="631"/>
      <c r="D405" s="626"/>
      <c r="E405" s="631"/>
      <c r="F405" s="626"/>
      <c r="G405" s="631"/>
      <c r="H405" s="626"/>
      <c r="I405" s="631"/>
      <c r="J405" s="626"/>
      <c r="K405" s="626"/>
      <c r="L405" s="626"/>
      <c r="M405" s="626"/>
      <c r="N405" s="626"/>
      <c r="O405" s="626"/>
      <c r="P405" s="626"/>
      <c r="Q405" s="626"/>
      <c r="R405" s="626"/>
      <c r="S405" s="626"/>
      <c r="T405" s="626"/>
      <c r="U405" s="626"/>
      <c r="V405" s="626"/>
      <c r="W405" s="626"/>
      <c r="X405" s="878">
        <f>V410/1000</f>
        <v>3.9220000000000002</v>
      </c>
      <c r="Y405" s="880">
        <f>X405</f>
        <v>3.9220000000000002</v>
      </c>
      <c r="Z405" s="867"/>
      <c r="AA405" s="874">
        <v>10</v>
      </c>
      <c r="AB405" s="874">
        <v>10</v>
      </c>
      <c r="AC405" s="867">
        <f>AA405-AB405</f>
        <v>0</v>
      </c>
      <c r="AD405" s="867">
        <v>10</v>
      </c>
      <c r="AE405" s="867">
        <v>10</v>
      </c>
      <c r="AF405" s="867">
        <v>9</v>
      </c>
      <c r="AG405" s="867">
        <f>AE405-AF405</f>
        <v>1</v>
      </c>
      <c r="AH405" s="867"/>
      <c r="AI405" s="867"/>
      <c r="AJ405" s="867"/>
      <c r="AK405" s="867"/>
      <c r="AL405" s="869"/>
    </row>
    <row r="406" spans="1:38" s="118" customFormat="1" ht="13.5" customHeight="1">
      <c r="A406" s="117"/>
      <c r="B406" s="120" t="str">
        <f>VLOOKUP(B415,'[2]Visual Chart'!$A$2:$R$481,2,0)</f>
        <v>109/0</v>
      </c>
      <c r="C406" s="626"/>
      <c r="D406" s="120" t="str">
        <f>VLOOKUP(D415,'[2]Visual Chart'!$A$2:$R$481,2,0)</f>
        <v>109/1</v>
      </c>
      <c r="E406" s="142"/>
      <c r="F406" s="120" t="str">
        <f>VLOOKUP(F415,'[2]Visual Chart'!$A$2:$R$481,2,0)</f>
        <v>109/2</v>
      </c>
      <c r="G406" s="142"/>
      <c r="H406" s="120" t="str">
        <f>VLOOKUP(H415,'[2]Visual Chart'!$A$2:$R$481,2,0)</f>
        <v>109/3</v>
      </c>
      <c r="I406" s="142"/>
      <c r="J406" s="120" t="str">
        <f>VLOOKUP(J415,'[2]Visual Chart'!$A$2:$R$481,2,0)</f>
        <v>109/4</v>
      </c>
      <c r="K406" s="142"/>
      <c r="L406" s="120" t="str">
        <f>VLOOKUP(L415,'[2]Visual Chart'!$A$2:$R$481,2,0)</f>
        <v>109/5</v>
      </c>
      <c r="M406" s="628"/>
      <c r="N406" s="120" t="str">
        <f>VLOOKUP(N415,'[2]Visual Chart'!$A$2:$R$481,2,0)</f>
        <v>109/6</v>
      </c>
      <c r="O406" s="628"/>
      <c r="P406" s="120" t="str">
        <f>VLOOKUP(P415,'[2]Visual Chart'!$A$2:$R$481,2,0)</f>
        <v>109/7</v>
      </c>
      <c r="Q406" s="628"/>
      <c r="R406" s="120" t="str">
        <f>VLOOKUP(R415,'[2]Visual Chart'!$A$2:$R$481,2,0)</f>
        <v>109/8</v>
      </c>
      <c r="S406" s="628"/>
      <c r="T406" s="120" t="str">
        <f>VLOOKUP(T415,'[2]Visual Chart'!$A$2:$R$481,2,0)</f>
        <v>109/9</v>
      </c>
      <c r="U406" s="628"/>
      <c r="V406" s="626"/>
      <c r="W406" s="626"/>
      <c r="X406" s="879"/>
      <c r="Y406" s="881"/>
      <c r="Z406" s="868"/>
      <c r="AA406" s="875"/>
      <c r="AB406" s="875"/>
      <c r="AC406" s="868"/>
      <c r="AD406" s="868"/>
      <c r="AE406" s="868"/>
      <c r="AF406" s="868"/>
      <c r="AG406" s="868"/>
      <c r="AH406" s="868"/>
      <c r="AI406" s="868"/>
      <c r="AJ406" s="868"/>
      <c r="AK406" s="868"/>
      <c r="AL406" s="870"/>
    </row>
    <row r="407" spans="1:38" s="118" customFormat="1" ht="13.5" customHeight="1">
      <c r="A407" s="117"/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879"/>
      <c r="Y407" s="881"/>
      <c r="Z407" s="868"/>
      <c r="AA407" s="875"/>
      <c r="AB407" s="875"/>
      <c r="AC407" s="868"/>
      <c r="AD407" s="868"/>
      <c r="AE407" s="868"/>
      <c r="AF407" s="868"/>
      <c r="AG407" s="868"/>
      <c r="AH407" s="868"/>
      <c r="AI407" s="868"/>
      <c r="AJ407" s="868"/>
      <c r="AK407" s="868"/>
      <c r="AL407" s="870"/>
    </row>
    <row r="408" spans="1:38" s="118" customFormat="1" ht="13.5" customHeight="1">
      <c r="A408" s="117"/>
      <c r="B408" s="628"/>
      <c r="C408" s="628"/>
      <c r="D408" s="628"/>
      <c r="E408" s="626"/>
      <c r="F408" s="628"/>
      <c r="G408" s="628"/>
      <c r="H408" s="628"/>
      <c r="I408" s="626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6"/>
      <c r="W408" s="626"/>
      <c r="X408" s="879"/>
      <c r="Y408" s="881"/>
      <c r="Z408" s="868"/>
      <c r="AA408" s="875"/>
      <c r="AB408" s="875"/>
      <c r="AC408" s="868"/>
      <c r="AD408" s="868"/>
      <c r="AE408" s="868"/>
      <c r="AF408" s="868"/>
      <c r="AG408" s="868"/>
      <c r="AH408" s="868"/>
      <c r="AI408" s="868"/>
      <c r="AJ408" s="868"/>
      <c r="AK408" s="868"/>
      <c r="AL408" s="870"/>
    </row>
    <row r="409" spans="1:38" s="118" customFormat="1" ht="13.5" customHeight="1" thickBot="1">
      <c r="A409" s="117"/>
      <c r="B409" s="628"/>
      <c r="C409" s="628"/>
      <c r="D409" s="628"/>
      <c r="E409" s="626"/>
      <c r="F409" s="628"/>
      <c r="G409" s="628"/>
      <c r="H409" s="628"/>
      <c r="I409" s="626"/>
      <c r="J409" s="628"/>
      <c r="K409" s="628"/>
      <c r="L409" s="628"/>
      <c r="M409" s="628"/>
      <c r="N409" s="628"/>
      <c r="O409" s="628"/>
      <c r="P409" s="628"/>
      <c r="Q409" s="628"/>
      <c r="R409" s="628"/>
      <c r="S409" s="628"/>
      <c r="T409" s="628"/>
      <c r="U409" s="628"/>
      <c r="V409" s="626"/>
      <c r="W409" s="636"/>
      <c r="X409" s="879"/>
      <c r="Y409" s="881"/>
      <c r="Z409" s="868"/>
      <c r="AA409" s="875"/>
      <c r="AB409" s="875"/>
      <c r="AC409" s="868"/>
      <c r="AD409" s="868"/>
      <c r="AE409" s="868"/>
      <c r="AF409" s="868"/>
      <c r="AG409" s="868"/>
      <c r="AH409" s="868"/>
      <c r="AI409" s="868"/>
      <c r="AJ409" s="868"/>
      <c r="AK409" s="868"/>
      <c r="AL409" s="870"/>
    </row>
    <row r="410" spans="1:38" s="118" customFormat="1" ht="13.5" customHeight="1">
      <c r="A410" s="117"/>
      <c r="B410" s="885" t="str">
        <f>VLOOKUP(B415,'[2]Visual Chart'!$A$2:$R$481,13,0)</f>
        <v>C</v>
      </c>
      <c r="C410" s="120">
        <f>VLOOKUP(B415,'[2]Visual Chart'!$A$2:$R$481,5,0)</f>
        <v>377</v>
      </c>
      <c r="D410" s="885" t="str">
        <f>VLOOKUP(D415,'[2]Visual Chart'!$A$2:$R$481,13,0)</f>
        <v>C</v>
      </c>
      <c r="E410" s="120">
        <f>VLOOKUP(D415,'[2]Visual Chart'!$A$2:$R$481,5,0)</f>
        <v>290</v>
      </c>
      <c r="F410" s="885" t="str">
        <f>VLOOKUP(F415,'[2]Visual Chart'!$A$2:$R$481,13,0)</f>
        <v>C</v>
      </c>
      <c r="G410" s="120">
        <f>VLOOKUP(F415,'[2]Visual Chart'!$A$2:$R$481,5,0)</f>
        <v>426</v>
      </c>
      <c r="H410" s="885">
        <f>VLOOKUP(H415,'[2]Visual Chart'!$A$2:$R$481,13,0)</f>
        <v>0</v>
      </c>
      <c r="I410" s="120">
        <f>VLOOKUP(H415,'[2]Visual Chart'!$A$2:$R$481,5,0)</f>
        <v>408</v>
      </c>
      <c r="J410" s="885">
        <f>VLOOKUP(J415,'[2]Visual Chart'!$A$2:$R$481,13,0)</f>
        <v>0</v>
      </c>
      <c r="K410" s="120">
        <f>VLOOKUP(J415,'[2]Visual Chart'!$A$2:$R$481,5,0)</f>
        <v>413</v>
      </c>
      <c r="L410" s="885" t="str">
        <f>VLOOKUP(L415,'[2]Visual Chart'!$A$2:$R$481,13,0)</f>
        <v>C</v>
      </c>
      <c r="M410" s="120">
        <f>VLOOKUP(L415,'[2]Visual Chart'!$A$2:$R$481,5,0)</f>
        <v>386</v>
      </c>
      <c r="N410" s="885" t="str">
        <f>VLOOKUP(N415,'[2]Visual Chart'!$A$2:$R$481,13,0)</f>
        <v>C</v>
      </c>
      <c r="O410" s="120">
        <f>VLOOKUP(N415,'[2]Visual Chart'!$A$2:$R$481,5,0)</f>
        <v>360</v>
      </c>
      <c r="P410" s="885" t="str">
        <f>VLOOKUP(P415,'[2]Visual Chart'!$A$2:$R$481,13,0)</f>
        <v>C</v>
      </c>
      <c r="Q410" s="120">
        <f>VLOOKUP(P415,'[2]Visual Chart'!$A$2:$R$481,5,0)</f>
        <v>435</v>
      </c>
      <c r="R410" s="885" t="str">
        <f>VLOOKUP(R415,'[2]Visual Chart'!$A$2:$R$481,13,0)</f>
        <v>C</v>
      </c>
      <c r="S410" s="120">
        <f>VLOOKUP(R415,'[2]Visual Chart'!$A$2:$R$481,5,0)</f>
        <v>414</v>
      </c>
      <c r="T410" s="885" t="str">
        <f>VLOOKUP(T415,'[2]Visual Chart'!$A$2:$R$481,13,0)</f>
        <v>C</v>
      </c>
      <c r="U410" s="120">
        <f>VLOOKUP(T415,'[2]Visual Chart'!$A$2:$R$481,5,0)</f>
        <v>413</v>
      </c>
      <c r="V410" s="871">
        <f>SUM(C410:U410)</f>
        <v>3922</v>
      </c>
      <c r="W410" s="972"/>
      <c r="X410" s="879"/>
      <c r="Y410" s="881"/>
      <c r="Z410" s="868"/>
      <c r="AA410" s="875"/>
      <c r="AB410" s="875"/>
      <c r="AC410" s="868"/>
      <c r="AD410" s="868"/>
      <c r="AE410" s="868"/>
      <c r="AF410" s="868"/>
      <c r="AG410" s="868"/>
      <c r="AH410" s="868"/>
      <c r="AI410" s="868"/>
      <c r="AJ410" s="868"/>
      <c r="AK410" s="868"/>
      <c r="AL410" s="870"/>
    </row>
    <row r="411" spans="1:38" s="118" customFormat="1" ht="12.65" customHeight="1">
      <c r="A411" s="117"/>
      <c r="B411" s="886"/>
      <c r="C411" s="629"/>
      <c r="D411" s="886"/>
      <c r="E411" s="629"/>
      <c r="F411" s="886"/>
      <c r="G411" s="629"/>
      <c r="H411" s="886"/>
      <c r="I411" s="629"/>
      <c r="J411" s="886"/>
      <c r="K411" s="629"/>
      <c r="L411" s="886"/>
      <c r="M411" s="629"/>
      <c r="N411" s="886"/>
      <c r="O411" s="629"/>
      <c r="P411" s="886"/>
      <c r="Q411" s="629"/>
      <c r="R411" s="886"/>
      <c r="S411" s="629"/>
      <c r="T411" s="886"/>
      <c r="U411" s="629"/>
      <c r="V411" s="626"/>
      <c r="W411" s="626"/>
      <c r="X411" s="879"/>
      <c r="Y411" s="881"/>
      <c r="Z411" s="868"/>
      <c r="AA411" s="875"/>
      <c r="AB411" s="875"/>
      <c r="AC411" s="868"/>
      <c r="AD411" s="868"/>
      <c r="AE411" s="868"/>
      <c r="AF411" s="868"/>
      <c r="AG411" s="868"/>
      <c r="AH411" s="868"/>
      <c r="AI411" s="868"/>
      <c r="AJ411" s="868"/>
      <c r="AK411" s="868"/>
      <c r="AL411" s="870"/>
    </row>
    <row r="412" spans="1:38" s="118" customFormat="1" ht="13.5" customHeight="1" thickBot="1">
      <c r="A412" s="117"/>
      <c r="B412" s="887"/>
      <c r="C412" s="626"/>
      <c r="D412" s="887"/>
      <c r="E412" s="626"/>
      <c r="F412" s="887"/>
      <c r="G412" s="626"/>
      <c r="H412" s="887"/>
      <c r="I412" s="626"/>
      <c r="J412" s="887"/>
      <c r="K412" s="626"/>
      <c r="L412" s="887"/>
      <c r="M412" s="626"/>
      <c r="N412" s="887"/>
      <c r="O412" s="626"/>
      <c r="P412" s="887"/>
      <c r="Q412" s="626"/>
      <c r="R412" s="887"/>
      <c r="S412" s="626"/>
      <c r="T412" s="887"/>
      <c r="U412" s="626"/>
      <c r="V412" s="626"/>
      <c r="W412" s="626"/>
      <c r="X412" s="879"/>
      <c r="Y412" s="881"/>
      <c r="Z412" s="868"/>
      <c r="AA412" s="875"/>
      <c r="AB412" s="875"/>
      <c r="AC412" s="868"/>
      <c r="AD412" s="868"/>
      <c r="AE412" s="868"/>
      <c r="AF412" s="868"/>
      <c r="AG412" s="868"/>
      <c r="AH412" s="868"/>
      <c r="AI412" s="868"/>
      <c r="AJ412" s="868"/>
      <c r="AK412" s="868"/>
      <c r="AL412" s="870"/>
    </row>
    <row r="413" spans="1:38" s="118" customFormat="1" ht="13.5" customHeight="1">
      <c r="A413" s="117"/>
      <c r="B413" s="120" t="str">
        <f>VLOOKUP(B415,'[2]Visual Chart'!$A$2:$R$481,3,0)</f>
        <v>B2+0</v>
      </c>
      <c r="C413" s="628"/>
      <c r="D413" s="120" t="str">
        <f>VLOOKUP(D415,'[2]Visual Chart'!$A$2:$R$481,3,0)</f>
        <v>A+3</v>
      </c>
      <c r="E413" s="628"/>
      <c r="F413" s="120" t="str">
        <f>VLOOKUP(F415,'[2]Visual Chart'!$A$2:$R$481,3,0)</f>
        <v>A+0</v>
      </c>
      <c r="G413" s="628"/>
      <c r="H413" s="120" t="str">
        <f>VLOOKUP(H415,'[2]Visual Chart'!$A$2:$R$481,3,0)</f>
        <v>A+9</v>
      </c>
      <c r="I413" s="628"/>
      <c r="J413" s="120" t="str">
        <f>VLOOKUP(J415,'[2]Visual Chart'!$A$2:$R$481,3,0)</f>
        <v>A-3</v>
      </c>
      <c r="K413" s="628"/>
      <c r="L413" s="120" t="str">
        <f>VLOOKUP(L415,'[2]Visual Chart'!$A$2:$R$481,3,0)</f>
        <v>A+3</v>
      </c>
      <c r="M413" s="628"/>
      <c r="N413" s="120" t="str">
        <f>VLOOKUP(N415,'[2]Visual Chart'!$A$2:$R$481,3,0)</f>
        <v>A+3</v>
      </c>
      <c r="O413" s="628"/>
      <c r="P413" s="120" t="str">
        <f>VLOOKUP(P415,'[2]Visual Chart'!$A$2:$R$481,3,0)</f>
        <v>A+3</v>
      </c>
      <c r="Q413" s="628"/>
      <c r="R413" s="120" t="str">
        <f>VLOOKUP(R415,'[2]Visual Chart'!$A$2:$R$481,3,0)</f>
        <v>A+3</v>
      </c>
      <c r="S413" s="628"/>
      <c r="T413" s="120" t="str">
        <f>VLOOKUP(T415,'[2]Visual Chart'!$A$2:$R$481,3,0)</f>
        <v>A+3</v>
      </c>
      <c r="U413" s="628"/>
      <c r="V413" s="626"/>
      <c r="W413" s="626"/>
      <c r="X413" s="879"/>
      <c r="Y413" s="881"/>
      <c r="Z413" s="868"/>
      <c r="AA413" s="875"/>
      <c r="AB413" s="875"/>
      <c r="AC413" s="868"/>
      <c r="AD413" s="868"/>
      <c r="AE413" s="868"/>
      <c r="AF413" s="868"/>
      <c r="AG413" s="868"/>
      <c r="AH413" s="868"/>
      <c r="AI413" s="868"/>
      <c r="AJ413" s="868"/>
      <c r="AK413" s="868"/>
      <c r="AL413" s="870"/>
    </row>
    <row r="414" spans="1:38" s="118" customFormat="1" ht="14.15" customHeight="1">
      <c r="A414" s="117"/>
      <c r="B414" s="626"/>
      <c r="C414" s="626"/>
      <c r="D414" s="142"/>
      <c r="E414" s="628"/>
      <c r="F414" s="142"/>
      <c r="G414" s="628"/>
      <c r="H414" s="142"/>
      <c r="I414" s="628"/>
      <c r="J414" s="142"/>
      <c r="K414" s="628"/>
      <c r="L414" s="142"/>
      <c r="M414" s="628"/>
      <c r="N414" s="628"/>
      <c r="O414" s="628"/>
      <c r="P414" s="628"/>
      <c r="Q414" s="628"/>
      <c r="R414" s="628"/>
      <c r="S414" s="628"/>
      <c r="T414" s="628"/>
      <c r="U414" s="628"/>
      <c r="V414" s="626"/>
      <c r="W414" s="626"/>
      <c r="X414" s="879"/>
      <c r="Y414" s="881"/>
      <c r="Z414" s="868"/>
      <c r="AA414" s="875"/>
      <c r="AB414" s="875"/>
      <c r="AC414" s="868"/>
      <c r="AD414" s="868"/>
      <c r="AE414" s="868"/>
      <c r="AF414" s="868"/>
      <c r="AG414" s="868"/>
      <c r="AH414" s="868"/>
      <c r="AI414" s="868"/>
      <c r="AJ414" s="868"/>
      <c r="AK414" s="868"/>
      <c r="AL414" s="870"/>
    </row>
    <row r="415" spans="1:38" s="118" customFormat="1" ht="14.15" customHeight="1" thickBot="1">
      <c r="A415" s="117"/>
      <c r="B415" s="640">
        <f>T404+1</f>
        <v>330</v>
      </c>
      <c r="C415" s="640"/>
      <c r="D415" s="640">
        <f>B415+1</f>
        <v>331</v>
      </c>
      <c r="E415" s="640"/>
      <c r="F415" s="640">
        <f t="shared" ref="F415" si="260">D415+1</f>
        <v>332</v>
      </c>
      <c r="G415" s="640"/>
      <c r="H415" s="640">
        <f t="shared" ref="H415" si="261">F415+1</f>
        <v>333</v>
      </c>
      <c r="I415" s="640"/>
      <c r="J415" s="640">
        <f t="shared" ref="J415" si="262">H415+1</f>
        <v>334</v>
      </c>
      <c r="K415" s="640"/>
      <c r="L415" s="640">
        <f t="shared" ref="L415" si="263">J415+1</f>
        <v>335</v>
      </c>
      <c r="M415" s="640"/>
      <c r="N415" s="640">
        <f t="shared" ref="N415" si="264">L415+1</f>
        <v>336</v>
      </c>
      <c r="O415" s="640"/>
      <c r="P415" s="640">
        <f t="shared" ref="P415" si="265">N415+1</f>
        <v>337</v>
      </c>
      <c r="Q415" s="640"/>
      <c r="R415" s="640">
        <f t="shared" ref="R415" si="266">P415+1</f>
        <v>338</v>
      </c>
      <c r="S415" s="640"/>
      <c r="T415" s="640">
        <f t="shared" ref="T415" si="267">R415+1</f>
        <v>339</v>
      </c>
      <c r="U415" s="626"/>
      <c r="V415" s="626"/>
      <c r="W415" s="626"/>
      <c r="X415" s="879"/>
      <c r="Y415" s="881"/>
      <c r="Z415" s="868"/>
      <c r="AA415" s="876"/>
      <c r="AB415" s="877"/>
      <c r="AC415" s="868"/>
      <c r="AD415" s="868"/>
      <c r="AE415" s="868"/>
      <c r="AF415" s="868"/>
      <c r="AG415" s="868"/>
      <c r="AH415" s="868"/>
      <c r="AI415" s="868"/>
      <c r="AJ415" s="868"/>
      <c r="AK415" s="868"/>
      <c r="AL415" s="870"/>
    </row>
    <row r="416" spans="1:38" s="118" customFormat="1" ht="14.5">
      <c r="A416" s="117"/>
      <c r="B416" s="626"/>
      <c r="C416" s="631"/>
      <c r="D416" s="626"/>
      <c r="E416" s="631"/>
      <c r="F416" s="626"/>
      <c r="G416" s="631"/>
      <c r="H416" s="626"/>
      <c r="I416" s="631"/>
      <c r="J416" s="626"/>
      <c r="K416" s="626"/>
      <c r="L416" s="626"/>
      <c r="M416" s="626"/>
      <c r="N416" s="626"/>
      <c r="O416" s="626"/>
      <c r="P416" s="626"/>
      <c r="Q416" s="626"/>
      <c r="R416" s="626"/>
      <c r="S416" s="626"/>
      <c r="T416" s="626"/>
      <c r="U416" s="626"/>
      <c r="V416" s="626"/>
      <c r="W416" s="626"/>
      <c r="X416" s="878">
        <f>V421/1000</f>
        <v>3.9708109999999999</v>
      </c>
      <c r="Y416" s="880">
        <f>X416</f>
        <v>3.9708109999999999</v>
      </c>
      <c r="Z416" s="867"/>
      <c r="AA416" s="874">
        <v>10</v>
      </c>
      <c r="AB416" s="874">
        <v>8</v>
      </c>
      <c r="AC416" s="867">
        <f>AA416-AB416</f>
        <v>2</v>
      </c>
      <c r="AD416" s="867">
        <v>8</v>
      </c>
      <c r="AE416" s="867">
        <v>10</v>
      </c>
      <c r="AF416" s="867">
        <v>7</v>
      </c>
      <c r="AG416" s="867">
        <f>AE416-AF416</f>
        <v>3</v>
      </c>
      <c r="AH416" s="867"/>
      <c r="AI416" s="867"/>
      <c r="AJ416" s="867"/>
      <c r="AK416" s="867"/>
      <c r="AL416" s="869"/>
    </row>
    <row r="417" spans="1:38" s="118" customFormat="1" ht="13.5" customHeight="1">
      <c r="A417" s="117"/>
      <c r="B417" s="120" t="str">
        <f>VLOOKUP(B426,'[2]Visual Chart'!$A$2:$R$481,2,0)</f>
        <v>109/10</v>
      </c>
      <c r="C417" s="626"/>
      <c r="D417" s="120" t="str">
        <f>VLOOKUP(D426,'[2]Visual Chart'!$A$2:$R$481,2,0)</f>
        <v>109/11</v>
      </c>
      <c r="E417" s="142"/>
      <c r="F417" s="120" t="str">
        <f>VLOOKUP(F426,'[2]Visual Chart'!$A$2:$R$481,2,0)</f>
        <v>110/0</v>
      </c>
      <c r="G417" s="142"/>
      <c r="H417" s="120" t="str">
        <f>VLOOKUP(H426,'[2]Visual Chart'!$A$2:$R$481,2,0)</f>
        <v>110/1</v>
      </c>
      <c r="I417" s="142"/>
      <c r="J417" s="120" t="str">
        <f>VLOOKUP(J426,'[2]Visual Chart'!$A$2:$R$481,2,0)</f>
        <v>110/2</v>
      </c>
      <c r="K417" s="142"/>
      <c r="L417" s="120" t="str">
        <f>VLOOKUP(L426,'[2]Visual Chart'!$A$2:$R$481,2,0)</f>
        <v>110/3</v>
      </c>
      <c r="M417" s="628"/>
      <c r="N417" s="120" t="str">
        <f>VLOOKUP(N426,'[2]Visual Chart'!$A$2:$R$481,2,0)</f>
        <v>110/4</v>
      </c>
      <c r="O417" s="628"/>
      <c r="P417" s="120" t="str">
        <f>VLOOKUP(P426,'[2]Visual Chart'!$A$2:$R$481,2,0)</f>
        <v>111/0</v>
      </c>
      <c r="Q417" s="628"/>
      <c r="R417" s="120" t="str">
        <f>VLOOKUP(R426,'[2]Visual Chart'!$A$2:$R$481,2,0)</f>
        <v>111/1</v>
      </c>
      <c r="S417" s="628"/>
      <c r="T417" s="120" t="str">
        <f>VLOOKUP(T426,'[2]Visual Chart'!$A$2:$R$481,2,0)</f>
        <v>111/2</v>
      </c>
      <c r="U417" s="628"/>
      <c r="V417" s="626"/>
      <c r="W417" s="626"/>
      <c r="X417" s="879"/>
      <c r="Y417" s="881"/>
      <c r="Z417" s="868"/>
      <c r="AA417" s="875"/>
      <c r="AB417" s="875"/>
      <c r="AC417" s="868"/>
      <c r="AD417" s="868"/>
      <c r="AE417" s="868"/>
      <c r="AF417" s="868"/>
      <c r="AG417" s="868"/>
      <c r="AH417" s="868"/>
      <c r="AI417" s="868"/>
      <c r="AJ417" s="868"/>
      <c r="AK417" s="868"/>
      <c r="AL417" s="870"/>
    </row>
    <row r="418" spans="1:38" s="118" customFormat="1" ht="13.5" customHeight="1">
      <c r="A418" s="117"/>
      <c r="B418" s="626"/>
      <c r="C418" s="626"/>
      <c r="D418" s="626"/>
      <c r="E418" s="626"/>
      <c r="F418" s="626"/>
      <c r="G418" s="626"/>
      <c r="H418" s="626"/>
      <c r="I418" s="626"/>
      <c r="J418" s="626"/>
      <c r="K418" s="626"/>
      <c r="L418" s="626"/>
      <c r="M418" s="626"/>
      <c r="N418" s="626"/>
      <c r="O418" s="626"/>
      <c r="P418" s="626"/>
      <c r="Q418" s="626"/>
      <c r="R418" s="626"/>
      <c r="S418" s="626"/>
      <c r="T418" s="626"/>
      <c r="U418" s="626"/>
      <c r="V418" s="626"/>
      <c r="W418" s="626"/>
      <c r="X418" s="879"/>
      <c r="Y418" s="881"/>
      <c r="Z418" s="868"/>
      <c r="AA418" s="875"/>
      <c r="AB418" s="875"/>
      <c r="AC418" s="868"/>
      <c r="AD418" s="868"/>
      <c r="AE418" s="868"/>
      <c r="AF418" s="868"/>
      <c r="AG418" s="868"/>
      <c r="AH418" s="868"/>
      <c r="AI418" s="868"/>
      <c r="AJ418" s="868"/>
      <c r="AK418" s="868"/>
      <c r="AL418" s="870"/>
    </row>
    <row r="419" spans="1:38" s="118" customFormat="1" ht="13.5" customHeight="1">
      <c r="A419" s="117"/>
      <c r="B419" s="628"/>
      <c r="C419" s="628"/>
      <c r="D419" s="628"/>
      <c r="E419" s="626"/>
      <c r="F419" s="628"/>
      <c r="G419" s="628"/>
      <c r="H419" s="628"/>
      <c r="I419" s="626"/>
      <c r="J419" s="628"/>
      <c r="K419" s="628"/>
      <c r="L419" s="628"/>
      <c r="M419" s="628"/>
      <c r="N419" s="628"/>
      <c r="O419" s="628"/>
      <c r="P419" s="628"/>
      <c r="Q419" s="628"/>
      <c r="R419" s="628"/>
      <c r="S419" s="628"/>
      <c r="T419" s="628"/>
      <c r="U419" s="628"/>
      <c r="V419" s="626"/>
      <c r="W419" s="626"/>
      <c r="X419" s="879"/>
      <c r="Y419" s="881"/>
      <c r="Z419" s="868"/>
      <c r="AA419" s="875"/>
      <c r="AB419" s="875"/>
      <c r="AC419" s="868"/>
      <c r="AD419" s="868"/>
      <c r="AE419" s="868"/>
      <c r="AF419" s="868"/>
      <c r="AG419" s="868"/>
      <c r="AH419" s="868"/>
      <c r="AI419" s="868"/>
      <c r="AJ419" s="868"/>
      <c r="AK419" s="868"/>
      <c r="AL419" s="870"/>
    </row>
    <row r="420" spans="1:38" s="118" customFormat="1" ht="13.5" customHeight="1" thickBot="1">
      <c r="A420" s="117"/>
      <c r="B420" s="628"/>
      <c r="C420" s="628"/>
      <c r="D420" s="628"/>
      <c r="E420" s="626"/>
      <c r="F420" s="628"/>
      <c r="G420" s="628"/>
      <c r="H420" s="628"/>
      <c r="I420" s="626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6"/>
      <c r="W420" s="636"/>
      <c r="X420" s="879"/>
      <c r="Y420" s="881"/>
      <c r="Z420" s="868"/>
      <c r="AA420" s="875"/>
      <c r="AB420" s="875"/>
      <c r="AC420" s="868"/>
      <c r="AD420" s="868"/>
      <c r="AE420" s="868"/>
      <c r="AF420" s="868"/>
      <c r="AG420" s="868"/>
      <c r="AH420" s="868"/>
      <c r="AI420" s="868"/>
      <c r="AJ420" s="868"/>
      <c r="AK420" s="868"/>
      <c r="AL420" s="870"/>
    </row>
    <row r="421" spans="1:38" s="118" customFormat="1" ht="13.5" customHeight="1">
      <c r="A421" s="117"/>
      <c r="B421" s="885" t="str">
        <f>VLOOKUP(B426,'[2]Visual Chart'!$A$2:$R$481,13,0)</f>
        <v>C</v>
      </c>
      <c r="C421" s="120">
        <f>VLOOKUP(B426,'[2]Visual Chart'!$A$2:$R$481,5,0)</f>
        <v>405</v>
      </c>
      <c r="D421" s="885" t="str">
        <f>VLOOKUP(D426,'[2]Visual Chart'!$A$2:$R$481,13,0)</f>
        <v>C</v>
      </c>
      <c r="E421" s="120">
        <f>VLOOKUP(D426,'[2]Visual Chart'!$A$2:$R$481,5,0)</f>
        <v>423.81099999999998</v>
      </c>
      <c r="F421" s="885">
        <f>VLOOKUP(F426,'[2]Visual Chart'!$A$2:$R$481,13,0)</f>
        <v>0</v>
      </c>
      <c r="G421" s="120">
        <f>VLOOKUP(F426,'[2]Visual Chart'!$A$2:$R$481,5,0)</f>
        <v>449</v>
      </c>
      <c r="H421" s="885" t="str">
        <f>VLOOKUP(H426,'[2]Visual Chart'!$A$2:$R$481,13,0)</f>
        <v>C</v>
      </c>
      <c r="I421" s="120">
        <f>VLOOKUP(H426,'[2]Visual Chart'!$A$2:$R$481,5,0)</f>
        <v>395</v>
      </c>
      <c r="J421" s="885" t="str">
        <f>VLOOKUP(J426,'[2]Visual Chart'!$A$2:$R$481,13,0)</f>
        <v>C</v>
      </c>
      <c r="K421" s="120">
        <f>VLOOKUP(J426,'[2]Visual Chart'!$A$2:$R$481,5,0)</f>
        <v>357</v>
      </c>
      <c r="L421" s="885" t="str">
        <f>VLOOKUP(L426,'[2]Visual Chart'!$A$2:$R$481,13,0)</f>
        <v>C</v>
      </c>
      <c r="M421" s="120">
        <f>VLOOKUP(L426,'[2]Visual Chart'!$A$2:$R$481,5,0)</f>
        <v>423</v>
      </c>
      <c r="N421" s="885" t="str">
        <f>VLOOKUP(N426,'[2]Visual Chart'!$A$2:$R$481,13,0)</f>
        <v>C</v>
      </c>
      <c r="O421" s="120">
        <f>VLOOKUP(N426,'[2]Visual Chart'!$A$2:$R$481,5,0)</f>
        <v>329</v>
      </c>
      <c r="P421" s="885" t="s">
        <v>70</v>
      </c>
      <c r="Q421" s="120">
        <f>VLOOKUP(P426,'[2]Visual Chart'!$A$2:$R$481,5,0)</f>
        <v>373</v>
      </c>
      <c r="R421" s="885" t="str">
        <f>VLOOKUP(R426,'[2]Visual Chart'!$A$2:$R$481,13,0)</f>
        <v>C</v>
      </c>
      <c r="S421" s="120">
        <f>VLOOKUP(R426,'[2]Visual Chart'!$A$2:$R$481,5,0)</f>
        <v>419</v>
      </c>
      <c r="T421" s="885" t="str">
        <f>VLOOKUP(T426,'[2]Visual Chart'!$A$2:$R$481,13,0)</f>
        <v>C</v>
      </c>
      <c r="U421" s="120">
        <f>VLOOKUP(T426,'[2]Visual Chart'!$A$2:$R$481,5,0)</f>
        <v>397</v>
      </c>
      <c r="V421" s="871">
        <f>SUM(C421:U421)</f>
        <v>3970.8109999999997</v>
      </c>
      <c r="W421" s="972"/>
      <c r="X421" s="879"/>
      <c r="Y421" s="881"/>
      <c r="Z421" s="868"/>
      <c r="AA421" s="875"/>
      <c r="AB421" s="875"/>
      <c r="AC421" s="868"/>
      <c r="AD421" s="868"/>
      <c r="AE421" s="868"/>
      <c r="AF421" s="868"/>
      <c r="AG421" s="868"/>
      <c r="AH421" s="868"/>
      <c r="AI421" s="868"/>
      <c r="AJ421" s="868"/>
      <c r="AK421" s="868"/>
      <c r="AL421" s="870"/>
    </row>
    <row r="422" spans="1:38" s="118" customFormat="1" ht="12.65" customHeight="1">
      <c r="A422" s="117"/>
      <c r="B422" s="886"/>
      <c r="C422" s="629"/>
      <c r="D422" s="886"/>
      <c r="E422" s="629"/>
      <c r="F422" s="886"/>
      <c r="G422" s="629"/>
      <c r="H422" s="886"/>
      <c r="I422" s="629"/>
      <c r="J422" s="886"/>
      <c r="K422" s="629"/>
      <c r="L422" s="886"/>
      <c r="M422" s="629"/>
      <c r="N422" s="886"/>
      <c r="O422" s="629"/>
      <c r="P422" s="886"/>
      <c r="Q422" s="629"/>
      <c r="R422" s="886"/>
      <c r="S422" s="629"/>
      <c r="T422" s="886"/>
      <c r="U422" s="629"/>
      <c r="V422" s="626"/>
      <c r="W422" s="626"/>
      <c r="X422" s="879"/>
      <c r="Y422" s="881"/>
      <c r="Z422" s="868"/>
      <c r="AA422" s="875"/>
      <c r="AB422" s="875"/>
      <c r="AC422" s="868"/>
      <c r="AD422" s="868"/>
      <c r="AE422" s="868"/>
      <c r="AF422" s="868"/>
      <c r="AG422" s="868"/>
      <c r="AH422" s="868"/>
      <c r="AI422" s="868"/>
      <c r="AJ422" s="868"/>
      <c r="AK422" s="868"/>
      <c r="AL422" s="870"/>
    </row>
    <row r="423" spans="1:38" s="118" customFormat="1" ht="13.5" customHeight="1" thickBot="1">
      <c r="A423" s="117"/>
      <c r="B423" s="887"/>
      <c r="C423" s="626"/>
      <c r="D423" s="887"/>
      <c r="E423" s="626"/>
      <c r="F423" s="887"/>
      <c r="G423" s="626"/>
      <c r="H423" s="887"/>
      <c r="I423" s="626"/>
      <c r="J423" s="887"/>
      <c r="K423" s="626"/>
      <c r="L423" s="887"/>
      <c r="M423" s="626"/>
      <c r="N423" s="887"/>
      <c r="O423" s="626"/>
      <c r="P423" s="887"/>
      <c r="Q423" s="626"/>
      <c r="R423" s="887"/>
      <c r="S423" s="626"/>
      <c r="T423" s="887"/>
      <c r="U423" s="626"/>
      <c r="V423" s="626"/>
      <c r="W423" s="626"/>
      <c r="X423" s="879"/>
      <c r="Y423" s="881"/>
      <c r="Z423" s="868"/>
      <c r="AA423" s="875"/>
      <c r="AB423" s="875"/>
      <c r="AC423" s="868"/>
      <c r="AD423" s="868"/>
      <c r="AE423" s="868"/>
      <c r="AF423" s="868"/>
      <c r="AG423" s="868"/>
      <c r="AH423" s="868"/>
      <c r="AI423" s="868"/>
      <c r="AJ423" s="868"/>
      <c r="AK423" s="868"/>
      <c r="AL423" s="870"/>
    </row>
    <row r="424" spans="1:38" s="118" customFormat="1" ht="13.4" customHeight="1">
      <c r="A424" s="117"/>
      <c r="B424" s="120" t="str">
        <f>VLOOKUP(B426,'[2]Visual Chart'!$A$2:$R$481,3,0)</f>
        <v>A-3</v>
      </c>
      <c r="C424" s="628"/>
      <c r="D424" s="120" t="str">
        <f>VLOOKUP(D426,'[2]Visual Chart'!$A$2:$R$481,3,0)</f>
        <v>A+3</v>
      </c>
      <c r="E424" s="628"/>
      <c r="F424" s="120" t="str">
        <f>VLOOKUP(F426,'[2]Visual Chart'!$A$2:$R$481,3,0)</f>
        <v>D45+3</v>
      </c>
      <c r="G424" s="628"/>
      <c r="H424" s="120" t="str">
        <f>VLOOKUP(H426,'[2]Visual Chart'!$A$2:$R$481,3,0)</f>
        <v>A+7.5</v>
      </c>
      <c r="I424" s="628"/>
      <c r="J424" s="120" t="str">
        <f>VLOOKUP(J426,'[2]Visual Chart'!$A$2:$R$481,3,0)</f>
        <v>A+0</v>
      </c>
      <c r="K424" s="628"/>
      <c r="L424" s="120" t="str">
        <f>VLOOKUP(L426,'[2]Visual Chart'!$A$2:$R$481,3,0)</f>
        <v>A+0</v>
      </c>
      <c r="M424" s="628"/>
      <c r="N424" s="120" t="str">
        <f>VLOOKUP(N426,'[2]Visual Chart'!$A$2:$R$481,3,0)</f>
        <v>A+0</v>
      </c>
      <c r="O424" s="628"/>
      <c r="P424" s="120" t="str">
        <f>VLOOKUP(P426,'[2]Visual Chart'!$A$2:$R$481,3,0)</f>
        <v>D45+6</v>
      </c>
      <c r="Q424" s="628"/>
      <c r="R424" s="120" t="str">
        <f>VLOOKUP(R426,'[2]Visual Chart'!$A$2:$R$481,3,0)</f>
        <v>A+0</v>
      </c>
      <c r="S424" s="628"/>
      <c r="T424" s="120" t="str">
        <f>VLOOKUP(T426,'[2]Visual Chart'!$A$2:$R$481,3,0)</f>
        <v>A+3</v>
      </c>
      <c r="U424" s="628"/>
      <c r="V424" s="626"/>
      <c r="W424" s="626"/>
      <c r="X424" s="879"/>
      <c r="Y424" s="881"/>
      <c r="Z424" s="868"/>
      <c r="AA424" s="875"/>
      <c r="AB424" s="875"/>
      <c r="AC424" s="868"/>
      <c r="AD424" s="868"/>
      <c r="AE424" s="868"/>
      <c r="AF424" s="868"/>
      <c r="AG424" s="868"/>
      <c r="AH424" s="868"/>
      <c r="AI424" s="868"/>
      <c r="AJ424" s="868"/>
      <c r="AK424" s="868"/>
      <c r="AL424" s="870"/>
    </row>
    <row r="425" spans="1:38" s="118" customFormat="1" ht="14.15" customHeight="1">
      <c r="A425" s="117"/>
      <c r="B425" s="628"/>
      <c r="C425" s="628"/>
      <c r="D425" s="142"/>
      <c r="E425" s="628"/>
      <c r="F425" s="142"/>
      <c r="G425" s="628"/>
      <c r="H425" s="142"/>
      <c r="I425" s="628"/>
      <c r="J425" s="142"/>
      <c r="K425" s="628"/>
      <c r="L425" s="142"/>
      <c r="M425" s="628"/>
      <c r="N425" s="628"/>
      <c r="O425" s="628"/>
      <c r="P425" s="628"/>
      <c r="Q425" s="628"/>
      <c r="R425" s="628"/>
      <c r="S425" s="628"/>
      <c r="T425" s="628"/>
      <c r="U425" s="628"/>
      <c r="V425" s="626"/>
      <c r="W425" s="626"/>
      <c r="X425" s="879"/>
      <c r="Y425" s="881"/>
      <c r="Z425" s="868"/>
      <c r="AA425" s="875"/>
      <c r="AB425" s="875"/>
      <c r="AC425" s="868"/>
      <c r="AD425" s="868"/>
      <c r="AE425" s="868"/>
      <c r="AF425" s="868"/>
      <c r="AG425" s="868"/>
      <c r="AH425" s="868"/>
      <c r="AI425" s="868"/>
      <c r="AJ425" s="868"/>
      <c r="AK425" s="868"/>
      <c r="AL425" s="870"/>
    </row>
    <row r="426" spans="1:38" s="118" customFormat="1" ht="14.15" customHeight="1" thickBot="1">
      <c r="A426" s="117"/>
      <c r="B426" s="640">
        <f>T415+1</f>
        <v>340</v>
      </c>
      <c r="C426" s="640"/>
      <c r="D426" s="640">
        <f>B426+1</f>
        <v>341</v>
      </c>
      <c r="E426" s="640"/>
      <c r="F426" s="640">
        <f t="shared" ref="F426" si="268">D426+1</f>
        <v>342</v>
      </c>
      <c r="G426" s="640"/>
      <c r="H426" s="640">
        <f t="shared" ref="H426" si="269">F426+1</f>
        <v>343</v>
      </c>
      <c r="I426" s="640"/>
      <c r="J426" s="640">
        <f t="shared" ref="J426" si="270">H426+1</f>
        <v>344</v>
      </c>
      <c r="K426" s="640"/>
      <c r="L426" s="640">
        <f t="shared" ref="L426" si="271">J426+1</f>
        <v>345</v>
      </c>
      <c r="M426" s="640"/>
      <c r="N426" s="640">
        <f t="shared" ref="N426" si="272">L426+1</f>
        <v>346</v>
      </c>
      <c r="O426" s="640"/>
      <c r="P426" s="640">
        <f t="shared" ref="P426" si="273">N426+1</f>
        <v>347</v>
      </c>
      <c r="Q426" s="640"/>
      <c r="R426" s="640">
        <f t="shared" ref="R426" si="274">P426+1</f>
        <v>348</v>
      </c>
      <c r="S426" s="640"/>
      <c r="T426" s="640">
        <f t="shared" ref="T426" si="275">R426+1</f>
        <v>349</v>
      </c>
      <c r="U426" s="626"/>
      <c r="V426" s="626"/>
      <c r="W426" s="626"/>
      <c r="X426" s="994"/>
      <c r="Y426" s="995"/>
      <c r="Z426" s="989"/>
      <c r="AA426" s="875"/>
      <c r="AB426" s="875"/>
      <c r="AC426" s="989"/>
      <c r="AD426" s="989"/>
      <c r="AE426" s="989"/>
      <c r="AF426" s="989"/>
      <c r="AG426" s="989"/>
      <c r="AH426" s="989"/>
      <c r="AI426" s="989"/>
      <c r="AJ426" s="989"/>
      <c r="AK426" s="989"/>
      <c r="AL426" s="990"/>
    </row>
    <row r="427" spans="1:38" s="118" customFormat="1" ht="15.5">
      <c r="A427" s="117"/>
      <c r="B427" s="626"/>
      <c r="C427" s="626"/>
      <c r="D427" s="631"/>
      <c r="E427" s="626"/>
      <c r="F427" s="631"/>
      <c r="G427" s="632"/>
      <c r="H427" s="631"/>
      <c r="I427" s="631"/>
      <c r="J427" s="626"/>
      <c r="K427" s="626"/>
      <c r="L427" s="626"/>
      <c r="M427" s="626"/>
      <c r="N427" s="626"/>
      <c r="O427" s="626"/>
      <c r="P427" s="626"/>
      <c r="Q427" s="626"/>
      <c r="R427" s="626"/>
      <c r="S427" s="626"/>
      <c r="T427" s="626"/>
      <c r="U427" s="626"/>
      <c r="V427" s="626"/>
      <c r="W427" s="626"/>
      <c r="X427" s="878">
        <f>V432/1000</f>
        <v>3.41</v>
      </c>
      <c r="Y427" s="880">
        <f>X427</f>
        <v>3.41</v>
      </c>
      <c r="Z427" s="867"/>
      <c r="AA427" s="867">
        <v>3</v>
      </c>
      <c r="AB427" s="867">
        <v>2</v>
      </c>
      <c r="AC427" s="867">
        <f>AA427-AB427</f>
        <v>1</v>
      </c>
      <c r="AD427" s="867">
        <v>2</v>
      </c>
      <c r="AE427" s="867">
        <v>10</v>
      </c>
      <c r="AF427" s="867">
        <v>0</v>
      </c>
      <c r="AG427" s="867">
        <f>AE427-AF427</f>
        <v>10</v>
      </c>
      <c r="AH427" s="867"/>
      <c r="AI427" s="867"/>
      <c r="AJ427" s="867"/>
      <c r="AK427" s="867"/>
      <c r="AL427" s="869"/>
    </row>
    <row r="428" spans="1:38" s="118" customFormat="1" ht="13.5" customHeight="1">
      <c r="A428" s="117"/>
      <c r="B428" s="120" t="str">
        <f>VLOOKUP(B437,'[2]Visual Chart'!$A$2:$R$481,2,0)</f>
        <v>111/3</v>
      </c>
      <c r="C428" s="626"/>
      <c r="D428" s="120" t="str">
        <f>VLOOKUP(D437,'[2]Visual Chart'!$A$2:$R$481,2,0)</f>
        <v>111/4</v>
      </c>
      <c r="E428" s="142"/>
      <c r="F428" s="120" t="str">
        <f>VLOOKUP(F437,'[2]Visual Chart'!$A$2:$R$481,2,0)</f>
        <v>111/5</v>
      </c>
      <c r="G428" s="142"/>
      <c r="H428" s="120" t="str">
        <f>VLOOKUP(H437,'[2]Visual Chart'!$A$2:$R$481,2,0)</f>
        <v>111/6</v>
      </c>
      <c r="I428" s="142"/>
      <c r="J428" s="120" t="str">
        <f>VLOOKUP(J437,'[2]Visual Chart'!$A$2:$R$481,2,0)</f>
        <v>111/7</v>
      </c>
      <c r="K428" s="626"/>
      <c r="L428" s="120" t="str">
        <f>VLOOKUP(L437,'[2]Visual Chart'!$A$2:$R$481,2,0)</f>
        <v>111A/0</v>
      </c>
      <c r="M428" s="626"/>
      <c r="N428" s="120" t="str">
        <f>VLOOKUP(N437,'[2]Visual Chart'!$A$2:$R$481,2,0)</f>
        <v>111B/0</v>
      </c>
      <c r="O428" s="626"/>
      <c r="P428" s="120" t="str">
        <f>VLOOKUP(P437,'[2]Visual Chart'!$A$2:$R$481,2,0)</f>
        <v>111B/1</v>
      </c>
      <c r="Q428" s="626"/>
      <c r="R428" s="120" t="str">
        <f>VLOOKUP(R437,'[2]Visual Chart'!$A$2:$R$481,2,0)</f>
        <v>112/0</v>
      </c>
      <c r="S428" s="626"/>
      <c r="T428" s="120" t="str">
        <f>VLOOKUP(T437,'[2]Visual Chart'!$A$2:$R$481,2,0)</f>
        <v>113/0</v>
      </c>
      <c r="U428" s="626"/>
      <c r="V428" s="626"/>
      <c r="W428" s="626"/>
      <c r="X428" s="879"/>
      <c r="Y428" s="881"/>
      <c r="Z428" s="868"/>
      <c r="AA428" s="868"/>
      <c r="AB428" s="868"/>
      <c r="AC428" s="868"/>
      <c r="AD428" s="868"/>
      <c r="AE428" s="868"/>
      <c r="AF428" s="868"/>
      <c r="AG428" s="868"/>
      <c r="AH428" s="868"/>
      <c r="AI428" s="868"/>
      <c r="AJ428" s="868"/>
      <c r="AK428" s="868"/>
      <c r="AL428" s="870"/>
    </row>
    <row r="429" spans="1:38" s="118" customFormat="1" ht="13.5" customHeight="1">
      <c r="A429" s="117"/>
      <c r="B429" s="626"/>
      <c r="C429" s="626"/>
      <c r="D429" s="626"/>
      <c r="E429" s="626"/>
      <c r="F429" s="626"/>
      <c r="G429" s="626"/>
      <c r="H429" s="626"/>
      <c r="I429" s="626"/>
      <c r="J429" s="626"/>
      <c r="K429" s="626"/>
      <c r="L429" s="626"/>
      <c r="M429" s="626"/>
      <c r="N429" s="626"/>
      <c r="O429" s="626"/>
      <c r="P429" s="631"/>
      <c r="Q429" s="626"/>
      <c r="R429" s="626"/>
      <c r="S429" s="626"/>
      <c r="T429" s="626"/>
      <c r="U429" s="626"/>
      <c r="V429" s="626"/>
      <c r="W429" s="626"/>
      <c r="X429" s="879"/>
      <c r="Y429" s="881"/>
      <c r="Z429" s="868"/>
      <c r="AA429" s="868"/>
      <c r="AB429" s="868"/>
      <c r="AC429" s="868"/>
      <c r="AD429" s="868"/>
      <c r="AE429" s="868"/>
      <c r="AF429" s="868"/>
      <c r="AG429" s="868"/>
      <c r="AH429" s="868"/>
      <c r="AI429" s="868"/>
      <c r="AJ429" s="868"/>
      <c r="AK429" s="868"/>
      <c r="AL429" s="870"/>
    </row>
    <row r="430" spans="1:38" s="118" customFormat="1" ht="13.5" customHeight="1">
      <c r="A430" s="117"/>
      <c r="B430" s="628"/>
      <c r="C430" s="628"/>
      <c r="D430" s="628"/>
      <c r="E430" s="626"/>
      <c r="F430" s="628"/>
      <c r="G430" s="628"/>
      <c r="H430" s="628"/>
      <c r="I430" s="626"/>
      <c r="J430" s="626"/>
      <c r="K430" s="626"/>
      <c r="L430" s="626"/>
      <c r="M430" s="626"/>
      <c r="N430" s="626"/>
      <c r="O430" s="626"/>
      <c r="P430" s="626"/>
      <c r="Q430" s="626"/>
      <c r="R430" s="626"/>
      <c r="S430" s="626"/>
      <c r="T430" s="626"/>
      <c r="U430" s="626"/>
      <c r="V430" s="626"/>
      <c r="W430" s="626"/>
      <c r="X430" s="879"/>
      <c r="Y430" s="881"/>
      <c r="Z430" s="868"/>
      <c r="AA430" s="868"/>
      <c r="AB430" s="868"/>
      <c r="AC430" s="868"/>
      <c r="AD430" s="868"/>
      <c r="AE430" s="868"/>
      <c r="AF430" s="868"/>
      <c r="AG430" s="868"/>
      <c r="AH430" s="868"/>
      <c r="AI430" s="868"/>
      <c r="AJ430" s="868"/>
      <c r="AK430" s="868"/>
      <c r="AL430" s="870"/>
    </row>
    <row r="431" spans="1:38" s="118" customFormat="1" ht="13.5" customHeight="1" thickBot="1">
      <c r="A431" s="117"/>
      <c r="B431" s="628"/>
      <c r="C431" s="628"/>
      <c r="D431" s="628"/>
      <c r="E431" s="626"/>
      <c r="F431" s="628"/>
      <c r="G431" s="628"/>
      <c r="H431" s="628"/>
      <c r="I431" s="626"/>
      <c r="J431" s="626"/>
      <c r="K431" s="626"/>
      <c r="L431" s="626"/>
      <c r="M431" s="626"/>
      <c r="N431" s="626"/>
      <c r="O431" s="626"/>
      <c r="P431" s="626"/>
      <c r="Q431" s="626"/>
      <c r="R431" s="626"/>
      <c r="S431" s="626"/>
      <c r="T431" s="626"/>
      <c r="U431" s="626"/>
      <c r="V431" s="626"/>
      <c r="W431" s="635"/>
      <c r="X431" s="879"/>
      <c r="Y431" s="881"/>
      <c r="Z431" s="868"/>
      <c r="AA431" s="868"/>
      <c r="AB431" s="868"/>
      <c r="AC431" s="868"/>
      <c r="AD431" s="868"/>
      <c r="AE431" s="868"/>
      <c r="AF431" s="868"/>
      <c r="AG431" s="868"/>
      <c r="AH431" s="868"/>
      <c r="AI431" s="868"/>
      <c r="AJ431" s="868"/>
      <c r="AK431" s="868"/>
      <c r="AL431" s="870"/>
    </row>
    <row r="432" spans="1:38" s="118" customFormat="1" ht="13.5" customHeight="1">
      <c r="A432" s="117"/>
      <c r="B432" s="885" t="str">
        <f>VLOOKUP(B437,'[2]Visual Chart'!$A$2:$R$481,13,0)</f>
        <v>C</v>
      </c>
      <c r="C432" s="120">
        <f>VLOOKUP(B437,'[2]Visual Chart'!$A$2:$R$481,5,0)</f>
        <v>374</v>
      </c>
      <c r="D432" s="885" t="str">
        <f>VLOOKUP(D437,'[2]Visual Chart'!$A$2:$R$481,13,0)</f>
        <v>C</v>
      </c>
      <c r="E432" s="120">
        <f>VLOOKUP(D437,'[2]Visual Chart'!$A$2:$R$481,5,0)</f>
        <v>390</v>
      </c>
      <c r="F432" s="885" t="str">
        <f>VLOOKUP(F437,'[2]Visual Chart'!$A$2:$R$481,13,0)</f>
        <v>C</v>
      </c>
      <c r="G432" s="120">
        <f>VLOOKUP(F437,'[2]Visual Chart'!$A$2:$R$481,5,0)</f>
        <v>385</v>
      </c>
      <c r="H432" s="885">
        <f>VLOOKUP(H437,'[2]Visual Chart'!$A$2:$R$481,13,0)</f>
        <v>0</v>
      </c>
      <c r="I432" s="120">
        <f>VLOOKUP(H437,'[2]Visual Chart'!$A$2:$R$481,5,0)</f>
        <v>432</v>
      </c>
      <c r="J432" s="885">
        <f>VLOOKUP(J437,'[2]Visual Chart'!$A$2:$R$481,13,0)</f>
        <v>0</v>
      </c>
      <c r="K432" s="120">
        <f>VLOOKUP(J437,'[2]Visual Chart'!$A$2:$R$481,5,0)</f>
        <v>391</v>
      </c>
      <c r="L432" s="885">
        <f>VLOOKUP(L437,'[2]Visual Chart'!$A$2:$R$481,13,0)</f>
        <v>0</v>
      </c>
      <c r="M432" s="120">
        <f>VLOOKUP(L437,'[2]Visual Chart'!$A$2:$R$481,5,0)</f>
        <v>230</v>
      </c>
      <c r="N432" s="885">
        <f>VLOOKUP(N437,'[2]Visual Chart'!$A$2:$R$481,13,0)</f>
        <v>0</v>
      </c>
      <c r="O432" s="120">
        <f>VLOOKUP(N437,'[2]Visual Chart'!$A$2:$R$481,5,0)</f>
        <v>286</v>
      </c>
      <c r="P432" s="885">
        <f>VLOOKUP(P437,'[2]Visual Chart'!$A$2:$R$481,13,0)</f>
        <v>0</v>
      </c>
      <c r="Q432" s="120">
        <f>VLOOKUP(P437,'[2]Visual Chart'!$A$2:$R$481,5,0)</f>
        <v>475</v>
      </c>
      <c r="R432" s="885">
        <f>VLOOKUP(R437,'[2]Visual Chart'!$A$2:$R$481,13,0)</f>
        <v>0</v>
      </c>
      <c r="S432" s="120">
        <f>VLOOKUP(R437,'[2]Visual Chart'!$A$2:$R$481,5,0)</f>
        <v>229</v>
      </c>
      <c r="T432" s="885">
        <f>VLOOKUP(T437,'[2]Visual Chart'!$A$2:$R$481,13,0)</f>
        <v>0</v>
      </c>
      <c r="U432" s="120">
        <f>VLOOKUP(T437,'[2]Visual Chart'!$A$2:$R$481,5,0)</f>
        <v>218</v>
      </c>
      <c r="V432" s="871">
        <f>SUM(C432:U432)</f>
        <v>3410</v>
      </c>
      <c r="W432" s="871"/>
      <c r="X432" s="879"/>
      <c r="Y432" s="881"/>
      <c r="Z432" s="868"/>
      <c r="AA432" s="868"/>
      <c r="AB432" s="868"/>
      <c r="AC432" s="868"/>
      <c r="AD432" s="868"/>
      <c r="AE432" s="868"/>
      <c r="AF432" s="868"/>
      <c r="AG432" s="868"/>
      <c r="AH432" s="868"/>
      <c r="AI432" s="868"/>
      <c r="AJ432" s="868"/>
      <c r="AK432" s="868"/>
      <c r="AL432" s="870"/>
    </row>
    <row r="433" spans="1:38" s="118" customFormat="1" ht="12.65" customHeight="1">
      <c r="A433" s="117"/>
      <c r="B433" s="886"/>
      <c r="C433" s="629"/>
      <c r="D433" s="886"/>
      <c r="E433" s="629"/>
      <c r="F433" s="886"/>
      <c r="G433" s="629"/>
      <c r="H433" s="886"/>
      <c r="I433" s="629"/>
      <c r="J433" s="886"/>
      <c r="K433" s="629"/>
      <c r="L433" s="886"/>
      <c r="M433" s="629"/>
      <c r="N433" s="886"/>
      <c r="O433" s="629"/>
      <c r="P433" s="886"/>
      <c r="Q433" s="629"/>
      <c r="R433" s="886"/>
      <c r="S433" s="629"/>
      <c r="T433" s="886"/>
      <c r="U433" s="626"/>
      <c r="V433" s="626"/>
      <c r="W433" s="626"/>
      <c r="X433" s="879"/>
      <c r="Y433" s="881"/>
      <c r="Z433" s="868"/>
      <c r="AA433" s="868"/>
      <c r="AB433" s="868"/>
      <c r="AC433" s="868"/>
      <c r="AD433" s="868"/>
      <c r="AE433" s="868"/>
      <c r="AF433" s="868"/>
      <c r="AG433" s="868"/>
      <c r="AH433" s="868"/>
      <c r="AI433" s="868"/>
      <c r="AJ433" s="868"/>
      <c r="AK433" s="868"/>
      <c r="AL433" s="870"/>
    </row>
    <row r="434" spans="1:38" s="118" customFormat="1" ht="13.5" customHeight="1" thickBot="1">
      <c r="A434" s="117"/>
      <c r="B434" s="887"/>
      <c r="C434" s="626"/>
      <c r="D434" s="887"/>
      <c r="E434" s="626"/>
      <c r="F434" s="887"/>
      <c r="G434" s="626"/>
      <c r="H434" s="887"/>
      <c r="I434" s="626"/>
      <c r="J434" s="887"/>
      <c r="K434" s="626"/>
      <c r="L434" s="887"/>
      <c r="M434" s="626"/>
      <c r="N434" s="887"/>
      <c r="O434" s="626"/>
      <c r="P434" s="887"/>
      <c r="Q434" s="626"/>
      <c r="R434" s="887"/>
      <c r="S434" s="626"/>
      <c r="T434" s="887"/>
      <c r="U434" s="626"/>
      <c r="V434" s="626"/>
      <c r="W434" s="626"/>
      <c r="X434" s="879"/>
      <c r="Y434" s="881"/>
      <c r="Z434" s="868"/>
      <c r="AA434" s="868"/>
      <c r="AB434" s="868"/>
      <c r="AC434" s="868"/>
      <c r="AD434" s="868"/>
      <c r="AE434" s="868"/>
      <c r="AF434" s="868"/>
      <c r="AG434" s="868"/>
      <c r="AH434" s="868"/>
      <c r="AI434" s="868"/>
      <c r="AJ434" s="868"/>
      <c r="AK434" s="868"/>
      <c r="AL434" s="870"/>
    </row>
    <row r="435" spans="1:38" s="118" customFormat="1" ht="13.4" customHeight="1">
      <c r="A435" s="117"/>
      <c r="B435" s="120" t="str">
        <f>VLOOKUP(B437,'[2]Visual Chart'!$A$2:$R$481,3,0)</f>
        <v>A+0</v>
      </c>
      <c r="C435" s="628"/>
      <c r="D435" s="120" t="str">
        <f>VLOOKUP(D437,'[2]Visual Chart'!$A$2:$R$481,3,0)</f>
        <v>A+0</v>
      </c>
      <c r="E435" s="628"/>
      <c r="F435" s="120" t="str">
        <f>VLOOKUP(F437,'[2]Visual Chart'!$A$2:$R$481,3,0)</f>
        <v>A+6</v>
      </c>
      <c r="G435" s="628"/>
      <c r="H435" s="120" t="str">
        <f>VLOOKUP(H437,'[2]Visual Chart'!$A$2:$R$481,3,0)</f>
        <v>A+0</v>
      </c>
      <c r="I435" s="628"/>
      <c r="J435" s="120" t="str">
        <f>VLOOKUP(J437,'[2]Visual Chart'!$A$2:$R$481,3,0)</f>
        <v>A+0</v>
      </c>
      <c r="K435" s="628"/>
      <c r="L435" s="120" t="str">
        <f>VLOOKUP(L437,'[2]Visual Chart'!$A$2:$R$481,3,0)</f>
        <v>D60+9</v>
      </c>
      <c r="M435" s="628"/>
      <c r="N435" s="120" t="str">
        <f>VLOOKUP(N437,'[2]Visual Chart'!$A$2:$R$481,3,0)</f>
        <v>D60+6</v>
      </c>
      <c r="O435" s="628"/>
      <c r="P435" s="120" t="str">
        <f>VLOOKUP(P437,'[2]Visual Chart'!$A$2:$R$481,3,0)</f>
        <v>A+0</v>
      </c>
      <c r="Q435" s="628"/>
      <c r="R435" s="120" t="str">
        <f>VLOOKUP(R437,'[2]Visual Chart'!$A$2:$R$481,3,0)</f>
        <v>D45+18</v>
      </c>
      <c r="S435" s="628"/>
      <c r="T435" s="120" t="str">
        <f>VLOOKUP(T437,'[2]Visual Chart'!$A$2:$R$481,3,0)</f>
        <v>B1+9 (RC = 3M)</v>
      </c>
      <c r="U435" s="626"/>
      <c r="V435" s="626"/>
      <c r="W435" s="626"/>
      <c r="X435" s="879"/>
      <c r="Y435" s="881"/>
      <c r="Z435" s="868"/>
      <c r="AA435" s="868"/>
      <c r="AB435" s="868"/>
      <c r="AC435" s="868"/>
      <c r="AD435" s="868"/>
      <c r="AE435" s="868"/>
      <c r="AF435" s="868"/>
      <c r="AG435" s="868"/>
      <c r="AH435" s="868"/>
      <c r="AI435" s="868"/>
      <c r="AJ435" s="868"/>
      <c r="AK435" s="868"/>
      <c r="AL435" s="870"/>
    </row>
    <row r="436" spans="1:38" s="118" customFormat="1" ht="14.15" customHeight="1">
      <c r="A436" s="117"/>
      <c r="B436" s="628"/>
      <c r="C436" s="628"/>
      <c r="D436" s="142"/>
      <c r="E436" s="628"/>
      <c r="F436" s="142"/>
      <c r="G436" s="628"/>
      <c r="H436" s="142"/>
      <c r="I436" s="628"/>
      <c r="J436" s="142"/>
      <c r="K436" s="628"/>
      <c r="L436" s="142"/>
      <c r="M436" s="628" t="s">
        <v>1707</v>
      </c>
      <c r="N436" s="628"/>
      <c r="O436" s="628"/>
      <c r="P436" s="628"/>
      <c r="Q436" s="628"/>
      <c r="R436" s="628"/>
      <c r="S436" s="628" t="s">
        <v>1702</v>
      </c>
      <c r="T436" s="628"/>
      <c r="U436" s="628"/>
      <c r="V436" s="626"/>
      <c r="W436" s="627"/>
      <c r="X436" s="879"/>
      <c r="Y436" s="881"/>
      <c r="Z436" s="868"/>
      <c r="AA436" s="868"/>
      <c r="AB436" s="868"/>
      <c r="AC436" s="868"/>
      <c r="AD436" s="868"/>
      <c r="AE436" s="868"/>
      <c r="AF436" s="868"/>
      <c r="AG436" s="868"/>
      <c r="AH436" s="868"/>
      <c r="AI436" s="868"/>
      <c r="AJ436" s="868"/>
      <c r="AK436" s="868"/>
      <c r="AL436" s="870"/>
    </row>
    <row r="437" spans="1:38" s="118" customFormat="1" ht="14.15" customHeight="1" thickBot="1">
      <c r="A437" s="89"/>
      <c r="B437" s="640">
        <f>T426+1</f>
        <v>350</v>
      </c>
      <c r="C437" s="640"/>
      <c r="D437" s="640">
        <f>B437+1</f>
        <v>351</v>
      </c>
      <c r="E437" s="640"/>
      <c r="F437" s="640">
        <f t="shared" ref="F437" si="276">D437+1</f>
        <v>352</v>
      </c>
      <c r="G437" s="640"/>
      <c r="H437" s="640">
        <f t="shared" ref="H437" si="277">F437+1</f>
        <v>353</v>
      </c>
      <c r="I437" s="640"/>
      <c r="J437" s="640">
        <f t="shared" ref="J437" si="278">H437+1</f>
        <v>354</v>
      </c>
      <c r="K437" s="640"/>
      <c r="L437" s="640">
        <f t="shared" ref="L437" si="279">J437+1</f>
        <v>355</v>
      </c>
      <c r="M437" s="640"/>
      <c r="N437" s="640">
        <f t="shared" ref="N437" si="280">L437+1</f>
        <v>356</v>
      </c>
      <c r="O437" s="640"/>
      <c r="P437" s="640">
        <f t="shared" ref="P437" si="281">N437+1</f>
        <v>357</v>
      </c>
      <c r="Q437" s="640"/>
      <c r="R437" s="640">
        <f t="shared" ref="R437" si="282">P437+1</f>
        <v>358</v>
      </c>
      <c r="S437" s="640"/>
      <c r="T437" s="640">
        <f t="shared" ref="T437" si="283">R437+1</f>
        <v>359</v>
      </c>
      <c r="U437" s="627"/>
      <c r="V437" s="627"/>
      <c r="W437" s="627"/>
      <c r="X437" s="991"/>
      <c r="Y437" s="992"/>
      <c r="Z437" s="988"/>
      <c r="AA437" s="988"/>
      <c r="AB437" s="988"/>
      <c r="AC437" s="988"/>
      <c r="AD437" s="988"/>
      <c r="AE437" s="988"/>
      <c r="AF437" s="988"/>
      <c r="AG437" s="988"/>
      <c r="AH437" s="988"/>
      <c r="AI437" s="988"/>
      <c r="AJ437" s="988"/>
      <c r="AK437" s="988"/>
      <c r="AL437" s="993"/>
    </row>
    <row r="438" spans="1:38" ht="12.65" customHeight="1">
      <c r="B438" s="626"/>
      <c r="C438" s="626"/>
      <c r="D438" s="631"/>
      <c r="E438" s="626"/>
      <c r="F438" s="631"/>
      <c r="G438" s="632"/>
      <c r="H438" s="631"/>
      <c r="I438" s="631"/>
      <c r="J438" s="626"/>
      <c r="K438" s="626"/>
      <c r="L438" s="626"/>
      <c r="M438" s="626"/>
      <c r="N438" s="626"/>
      <c r="O438" s="626"/>
      <c r="P438" s="626"/>
      <c r="Q438" s="626"/>
      <c r="R438" s="626"/>
      <c r="S438" s="626"/>
      <c r="T438" s="626"/>
      <c r="U438" s="627"/>
      <c r="V438" s="627"/>
      <c r="W438" s="627"/>
      <c r="X438" s="883">
        <f>V443/1000</f>
        <v>3.6459999999999999</v>
      </c>
      <c r="Y438" s="884">
        <f>X438</f>
        <v>3.6459999999999999</v>
      </c>
      <c r="Z438" s="877"/>
      <c r="AA438" s="875">
        <v>3</v>
      </c>
      <c r="AB438" s="875">
        <v>2</v>
      </c>
      <c r="AC438" s="877">
        <f>AA438-AB438</f>
        <v>1</v>
      </c>
      <c r="AD438" s="877">
        <v>2</v>
      </c>
      <c r="AE438" s="877">
        <v>10</v>
      </c>
      <c r="AF438" s="877">
        <v>0</v>
      </c>
      <c r="AG438" s="877">
        <f>AE438-AF438</f>
        <v>10</v>
      </c>
      <c r="AH438" s="877"/>
      <c r="AI438" s="877"/>
      <c r="AJ438" s="877"/>
      <c r="AK438" s="877"/>
      <c r="AL438" s="882"/>
    </row>
    <row r="439" spans="1:38" ht="14.5">
      <c r="B439" s="120" t="str">
        <f>VLOOKUP(B448,'[2]Visual Chart'!$A$2:$R$481,2,0)</f>
        <v>114/0</v>
      </c>
      <c r="C439" s="626"/>
      <c r="D439" s="120" t="str">
        <f>VLOOKUP(D448,'[2]Visual Chart'!$A$2:$R$481,2,0)</f>
        <v>115/0</v>
      </c>
      <c r="E439" s="626"/>
      <c r="F439" s="120" t="str">
        <f>VLOOKUP(F448,'[2]Visual Chart'!$A$2:$R$481,2,0)</f>
        <v>115/1</v>
      </c>
      <c r="G439" s="626"/>
      <c r="H439" s="120" t="str">
        <f>VLOOKUP(H448,'[2]Visual Chart'!$A$2:$R$481,2,0)</f>
        <v>115/2</v>
      </c>
      <c r="I439" s="626"/>
      <c r="J439" s="120" t="str">
        <f>VLOOKUP(J448,'[2]Visual Chart'!$A$2:$R$481,2,0)</f>
        <v>116/0</v>
      </c>
      <c r="K439" s="626"/>
      <c r="L439" s="120" t="str">
        <f>VLOOKUP(L448,'[2]Visual Chart'!$A$2:$R$481,2,0)</f>
        <v>116/1</v>
      </c>
      <c r="M439" s="626"/>
      <c r="N439" s="120" t="str">
        <f>VLOOKUP(N448,'[2]Visual Chart'!$A$2:$R$481,2,0)</f>
        <v>116/2</v>
      </c>
      <c r="O439" s="626"/>
      <c r="P439" s="120" t="str">
        <f>VLOOKUP(P448,'[2]Visual Chart'!$A$2:$R$481,2,0)</f>
        <v>116/3</v>
      </c>
      <c r="Q439" s="626"/>
      <c r="R439" s="120" t="str">
        <f>VLOOKUP(R448,'[2]Visual Chart'!$A$2:$R$481,2,0)</f>
        <v>117/0</v>
      </c>
      <c r="S439" s="626"/>
      <c r="T439" s="120" t="str">
        <f>VLOOKUP(T448,'[2]Visual Chart'!$A$2:$R$481,2,0)</f>
        <v>117/1</v>
      </c>
      <c r="U439" s="627"/>
      <c r="V439" s="627"/>
      <c r="W439" s="627"/>
      <c r="X439" s="879"/>
      <c r="Y439" s="881"/>
      <c r="Z439" s="868"/>
      <c r="AA439" s="875"/>
      <c r="AB439" s="875"/>
      <c r="AC439" s="868"/>
      <c r="AD439" s="868"/>
      <c r="AE439" s="868"/>
      <c r="AF439" s="868"/>
      <c r="AG439" s="868"/>
      <c r="AH439" s="868"/>
      <c r="AI439" s="868"/>
      <c r="AJ439" s="868"/>
      <c r="AK439" s="868"/>
      <c r="AL439" s="870"/>
    </row>
    <row r="440" spans="1:38" ht="14.5"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7"/>
      <c r="V440" s="627"/>
      <c r="W440" s="627"/>
      <c r="X440" s="879"/>
      <c r="Y440" s="881"/>
      <c r="Z440" s="868"/>
      <c r="AA440" s="875"/>
      <c r="AB440" s="875"/>
      <c r="AC440" s="868"/>
      <c r="AD440" s="868"/>
      <c r="AE440" s="868"/>
      <c r="AF440" s="868"/>
      <c r="AG440" s="868"/>
      <c r="AH440" s="868"/>
      <c r="AI440" s="868"/>
      <c r="AJ440" s="868"/>
      <c r="AK440" s="868"/>
      <c r="AL440" s="870"/>
    </row>
    <row r="441" spans="1:38" ht="14.5">
      <c r="B441" s="628"/>
      <c r="C441" s="628"/>
      <c r="D441" s="628"/>
      <c r="E441" s="626"/>
      <c r="F441" s="628"/>
      <c r="G441" s="628"/>
      <c r="H441" s="628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7"/>
      <c r="V441" s="627"/>
      <c r="W441" s="627"/>
      <c r="X441" s="879"/>
      <c r="Y441" s="881"/>
      <c r="Z441" s="868"/>
      <c r="AA441" s="875"/>
      <c r="AB441" s="875"/>
      <c r="AC441" s="868"/>
      <c r="AD441" s="868"/>
      <c r="AE441" s="868"/>
      <c r="AF441" s="868"/>
      <c r="AG441" s="868"/>
      <c r="AH441" s="868"/>
      <c r="AI441" s="868"/>
      <c r="AJ441" s="868"/>
      <c r="AK441" s="868"/>
      <c r="AL441" s="870"/>
    </row>
    <row r="442" spans="1:38" ht="15" thickBot="1">
      <c r="B442" s="628"/>
      <c r="C442" s="628"/>
      <c r="D442" s="628"/>
      <c r="E442" s="626"/>
      <c r="F442" s="628"/>
      <c r="G442" s="628"/>
      <c r="H442" s="628"/>
      <c r="I442" s="626"/>
      <c r="J442" s="626"/>
      <c r="K442" s="626"/>
      <c r="L442" s="626"/>
      <c r="M442" s="626"/>
      <c r="N442" s="626"/>
      <c r="O442" s="626"/>
      <c r="P442" s="626"/>
      <c r="Q442" s="626"/>
      <c r="R442" s="626"/>
      <c r="S442" s="626"/>
      <c r="T442" s="626"/>
      <c r="U442" s="627"/>
      <c r="V442" s="627"/>
      <c r="W442" s="627"/>
      <c r="X442" s="879"/>
      <c r="Y442" s="881"/>
      <c r="Z442" s="868"/>
      <c r="AA442" s="875"/>
      <c r="AB442" s="875"/>
      <c r="AC442" s="868"/>
      <c r="AD442" s="868"/>
      <c r="AE442" s="868"/>
      <c r="AF442" s="868"/>
      <c r="AG442" s="868"/>
      <c r="AH442" s="868"/>
      <c r="AI442" s="868"/>
      <c r="AJ442" s="868"/>
      <c r="AK442" s="868"/>
      <c r="AL442" s="870"/>
    </row>
    <row r="443" spans="1:38" ht="14.5">
      <c r="B443" s="885">
        <f>VLOOKUP(B448,'[2]Visual Chart'!$A$2:$R$481,13,0)</f>
        <v>0</v>
      </c>
      <c r="C443" s="120">
        <f>VLOOKUP(B448,'[2]Visual Chart'!$A$2:$R$481,5,0)</f>
        <v>187</v>
      </c>
      <c r="D443" s="885">
        <f>VLOOKUP(D448,'[2]Visual Chart'!$A$2:$R$481,13,0)</f>
        <v>0</v>
      </c>
      <c r="E443" s="120">
        <f>VLOOKUP(D448,'[2]Visual Chart'!$A$2:$R$481,5,0)</f>
        <v>595</v>
      </c>
      <c r="F443" s="885">
        <f>VLOOKUP(F448,'[2]Visual Chart'!$A$2:$R$481,13,0)</f>
        <v>0</v>
      </c>
      <c r="G443" s="120">
        <f>VLOOKUP(F448,'[2]Visual Chart'!$A$2:$R$481,5,0)</f>
        <v>310</v>
      </c>
      <c r="H443" s="885">
        <f>VLOOKUP(H448,'[2]Visual Chart'!$A$2:$R$481,13,0)</f>
        <v>0</v>
      </c>
      <c r="I443" s="120">
        <f>VLOOKUP(H448,'[2]Visual Chart'!$A$2:$R$481,5,0)</f>
        <v>325</v>
      </c>
      <c r="J443" s="885" t="str">
        <f>VLOOKUP(J448,'[2]Visual Chart'!$A$2:$R$481,13,0)</f>
        <v>C</v>
      </c>
      <c r="K443" s="120">
        <f>VLOOKUP(J448,'[2]Visual Chart'!$A$2:$R$481,5,0)</f>
        <v>410</v>
      </c>
      <c r="L443" s="885" t="str">
        <f>VLOOKUP(L448,'[2]Visual Chart'!$A$2:$R$481,13,0)</f>
        <v>C</v>
      </c>
      <c r="M443" s="120">
        <f>VLOOKUP(L448,'[2]Visual Chart'!$A$2:$R$481,5,0)</f>
        <v>424</v>
      </c>
      <c r="N443" s="885" t="str">
        <f>VLOOKUP(N448,'[2]Visual Chart'!$A$2:$R$481,13,0)</f>
        <v>C</v>
      </c>
      <c r="O443" s="120">
        <f>VLOOKUP(N448,'[2]Visual Chart'!$A$2:$R$481,5,0)</f>
        <v>364</v>
      </c>
      <c r="P443" s="885" t="str">
        <f>VLOOKUP(P448,'[2]Visual Chart'!$A$2:$R$481,13,0)</f>
        <v>C</v>
      </c>
      <c r="Q443" s="120">
        <f>VLOOKUP(P448,'[2]Visual Chart'!$A$2:$R$481,5,0)</f>
        <v>375</v>
      </c>
      <c r="R443" s="885">
        <f>VLOOKUP(R448,'[2]Visual Chart'!$A$2:$R$481,13,0)</f>
        <v>0</v>
      </c>
      <c r="S443" s="120">
        <f>VLOOKUP(R448,'[2]Visual Chart'!$A$2:$R$481,5,0)</f>
        <v>399</v>
      </c>
      <c r="T443" s="885">
        <f>VLOOKUP(T448,'[2]Visual Chart'!$A$2:$R$481,13,0)</f>
        <v>0</v>
      </c>
      <c r="U443" s="120">
        <f>VLOOKUP(T448,'[2]Visual Chart'!$A$2:$R$481,5,0)</f>
        <v>257</v>
      </c>
      <c r="V443" s="871">
        <f>SUM(C443:U443)</f>
        <v>3646</v>
      </c>
      <c r="W443" s="871"/>
      <c r="X443" s="879"/>
      <c r="Y443" s="881"/>
      <c r="Z443" s="868"/>
      <c r="AA443" s="875"/>
      <c r="AB443" s="875"/>
      <c r="AC443" s="868"/>
      <c r="AD443" s="868"/>
      <c r="AE443" s="868"/>
      <c r="AF443" s="868"/>
      <c r="AG443" s="868"/>
      <c r="AH443" s="868"/>
      <c r="AI443" s="868"/>
      <c r="AJ443" s="868"/>
      <c r="AK443" s="868"/>
      <c r="AL443" s="870"/>
    </row>
    <row r="444" spans="1:38" ht="14.5">
      <c r="B444" s="886"/>
      <c r="C444" s="629"/>
      <c r="D444" s="886"/>
      <c r="E444" s="629"/>
      <c r="F444" s="886"/>
      <c r="G444" s="629"/>
      <c r="H444" s="886"/>
      <c r="I444" s="629"/>
      <c r="J444" s="886"/>
      <c r="K444" s="629"/>
      <c r="L444" s="886"/>
      <c r="M444" s="629"/>
      <c r="N444" s="886"/>
      <c r="O444" s="629"/>
      <c r="P444" s="886"/>
      <c r="Q444" s="629"/>
      <c r="R444" s="886"/>
      <c r="S444" s="629"/>
      <c r="T444" s="886"/>
      <c r="U444" s="627"/>
      <c r="V444" s="627"/>
      <c r="W444" s="627"/>
      <c r="X444" s="879"/>
      <c r="Y444" s="881"/>
      <c r="Z444" s="868"/>
      <c r="AA444" s="875"/>
      <c r="AB444" s="875"/>
      <c r="AC444" s="868"/>
      <c r="AD444" s="868"/>
      <c r="AE444" s="868"/>
      <c r="AF444" s="868"/>
      <c r="AG444" s="868"/>
      <c r="AH444" s="868"/>
      <c r="AI444" s="868"/>
      <c r="AJ444" s="868"/>
      <c r="AK444" s="868"/>
      <c r="AL444" s="870"/>
    </row>
    <row r="445" spans="1:38" ht="15" thickBot="1">
      <c r="B445" s="887"/>
      <c r="C445" s="626"/>
      <c r="D445" s="887"/>
      <c r="E445" s="626"/>
      <c r="F445" s="887"/>
      <c r="G445" s="626"/>
      <c r="H445" s="887"/>
      <c r="I445" s="626"/>
      <c r="J445" s="887"/>
      <c r="K445" s="626"/>
      <c r="L445" s="887"/>
      <c r="M445" s="626"/>
      <c r="N445" s="887"/>
      <c r="O445" s="626"/>
      <c r="P445" s="887"/>
      <c r="Q445" s="626"/>
      <c r="R445" s="887"/>
      <c r="S445" s="626"/>
      <c r="T445" s="887"/>
      <c r="U445" s="627"/>
      <c r="V445" s="627"/>
      <c r="W445" s="627"/>
      <c r="X445" s="879"/>
      <c r="Y445" s="881"/>
      <c r="Z445" s="868"/>
      <c r="AA445" s="875"/>
      <c r="AB445" s="875"/>
      <c r="AC445" s="868"/>
      <c r="AD445" s="868"/>
      <c r="AE445" s="868"/>
      <c r="AF445" s="868"/>
      <c r="AG445" s="868"/>
      <c r="AH445" s="868"/>
      <c r="AI445" s="868"/>
      <c r="AJ445" s="868"/>
      <c r="AK445" s="868"/>
      <c r="AL445" s="870"/>
    </row>
    <row r="446" spans="1:38" ht="14.5">
      <c r="B446" s="120" t="str">
        <f>VLOOKUP(B448,'[2]Visual Chart'!$A$2:$R$481,3,0)</f>
        <v>B1+18</v>
      </c>
      <c r="C446" s="628"/>
      <c r="D446" s="120" t="str">
        <f>VLOOKUP(D448,'[2]Visual Chart'!$A$2:$R$481,3,0)</f>
        <v>D45+18</v>
      </c>
      <c r="E446" s="628"/>
      <c r="F446" s="120" t="str">
        <f>VLOOKUP(F448,'[2]Visual Chart'!$A$2:$R$481,3,0)</f>
        <v>B1+3</v>
      </c>
      <c r="G446" s="628"/>
      <c r="H446" s="120" t="str">
        <f>VLOOKUP(H448,'[2]Visual Chart'!$A$2:$R$481,3,0)</f>
        <v>A+0</v>
      </c>
      <c r="I446" s="628"/>
      <c r="J446" s="120" t="str">
        <f>VLOOKUP(J448,'[2]Visual Chart'!$A$2:$R$481,3,0)</f>
        <v>C1+3</v>
      </c>
      <c r="K446" s="628"/>
      <c r="L446" s="120" t="str">
        <f>VLOOKUP(L448,'[2]Visual Chart'!$A$2:$R$481,3,0)</f>
        <v>A+3</v>
      </c>
      <c r="M446" s="628"/>
      <c r="N446" s="120" t="str">
        <f>VLOOKUP(N448,'[2]Visual Chart'!$A$2:$R$481,3,0)</f>
        <v>A+3</v>
      </c>
      <c r="O446" s="628"/>
      <c r="P446" s="120" t="str">
        <f>VLOOKUP(P448,'[2]Visual Chart'!$A$2:$R$481,3,0)</f>
        <v>A+9</v>
      </c>
      <c r="Q446" s="628"/>
      <c r="R446" s="120" t="str">
        <f>VLOOKUP(R448,'[2]Visual Chart'!$A$2:$R$481,3,0)</f>
        <v>B2+3</v>
      </c>
      <c r="S446" s="628"/>
      <c r="T446" s="120" t="str">
        <f>VLOOKUP(T448,'[2]Visual Chart'!$A$2:$R$481,3,0)</f>
        <v>A-3</v>
      </c>
      <c r="U446" s="627"/>
      <c r="V446" s="627"/>
      <c r="W446" s="627"/>
      <c r="X446" s="879"/>
      <c r="Y446" s="881"/>
      <c r="Z446" s="868"/>
      <c r="AA446" s="875"/>
      <c r="AB446" s="875"/>
      <c r="AC446" s="868"/>
      <c r="AD446" s="868"/>
      <c r="AE446" s="868"/>
      <c r="AF446" s="868"/>
      <c r="AG446" s="868"/>
      <c r="AH446" s="868"/>
      <c r="AI446" s="868"/>
      <c r="AJ446" s="868"/>
      <c r="AK446" s="868"/>
      <c r="AL446" s="870"/>
    </row>
    <row r="447" spans="1:38" ht="14.5">
      <c r="B447" s="628"/>
      <c r="C447" s="628" t="s">
        <v>1702</v>
      </c>
      <c r="D447" s="142"/>
      <c r="E447" s="628"/>
      <c r="F447" s="142"/>
      <c r="G447" s="628"/>
      <c r="H447" s="142"/>
      <c r="I447" s="628"/>
      <c r="J447" s="142"/>
      <c r="K447" s="628"/>
      <c r="L447" s="142"/>
      <c r="M447" s="628"/>
      <c r="N447" s="628"/>
      <c r="O447" s="628"/>
      <c r="P447" s="628"/>
      <c r="Q447" s="628"/>
      <c r="R447" s="628"/>
      <c r="S447" s="628"/>
      <c r="T447" s="628"/>
      <c r="U447" s="627"/>
      <c r="V447" s="627"/>
      <c r="W447" s="627"/>
      <c r="X447" s="879"/>
      <c r="Y447" s="881"/>
      <c r="Z447" s="868"/>
      <c r="AA447" s="875"/>
      <c r="AB447" s="875"/>
      <c r="AC447" s="868"/>
      <c r="AD447" s="868"/>
      <c r="AE447" s="868"/>
      <c r="AF447" s="868"/>
      <c r="AG447" s="868"/>
      <c r="AH447" s="868"/>
      <c r="AI447" s="868"/>
      <c r="AJ447" s="868"/>
      <c r="AK447" s="868"/>
      <c r="AL447" s="870"/>
    </row>
    <row r="448" spans="1:38" ht="15" thickBot="1">
      <c r="B448" s="640">
        <f>T437+1</f>
        <v>360</v>
      </c>
      <c r="C448" s="640"/>
      <c r="D448" s="640">
        <f>B448+1</f>
        <v>361</v>
      </c>
      <c r="E448" s="640"/>
      <c r="F448" s="640">
        <f t="shared" ref="F448" si="284">D448+1</f>
        <v>362</v>
      </c>
      <c r="G448" s="640"/>
      <c r="H448" s="640">
        <f t="shared" ref="H448" si="285">F448+1</f>
        <v>363</v>
      </c>
      <c r="I448" s="640"/>
      <c r="J448" s="640">
        <f t="shared" ref="J448" si="286">H448+1</f>
        <v>364</v>
      </c>
      <c r="K448" s="640"/>
      <c r="L448" s="640">
        <f t="shared" ref="L448" si="287">J448+1</f>
        <v>365</v>
      </c>
      <c r="M448" s="640"/>
      <c r="N448" s="640">
        <f t="shared" ref="N448" si="288">L448+1</f>
        <v>366</v>
      </c>
      <c r="O448" s="640"/>
      <c r="P448" s="640">
        <f t="shared" ref="P448" si="289">N448+1</f>
        <v>367</v>
      </c>
      <c r="Q448" s="640"/>
      <c r="R448" s="640">
        <f t="shared" ref="R448" si="290">P448+1</f>
        <v>368</v>
      </c>
      <c r="S448" s="640"/>
      <c r="T448" s="640">
        <f t="shared" ref="T448" si="291">R448+1</f>
        <v>369</v>
      </c>
      <c r="U448" s="627"/>
      <c r="V448" s="627"/>
      <c r="W448" s="627"/>
      <c r="X448" s="879"/>
      <c r="Y448" s="881"/>
      <c r="Z448" s="868"/>
      <c r="AA448" s="876"/>
      <c r="AB448" s="877"/>
      <c r="AC448" s="868"/>
      <c r="AD448" s="868"/>
      <c r="AE448" s="868"/>
      <c r="AF448" s="868"/>
      <c r="AG448" s="868"/>
      <c r="AH448" s="868"/>
      <c r="AI448" s="868"/>
      <c r="AJ448" s="868"/>
      <c r="AK448" s="868"/>
      <c r="AL448" s="870"/>
    </row>
    <row r="449" spans="2:38" ht="15.5">
      <c r="B449" s="626"/>
      <c r="C449" s="626"/>
      <c r="D449" s="631"/>
      <c r="E449" s="626"/>
      <c r="F449" s="631"/>
      <c r="G449" s="632"/>
      <c r="H449" s="631"/>
      <c r="I449" s="631"/>
      <c r="J449" s="626"/>
      <c r="K449" s="626"/>
      <c r="L449" s="626"/>
      <c r="M449" s="626"/>
      <c r="N449" s="626"/>
      <c r="O449" s="626"/>
      <c r="P449" s="626"/>
      <c r="Q449" s="626"/>
      <c r="R449" s="626"/>
      <c r="S449" s="626"/>
      <c r="T449" s="626"/>
      <c r="U449" s="627"/>
      <c r="V449" s="627"/>
      <c r="W449" s="627"/>
      <c r="X449" s="878">
        <f>V454/1000</f>
        <v>3.8449960000000001</v>
      </c>
      <c r="Y449" s="880">
        <f>X449</f>
        <v>3.8449960000000001</v>
      </c>
      <c r="Z449" s="867"/>
      <c r="AA449" s="874">
        <v>3</v>
      </c>
      <c r="AB449" s="874">
        <v>2</v>
      </c>
      <c r="AC449" s="867">
        <f>AA449-AB449</f>
        <v>1</v>
      </c>
      <c r="AD449" s="867">
        <v>2</v>
      </c>
      <c r="AE449" s="867">
        <v>10</v>
      </c>
      <c r="AF449" s="867">
        <v>0</v>
      </c>
      <c r="AG449" s="867">
        <f>AE449-AF449</f>
        <v>10</v>
      </c>
      <c r="AH449" s="867"/>
      <c r="AI449" s="867"/>
      <c r="AJ449" s="867"/>
      <c r="AK449" s="867"/>
      <c r="AL449" s="869"/>
    </row>
    <row r="450" spans="2:38" ht="14.5">
      <c r="B450" s="120" t="str">
        <f>VLOOKUP(B459,'[2]Visual Chart'!$A$2:$R$481,2,0)</f>
        <v>118/0</v>
      </c>
      <c r="C450" s="626"/>
      <c r="D450" s="120" t="str">
        <f>VLOOKUP(D459,'[2]Visual Chart'!$A$2:$R$481,2,0)</f>
        <v>119/0</v>
      </c>
      <c r="E450" s="626"/>
      <c r="F450" s="120" t="str">
        <f>VLOOKUP(F459,'[2]Visual Chart'!$A$2:$R$481,2,0)</f>
        <v>120/0</v>
      </c>
      <c r="G450" s="626"/>
      <c r="H450" s="120" t="str">
        <f>VLOOKUP(H459,'[2]Visual Chart'!$A$2:$R$481,2,0)</f>
        <v>121/0</v>
      </c>
      <c r="I450" s="626"/>
      <c r="J450" s="120" t="str">
        <f>VLOOKUP(J459,'[2]Visual Chart'!$A$2:$R$481,2,0)</f>
        <v>121/1</v>
      </c>
      <c r="K450" s="626"/>
      <c r="L450" s="120" t="str">
        <f>VLOOKUP(L459,'[2]Visual Chart'!$A$2:$R$481,2,0)</f>
        <v>121/2</v>
      </c>
      <c r="M450" s="626"/>
      <c r="N450" s="120" t="str">
        <f>VLOOKUP(N459,'[2]Visual Chart'!$A$2:$R$481,2,0)</f>
        <v>121/3</v>
      </c>
      <c r="O450" s="626"/>
      <c r="P450" s="120" t="str">
        <f>VLOOKUP(P459,'[2]Visual Chart'!$A$2:$R$481,2,0)</f>
        <v>121/4</v>
      </c>
      <c r="Q450" s="626"/>
      <c r="R450" s="120" t="str">
        <f>VLOOKUP(R459,'[2]Visual Chart'!$A$2:$R$481,2,0)</f>
        <v>121/5</v>
      </c>
      <c r="S450" s="626"/>
      <c r="T450" s="120" t="str">
        <f>VLOOKUP(T459,'[2]Visual Chart'!$A$2:$R$481,2,0)</f>
        <v>121/6</v>
      </c>
      <c r="U450" s="627"/>
      <c r="V450" s="627"/>
      <c r="W450" s="627"/>
      <c r="X450" s="879"/>
      <c r="Y450" s="881"/>
      <c r="Z450" s="868"/>
      <c r="AA450" s="875"/>
      <c r="AB450" s="875"/>
      <c r="AC450" s="868"/>
      <c r="AD450" s="868"/>
      <c r="AE450" s="868"/>
      <c r="AF450" s="868"/>
      <c r="AG450" s="868"/>
      <c r="AH450" s="868"/>
      <c r="AI450" s="868"/>
      <c r="AJ450" s="868"/>
      <c r="AK450" s="868"/>
      <c r="AL450" s="870"/>
    </row>
    <row r="451" spans="2:38" ht="14.5">
      <c r="B451" s="626"/>
      <c r="C451" s="626"/>
      <c r="D451" s="626"/>
      <c r="E451" s="626"/>
      <c r="F451" s="626"/>
      <c r="G451" s="626"/>
      <c r="H451" s="626"/>
      <c r="I451" s="626"/>
      <c r="J451" s="626"/>
      <c r="K451" s="626"/>
      <c r="L451" s="626"/>
      <c r="M451" s="626"/>
      <c r="N451" s="626"/>
      <c r="O451" s="626"/>
      <c r="P451" s="626"/>
      <c r="Q451" s="626"/>
      <c r="R451" s="626"/>
      <c r="S451" s="626"/>
      <c r="T451" s="626"/>
      <c r="U451" s="627"/>
      <c r="V451" s="627"/>
      <c r="W451" s="627"/>
      <c r="X451" s="879"/>
      <c r="Y451" s="881"/>
      <c r="Z451" s="868"/>
      <c r="AA451" s="875"/>
      <c r="AB451" s="875"/>
      <c r="AC451" s="868"/>
      <c r="AD451" s="868"/>
      <c r="AE451" s="868"/>
      <c r="AF451" s="868"/>
      <c r="AG451" s="868"/>
      <c r="AH451" s="868"/>
      <c r="AI451" s="868"/>
      <c r="AJ451" s="868"/>
      <c r="AK451" s="868"/>
      <c r="AL451" s="870"/>
    </row>
    <row r="452" spans="2:38" ht="14.5">
      <c r="B452" s="628"/>
      <c r="C452" s="628"/>
      <c r="D452" s="628"/>
      <c r="E452" s="626"/>
      <c r="F452" s="628"/>
      <c r="G452" s="628"/>
      <c r="H452" s="628"/>
      <c r="I452" s="626"/>
      <c r="J452" s="626"/>
      <c r="K452" s="626"/>
      <c r="L452" s="626"/>
      <c r="M452" s="626"/>
      <c r="N452" s="626"/>
      <c r="O452" s="626"/>
      <c r="P452" s="626"/>
      <c r="Q452" s="626"/>
      <c r="R452" s="626"/>
      <c r="S452" s="626"/>
      <c r="T452" s="626"/>
      <c r="U452" s="627"/>
      <c r="V452" s="627"/>
      <c r="W452" s="627"/>
      <c r="X452" s="879"/>
      <c r="Y452" s="881"/>
      <c r="Z452" s="868"/>
      <c r="AA452" s="875"/>
      <c r="AB452" s="875"/>
      <c r="AC452" s="868"/>
      <c r="AD452" s="868"/>
      <c r="AE452" s="868"/>
      <c r="AF452" s="868"/>
      <c r="AG452" s="868"/>
      <c r="AH452" s="868"/>
      <c r="AI452" s="868"/>
      <c r="AJ452" s="868"/>
      <c r="AK452" s="868"/>
      <c r="AL452" s="870"/>
    </row>
    <row r="453" spans="2:38" ht="15" thickBot="1">
      <c r="B453" s="628"/>
      <c r="C453" s="628"/>
      <c r="D453" s="628"/>
      <c r="E453" s="626"/>
      <c r="F453" s="628"/>
      <c r="G453" s="628"/>
      <c r="H453" s="628"/>
      <c r="I453" s="626"/>
      <c r="J453" s="626"/>
      <c r="K453" s="626"/>
      <c r="L453" s="626"/>
      <c r="M453" s="626"/>
      <c r="N453" s="626"/>
      <c r="O453" s="626"/>
      <c r="P453" s="626"/>
      <c r="Q453" s="626"/>
      <c r="R453" s="626"/>
      <c r="S453" s="626"/>
      <c r="T453" s="626"/>
      <c r="U453" s="627"/>
      <c r="V453" s="627"/>
      <c r="W453" s="627"/>
      <c r="X453" s="879"/>
      <c r="Y453" s="881"/>
      <c r="Z453" s="868"/>
      <c r="AA453" s="875"/>
      <c r="AB453" s="875"/>
      <c r="AC453" s="868"/>
      <c r="AD453" s="868"/>
      <c r="AE453" s="868"/>
      <c r="AF453" s="868"/>
      <c r="AG453" s="868"/>
      <c r="AH453" s="868"/>
      <c r="AI453" s="868"/>
      <c r="AJ453" s="868"/>
      <c r="AK453" s="868"/>
      <c r="AL453" s="870"/>
    </row>
    <row r="454" spans="2:38" ht="14.5">
      <c r="B454" s="885">
        <f>VLOOKUP(B459,'[2]Visual Chart'!$A$2:$R$481,13,0)</f>
        <v>0</v>
      </c>
      <c r="C454" s="120">
        <f>VLOOKUP(B459,'[2]Visual Chart'!$A$2:$R$481,5,0)</f>
        <v>244</v>
      </c>
      <c r="D454" s="885">
        <f>VLOOKUP(D459,'[2]Visual Chart'!$A$2:$R$481,13,0)</f>
        <v>0</v>
      </c>
      <c r="E454" s="120">
        <f>VLOOKUP(D459,'[2]Visual Chart'!$A$2:$R$481,5,0)</f>
        <v>246</v>
      </c>
      <c r="F454" s="885">
        <f>VLOOKUP(F459,'[2]Visual Chart'!$A$2:$R$481,13,0)</f>
        <v>0</v>
      </c>
      <c r="G454" s="120">
        <f>VLOOKUP(F459,'[2]Visual Chart'!$A$2:$R$481,5,0)</f>
        <v>518</v>
      </c>
      <c r="H454" s="885">
        <f>VLOOKUP(H459,'[2]Visual Chart'!$A$2:$R$481,13,0)</f>
        <v>0</v>
      </c>
      <c r="I454" s="120">
        <f>VLOOKUP(H459,'[2]Visual Chart'!$A$2:$R$481,5,0)</f>
        <v>429.99599999999998</v>
      </c>
      <c r="J454" s="885" t="str">
        <f>VLOOKUP(J459,'[2]Visual Chart'!$A$2:$R$481,13,0)</f>
        <v>C</v>
      </c>
      <c r="K454" s="120">
        <f>VLOOKUP(J459,'[2]Visual Chart'!$A$2:$R$481,5,0)</f>
        <v>415</v>
      </c>
      <c r="L454" s="885" t="str">
        <f>VLOOKUP(L459,'[2]Visual Chart'!$A$2:$R$481,13,0)</f>
        <v>C</v>
      </c>
      <c r="M454" s="120">
        <f>VLOOKUP(L459,'[2]Visual Chart'!$A$2:$R$481,5,0)</f>
        <v>415</v>
      </c>
      <c r="N454" s="885">
        <f>VLOOKUP(N459,'[2]Visual Chart'!$A$2:$R$481,13,0)</f>
        <v>0</v>
      </c>
      <c r="O454" s="120">
        <f>VLOOKUP(N459,'[2]Visual Chart'!$A$2:$R$481,5,0)</f>
        <v>425</v>
      </c>
      <c r="P454" s="885" t="str">
        <f>VLOOKUP(P459,'[2]Visual Chart'!$A$2:$R$481,13,0)</f>
        <v>C</v>
      </c>
      <c r="Q454" s="120">
        <f>VLOOKUP(P459,'[2]Visual Chart'!$A$2:$R$481,5,0)</f>
        <v>415</v>
      </c>
      <c r="R454" s="885" t="str">
        <f>VLOOKUP(R459,'[2]Visual Chart'!$A$2:$R$481,13,0)</f>
        <v>C</v>
      </c>
      <c r="S454" s="120">
        <f>VLOOKUP(R459,'[2]Visual Chart'!$A$2:$R$481,5,0)</f>
        <v>400</v>
      </c>
      <c r="T454" s="885" t="str">
        <f>VLOOKUP(T459,'[2]Visual Chart'!$A$2:$R$481,13,0)</f>
        <v>C</v>
      </c>
      <c r="U454" s="120">
        <f>VLOOKUP(T459,'[2]Visual Chart'!$A$2:$R$481,5,0)</f>
        <v>337</v>
      </c>
      <c r="V454" s="871">
        <f>SUM(C454:U454)</f>
        <v>3844.9960000000001</v>
      </c>
      <c r="W454" s="871"/>
      <c r="X454" s="879"/>
      <c r="Y454" s="881"/>
      <c r="Z454" s="868"/>
      <c r="AA454" s="875"/>
      <c r="AB454" s="875"/>
      <c r="AC454" s="868"/>
      <c r="AD454" s="868"/>
      <c r="AE454" s="868"/>
      <c r="AF454" s="868"/>
      <c r="AG454" s="868"/>
      <c r="AH454" s="868"/>
      <c r="AI454" s="868"/>
      <c r="AJ454" s="868"/>
      <c r="AK454" s="868"/>
      <c r="AL454" s="870"/>
    </row>
    <row r="455" spans="2:38" ht="14.5">
      <c r="B455" s="886"/>
      <c r="C455" s="629"/>
      <c r="D455" s="886"/>
      <c r="E455" s="629"/>
      <c r="F455" s="886"/>
      <c r="G455" s="629"/>
      <c r="H455" s="886"/>
      <c r="I455" s="629"/>
      <c r="J455" s="886"/>
      <c r="K455" s="629"/>
      <c r="L455" s="886"/>
      <c r="M455" s="629"/>
      <c r="N455" s="886"/>
      <c r="O455" s="629"/>
      <c r="P455" s="886"/>
      <c r="Q455" s="629"/>
      <c r="R455" s="886"/>
      <c r="S455" s="629"/>
      <c r="T455" s="886"/>
      <c r="U455" s="627"/>
      <c r="V455" s="627"/>
      <c r="W455" s="627"/>
      <c r="X455" s="879"/>
      <c r="Y455" s="881"/>
      <c r="Z455" s="868"/>
      <c r="AA455" s="875"/>
      <c r="AB455" s="875"/>
      <c r="AC455" s="868"/>
      <c r="AD455" s="868"/>
      <c r="AE455" s="868"/>
      <c r="AF455" s="868"/>
      <c r="AG455" s="868"/>
      <c r="AH455" s="868"/>
      <c r="AI455" s="868"/>
      <c r="AJ455" s="868"/>
      <c r="AK455" s="868"/>
      <c r="AL455" s="870"/>
    </row>
    <row r="456" spans="2:38" ht="15" thickBot="1">
      <c r="B456" s="887"/>
      <c r="C456" s="626"/>
      <c r="D456" s="887"/>
      <c r="E456" s="626"/>
      <c r="F456" s="887"/>
      <c r="G456" s="626"/>
      <c r="H456" s="887"/>
      <c r="I456" s="626"/>
      <c r="J456" s="887"/>
      <c r="K456" s="626"/>
      <c r="L456" s="887"/>
      <c r="M456" s="626"/>
      <c r="N456" s="887"/>
      <c r="O456" s="626"/>
      <c r="P456" s="887"/>
      <c r="Q456" s="626"/>
      <c r="R456" s="887"/>
      <c r="S456" s="626"/>
      <c r="T456" s="887"/>
      <c r="U456" s="627"/>
      <c r="V456" s="627"/>
      <c r="W456" s="627"/>
      <c r="X456" s="879"/>
      <c r="Y456" s="881"/>
      <c r="Z456" s="868"/>
      <c r="AA456" s="875"/>
      <c r="AB456" s="875"/>
      <c r="AC456" s="868"/>
      <c r="AD456" s="868"/>
      <c r="AE456" s="868"/>
      <c r="AF456" s="868"/>
      <c r="AG456" s="868"/>
      <c r="AH456" s="868"/>
      <c r="AI456" s="868"/>
      <c r="AJ456" s="868"/>
      <c r="AK456" s="868"/>
      <c r="AL456" s="870"/>
    </row>
    <row r="457" spans="2:38" ht="14.5">
      <c r="B457" s="120" t="str">
        <f>VLOOKUP(B459,'[2]Visual Chart'!$A$2:$R$481,3,0)</f>
        <v>B1+0</v>
      </c>
      <c r="C457" s="628"/>
      <c r="D457" s="120" t="str">
        <f>VLOOKUP(D459,'[2]Visual Chart'!$A$2:$R$481,3,0)</f>
        <v>C1+18(RC2M)</v>
      </c>
      <c r="E457" s="628"/>
      <c r="F457" s="120" t="str">
        <f>VLOOKUP(F459,'[2]Visual Chart'!$A$2:$R$481,3,0)</f>
        <v>D60+18</v>
      </c>
      <c r="G457" s="628"/>
      <c r="H457" s="120" t="str">
        <f>VLOOKUP(H459,'[2]Visual Chart'!$A$2:$R$481,3,0)</f>
        <v>B2+0</v>
      </c>
      <c r="I457" s="628"/>
      <c r="J457" s="120" t="str">
        <f>VLOOKUP(J459,'[2]Visual Chart'!$A$2:$R$481,3,0)</f>
        <v>A+0</v>
      </c>
      <c r="K457" s="628"/>
      <c r="L457" s="120" t="str">
        <f>VLOOKUP(L459,'[2]Visual Chart'!$A$2:$R$481,3,0)</f>
        <v>A+6</v>
      </c>
      <c r="M457" s="628"/>
      <c r="N457" s="120" t="str">
        <f>VLOOKUP(N459,'[2]Visual Chart'!$A$2:$R$481,3,0)</f>
        <v>A+3</v>
      </c>
      <c r="O457" s="628"/>
      <c r="P457" s="120" t="str">
        <f>VLOOKUP(P459,'[2]Visual Chart'!$A$2:$R$481,3,0)</f>
        <v>A+0</v>
      </c>
      <c r="Q457" s="628"/>
      <c r="R457" s="120" t="str">
        <f>VLOOKUP(R459,'[2]Visual Chart'!$A$2:$R$481,3,0)</f>
        <v>A+0</v>
      </c>
      <c r="S457" s="628"/>
      <c r="T457" s="120" t="str">
        <f>VLOOKUP(T459,'[2]Visual Chart'!$A$2:$R$481,3,0)</f>
        <v>A+0</v>
      </c>
      <c r="U457" s="627"/>
      <c r="V457" s="627"/>
      <c r="W457" s="627"/>
      <c r="X457" s="879"/>
      <c r="Y457" s="881"/>
      <c r="Z457" s="868"/>
      <c r="AA457" s="875"/>
      <c r="AB457" s="875"/>
      <c r="AC457" s="868"/>
      <c r="AD457" s="868"/>
      <c r="AE457" s="868"/>
      <c r="AF457" s="868"/>
      <c r="AG457" s="868"/>
      <c r="AH457" s="868"/>
      <c r="AI457" s="868"/>
      <c r="AJ457" s="868"/>
      <c r="AK457" s="868"/>
      <c r="AL457" s="870"/>
    </row>
    <row r="458" spans="2:38" ht="14.5">
      <c r="B458" s="628"/>
      <c r="C458" s="628" t="s">
        <v>1705</v>
      </c>
      <c r="D458" s="142"/>
      <c r="E458" s="628" t="s">
        <v>781</v>
      </c>
      <c r="F458" s="142"/>
      <c r="G458" s="628"/>
      <c r="H458" s="142"/>
      <c r="I458" s="628"/>
      <c r="J458" s="142"/>
      <c r="K458" s="628"/>
      <c r="L458" s="142"/>
      <c r="M458" s="628"/>
      <c r="N458" s="628"/>
      <c r="O458" s="628"/>
      <c r="P458" s="628"/>
      <c r="Q458" s="628"/>
      <c r="R458" s="628"/>
      <c r="S458" s="628"/>
      <c r="T458" s="628"/>
      <c r="U458" s="627"/>
      <c r="V458" s="627"/>
      <c r="W458" s="627"/>
      <c r="X458" s="879"/>
      <c r="Y458" s="881"/>
      <c r="Z458" s="868"/>
      <c r="AA458" s="875"/>
      <c r="AB458" s="875"/>
      <c r="AC458" s="868"/>
      <c r="AD458" s="868"/>
      <c r="AE458" s="868"/>
      <c r="AF458" s="868"/>
      <c r="AG458" s="868"/>
      <c r="AH458" s="868"/>
      <c r="AI458" s="868"/>
      <c r="AJ458" s="868"/>
      <c r="AK458" s="868"/>
      <c r="AL458" s="870"/>
    </row>
    <row r="459" spans="2:38" ht="15" thickBot="1">
      <c r="B459" s="640">
        <f>T448+1</f>
        <v>370</v>
      </c>
      <c r="C459" s="640"/>
      <c r="D459" s="640">
        <f>B459+1</f>
        <v>371</v>
      </c>
      <c r="E459" s="640"/>
      <c r="F459" s="640">
        <f t="shared" ref="F459" si="292">D459+1</f>
        <v>372</v>
      </c>
      <c r="G459" s="640"/>
      <c r="H459" s="640">
        <f t="shared" ref="H459" si="293">F459+1</f>
        <v>373</v>
      </c>
      <c r="I459" s="640"/>
      <c r="J459" s="640">
        <f t="shared" ref="J459" si="294">H459+1</f>
        <v>374</v>
      </c>
      <c r="K459" s="640"/>
      <c r="L459" s="640">
        <f t="shared" ref="L459" si="295">J459+1</f>
        <v>375</v>
      </c>
      <c r="M459" s="640"/>
      <c r="N459" s="640">
        <f t="shared" ref="N459" si="296">L459+1</f>
        <v>376</v>
      </c>
      <c r="O459" s="640"/>
      <c r="P459" s="640">
        <f t="shared" ref="P459" si="297">N459+1</f>
        <v>377</v>
      </c>
      <c r="Q459" s="640"/>
      <c r="R459" s="640">
        <f t="shared" ref="R459" si="298">P459+1</f>
        <v>378</v>
      </c>
      <c r="S459" s="640"/>
      <c r="T459" s="640">
        <f t="shared" ref="T459" si="299">R459+1</f>
        <v>379</v>
      </c>
      <c r="U459" s="627"/>
      <c r="V459" s="627"/>
      <c r="W459" s="627"/>
      <c r="X459" s="879"/>
      <c r="Y459" s="881"/>
      <c r="Z459" s="868"/>
      <c r="AA459" s="876"/>
      <c r="AB459" s="877"/>
      <c r="AC459" s="868"/>
      <c r="AD459" s="868"/>
      <c r="AE459" s="868"/>
      <c r="AF459" s="868"/>
      <c r="AG459" s="868"/>
      <c r="AH459" s="868"/>
      <c r="AI459" s="868"/>
      <c r="AJ459" s="868"/>
      <c r="AK459" s="868"/>
      <c r="AL459" s="870"/>
    </row>
    <row r="460" spans="2:38" ht="15.5">
      <c r="B460" s="626"/>
      <c r="C460" s="626"/>
      <c r="D460" s="631"/>
      <c r="E460" s="626"/>
      <c r="F460" s="631"/>
      <c r="G460" s="632"/>
      <c r="H460" s="631"/>
      <c r="I460" s="631"/>
      <c r="J460" s="626"/>
      <c r="K460" s="626"/>
      <c r="L460" s="626"/>
      <c r="M460" s="626"/>
      <c r="N460" s="626"/>
      <c r="O460" s="626"/>
      <c r="P460" s="626"/>
      <c r="Q460" s="626"/>
      <c r="R460" s="626"/>
      <c r="S460" s="626"/>
      <c r="T460" s="626"/>
      <c r="U460" s="627"/>
      <c r="V460" s="627"/>
      <c r="W460" s="627"/>
      <c r="X460" s="878">
        <f>V465/1000</f>
        <v>3.7883529999999999</v>
      </c>
      <c r="Y460" s="880">
        <f>X460</f>
        <v>3.7883529999999999</v>
      </c>
      <c r="Z460" s="867"/>
      <c r="AA460" s="874">
        <v>3</v>
      </c>
      <c r="AB460" s="874">
        <v>2</v>
      </c>
      <c r="AC460" s="867">
        <f>AA460-AB460</f>
        <v>1</v>
      </c>
      <c r="AD460" s="867">
        <v>2</v>
      </c>
      <c r="AE460" s="867">
        <v>10</v>
      </c>
      <c r="AF460" s="867">
        <v>0</v>
      </c>
      <c r="AG460" s="867">
        <f>AE460-AF460</f>
        <v>10</v>
      </c>
      <c r="AH460" s="867"/>
      <c r="AI460" s="867"/>
      <c r="AJ460" s="867"/>
      <c r="AK460" s="867"/>
      <c r="AL460" s="869"/>
    </row>
    <row r="461" spans="2:38" ht="14.5">
      <c r="B461" s="120" t="str">
        <f>VLOOKUP(B470,'[2]Visual Chart'!$A$2:$R$481,2,0)</f>
        <v>121/7</v>
      </c>
      <c r="C461" s="626"/>
      <c r="D461" s="120" t="str">
        <f>VLOOKUP(D470,'[2]Visual Chart'!$A$2:$R$481,2,0)</f>
        <v>121/8</v>
      </c>
      <c r="E461" s="626"/>
      <c r="F461" s="120" t="str">
        <f>VLOOKUP(F470,'[2]Visual Chart'!$A$2:$R$481,2,0)</f>
        <v>121/9</v>
      </c>
      <c r="G461" s="626"/>
      <c r="H461" s="120" t="str">
        <f>VLOOKUP(H470,'[2]Visual Chart'!$A$2:$R$481,2,0)</f>
        <v>121/10</v>
      </c>
      <c r="I461" s="626"/>
      <c r="J461" s="120" t="str">
        <f>VLOOKUP(J470,'[2]Visual Chart'!$A$2:$R$481,2,0)</f>
        <v>122/0</v>
      </c>
      <c r="K461" s="626"/>
      <c r="L461" s="120" t="str">
        <f>VLOOKUP(L470,'[2]Visual Chart'!$A$2:$R$481,2,0)</f>
        <v>122/1</v>
      </c>
      <c r="M461" s="626"/>
      <c r="N461" s="120" t="str">
        <f>VLOOKUP(N470,'[2]Visual Chart'!$A$2:$R$481,2,0)</f>
        <v>122/2</v>
      </c>
      <c r="O461" s="626"/>
      <c r="P461" s="120" t="str">
        <f>VLOOKUP(P470,'[2]Visual Chart'!$A$2:$R$481,2,0)</f>
        <v>123/0</v>
      </c>
      <c r="Q461" s="626"/>
      <c r="R461" s="120" t="str">
        <f>VLOOKUP(R470,'[2]Visual Chart'!$A$2:$R$481,2,0)</f>
        <v>123/1</v>
      </c>
      <c r="S461" s="626"/>
      <c r="T461" s="120" t="str">
        <f>VLOOKUP(T470,'[2]Visual Chart'!$A$2:$R$481,2,0)</f>
        <v>123/2</v>
      </c>
      <c r="U461" s="627"/>
      <c r="V461" s="627"/>
      <c r="W461" s="627"/>
      <c r="X461" s="879"/>
      <c r="Y461" s="881"/>
      <c r="Z461" s="868"/>
      <c r="AA461" s="875"/>
      <c r="AB461" s="875"/>
      <c r="AC461" s="868"/>
      <c r="AD461" s="868"/>
      <c r="AE461" s="868"/>
      <c r="AF461" s="868"/>
      <c r="AG461" s="868"/>
      <c r="AH461" s="868"/>
      <c r="AI461" s="868"/>
      <c r="AJ461" s="868"/>
      <c r="AK461" s="868"/>
      <c r="AL461" s="870"/>
    </row>
    <row r="462" spans="2:38" ht="14.5"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7"/>
      <c r="V462" s="627"/>
      <c r="W462" s="627"/>
      <c r="X462" s="879"/>
      <c r="Y462" s="881"/>
      <c r="Z462" s="868"/>
      <c r="AA462" s="875"/>
      <c r="AB462" s="875"/>
      <c r="AC462" s="868"/>
      <c r="AD462" s="868"/>
      <c r="AE462" s="868"/>
      <c r="AF462" s="868"/>
      <c r="AG462" s="868"/>
      <c r="AH462" s="868"/>
      <c r="AI462" s="868"/>
      <c r="AJ462" s="868"/>
      <c r="AK462" s="868"/>
      <c r="AL462" s="870"/>
    </row>
    <row r="463" spans="2:38" ht="14.5">
      <c r="B463" s="628"/>
      <c r="C463" s="628"/>
      <c r="D463" s="628"/>
      <c r="E463" s="626"/>
      <c r="F463" s="628"/>
      <c r="G463" s="628"/>
      <c r="H463" s="628"/>
      <c r="I463" s="626"/>
      <c r="J463" s="626"/>
      <c r="K463" s="626"/>
      <c r="L463" s="626"/>
      <c r="M463" s="626"/>
      <c r="N463" s="626"/>
      <c r="O463" s="626"/>
      <c r="P463" s="626"/>
      <c r="Q463" s="626"/>
      <c r="R463" s="626"/>
      <c r="S463" s="626"/>
      <c r="T463" s="626"/>
      <c r="U463" s="627"/>
      <c r="V463" s="627"/>
      <c r="W463" s="627"/>
      <c r="X463" s="879"/>
      <c r="Y463" s="881"/>
      <c r="Z463" s="868"/>
      <c r="AA463" s="875"/>
      <c r="AB463" s="875"/>
      <c r="AC463" s="868"/>
      <c r="AD463" s="868"/>
      <c r="AE463" s="868"/>
      <c r="AF463" s="868"/>
      <c r="AG463" s="868"/>
      <c r="AH463" s="868"/>
      <c r="AI463" s="868"/>
      <c r="AJ463" s="868"/>
      <c r="AK463" s="868"/>
      <c r="AL463" s="870"/>
    </row>
    <row r="464" spans="2:38" ht="15" thickBot="1">
      <c r="B464" s="628"/>
      <c r="C464" s="628"/>
      <c r="D464" s="628"/>
      <c r="E464" s="626"/>
      <c r="F464" s="628"/>
      <c r="G464" s="628"/>
      <c r="H464" s="628"/>
      <c r="I464" s="626"/>
      <c r="J464" s="626"/>
      <c r="K464" s="626"/>
      <c r="L464" s="626"/>
      <c r="M464" s="626"/>
      <c r="N464" s="626"/>
      <c r="O464" s="626"/>
      <c r="P464" s="626"/>
      <c r="Q464" s="626"/>
      <c r="R464" s="626"/>
      <c r="S464" s="626"/>
      <c r="T464" s="626"/>
      <c r="U464" s="627"/>
      <c r="V464" s="627"/>
      <c r="W464" s="627"/>
      <c r="X464" s="879"/>
      <c r="Y464" s="881"/>
      <c r="Z464" s="868"/>
      <c r="AA464" s="875"/>
      <c r="AB464" s="875"/>
      <c r="AC464" s="868"/>
      <c r="AD464" s="868"/>
      <c r="AE464" s="868"/>
      <c r="AF464" s="868"/>
      <c r="AG464" s="868"/>
      <c r="AH464" s="868"/>
      <c r="AI464" s="868"/>
      <c r="AJ464" s="868"/>
      <c r="AK464" s="868"/>
      <c r="AL464" s="870"/>
    </row>
    <row r="465" spans="2:38" ht="14.5">
      <c r="B465" s="885" t="str">
        <f>VLOOKUP(B470,'[2]Visual Chart'!$A$2:$R$481,13,0)</f>
        <v>C</v>
      </c>
      <c r="C465" s="120">
        <f>VLOOKUP(B470,'[2]Visual Chart'!$A$2:$R$481,5,0)</f>
        <v>394.00400000000002</v>
      </c>
      <c r="D465" s="885">
        <f>VLOOKUP(D470,'[2]Visual Chart'!$A$2:$R$481,13,0)</f>
        <v>0</v>
      </c>
      <c r="E465" s="120">
        <f>VLOOKUP(D470,'[2]Visual Chart'!$A$2:$R$481,5,0)</f>
        <v>420</v>
      </c>
      <c r="F465" s="885" t="str">
        <f>VLOOKUP(F470,'[2]Visual Chart'!$A$2:$R$481,13,0)</f>
        <v>C</v>
      </c>
      <c r="G465" s="120">
        <f>VLOOKUP(F470,'[2]Visual Chart'!$A$2:$R$481,5,0)</f>
        <v>393.99599999999998</v>
      </c>
      <c r="H465" s="885" t="str">
        <f>VLOOKUP(H470,'[2]Visual Chart'!$A$2:$R$481,13,0)</f>
        <v>C</v>
      </c>
      <c r="I465" s="120">
        <f>VLOOKUP(H470,'[2]Visual Chart'!$A$2:$R$481,5,0)</f>
        <v>297.19900000000001</v>
      </c>
      <c r="J465" s="885">
        <f>VLOOKUP(J470,'[2]Visual Chart'!$A$2:$R$481,13,0)</f>
        <v>0</v>
      </c>
      <c r="K465" s="120">
        <f>VLOOKUP(J470,'[2]Visual Chart'!$A$2:$R$481,5,0)</f>
        <v>322</v>
      </c>
      <c r="L465" s="885">
        <f>VLOOKUP(L470,'[2]Visual Chart'!$A$2:$R$481,13,0)</f>
        <v>0</v>
      </c>
      <c r="M465" s="120">
        <f>VLOOKUP(L470,'[2]Visual Chart'!$A$2:$R$481,5,0)</f>
        <v>451</v>
      </c>
      <c r="N465" s="885" t="str">
        <f>VLOOKUP(N470,'[2]Visual Chart'!$A$2:$R$481,13,0)</f>
        <v>C</v>
      </c>
      <c r="O465" s="120">
        <f>VLOOKUP(N470,'[2]Visual Chart'!$A$2:$R$481,5,0)</f>
        <v>379.154</v>
      </c>
      <c r="P465" s="885" t="str">
        <f>VLOOKUP(P470,'[2]Visual Chart'!$A$2:$R$481,13,0)</f>
        <v>C</v>
      </c>
      <c r="Q465" s="120">
        <f>VLOOKUP(P470,'[2]Visual Chart'!$A$2:$R$481,5,0)</f>
        <v>365</v>
      </c>
      <c r="R465" s="885" t="str">
        <f>VLOOKUP(R470,'[2]Visual Chart'!$A$2:$R$481,13,0)</f>
        <v>C</v>
      </c>
      <c r="S465" s="120">
        <f>VLOOKUP(R470,'[2]Visual Chart'!$A$2:$R$481,5,0)</f>
        <v>371</v>
      </c>
      <c r="T465" s="885" t="str">
        <f>VLOOKUP(T470,'[2]Visual Chart'!$A$2:$R$481,13,0)</f>
        <v>C</v>
      </c>
      <c r="U465" s="120">
        <f>VLOOKUP(T470,'[2]Visual Chart'!$A$2:$R$481,5,0)</f>
        <v>395</v>
      </c>
      <c r="V465" s="871">
        <f>SUM(C465:U465)</f>
        <v>3788.3530000000001</v>
      </c>
      <c r="W465" s="871"/>
      <c r="X465" s="879"/>
      <c r="Y465" s="881"/>
      <c r="Z465" s="868"/>
      <c r="AA465" s="875"/>
      <c r="AB465" s="875"/>
      <c r="AC465" s="868"/>
      <c r="AD465" s="868"/>
      <c r="AE465" s="868"/>
      <c r="AF465" s="868"/>
      <c r="AG465" s="868"/>
      <c r="AH465" s="868"/>
      <c r="AI465" s="868"/>
      <c r="AJ465" s="868"/>
      <c r="AK465" s="868"/>
      <c r="AL465" s="870"/>
    </row>
    <row r="466" spans="2:38" ht="14.5">
      <c r="B466" s="886"/>
      <c r="C466" s="629"/>
      <c r="D466" s="886"/>
      <c r="E466" s="629"/>
      <c r="F466" s="886"/>
      <c r="G466" s="629"/>
      <c r="H466" s="886"/>
      <c r="I466" s="629"/>
      <c r="J466" s="886"/>
      <c r="K466" s="629"/>
      <c r="L466" s="886"/>
      <c r="M466" s="629"/>
      <c r="N466" s="886"/>
      <c r="O466" s="629"/>
      <c r="P466" s="886"/>
      <c r="Q466" s="629"/>
      <c r="R466" s="886"/>
      <c r="S466" s="629"/>
      <c r="T466" s="886"/>
      <c r="U466" s="627"/>
      <c r="V466" s="627"/>
      <c r="W466" s="627"/>
      <c r="X466" s="879"/>
      <c r="Y466" s="881"/>
      <c r="Z466" s="868"/>
      <c r="AA466" s="875"/>
      <c r="AB466" s="875"/>
      <c r="AC466" s="868"/>
      <c r="AD466" s="868"/>
      <c r="AE466" s="868"/>
      <c r="AF466" s="868"/>
      <c r="AG466" s="868"/>
      <c r="AH466" s="868"/>
      <c r="AI466" s="868"/>
      <c r="AJ466" s="868"/>
      <c r="AK466" s="868"/>
      <c r="AL466" s="870"/>
    </row>
    <row r="467" spans="2:38" ht="15" thickBot="1">
      <c r="B467" s="887"/>
      <c r="C467" s="626"/>
      <c r="D467" s="887"/>
      <c r="E467" s="626"/>
      <c r="F467" s="887"/>
      <c r="G467" s="626"/>
      <c r="H467" s="887"/>
      <c r="I467" s="626"/>
      <c r="J467" s="887"/>
      <c r="K467" s="626"/>
      <c r="L467" s="887"/>
      <c r="M467" s="626"/>
      <c r="N467" s="887"/>
      <c r="O467" s="626"/>
      <c r="P467" s="887"/>
      <c r="Q467" s="626"/>
      <c r="R467" s="887"/>
      <c r="S467" s="626"/>
      <c r="T467" s="887"/>
      <c r="U467" s="627"/>
      <c r="V467" s="627"/>
      <c r="W467" s="627"/>
      <c r="X467" s="879"/>
      <c r="Y467" s="881"/>
      <c r="Z467" s="868"/>
      <c r="AA467" s="875"/>
      <c r="AB467" s="875"/>
      <c r="AC467" s="868"/>
      <c r="AD467" s="868"/>
      <c r="AE467" s="868"/>
      <c r="AF467" s="868"/>
      <c r="AG467" s="868"/>
      <c r="AH467" s="868"/>
      <c r="AI467" s="868"/>
      <c r="AJ467" s="868"/>
      <c r="AK467" s="868"/>
      <c r="AL467" s="870"/>
    </row>
    <row r="468" spans="2:38" ht="14.5">
      <c r="B468" s="120" t="str">
        <f>VLOOKUP(B470,'[2]Visual Chart'!$A$2:$R$481,3,0)</f>
        <v>A+0</v>
      </c>
      <c r="C468" s="628"/>
      <c r="D468" s="120" t="str">
        <f>VLOOKUP(D470,'[2]Visual Chart'!$A$2:$R$481,3,0)</f>
        <v>A+9</v>
      </c>
      <c r="E468" s="628"/>
      <c r="F468" s="120" t="str">
        <f>VLOOKUP(F470,'[2]Visual Chart'!$A$2:$R$481,3,0)</f>
        <v>A+0</v>
      </c>
      <c r="G468" s="628"/>
      <c r="H468" s="120" t="str">
        <f>VLOOKUP(H470,'[2]Visual Chart'!$A$2:$R$481,3,0)</f>
        <v>A+9</v>
      </c>
      <c r="I468" s="628"/>
      <c r="J468" s="120" t="str">
        <f>VLOOKUP(J470,'[2]Visual Chart'!$A$2:$R$481,3,0)</f>
        <v>B1+3</v>
      </c>
      <c r="K468" s="628"/>
      <c r="L468" s="120" t="str">
        <f>VLOOKUP(L470,'[2]Visual Chart'!$A$2:$R$481,3,0)</f>
        <v>B1+9</v>
      </c>
      <c r="M468" s="628"/>
      <c r="N468" s="120" t="str">
        <f>VLOOKUP(N470,'[2]Visual Chart'!$A$2:$R$481,3,0)</f>
        <v>A+0</v>
      </c>
      <c r="O468" s="628"/>
      <c r="P468" s="120" t="str">
        <f>VLOOKUP(P470,'[2]Visual Chart'!$A$2:$R$481,3,0)</f>
        <v>B2+0</v>
      </c>
      <c r="Q468" s="628"/>
      <c r="R468" s="120" t="str">
        <f>VLOOKUP(R470,'[2]Visual Chart'!$A$2:$R$481,3,0)</f>
        <v>A+0</v>
      </c>
      <c r="S468" s="628"/>
      <c r="T468" s="120" t="str">
        <f>VLOOKUP(T470,'[2]Visual Chart'!$A$2:$R$481,3,0)</f>
        <v>A+0</v>
      </c>
      <c r="U468" s="627"/>
      <c r="V468" s="627"/>
      <c r="W468" s="627"/>
      <c r="X468" s="879"/>
      <c r="Y468" s="881"/>
      <c r="Z468" s="868"/>
      <c r="AA468" s="875"/>
      <c r="AB468" s="875"/>
      <c r="AC468" s="868"/>
      <c r="AD468" s="868"/>
      <c r="AE468" s="868"/>
      <c r="AF468" s="868"/>
      <c r="AG468" s="868"/>
      <c r="AH468" s="868"/>
      <c r="AI468" s="868"/>
      <c r="AJ468" s="868"/>
      <c r="AK468" s="868"/>
      <c r="AL468" s="870"/>
    </row>
    <row r="469" spans="2:38" ht="14.5">
      <c r="B469" s="628"/>
      <c r="C469" s="628"/>
      <c r="D469" s="142"/>
      <c r="E469" s="628"/>
      <c r="F469" s="142"/>
      <c r="G469" s="628"/>
      <c r="H469" s="142"/>
      <c r="I469" s="628"/>
      <c r="J469" s="142"/>
      <c r="K469" s="628"/>
      <c r="L469" s="142"/>
      <c r="M469" s="628"/>
      <c r="N469" s="628"/>
      <c r="O469" s="628"/>
      <c r="P469" s="628"/>
      <c r="Q469" s="628"/>
      <c r="R469" s="628"/>
      <c r="S469" s="628"/>
      <c r="T469" s="628"/>
      <c r="U469" s="627"/>
      <c r="V469" s="627"/>
      <c r="W469" s="627"/>
      <c r="X469" s="879"/>
      <c r="Y469" s="881"/>
      <c r="Z469" s="868"/>
      <c r="AA469" s="875"/>
      <c r="AB469" s="875"/>
      <c r="AC469" s="868"/>
      <c r="AD469" s="868"/>
      <c r="AE469" s="868"/>
      <c r="AF469" s="868"/>
      <c r="AG469" s="868"/>
      <c r="AH469" s="868"/>
      <c r="AI469" s="868"/>
      <c r="AJ469" s="868"/>
      <c r="AK469" s="868"/>
      <c r="AL469" s="870"/>
    </row>
    <row r="470" spans="2:38" ht="15" thickBot="1">
      <c r="B470" s="640">
        <f>T459+1</f>
        <v>380</v>
      </c>
      <c r="C470" s="640"/>
      <c r="D470" s="640">
        <f>B470+1</f>
        <v>381</v>
      </c>
      <c r="E470" s="640"/>
      <c r="F470" s="640">
        <f t="shared" ref="F470" si="300">D470+1</f>
        <v>382</v>
      </c>
      <c r="G470" s="640"/>
      <c r="H470" s="640">
        <f t="shared" ref="H470" si="301">F470+1</f>
        <v>383</v>
      </c>
      <c r="I470" s="640"/>
      <c r="J470" s="640">
        <f t="shared" ref="J470" si="302">H470+1</f>
        <v>384</v>
      </c>
      <c r="K470" s="640"/>
      <c r="L470" s="640">
        <f t="shared" ref="L470" si="303">J470+1</f>
        <v>385</v>
      </c>
      <c r="M470" s="640"/>
      <c r="N470" s="640">
        <f t="shared" ref="N470" si="304">L470+1</f>
        <v>386</v>
      </c>
      <c r="O470" s="640"/>
      <c r="P470" s="640">
        <f t="shared" ref="P470" si="305">N470+1</f>
        <v>387</v>
      </c>
      <c r="Q470" s="640"/>
      <c r="R470" s="640">
        <f t="shared" ref="R470" si="306">P470+1</f>
        <v>388</v>
      </c>
      <c r="S470" s="640"/>
      <c r="T470" s="640">
        <f t="shared" ref="T470" si="307">R470+1</f>
        <v>389</v>
      </c>
      <c r="U470" s="641"/>
      <c r="V470" s="641"/>
      <c r="W470" s="627"/>
      <c r="X470" s="879"/>
      <c r="Y470" s="881"/>
      <c r="Z470" s="868"/>
      <c r="AA470" s="876"/>
      <c r="AB470" s="877"/>
      <c r="AC470" s="868"/>
      <c r="AD470" s="868"/>
      <c r="AE470" s="868"/>
      <c r="AF470" s="868"/>
      <c r="AG470" s="868"/>
      <c r="AH470" s="868"/>
      <c r="AI470" s="868"/>
      <c r="AJ470" s="868"/>
      <c r="AK470" s="868"/>
      <c r="AL470" s="870"/>
    </row>
    <row r="471" spans="2:38" ht="15.5">
      <c r="B471" s="626"/>
      <c r="C471" s="626"/>
      <c r="D471" s="631"/>
      <c r="E471" s="626"/>
      <c r="F471" s="631"/>
      <c r="G471" s="632"/>
      <c r="H471" s="631"/>
      <c r="I471" s="631"/>
      <c r="J471" s="626"/>
      <c r="K471" s="626"/>
      <c r="L471" s="626"/>
      <c r="M471" s="626"/>
      <c r="N471" s="626"/>
      <c r="O471" s="626"/>
      <c r="P471" s="626"/>
      <c r="Q471" s="626"/>
      <c r="R471" s="626"/>
      <c r="S471" s="626"/>
      <c r="T471" s="626"/>
      <c r="U471" s="627"/>
      <c r="V471" s="627"/>
      <c r="W471" s="627"/>
      <c r="X471" s="872">
        <f>V476/1000</f>
        <v>4.1315759999999999</v>
      </c>
      <c r="Y471" s="867">
        <f>X471</f>
        <v>4.1315759999999999</v>
      </c>
      <c r="Z471" s="867"/>
      <c r="AA471" s="874">
        <v>3</v>
      </c>
      <c r="AB471" s="874">
        <v>2</v>
      </c>
      <c r="AC471" s="867">
        <f>AA471-AB471</f>
        <v>1</v>
      </c>
      <c r="AD471" s="867">
        <v>2</v>
      </c>
      <c r="AE471" s="867">
        <v>10</v>
      </c>
      <c r="AF471" s="867">
        <v>0</v>
      </c>
      <c r="AG471" s="867">
        <f>AE471-AF471</f>
        <v>10</v>
      </c>
      <c r="AH471" s="867"/>
      <c r="AI471" s="867"/>
      <c r="AJ471" s="867"/>
      <c r="AK471" s="867"/>
      <c r="AL471" s="869"/>
    </row>
    <row r="472" spans="2:38" ht="14.5">
      <c r="B472" s="120" t="str">
        <f>VLOOKUP(B481,'[2]Visual Chart'!$A$2:$R$481,2,0)</f>
        <v>123/3</v>
      </c>
      <c r="C472" s="626"/>
      <c r="D472" s="120" t="str">
        <f>VLOOKUP(D481,'[2]Visual Chart'!$A$2:$R$481,2,0)</f>
        <v>123/4</v>
      </c>
      <c r="E472" s="626"/>
      <c r="F472" s="120" t="str">
        <f>VLOOKUP(F481,'[2]Visual Chart'!$A$2:$R$481,2,0)</f>
        <v>124/0</v>
      </c>
      <c r="G472" s="626"/>
      <c r="H472" s="120" t="str">
        <f>VLOOKUP(H481,'[2]Visual Chart'!$A$2:$R$481,2,0)</f>
        <v>124/1</v>
      </c>
      <c r="I472" s="626"/>
      <c r="J472" s="120" t="str">
        <f>VLOOKUP(J481,'[2]Visual Chart'!$A$2:$R$481,2,0)</f>
        <v>124/2</v>
      </c>
      <c r="K472" s="626"/>
      <c r="L472" s="120" t="str">
        <f>VLOOKUP(L481,'[2]Visual Chart'!$A$2:$R$481,2,0)</f>
        <v>124/3</v>
      </c>
      <c r="M472" s="626"/>
      <c r="N472" s="120" t="str">
        <f>VLOOKUP(N481,'[2]Visual Chart'!$A$2:$R$481,2,0)</f>
        <v>124/4</v>
      </c>
      <c r="O472" s="626"/>
      <c r="P472" s="120" t="str">
        <f>VLOOKUP(P481,'[2]Visual Chart'!$A$2:$R$481,2,0)</f>
        <v>124/5</v>
      </c>
      <c r="Q472" s="626"/>
      <c r="R472" s="120" t="str">
        <f>VLOOKUP(R481,'[2]Visual Chart'!$A$2:$R$481,2,0)</f>
        <v>124/6</v>
      </c>
      <c r="S472" s="626"/>
      <c r="T472" s="120" t="str">
        <f>VLOOKUP(T481,'[2]Visual Chart'!$A$2:$R$481,2,0)</f>
        <v>125/0</v>
      </c>
      <c r="U472" s="627"/>
      <c r="V472" s="627"/>
      <c r="W472" s="627"/>
      <c r="X472" s="873"/>
      <c r="Y472" s="868"/>
      <c r="Z472" s="868"/>
      <c r="AA472" s="875"/>
      <c r="AB472" s="875"/>
      <c r="AC472" s="868"/>
      <c r="AD472" s="868"/>
      <c r="AE472" s="868"/>
      <c r="AF472" s="868"/>
      <c r="AG472" s="868"/>
      <c r="AH472" s="868"/>
      <c r="AI472" s="868"/>
      <c r="AJ472" s="868"/>
      <c r="AK472" s="868"/>
      <c r="AL472" s="870"/>
    </row>
    <row r="473" spans="2:38" ht="14.5"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7"/>
      <c r="V473" s="627"/>
      <c r="W473" s="627"/>
      <c r="X473" s="873"/>
      <c r="Y473" s="868"/>
      <c r="Z473" s="868"/>
      <c r="AA473" s="875"/>
      <c r="AB473" s="875"/>
      <c r="AC473" s="868"/>
      <c r="AD473" s="868"/>
      <c r="AE473" s="868"/>
      <c r="AF473" s="868"/>
      <c r="AG473" s="868"/>
      <c r="AH473" s="868"/>
      <c r="AI473" s="868"/>
      <c r="AJ473" s="868"/>
      <c r="AK473" s="868"/>
      <c r="AL473" s="870"/>
    </row>
    <row r="474" spans="2:38" ht="14.5">
      <c r="B474" s="628"/>
      <c r="C474" s="628"/>
      <c r="D474" s="628"/>
      <c r="E474" s="626"/>
      <c r="F474" s="628"/>
      <c r="G474" s="628"/>
      <c r="H474" s="628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7"/>
      <c r="V474" s="627"/>
      <c r="W474" s="627"/>
      <c r="X474" s="873"/>
      <c r="Y474" s="868"/>
      <c r="Z474" s="868"/>
      <c r="AA474" s="875"/>
      <c r="AB474" s="875"/>
      <c r="AC474" s="868"/>
      <c r="AD474" s="868"/>
      <c r="AE474" s="868"/>
      <c r="AF474" s="868"/>
      <c r="AG474" s="868"/>
      <c r="AH474" s="868"/>
      <c r="AI474" s="868"/>
      <c r="AJ474" s="868"/>
      <c r="AK474" s="868"/>
      <c r="AL474" s="870"/>
    </row>
    <row r="475" spans="2:38" ht="15" thickBot="1">
      <c r="B475" s="628"/>
      <c r="C475" s="628"/>
      <c r="D475" s="628"/>
      <c r="E475" s="626"/>
      <c r="F475" s="628"/>
      <c r="G475" s="628"/>
      <c r="H475" s="628"/>
      <c r="I475" s="626"/>
      <c r="J475" s="626"/>
      <c r="K475" s="626"/>
      <c r="L475" s="626"/>
      <c r="M475" s="626"/>
      <c r="N475" s="626"/>
      <c r="O475" s="626"/>
      <c r="P475" s="626"/>
      <c r="Q475" s="626"/>
      <c r="R475" s="626"/>
      <c r="S475" s="626"/>
      <c r="T475" s="626"/>
      <c r="U475" s="627"/>
      <c r="V475" s="627"/>
      <c r="W475" s="627"/>
      <c r="X475" s="873"/>
      <c r="Y475" s="868"/>
      <c r="Z475" s="868"/>
      <c r="AA475" s="875"/>
      <c r="AB475" s="875"/>
      <c r="AC475" s="868"/>
      <c r="AD475" s="868"/>
      <c r="AE475" s="868"/>
      <c r="AF475" s="868"/>
      <c r="AG475" s="868"/>
      <c r="AH475" s="868"/>
      <c r="AI475" s="868"/>
      <c r="AJ475" s="868"/>
      <c r="AK475" s="868"/>
      <c r="AL475" s="870"/>
    </row>
    <row r="476" spans="2:38" ht="14.5">
      <c r="B476" s="885" t="str">
        <f>VLOOKUP(B481,'[2]Visual Chart'!$A$2:$R$481,13,0)</f>
        <v>C</v>
      </c>
      <c r="C476" s="120">
        <f>VLOOKUP(B481,'[2]Visual Chart'!$A$2:$R$481,5,0)</f>
        <v>449</v>
      </c>
      <c r="D476" s="885" t="str">
        <f>VLOOKUP(D481,'[2]Visual Chart'!$A$2:$R$481,13,0)</f>
        <v>C</v>
      </c>
      <c r="E476" s="120">
        <f>VLOOKUP(D481,'[2]Visual Chart'!$A$2:$R$481,5,0)</f>
        <v>394.57600000000002</v>
      </c>
      <c r="F476" s="885" t="str">
        <f>VLOOKUP(F481,'[2]Visual Chart'!$A$2:$R$481,13,0)</f>
        <v>C</v>
      </c>
      <c r="G476" s="120">
        <f>VLOOKUP(F481,'[2]Visual Chart'!$A$2:$R$481,5,0)</f>
        <v>455</v>
      </c>
      <c r="H476" s="885" t="str">
        <f>VLOOKUP(H481,'[2]Visual Chart'!$A$2:$R$481,13,0)</f>
        <v>C</v>
      </c>
      <c r="I476" s="120">
        <f>VLOOKUP(H481,'[2]Visual Chart'!$A$2:$R$481,5,0)</f>
        <v>393</v>
      </c>
      <c r="J476" s="885" t="str">
        <f>VLOOKUP(J481,'[2]Visual Chart'!$A$2:$R$481,13,0)</f>
        <v>C</v>
      </c>
      <c r="K476" s="120">
        <f>VLOOKUP(J481,'[2]Visual Chart'!$A$2:$R$481,5,0)</f>
        <v>452</v>
      </c>
      <c r="L476" s="885" t="str">
        <f>VLOOKUP(L481,'[2]Visual Chart'!$A$2:$R$481,13,0)</f>
        <v>C</v>
      </c>
      <c r="M476" s="120">
        <f>VLOOKUP(L481,'[2]Visual Chart'!$A$2:$R$481,5,0)</f>
        <v>396</v>
      </c>
      <c r="N476" s="885" t="str">
        <f>VLOOKUP(N481,'[2]Visual Chart'!$A$2:$R$481,13,0)</f>
        <v>C</v>
      </c>
      <c r="O476" s="120">
        <f>VLOOKUP(N481,'[2]Visual Chart'!$A$2:$R$481,5,0)</f>
        <v>442</v>
      </c>
      <c r="P476" s="885" t="str">
        <f>VLOOKUP(P481,'[2]Visual Chart'!$A$2:$R$481,13,0)</f>
        <v>C</v>
      </c>
      <c r="Q476" s="120">
        <f>VLOOKUP(P481,'[2]Visual Chart'!$A$2:$R$481,5,0)</f>
        <v>407</v>
      </c>
      <c r="R476" s="885">
        <f>VLOOKUP(R481,'[2]Visual Chart'!$A$2:$R$481,13,0)</f>
        <v>0</v>
      </c>
      <c r="S476" s="120">
        <f>VLOOKUP(R481,'[2]Visual Chart'!$A$2:$R$481,5,0)</f>
        <v>424</v>
      </c>
      <c r="T476" s="885" t="str">
        <f>VLOOKUP(T481,'[2]Visual Chart'!$A$2:$R$481,13,0)</f>
        <v>C</v>
      </c>
      <c r="U476" s="120">
        <f>VLOOKUP(T481,'[2]Visual Chart'!$A$2:$R$481,5,0)</f>
        <v>319</v>
      </c>
      <c r="V476" s="871">
        <f>SUM(C476:U476)</f>
        <v>4131.576</v>
      </c>
      <c r="W476" s="871"/>
      <c r="X476" s="873"/>
      <c r="Y476" s="868"/>
      <c r="Z476" s="868"/>
      <c r="AA476" s="875"/>
      <c r="AB476" s="875"/>
      <c r="AC476" s="868"/>
      <c r="AD476" s="868"/>
      <c r="AE476" s="868"/>
      <c r="AF476" s="868"/>
      <c r="AG476" s="868"/>
      <c r="AH476" s="868"/>
      <c r="AI476" s="868"/>
      <c r="AJ476" s="868"/>
      <c r="AK476" s="868"/>
      <c r="AL476" s="870"/>
    </row>
    <row r="477" spans="2:38" ht="14.5">
      <c r="B477" s="886"/>
      <c r="C477" s="629"/>
      <c r="D477" s="886"/>
      <c r="E477" s="629"/>
      <c r="F477" s="886"/>
      <c r="G477" s="629"/>
      <c r="H477" s="886"/>
      <c r="I477" s="629"/>
      <c r="J477" s="886"/>
      <c r="K477" s="629"/>
      <c r="L477" s="886"/>
      <c r="M477" s="629"/>
      <c r="N477" s="886"/>
      <c r="O477" s="629"/>
      <c r="P477" s="886"/>
      <c r="Q477" s="629"/>
      <c r="R477" s="886"/>
      <c r="S477" s="629"/>
      <c r="T477" s="886"/>
      <c r="U477" s="627"/>
      <c r="V477" s="627"/>
      <c r="W477" s="627"/>
      <c r="X477" s="873"/>
      <c r="Y477" s="868"/>
      <c r="Z477" s="868"/>
      <c r="AA477" s="875"/>
      <c r="AB477" s="875"/>
      <c r="AC477" s="868"/>
      <c r="AD477" s="868"/>
      <c r="AE477" s="868"/>
      <c r="AF477" s="868"/>
      <c r="AG477" s="868"/>
      <c r="AH477" s="868"/>
      <c r="AI477" s="868"/>
      <c r="AJ477" s="868"/>
      <c r="AK477" s="868"/>
      <c r="AL477" s="870"/>
    </row>
    <row r="478" spans="2:38" ht="15" thickBot="1">
      <c r="B478" s="887"/>
      <c r="C478" s="626"/>
      <c r="D478" s="887"/>
      <c r="E478" s="626"/>
      <c r="F478" s="887"/>
      <c r="G478" s="626"/>
      <c r="H478" s="887"/>
      <c r="I478" s="626"/>
      <c r="J478" s="887"/>
      <c r="K478" s="626"/>
      <c r="L478" s="887"/>
      <c r="M478" s="626"/>
      <c r="N478" s="887"/>
      <c r="O478" s="626"/>
      <c r="P478" s="887"/>
      <c r="Q478" s="626"/>
      <c r="R478" s="887"/>
      <c r="S478" s="626"/>
      <c r="T478" s="887"/>
      <c r="U478" s="627"/>
      <c r="V478" s="627"/>
      <c r="W478" s="627"/>
      <c r="X478" s="873"/>
      <c r="Y478" s="868"/>
      <c r="Z478" s="868"/>
      <c r="AA478" s="875"/>
      <c r="AB478" s="875"/>
      <c r="AC478" s="868"/>
      <c r="AD478" s="868"/>
      <c r="AE478" s="868"/>
      <c r="AF478" s="868"/>
      <c r="AG478" s="868"/>
      <c r="AH478" s="868"/>
      <c r="AI478" s="868"/>
      <c r="AJ478" s="868"/>
      <c r="AK478" s="868"/>
      <c r="AL478" s="870"/>
    </row>
    <row r="479" spans="2:38" ht="14.5">
      <c r="B479" s="120" t="str">
        <f>VLOOKUP(B481,'[2]Visual Chart'!$A$2:$R$481,3,0)</f>
        <v>A+9</v>
      </c>
      <c r="C479" s="628"/>
      <c r="D479" s="120" t="str">
        <f>VLOOKUP(D481,'[2]Visual Chart'!$A$2:$R$481,3,0)</f>
        <v>A+0</v>
      </c>
      <c r="E479" s="628"/>
      <c r="F479" s="120" t="str">
        <f>VLOOKUP(F481,'[2]Visual Chart'!$A$2:$R$481,3,0)</f>
        <v>B2+0</v>
      </c>
      <c r="G479" s="628"/>
      <c r="H479" s="120" t="str">
        <f>VLOOKUP(H481,'[2]Visual Chart'!$A$2:$R$481,3,0)</f>
        <v>A+6</v>
      </c>
      <c r="I479" s="628"/>
      <c r="J479" s="120" t="str">
        <f>VLOOKUP(J481,'[2]Visual Chart'!$A$2:$R$481,3,0)</f>
        <v>A+6</v>
      </c>
      <c r="K479" s="628"/>
      <c r="L479" s="120" t="str">
        <f>VLOOKUP(L481,'[2]Visual Chart'!$A$2:$R$481,3,0)</f>
        <v>A+9</v>
      </c>
      <c r="M479" s="628"/>
      <c r="N479" s="120" t="str">
        <f>VLOOKUP(N481,'[2]Visual Chart'!$A$2:$R$481,3,0)</f>
        <v>A+3</v>
      </c>
      <c r="O479" s="628"/>
      <c r="P479" s="120" t="str">
        <f>VLOOKUP(P481,'[2]Visual Chart'!$A$2:$R$481,3,0)</f>
        <v>A+6</v>
      </c>
      <c r="Q479" s="628"/>
      <c r="R479" s="120" t="str">
        <f>VLOOKUP(R481,'[2]Visual Chart'!$A$2:$R$481,3,0)</f>
        <v>A+6</v>
      </c>
      <c r="S479" s="628"/>
      <c r="T479" s="120" t="str">
        <f>VLOOKUP(T481,'[2]Visual Chart'!$A$2:$R$481,3,0)</f>
        <v>B2+3</v>
      </c>
      <c r="U479" s="627"/>
      <c r="V479" s="627"/>
      <c r="W479" s="627"/>
      <c r="X479" s="873"/>
      <c r="Y479" s="868"/>
      <c r="Z479" s="868"/>
      <c r="AA479" s="875"/>
      <c r="AB479" s="875"/>
      <c r="AC479" s="868"/>
      <c r="AD479" s="868"/>
      <c r="AE479" s="868"/>
      <c r="AF479" s="868"/>
      <c r="AG479" s="868"/>
      <c r="AH479" s="868"/>
      <c r="AI479" s="868"/>
      <c r="AJ479" s="868"/>
      <c r="AK479" s="868"/>
      <c r="AL479" s="870"/>
    </row>
    <row r="480" spans="2:38" ht="14.5">
      <c r="B480" s="628"/>
      <c r="C480" s="628"/>
      <c r="D480" s="142"/>
      <c r="E480" s="628"/>
      <c r="F480" s="142"/>
      <c r="G480" s="628"/>
      <c r="H480" s="142"/>
      <c r="I480" s="628"/>
      <c r="J480" s="142"/>
      <c r="K480" s="628"/>
      <c r="L480" s="142"/>
      <c r="M480" s="628"/>
      <c r="N480" s="628"/>
      <c r="O480" s="628"/>
      <c r="P480" s="628"/>
      <c r="Q480" s="628"/>
      <c r="R480" s="628"/>
      <c r="S480" s="628"/>
      <c r="T480" s="628"/>
      <c r="U480" s="627"/>
      <c r="V480" s="627"/>
      <c r="W480" s="627"/>
      <c r="X480" s="873"/>
      <c r="Y480" s="868"/>
      <c r="Z480" s="868"/>
      <c r="AA480" s="875"/>
      <c r="AB480" s="875"/>
      <c r="AC480" s="868"/>
      <c r="AD480" s="868"/>
      <c r="AE480" s="868"/>
      <c r="AF480" s="868"/>
      <c r="AG480" s="868"/>
      <c r="AH480" s="868"/>
      <c r="AI480" s="868"/>
      <c r="AJ480" s="868"/>
      <c r="AK480" s="868"/>
      <c r="AL480" s="870"/>
    </row>
    <row r="481" spans="2:38" ht="15" thickBot="1">
      <c r="B481" s="640">
        <f>T470+1</f>
        <v>390</v>
      </c>
      <c r="C481" s="640"/>
      <c r="D481" s="640">
        <f>B481+1</f>
        <v>391</v>
      </c>
      <c r="E481" s="640"/>
      <c r="F481" s="640">
        <f t="shared" ref="F481" si="308">D481+1</f>
        <v>392</v>
      </c>
      <c r="G481" s="640"/>
      <c r="H481" s="640">
        <f t="shared" ref="H481" si="309">F481+1</f>
        <v>393</v>
      </c>
      <c r="I481" s="640"/>
      <c r="J481" s="640">
        <f t="shared" ref="J481" si="310">H481+1</f>
        <v>394</v>
      </c>
      <c r="K481" s="640"/>
      <c r="L481" s="640">
        <f t="shared" ref="L481" si="311">J481+1</f>
        <v>395</v>
      </c>
      <c r="M481" s="640"/>
      <c r="N481" s="640">
        <f t="shared" ref="N481" si="312">L481+1</f>
        <v>396</v>
      </c>
      <c r="O481" s="640"/>
      <c r="P481" s="640">
        <f t="shared" ref="P481" si="313">N481+1</f>
        <v>397</v>
      </c>
      <c r="Q481" s="640"/>
      <c r="R481" s="640">
        <f t="shared" ref="R481" si="314">P481+1</f>
        <v>398</v>
      </c>
      <c r="S481" s="640"/>
      <c r="T481" s="640">
        <f t="shared" ref="T481" si="315">R481+1</f>
        <v>399</v>
      </c>
      <c r="U481" s="627"/>
      <c r="V481" s="627"/>
      <c r="W481" s="627"/>
      <c r="X481" s="873"/>
      <c r="Y481" s="868"/>
      <c r="Z481" s="868"/>
      <c r="AA481" s="876"/>
      <c r="AB481" s="877"/>
      <c r="AC481" s="868"/>
      <c r="AD481" s="868"/>
      <c r="AE481" s="868"/>
      <c r="AF481" s="868"/>
      <c r="AG481" s="868"/>
      <c r="AH481" s="868"/>
      <c r="AI481" s="868"/>
      <c r="AJ481" s="868"/>
      <c r="AK481" s="868"/>
      <c r="AL481" s="870"/>
    </row>
    <row r="482" spans="2:38" ht="15.5">
      <c r="B482" s="626"/>
      <c r="C482" s="626"/>
      <c r="D482" s="631"/>
      <c r="E482" s="626"/>
      <c r="F482" s="631"/>
      <c r="G482" s="632"/>
      <c r="H482" s="631"/>
      <c r="I482" s="631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7"/>
      <c r="V482" s="627"/>
      <c r="W482" s="627"/>
      <c r="X482" s="872">
        <f>V487/1000</f>
        <v>4.0715409999999999</v>
      </c>
      <c r="Y482" s="867">
        <f>X482</f>
        <v>4.0715409999999999</v>
      </c>
      <c r="Z482" s="867"/>
      <c r="AA482" s="874">
        <v>3</v>
      </c>
      <c r="AB482" s="874">
        <v>2</v>
      </c>
      <c r="AC482" s="867">
        <f>AA482-AB482</f>
        <v>1</v>
      </c>
      <c r="AD482" s="867">
        <v>2</v>
      </c>
      <c r="AE482" s="867">
        <v>10</v>
      </c>
      <c r="AF482" s="867">
        <v>0</v>
      </c>
      <c r="AG482" s="867">
        <f>AE482-AF482</f>
        <v>10</v>
      </c>
      <c r="AH482" s="867"/>
      <c r="AI482" s="867"/>
      <c r="AJ482" s="867"/>
      <c r="AK482" s="867"/>
      <c r="AL482" s="869"/>
    </row>
    <row r="483" spans="2:38" ht="14.5">
      <c r="B483" s="120" t="str">
        <f>VLOOKUP(B492,'[2]Visual Chart'!$A$2:$R$481,2,0)</f>
        <v>125/1</v>
      </c>
      <c r="C483" s="626"/>
      <c r="D483" s="120" t="str">
        <f>VLOOKUP(D492,'[2]Visual Chart'!$A$2:$R$481,2,0)</f>
        <v>125/2</v>
      </c>
      <c r="E483" s="626"/>
      <c r="F483" s="120" t="str">
        <f>VLOOKUP(F492,'[2]Visual Chart'!$A$2:$R$481,2,0)</f>
        <v>125/3</v>
      </c>
      <c r="G483" s="626"/>
      <c r="H483" s="120" t="str">
        <f>VLOOKUP(H492,'[2]Visual Chart'!$A$2:$R$481,2,0)</f>
        <v>126/0</v>
      </c>
      <c r="I483" s="626"/>
      <c r="J483" s="120" t="str">
        <f>VLOOKUP(J492,'[2]Visual Chart'!$A$2:$R$481,2,0)</f>
        <v>126/1</v>
      </c>
      <c r="K483" s="626"/>
      <c r="L483" s="120" t="str">
        <f>VLOOKUP(L492,'[2]Visual Chart'!$A$2:$R$481,2,0)</f>
        <v>126/2</v>
      </c>
      <c r="M483" s="626"/>
      <c r="N483" s="120" t="str">
        <f>VLOOKUP(N492,'[2]Visual Chart'!$A$2:$R$481,2,0)</f>
        <v>126/3</v>
      </c>
      <c r="O483" s="626"/>
      <c r="P483" s="120" t="str">
        <f>VLOOKUP(P492,'[2]Visual Chart'!$A$2:$R$481,2,0)</f>
        <v>126/4</v>
      </c>
      <c r="Q483" s="626"/>
      <c r="R483" s="120" t="str">
        <f>VLOOKUP(R492,'[2]Visual Chart'!$A$2:$R$481,2,0)</f>
        <v>126/5</v>
      </c>
      <c r="S483" s="626"/>
      <c r="T483" s="120" t="str">
        <f>VLOOKUP(T492,'[2]Visual Chart'!$A$2:$R$481,2,0)</f>
        <v>126/6</v>
      </c>
      <c r="U483" s="627"/>
      <c r="V483" s="627"/>
      <c r="W483" s="627"/>
      <c r="X483" s="873"/>
      <c r="Y483" s="868"/>
      <c r="Z483" s="868"/>
      <c r="AA483" s="875"/>
      <c r="AB483" s="875"/>
      <c r="AC483" s="868"/>
      <c r="AD483" s="868"/>
      <c r="AE483" s="868"/>
      <c r="AF483" s="868"/>
      <c r="AG483" s="868"/>
      <c r="AH483" s="868"/>
      <c r="AI483" s="868"/>
      <c r="AJ483" s="868"/>
      <c r="AK483" s="868"/>
      <c r="AL483" s="870"/>
    </row>
    <row r="484" spans="2:38" ht="14.5"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7"/>
      <c r="V484" s="627"/>
      <c r="W484" s="627"/>
      <c r="X484" s="873"/>
      <c r="Y484" s="868"/>
      <c r="Z484" s="868"/>
      <c r="AA484" s="875"/>
      <c r="AB484" s="875"/>
      <c r="AC484" s="868"/>
      <c r="AD484" s="868"/>
      <c r="AE484" s="868"/>
      <c r="AF484" s="868"/>
      <c r="AG484" s="868"/>
      <c r="AH484" s="868"/>
      <c r="AI484" s="868"/>
      <c r="AJ484" s="868"/>
      <c r="AK484" s="868"/>
      <c r="AL484" s="870"/>
    </row>
    <row r="485" spans="2:38" ht="14.5">
      <c r="B485" s="628"/>
      <c r="C485" s="628"/>
      <c r="D485" s="628"/>
      <c r="E485" s="626"/>
      <c r="F485" s="628"/>
      <c r="G485" s="628"/>
      <c r="H485" s="628"/>
      <c r="I485" s="626"/>
      <c r="J485" s="626"/>
      <c r="K485" s="626"/>
      <c r="L485" s="626"/>
      <c r="M485" s="626"/>
      <c r="N485" s="626"/>
      <c r="O485" s="626"/>
      <c r="P485" s="626"/>
      <c r="Q485" s="626"/>
      <c r="R485" s="626"/>
      <c r="S485" s="626"/>
      <c r="T485" s="626"/>
      <c r="U485" s="627"/>
      <c r="V485" s="627"/>
      <c r="W485" s="627"/>
      <c r="X485" s="873"/>
      <c r="Y485" s="868"/>
      <c r="Z485" s="868"/>
      <c r="AA485" s="875"/>
      <c r="AB485" s="875"/>
      <c r="AC485" s="868"/>
      <c r="AD485" s="868"/>
      <c r="AE485" s="868"/>
      <c r="AF485" s="868"/>
      <c r="AG485" s="868"/>
      <c r="AH485" s="868"/>
      <c r="AI485" s="868"/>
      <c r="AJ485" s="868"/>
      <c r="AK485" s="868"/>
      <c r="AL485" s="870"/>
    </row>
    <row r="486" spans="2:38" ht="15" thickBot="1">
      <c r="B486" s="628"/>
      <c r="C486" s="628"/>
      <c r="D486" s="628"/>
      <c r="E486" s="626"/>
      <c r="F486" s="628"/>
      <c r="G486" s="628"/>
      <c r="H486" s="628"/>
      <c r="I486" s="626"/>
      <c r="J486" s="626"/>
      <c r="K486" s="626"/>
      <c r="L486" s="626"/>
      <c r="M486" s="626"/>
      <c r="N486" s="626"/>
      <c r="O486" s="626"/>
      <c r="P486" s="626"/>
      <c r="Q486" s="626"/>
      <c r="R486" s="626"/>
      <c r="S486" s="626"/>
      <c r="T486" s="626"/>
      <c r="U486" s="627"/>
      <c r="V486" s="627"/>
      <c r="W486" s="627"/>
      <c r="X486" s="873"/>
      <c r="Y486" s="868"/>
      <c r="Z486" s="868"/>
      <c r="AA486" s="875"/>
      <c r="AB486" s="875"/>
      <c r="AC486" s="868"/>
      <c r="AD486" s="868"/>
      <c r="AE486" s="868"/>
      <c r="AF486" s="868"/>
      <c r="AG486" s="868"/>
      <c r="AH486" s="868"/>
      <c r="AI486" s="868"/>
      <c r="AJ486" s="868"/>
      <c r="AK486" s="868"/>
      <c r="AL486" s="870"/>
    </row>
    <row r="487" spans="2:38" ht="14.5">
      <c r="B487" s="885" t="str">
        <f>VLOOKUP(B492,'[2]Visual Chart'!$A$2:$R$481,13,0)</f>
        <v>C</v>
      </c>
      <c r="C487" s="120">
        <f>VLOOKUP(B492,'[2]Visual Chart'!$A$2:$R$481,5,0)</f>
        <v>409</v>
      </c>
      <c r="D487" s="885" t="str">
        <f>VLOOKUP(D492,'[2]Visual Chart'!$A$2:$R$481,13,0)</f>
        <v>C</v>
      </c>
      <c r="E487" s="120">
        <f>VLOOKUP(D492,'[2]Visual Chart'!$A$2:$R$481,5,0)</f>
        <v>422</v>
      </c>
      <c r="F487" s="885" t="str">
        <f>VLOOKUP(F492,'[2]Visual Chart'!$A$2:$R$481,13,0)</f>
        <v>C</v>
      </c>
      <c r="G487" s="120">
        <f>VLOOKUP(F492,'[2]Visual Chart'!$A$2:$R$481,5,0)</f>
        <v>422.541</v>
      </c>
      <c r="H487" s="885" t="str">
        <f>VLOOKUP(H492,'[2]Visual Chart'!$A$2:$R$481,13,0)</f>
        <v>C</v>
      </c>
      <c r="I487" s="120">
        <f>VLOOKUP(H492,'[2]Visual Chart'!$A$2:$R$481,5,0)</f>
        <v>449</v>
      </c>
      <c r="J487" s="885">
        <f>VLOOKUP(J492,'[2]Visual Chart'!$A$2:$R$481,13,0)</f>
        <v>0</v>
      </c>
      <c r="K487" s="120">
        <f>VLOOKUP(J492,'[2]Visual Chart'!$A$2:$R$481,5,0)</f>
        <v>305</v>
      </c>
      <c r="L487" s="885" t="str">
        <f>VLOOKUP(L492,'[2]Visual Chart'!$A$2:$R$481,13,0)</f>
        <v>C</v>
      </c>
      <c r="M487" s="120">
        <f>VLOOKUP(L492,'[2]Visual Chart'!$A$2:$R$481,5,0)</f>
        <v>439</v>
      </c>
      <c r="N487" s="885" t="str">
        <f>VLOOKUP(N492,'[2]Visual Chart'!$A$2:$R$481,13,0)</f>
        <v>C</v>
      </c>
      <c r="O487" s="120">
        <f>VLOOKUP(N492,'[2]Visual Chart'!$A$2:$R$481,5,0)</f>
        <v>409</v>
      </c>
      <c r="P487" s="885" t="str">
        <f>VLOOKUP(P492,'[2]Visual Chart'!$A$2:$R$481,13,0)</f>
        <v>C</v>
      </c>
      <c r="Q487" s="120">
        <f>VLOOKUP(P492,'[2]Visual Chart'!$A$2:$R$481,5,0)</f>
        <v>422</v>
      </c>
      <c r="R487" s="885" t="str">
        <f>VLOOKUP(R492,'[2]Visual Chart'!$A$2:$R$481,13,0)</f>
        <v>C</v>
      </c>
      <c r="S487" s="120">
        <f>VLOOKUP(R492,'[2]Visual Chart'!$A$2:$R$481,5,0)</f>
        <v>390</v>
      </c>
      <c r="T487" s="885">
        <f>VLOOKUP(T492,'[2]Visual Chart'!$A$2:$R$481,13,0)</f>
        <v>0</v>
      </c>
      <c r="U487" s="120">
        <f>VLOOKUP(T492,'[2]Visual Chart'!$A$2:$R$481,5,0)</f>
        <v>404</v>
      </c>
      <c r="V487" s="871">
        <f>SUM(C487:U487)</f>
        <v>4071.5410000000002</v>
      </c>
      <c r="W487" s="871"/>
      <c r="X487" s="873"/>
      <c r="Y487" s="868"/>
      <c r="Z487" s="868"/>
      <c r="AA487" s="875"/>
      <c r="AB487" s="875"/>
      <c r="AC487" s="868"/>
      <c r="AD487" s="868"/>
      <c r="AE487" s="868"/>
      <c r="AF487" s="868"/>
      <c r="AG487" s="868"/>
      <c r="AH487" s="868"/>
      <c r="AI487" s="868"/>
      <c r="AJ487" s="868"/>
      <c r="AK487" s="868"/>
      <c r="AL487" s="870"/>
    </row>
    <row r="488" spans="2:38" ht="14.5">
      <c r="B488" s="886"/>
      <c r="C488" s="629"/>
      <c r="D488" s="886"/>
      <c r="E488" s="629"/>
      <c r="F488" s="886"/>
      <c r="G488" s="629"/>
      <c r="H488" s="886"/>
      <c r="I488" s="629"/>
      <c r="J488" s="886"/>
      <c r="K488" s="629"/>
      <c r="L488" s="886"/>
      <c r="M488" s="629"/>
      <c r="N488" s="886"/>
      <c r="O488" s="629"/>
      <c r="P488" s="886"/>
      <c r="Q488" s="629"/>
      <c r="R488" s="886"/>
      <c r="S488" s="629"/>
      <c r="T488" s="886"/>
      <c r="U488" s="627"/>
      <c r="V488" s="627"/>
      <c r="W488" s="627"/>
      <c r="X488" s="873"/>
      <c r="Y488" s="868"/>
      <c r="Z488" s="868"/>
      <c r="AA488" s="875"/>
      <c r="AB488" s="875"/>
      <c r="AC488" s="868"/>
      <c r="AD488" s="868"/>
      <c r="AE488" s="868"/>
      <c r="AF488" s="868"/>
      <c r="AG488" s="868"/>
      <c r="AH488" s="868"/>
      <c r="AI488" s="868"/>
      <c r="AJ488" s="868"/>
      <c r="AK488" s="868"/>
      <c r="AL488" s="870"/>
    </row>
    <row r="489" spans="2:38" ht="15" thickBot="1">
      <c r="B489" s="887"/>
      <c r="C489" s="626"/>
      <c r="D489" s="887"/>
      <c r="E489" s="626"/>
      <c r="F489" s="887"/>
      <c r="G489" s="626"/>
      <c r="H489" s="887"/>
      <c r="I489" s="626"/>
      <c r="J489" s="887"/>
      <c r="K489" s="626"/>
      <c r="L489" s="887"/>
      <c r="M489" s="626"/>
      <c r="N489" s="887"/>
      <c r="O489" s="626"/>
      <c r="P489" s="887"/>
      <c r="Q489" s="626"/>
      <c r="R489" s="887"/>
      <c r="S489" s="626"/>
      <c r="T489" s="887"/>
      <c r="U489" s="627"/>
      <c r="V489" s="627"/>
      <c r="W489" s="627"/>
      <c r="X489" s="873"/>
      <c r="Y489" s="868"/>
      <c r="Z489" s="868"/>
      <c r="AA489" s="875"/>
      <c r="AB489" s="875"/>
      <c r="AC489" s="868"/>
      <c r="AD489" s="868"/>
      <c r="AE489" s="868"/>
      <c r="AF489" s="868"/>
      <c r="AG489" s="868"/>
      <c r="AH489" s="868"/>
      <c r="AI489" s="868"/>
      <c r="AJ489" s="868"/>
      <c r="AK489" s="868"/>
      <c r="AL489" s="870"/>
    </row>
    <row r="490" spans="2:38" ht="14.5">
      <c r="B490" s="120" t="str">
        <f>VLOOKUP(B492,'[2]Visual Chart'!$A$2:$R$481,3,0)</f>
        <v>A+3</v>
      </c>
      <c r="C490" s="628"/>
      <c r="D490" s="120" t="str">
        <f>VLOOKUP(D492,'[2]Visual Chart'!$A$2:$R$481,3,0)</f>
        <v>A+3</v>
      </c>
      <c r="E490" s="628"/>
      <c r="F490" s="120" t="str">
        <f>VLOOKUP(F492,'[2]Visual Chart'!$A$2:$R$481,3,0)</f>
        <v>A+6</v>
      </c>
      <c r="G490" s="628"/>
      <c r="H490" s="120" t="str">
        <f>VLOOKUP(H492,'[2]Visual Chart'!$A$2:$R$481,3,0)</f>
        <v>C2+0</v>
      </c>
      <c r="I490" s="628"/>
      <c r="J490" s="120" t="str">
        <f>VLOOKUP(J492,'[2]Visual Chart'!$A$2:$R$481,3,0)</f>
        <v>A+9</v>
      </c>
      <c r="K490" s="628"/>
      <c r="L490" s="120" t="str">
        <f>VLOOKUP(L492,'[2]Visual Chart'!$A$2:$R$481,3,0)</f>
        <v>A+9</v>
      </c>
      <c r="M490" s="628"/>
      <c r="N490" s="120" t="str">
        <f>VLOOKUP(N492,'[2]Visual Chart'!$A$2:$R$481,3,0)</f>
        <v>A+3</v>
      </c>
      <c r="O490" s="628"/>
      <c r="P490" s="120" t="str">
        <f>VLOOKUP(P492,'[2]Visual Chart'!$A$2:$R$481,3,0)</f>
        <v>A+0</v>
      </c>
      <c r="Q490" s="628"/>
      <c r="R490" s="120" t="str">
        <f>VLOOKUP(R492,'[2]Visual Chart'!$A$2:$R$481,3,0)</f>
        <v>A+3</v>
      </c>
      <c r="S490" s="628"/>
      <c r="T490" s="120" t="str">
        <f>VLOOKUP(T492,'[2]Visual Chart'!$A$2:$R$481,3,0)</f>
        <v>A+3</v>
      </c>
      <c r="U490" s="627"/>
      <c r="V490" s="627"/>
      <c r="W490" s="627"/>
      <c r="X490" s="873"/>
      <c r="Y490" s="868"/>
      <c r="Z490" s="868"/>
      <c r="AA490" s="875"/>
      <c r="AB490" s="875"/>
      <c r="AC490" s="868"/>
      <c r="AD490" s="868"/>
      <c r="AE490" s="868"/>
      <c r="AF490" s="868"/>
      <c r="AG490" s="868"/>
      <c r="AH490" s="868"/>
      <c r="AI490" s="868"/>
      <c r="AJ490" s="868"/>
      <c r="AK490" s="868"/>
      <c r="AL490" s="870"/>
    </row>
    <row r="491" spans="2:38" ht="14.5">
      <c r="B491" s="628"/>
      <c r="C491" s="628"/>
      <c r="D491" s="142"/>
      <c r="E491" s="628"/>
      <c r="F491" s="142"/>
      <c r="G491" s="628"/>
      <c r="H491" s="142"/>
      <c r="I491" s="628"/>
      <c r="J491" s="142"/>
      <c r="K491" s="628"/>
      <c r="L491" s="142"/>
      <c r="M491" s="628"/>
      <c r="N491" s="628"/>
      <c r="O491" s="628"/>
      <c r="P491" s="628"/>
      <c r="Q491" s="628"/>
      <c r="R491" s="628"/>
      <c r="S491" s="628"/>
      <c r="T491" s="628"/>
      <c r="U491" s="627"/>
      <c r="V491" s="627"/>
      <c r="W491" s="627"/>
      <c r="X491" s="873"/>
      <c r="Y491" s="868"/>
      <c r="Z491" s="868"/>
      <c r="AA491" s="875"/>
      <c r="AB491" s="875"/>
      <c r="AC491" s="868"/>
      <c r="AD491" s="868"/>
      <c r="AE491" s="868"/>
      <c r="AF491" s="868"/>
      <c r="AG491" s="868"/>
      <c r="AH491" s="868"/>
      <c r="AI491" s="868"/>
      <c r="AJ491" s="868"/>
      <c r="AK491" s="868"/>
      <c r="AL491" s="870"/>
    </row>
    <row r="492" spans="2:38" ht="15" thickBot="1">
      <c r="B492" s="640">
        <f>T481+1</f>
        <v>400</v>
      </c>
      <c r="C492" s="640"/>
      <c r="D492" s="640">
        <f>B492+1</f>
        <v>401</v>
      </c>
      <c r="E492" s="640"/>
      <c r="F492" s="640">
        <f t="shared" ref="F492" si="316">D492+1</f>
        <v>402</v>
      </c>
      <c r="G492" s="640"/>
      <c r="H492" s="640">
        <f t="shared" ref="H492" si="317">F492+1</f>
        <v>403</v>
      </c>
      <c r="I492" s="640"/>
      <c r="J492" s="640">
        <f t="shared" ref="J492" si="318">H492+1</f>
        <v>404</v>
      </c>
      <c r="K492" s="640"/>
      <c r="L492" s="640">
        <f t="shared" ref="L492" si="319">J492+1</f>
        <v>405</v>
      </c>
      <c r="M492" s="640"/>
      <c r="N492" s="640">
        <f t="shared" ref="N492" si="320">L492+1</f>
        <v>406</v>
      </c>
      <c r="O492" s="640"/>
      <c r="P492" s="640">
        <f t="shared" ref="P492" si="321">N492+1</f>
        <v>407</v>
      </c>
      <c r="Q492" s="640"/>
      <c r="R492" s="640">
        <f t="shared" ref="R492" si="322">P492+1</f>
        <v>408</v>
      </c>
      <c r="S492" s="640"/>
      <c r="T492" s="640">
        <f t="shared" ref="T492" si="323">R492+1</f>
        <v>409</v>
      </c>
      <c r="U492" s="627"/>
      <c r="V492" s="627"/>
      <c r="W492" s="627"/>
      <c r="X492" s="873"/>
      <c r="Y492" s="868"/>
      <c r="Z492" s="868"/>
      <c r="AA492" s="876"/>
      <c r="AB492" s="877"/>
      <c r="AC492" s="868"/>
      <c r="AD492" s="868"/>
      <c r="AE492" s="868"/>
      <c r="AF492" s="868"/>
      <c r="AG492" s="868"/>
      <c r="AH492" s="868"/>
      <c r="AI492" s="868"/>
      <c r="AJ492" s="868"/>
      <c r="AK492" s="868"/>
      <c r="AL492" s="870"/>
    </row>
    <row r="493" spans="2:38" ht="15.5">
      <c r="B493" s="626"/>
      <c r="C493" s="626"/>
      <c r="D493" s="631"/>
      <c r="E493" s="626"/>
      <c r="F493" s="631"/>
      <c r="G493" s="632"/>
      <c r="H493" s="631"/>
      <c r="I493" s="631"/>
      <c r="J493" s="626"/>
      <c r="K493" s="626"/>
      <c r="L493" s="626"/>
      <c r="M493" s="626"/>
      <c r="N493" s="626"/>
      <c r="O493" s="626"/>
      <c r="P493" s="626"/>
      <c r="Q493" s="626"/>
      <c r="R493" s="626"/>
      <c r="S493" s="626"/>
      <c r="T493" s="626"/>
      <c r="U493" s="627"/>
      <c r="V493" s="627"/>
      <c r="W493" s="627"/>
      <c r="X493" s="872">
        <f>V498/1000</f>
        <v>3.8521040000000002</v>
      </c>
      <c r="Y493" s="867">
        <f>X493</f>
        <v>3.8521040000000002</v>
      </c>
      <c r="Z493" s="867"/>
      <c r="AA493" s="874">
        <v>3</v>
      </c>
      <c r="AB493" s="874">
        <v>2</v>
      </c>
      <c r="AC493" s="867">
        <f>AA493-AB493</f>
        <v>1</v>
      </c>
      <c r="AD493" s="867">
        <v>2</v>
      </c>
      <c r="AE493" s="867">
        <v>10</v>
      </c>
      <c r="AF493" s="867">
        <v>0</v>
      </c>
      <c r="AG493" s="867">
        <f>AE493-AF493</f>
        <v>10</v>
      </c>
      <c r="AH493" s="867"/>
      <c r="AI493" s="867"/>
      <c r="AJ493" s="867"/>
      <c r="AK493" s="867"/>
      <c r="AL493" s="869"/>
    </row>
    <row r="494" spans="2:38" ht="14.5">
      <c r="B494" s="120" t="str">
        <f>VLOOKUP(B503,'[2]Visual Chart'!$A$2:$R$481,2,0)</f>
        <v>126/7</v>
      </c>
      <c r="C494" s="626"/>
      <c r="D494" s="120" t="str">
        <f>VLOOKUP(D503,'[2]Visual Chart'!$A$2:$R$481,2,0)</f>
        <v>126/8</v>
      </c>
      <c r="E494" s="626"/>
      <c r="F494" s="120" t="str">
        <f>VLOOKUP(F503,'[2]Visual Chart'!$A$2:$R$481,2,0)</f>
        <v>126/9</v>
      </c>
      <c r="G494" s="626"/>
      <c r="H494" s="120" t="str">
        <f>VLOOKUP(H503,'[2]Visual Chart'!$A$2:$R$481,2,0)</f>
        <v>126/10</v>
      </c>
      <c r="I494" s="626"/>
      <c r="J494" s="120" t="str">
        <f>VLOOKUP(J503,'[2]Visual Chart'!$A$2:$R$481,2,0)</f>
        <v>127/0</v>
      </c>
      <c r="K494" s="626"/>
      <c r="L494" s="120" t="str">
        <f>VLOOKUP(L503,'[2]Visual Chart'!$A$2:$R$481,2,0)</f>
        <v>127/1</v>
      </c>
      <c r="M494" s="626"/>
      <c r="N494" s="120" t="str">
        <f>VLOOKUP(N503,'[2]Visual Chart'!$A$2:$R$481,2,0)</f>
        <v>127/2</v>
      </c>
      <c r="O494" s="626"/>
      <c r="P494" s="120" t="str">
        <f>VLOOKUP(P503,'[2]Visual Chart'!$A$2:$R$481,2,0)</f>
        <v>127/3</v>
      </c>
      <c r="Q494" s="626"/>
      <c r="R494" s="120" t="str">
        <f>VLOOKUP(R503,'[2]Visual Chart'!$A$2:$R$481,2,0)</f>
        <v>127/4</v>
      </c>
      <c r="S494" s="626"/>
      <c r="T494" s="120" t="str">
        <f>VLOOKUP(T503,'[2]Visual Chart'!$A$2:$R$481,2,0)</f>
        <v>127/5</v>
      </c>
      <c r="U494" s="627"/>
      <c r="V494" s="627"/>
      <c r="W494" s="627"/>
      <c r="X494" s="873"/>
      <c r="Y494" s="868"/>
      <c r="Z494" s="868"/>
      <c r="AA494" s="875"/>
      <c r="AB494" s="875"/>
      <c r="AC494" s="868"/>
      <c r="AD494" s="868"/>
      <c r="AE494" s="868"/>
      <c r="AF494" s="868"/>
      <c r="AG494" s="868"/>
      <c r="AH494" s="868"/>
      <c r="AI494" s="868"/>
      <c r="AJ494" s="868"/>
      <c r="AK494" s="868"/>
      <c r="AL494" s="870"/>
    </row>
    <row r="495" spans="2:38" ht="14.5">
      <c r="B495" s="626"/>
      <c r="C495" s="626"/>
      <c r="D495" s="626"/>
      <c r="E495" s="626"/>
      <c r="F495" s="626"/>
      <c r="G495" s="626"/>
      <c r="H495" s="626"/>
      <c r="I495" s="626"/>
      <c r="J495" s="626"/>
      <c r="K495" s="626"/>
      <c r="L495" s="626"/>
      <c r="M495" s="626"/>
      <c r="N495" s="626"/>
      <c r="O495" s="626"/>
      <c r="P495" s="626"/>
      <c r="Q495" s="626"/>
      <c r="R495" s="626"/>
      <c r="S495" s="626"/>
      <c r="T495" s="626"/>
      <c r="U495" s="627"/>
      <c r="V495" s="627"/>
      <c r="W495" s="627"/>
      <c r="X495" s="873"/>
      <c r="Y495" s="868"/>
      <c r="Z495" s="868"/>
      <c r="AA495" s="875"/>
      <c r="AB495" s="875"/>
      <c r="AC495" s="868"/>
      <c r="AD495" s="868"/>
      <c r="AE495" s="868"/>
      <c r="AF495" s="868"/>
      <c r="AG495" s="868"/>
      <c r="AH495" s="868"/>
      <c r="AI495" s="868"/>
      <c r="AJ495" s="868"/>
      <c r="AK495" s="868"/>
      <c r="AL495" s="870"/>
    </row>
    <row r="496" spans="2:38" ht="14.5">
      <c r="B496" s="628"/>
      <c r="C496" s="628"/>
      <c r="D496" s="628"/>
      <c r="E496" s="626"/>
      <c r="F496" s="628"/>
      <c r="G496" s="628"/>
      <c r="H496" s="628"/>
      <c r="I496" s="626"/>
      <c r="J496" s="626"/>
      <c r="K496" s="626"/>
      <c r="L496" s="626"/>
      <c r="M496" s="626"/>
      <c r="N496" s="626"/>
      <c r="O496" s="626"/>
      <c r="P496" s="626"/>
      <c r="Q496" s="626"/>
      <c r="R496" s="626"/>
      <c r="S496" s="626"/>
      <c r="T496" s="626"/>
      <c r="U496" s="627"/>
      <c r="V496" s="627"/>
      <c r="W496" s="627"/>
      <c r="X496" s="873"/>
      <c r="Y496" s="868"/>
      <c r="Z496" s="868"/>
      <c r="AA496" s="875"/>
      <c r="AB496" s="875"/>
      <c r="AC496" s="868"/>
      <c r="AD496" s="868"/>
      <c r="AE496" s="868"/>
      <c r="AF496" s="868"/>
      <c r="AG496" s="868"/>
      <c r="AH496" s="868"/>
      <c r="AI496" s="868"/>
      <c r="AJ496" s="868"/>
      <c r="AK496" s="868"/>
      <c r="AL496" s="870"/>
    </row>
    <row r="497" spans="2:38" ht="15" thickBot="1">
      <c r="B497" s="628"/>
      <c r="C497" s="628"/>
      <c r="D497" s="628"/>
      <c r="E497" s="626"/>
      <c r="F497" s="628"/>
      <c r="G497" s="628"/>
      <c r="H497" s="628"/>
      <c r="I497" s="626"/>
      <c r="J497" s="626"/>
      <c r="K497" s="626"/>
      <c r="L497" s="626"/>
      <c r="M497" s="626"/>
      <c r="N497" s="626"/>
      <c r="O497" s="626"/>
      <c r="P497" s="626"/>
      <c r="Q497" s="626"/>
      <c r="R497" s="626"/>
      <c r="S497" s="626"/>
      <c r="T497" s="626"/>
      <c r="U497" s="627"/>
      <c r="V497" s="627"/>
      <c r="W497" s="627"/>
      <c r="X497" s="873"/>
      <c r="Y497" s="868"/>
      <c r="Z497" s="868"/>
      <c r="AA497" s="875"/>
      <c r="AB497" s="875"/>
      <c r="AC497" s="868"/>
      <c r="AD497" s="868"/>
      <c r="AE497" s="868"/>
      <c r="AF497" s="868"/>
      <c r="AG497" s="868"/>
      <c r="AH497" s="868"/>
      <c r="AI497" s="868"/>
      <c r="AJ497" s="868"/>
      <c r="AK497" s="868"/>
      <c r="AL497" s="870"/>
    </row>
    <row r="498" spans="2:38" ht="14.5">
      <c r="B498" s="885" t="str">
        <f>VLOOKUP(B503,'[2]Visual Chart'!$A$2:$R$481,13,0)</f>
        <v>C</v>
      </c>
      <c r="C498" s="120">
        <f>VLOOKUP(B503,'[2]Visual Chart'!$A$2:$R$481,5,0)</f>
        <v>375</v>
      </c>
      <c r="D498" s="885">
        <f>VLOOKUP(D503,'[2]Visual Chart'!$A$2:$R$481,13,0)</f>
        <v>0</v>
      </c>
      <c r="E498" s="120">
        <f>VLOOKUP(D503,'[2]Visual Chart'!$A$2:$R$481,5,0)</f>
        <v>368</v>
      </c>
      <c r="F498" s="885" t="str">
        <f>VLOOKUP(F503,'[2]Visual Chart'!$A$2:$R$481,13,0)</f>
        <v>C</v>
      </c>
      <c r="G498" s="120">
        <f>VLOOKUP(F503,'[2]Visual Chart'!$A$2:$R$481,5,0)</f>
        <v>389</v>
      </c>
      <c r="H498" s="885" t="str">
        <f>VLOOKUP(H503,'[2]Visual Chart'!$A$2:$R$481,13,0)</f>
        <v>C</v>
      </c>
      <c r="I498" s="120">
        <f>VLOOKUP(H503,'[2]Visual Chart'!$A$2:$R$481,5,0)</f>
        <v>390.10399999999998</v>
      </c>
      <c r="J498" s="885" t="str">
        <f>VLOOKUP(J503,'[2]Visual Chart'!$A$2:$R$481,13,0)</f>
        <v>C</v>
      </c>
      <c r="K498" s="120">
        <f>VLOOKUP(J503,'[2]Visual Chart'!$A$2:$R$481,5,0)</f>
        <v>406</v>
      </c>
      <c r="L498" s="885" t="str">
        <f>VLOOKUP(L503,'[2]Visual Chart'!$A$2:$R$481,13,0)</f>
        <v>C</v>
      </c>
      <c r="M498" s="120">
        <f>VLOOKUP(L503,'[2]Visual Chart'!$A$2:$R$481,5,0)</f>
        <v>399</v>
      </c>
      <c r="N498" s="885" t="str">
        <f>VLOOKUP(N503,'[2]Visual Chart'!$A$2:$R$481,13,0)</f>
        <v>C</v>
      </c>
      <c r="O498" s="120">
        <f>VLOOKUP(N503,'[2]Visual Chart'!$A$2:$R$481,5,0)</f>
        <v>400</v>
      </c>
      <c r="P498" s="885" t="str">
        <f>VLOOKUP(P503,'[2]Visual Chart'!$A$2:$R$481,13,0)</f>
        <v>C</v>
      </c>
      <c r="Q498" s="120">
        <f>VLOOKUP(P503,'[2]Visual Chart'!$A$2:$R$481,5,0)</f>
        <v>375</v>
      </c>
      <c r="R498" s="885" t="str">
        <f>VLOOKUP(R503,'[2]Visual Chart'!$A$2:$R$481,13,0)</f>
        <v>C</v>
      </c>
      <c r="S498" s="120">
        <f>VLOOKUP(R503,'[2]Visual Chart'!$A$2:$R$481,5,0)</f>
        <v>403</v>
      </c>
      <c r="T498" s="885">
        <f>VLOOKUP(T503,'[2]Visual Chart'!$A$2:$R$481,13,0)</f>
        <v>0</v>
      </c>
      <c r="U498" s="120">
        <f>VLOOKUP(T503,'[2]Visual Chart'!$A$2:$R$481,5,0)</f>
        <v>347</v>
      </c>
      <c r="V498" s="871">
        <f>SUM(C498:U498)</f>
        <v>3852.1040000000003</v>
      </c>
      <c r="W498" s="871"/>
      <c r="X498" s="873"/>
      <c r="Y498" s="868"/>
      <c r="Z498" s="868"/>
      <c r="AA498" s="875"/>
      <c r="AB498" s="875"/>
      <c r="AC498" s="868"/>
      <c r="AD498" s="868"/>
      <c r="AE498" s="868"/>
      <c r="AF498" s="868"/>
      <c r="AG498" s="868"/>
      <c r="AH498" s="868"/>
      <c r="AI498" s="868"/>
      <c r="AJ498" s="868"/>
      <c r="AK498" s="868"/>
      <c r="AL498" s="870"/>
    </row>
    <row r="499" spans="2:38" ht="14.5">
      <c r="B499" s="886"/>
      <c r="C499" s="629"/>
      <c r="D499" s="886"/>
      <c r="E499" s="629"/>
      <c r="F499" s="886"/>
      <c r="G499" s="629"/>
      <c r="H499" s="886"/>
      <c r="I499" s="629"/>
      <c r="J499" s="886"/>
      <c r="K499" s="629"/>
      <c r="L499" s="886"/>
      <c r="M499" s="629"/>
      <c r="N499" s="886"/>
      <c r="O499" s="629"/>
      <c r="P499" s="886"/>
      <c r="Q499" s="629"/>
      <c r="R499" s="886"/>
      <c r="S499" s="629"/>
      <c r="T499" s="886"/>
      <c r="U499" s="627"/>
      <c r="V499" s="627"/>
      <c r="W499" s="627"/>
      <c r="X499" s="873"/>
      <c r="Y499" s="868"/>
      <c r="Z499" s="868"/>
      <c r="AA499" s="875"/>
      <c r="AB499" s="875"/>
      <c r="AC499" s="868"/>
      <c r="AD499" s="868"/>
      <c r="AE499" s="868"/>
      <c r="AF499" s="868"/>
      <c r="AG499" s="868"/>
      <c r="AH499" s="868"/>
      <c r="AI499" s="868"/>
      <c r="AJ499" s="868"/>
      <c r="AK499" s="868"/>
      <c r="AL499" s="870"/>
    </row>
    <row r="500" spans="2:38" ht="15" thickBot="1">
      <c r="B500" s="887"/>
      <c r="C500" s="626"/>
      <c r="D500" s="887"/>
      <c r="E500" s="626"/>
      <c r="F500" s="887"/>
      <c r="G500" s="626"/>
      <c r="H500" s="887"/>
      <c r="I500" s="626"/>
      <c r="J500" s="887"/>
      <c r="K500" s="626"/>
      <c r="L500" s="887"/>
      <c r="M500" s="626"/>
      <c r="N500" s="887"/>
      <c r="O500" s="626"/>
      <c r="P500" s="887"/>
      <c r="Q500" s="626"/>
      <c r="R500" s="887"/>
      <c r="S500" s="626"/>
      <c r="T500" s="887"/>
      <c r="U500" s="627"/>
      <c r="V500" s="627"/>
      <c r="W500" s="627"/>
      <c r="X500" s="873"/>
      <c r="Y500" s="868"/>
      <c r="Z500" s="868"/>
      <c r="AA500" s="875"/>
      <c r="AB500" s="875"/>
      <c r="AC500" s="868"/>
      <c r="AD500" s="868"/>
      <c r="AE500" s="868"/>
      <c r="AF500" s="868"/>
      <c r="AG500" s="868"/>
      <c r="AH500" s="868"/>
      <c r="AI500" s="868"/>
      <c r="AJ500" s="868"/>
      <c r="AK500" s="868"/>
      <c r="AL500" s="870"/>
    </row>
    <row r="501" spans="2:38" ht="14.5">
      <c r="B501" s="120" t="str">
        <f>VLOOKUP(B503,'[2]Visual Chart'!$A$2:$R$481,3,0)</f>
        <v>A+0</v>
      </c>
      <c r="C501" s="628"/>
      <c r="D501" s="120" t="str">
        <f>VLOOKUP(D503,'[2]Visual Chart'!$A$2:$R$481,3,0)</f>
        <v>A+0</v>
      </c>
      <c r="E501" s="628"/>
      <c r="F501" s="120" t="str">
        <f>VLOOKUP(F503,'[2]Visual Chart'!$A$2:$R$481,3,0)</f>
        <v>A+3</v>
      </c>
      <c r="G501" s="628"/>
      <c r="H501" s="120" t="str">
        <f>VLOOKUP(H503,'[2]Visual Chart'!$A$2:$R$481,3,0)</f>
        <v>A+0</v>
      </c>
      <c r="I501" s="628"/>
      <c r="J501" s="120" t="str">
        <f>VLOOKUP(J503,'[2]Visual Chart'!$A$2:$R$481,3,0)</f>
        <v>B1+0</v>
      </c>
      <c r="K501" s="628"/>
      <c r="L501" s="120" t="str">
        <f>VLOOKUP(L503,'[2]Visual Chart'!$A$2:$R$481,3,0)</f>
        <v>A+3</v>
      </c>
      <c r="M501" s="628"/>
      <c r="N501" s="120" t="str">
        <f>VLOOKUP(N503,'[2]Visual Chart'!$A$2:$R$481,3,0)</f>
        <v>A+0</v>
      </c>
      <c r="O501" s="628"/>
      <c r="P501" s="120" t="str">
        <f>VLOOKUP(P503,'[2]Visual Chart'!$A$2:$R$481,3,0)</f>
        <v>A+0</v>
      </c>
      <c r="Q501" s="628"/>
      <c r="R501" s="120" t="str">
        <f>VLOOKUP(R503,'[2]Visual Chart'!$A$2:$R$481,3,0)</f>
        <v>A+3</v>
      </c>
      <c r="S501" s="628"/>
      <c r="T501" s="120" t="str">
        <f>VLOOKUP(T503,'[2]Visual Chart'!$A$2:$R$481,3,0)</f>
        <v>A+4.5</v>
      </c>
      <c r="U501" s="627"/>
      <c r="V501" s="627"/>
      <c r="W501" s="627"/>
      <c r="X501" s="873"/>
      <c r="Y501" s="868"/>
      <c r="Z501" s="868"/>
      <c r="AA501" s="875"/>
      <c r="AB501" s="875"/>
      <c r="AC501" s="868"/>
      <c r="AD501" s="868"/>
      <c r="AE501" s="868"/>
      <c r="AF501" s="868"/>
      <c r="AG501" s="868"/>
      <c r="AH501" s="868"/>
      <c r="AI501" s="868"/>
      <c r="AJ501" s="868"/>
      <c r="AK501" s="868"/>
      <c r="AL501" s="870"/>
    </row>
    <row r="502" spans="2:38" ht="14.5">
      <c r="B502" s="628"/>
      <c r="C502" s="628"/>
      <c r="D502" s="142"/>
      <c r="E502" s="628"/>
      <c r="F502" s="142"/>
      <c r="G502" s="628"/>
      <c r="H502" s="142"/>
      <c r="I502" s="628"/>
      <c r="J502" s="142"/>
      <c r="K502" s="628"/>
      <c r="L502" s="142"/>
      <c r="M502" s="628"/>
      <c r="N502" s="628"/>
      <c r="O502" s="628"/>
      <c r="P502" s="628"/>
      <c r="Q502" s="628"/>
      <c r="R502" s="628"/>
      <c r="S502" s="628"/>
      <c r="T502" s="628"/>
      <c r="U502" s="627"/>
      <c r="V502" s="627"/>
      <c r="W502" s="627"/>
      <c r="X502" s="873"/>
      <c r="Y502" s="868"/>
      <c r="Z502" s="868"/>
      <c r="AA502" s="875"/>
      <c r="AB502" s="875"/>
      <c r="AC502" s="868"/>
      <c r="AD502" s="868"/>
      <c r="AE502" s="868"/>
      <c r="AF502" s="868"/>
      <c r="AG502" s="868"/>
      <c r="AH502" s="868"/>
      <c r="AI502" s="868"/>
      <c r="AJ502" s="868"/>
      <c r="AK502" s="868"/>
      <c r="AL502" s="870"/>
    </row>
    <row r="503" spans="2:38" ht="15" thickBot="1">
      <c r="B503" s="640">
        <f>T492+1</f>
        <v>410</v>
      </c>
      <c r="C503" s="640"/>
      <c r="D503" s="640">
        <f>B503+1</f>
        <v>411</v>
      </c>
      <c r="E503" s="640"/>
      <c r="F503" s="640">
        <f t="shared" ref="F503" si="324">D503+1</f>
        <v>412</v>
      </c>
      <c r="G503" s="640"/>
      <c r="H503" s="640">
        <f t="shared" ref="H503" si="325">F503+1</f>
        <v>413</v>
      </c>
      <c r="I503" s="640"/>
      <c r="J503" s="640">
        <f t="shared" ref="J503" si="326">H503+1</f>
        <v>414</v>
      </c>
      <c r="K503" s="640"/>
      <c r="L503" s="640">
        <f t="shared" ref="L503" si="327">J503+1</f>
        <v>415</v>
      </c>
      <c r="M503" s="640"/>
      <c r="N503" s="640">
        <f t="shared" ref="N503" si="328">L503+1</f>
        <v>416</v>
      </c>
      <c r="O503" s="640"/>
      <c r="P503" s="640">
        <f t="shared" ref="P503" si="329">N503+1</f>
        <v>417</v>
      </c>
      <c r="Q503" s="640"/>
      <c r="R503" s="640">
        <f t="shared" ref="R503" si="330">P503+1</f>
        <v>418</v>
      </c>
      <c r="S503" s="640"/>
      <c r="T503" s="640">
        <f t="shared" ref="T503" si="331">R503+1</f>
        <v>419</v>
      </c>
      <c r="U503" s="627"/>
      <c r="V503" s="627"/>
      <c r="W503" s="627"/>
      <c r="X503" s="873"/>
      <c r="Y503" s="868"/>
      <c r="Z503" s="868"/>
      <c r="AA503" s="876"/>
      <c r="AB503" s="877"/>
      <c r="AC503" s="868"/>
      <c r="AD503" s="868"/>
      <c r="AE503" s="868"/>
      <c r="AF503" s="868"/>
      <c r="AG503" s="868"/>
      <c r="AH503" s="868"/>
      <c r="AI503" s="868"/>
      <c r="AJ503" s="868"/>
      <c r="AK503" s="868"/>
      <c r="AL503" s="870"/>
    </row>
    <row r="504" spans="2:38" ht="15.5">
      <c r="B504" s="626"/>
      <c r="C504" s="626"/>
      <c r="D504" s="631"/>
      <c r="E504" s="626"/>
      <c r="F504" s="631"/>
      <c r="G504" s="632"/>
      <c r="H504" s="631"/>
      <c r="I504" s="631"/>
      <c r="J504" s="626"/>
      <c r="K504" s="626"/>
      <c r="L504" s="626"/>
      <c r="M504" s="626"/>
      <c r="N504" s="626"/>
      <c r="O504" s="626"/>
      <c r="P504" s="626"/>
      <c r="Q504" s="626"/>
      <c r="R504" s="626"/>
      <c r="S504" s="626"/>
      <c r="T504" s="626"/>
      <c r="U504" s="627"/>
      <c r="V504" s="627"/>
      <c r="W504" s="627"/>
      <c r="X504" s="872">
        <f>V509/1000</f>
        <v>3.6978830000000005</v>
      </c>
      <c r="Y504" s="867">
        <f>X504</f>
        <v>3.6978830000000005</v>
      </c>
      <c r="Z504" s="867"/>
      <c r="AA504" s="874">
        <v>3</v>
      </c>
      <c r="AB504" s="874">
        <v>2</v>
      </c>
      <c r="AC504" s="867">
        <f>AA504-AB504</f>
        <v>1</v>
      </c>
      <c r="AD504" s="867">
        <v>2</v>
      </c>
      <c r="AE504" s="867">
        <v>10</v>
      </c>
      <c r="AF504" s="867">
        <v>0</v>
      </c>
      <c r="AG504" s="867">
        <f>AE504-AF504</f>
        <v>10</v>
      </c>
      <c r="AH504" s="867"/>
      <c r="AI504" s="867"/>
      <c r="AJ504" s="867"/>
      <c r="AK504" s="867"/>
      <c r="AL504" s="869"/>
    </row>
    <row r="505" spans="2:38" ht="14.5">
      <c r="B505" s="120" t="str">
        <f>VLOOKUP(B514,'[2]Visual Chart'!$A$2:$R$481,2,0)</f>
        <v>127/6</v>
      </c>
      <c r="C505" s="626"/>
      <c r="D505" s="120" t="str">
        <f>VLOOKUP(D514,'[2]Visual Chart'!$A$2:$R$481,2,0)</f>
        <v>127/7</v>
      </c>
      <c r="E505" s="626"/>
      <c r="F505" s="120" t="str">
        <f>VLOOKUP(F514,'[2]Visual Chart'!$A$2:$R$481,2,0)</f>
        <v>127/8</v>
      </c>
      <c r="G505" s="626"/>
      <c r="H505" s="120" t="str">
        <f>VLOOKUP(H514,'[2]Visual Chart'!$A$2:$R$481,2,0)</f>
        <v>127/9</v>
      </c>
      <c r="I505" s="626"/>
      <c r="J505" s="120" t="str">
        <f>VLOOKUP(J514,'[2]Visual Chart'!$A$2:$R$481,2,0)</f>
        <v>127/10</v>
      </c>
      <c r="K505" s="626"/>
      <c r="L505" s="120" t="str">
        <f>VLOOKUP(L514,'[2]Visual Chart'!$A$2:$R$481,2,0)</f>
        <v>128/0</v>
      </c>
      <c r="M505" s="626"/>
      <c r="N505" s="120" t="str">
        <f>VLOOKUP(N514,'[2]Visual Chart'!$A$2:$R$481,2,0)</f>
        <v>129/0</v>
      </c>
      <c r="O505" s="626"/>
      <c r="P505" s="120" t="str">
        <f>VLOOKUP(P514,'[2]Visual Chart'!$A$2:$R$481,2,0)</f>
        <v>129A/0</v>
      </c>
      <c r="Q505" s="626"/>
      <c r="R505" s="120" t="str">
        <f>VLOOKUP(R514,'[2]Visual Chart'!$A$2:$R$481,2,0)</f>
        <v>129A/1</v>
      </c>
      <c r="S505" s="626"/>
      <c r="T505" s="120" t="str">
        <f>VLOOKUP(T514,'[2]Visual Chart'!$A$2:$R$481,2,0)</f>
        <v>129A/2</v>
      </c>
      <c r="U505" s="627"/>
      <c r="V505" s="627"/>
      <c r="W505" s="627"/>
      <c r="X505" s="873"/>
      <c r="Y505" s="868"/>
      <c r="Z505" s="868"/>
      <c r="AA505" s="875"/>
      <c r="AB505" s="875"/>
      <c r="AC505" s="868"/>
      <c r="AD505" s="868"/>
      <c r="AE505" s="868"/>
      <c r="AF505" s="868"/>
      <c r="AG505" s="868"/>
      <c r="AH505" s="868"/>
      <c r="AI505" s="868"/>
      <c r="AJ505" s="868"/>
      <c r="AK505" s="868"/>
      <c r="AL505" s="870"/>
    </row>
    <row r="506" spans="2:38" ht="14.5">
      <c r="B506" s="626"/>
      <c r="C506" s="626"/>
      <c r="D506" s="626"/>
      <c r="E506" s="626"/>
      <c r="F506" s="626"/>
      <c r="G506" s="626"/>
      <c r="H506" s="626"/>
      <c r="I506" s="626"/>
      <c r="J506" s="626"/>
      <c r="K506" s="626"/>
      <c r="L506" s="626"/>
      <c r="M506" s="626"/>
      <c r="N506" s="626"/>
      <c r="O506" s="626"/>
      <c r="P506" s="626"/>
      <c r="Q506" s="626"/>
      <c r="R506" s="626"/>
      <c r="S506" s="626"/>
      <c r="T506" s="626"/>
      <c r="U506" s="627"/>
      <c r="V506" s="627"/>
      <c r="W506" s="627"/>
      <c r="X506" s="873"/>
      <c r="Y506" s="868"/>
      <c r="Z506" s="868"/>
      <c r="AA506" s="875"/>
      <c r="AB506" s="875"/>
      <c r="AC506" s="868"/>
      <c r="AD506" s="868"/>
      <c r="AE506" s="868"/>
      <c r="AF506" s="868"/>
      <c r="AG506" s="868"/>
      <c r="AH506" s="868"/>
      <c r="AI506" s="868"/>
      <c r="AJ506" s="868"/>
      <c r="AK506" s="868"/>
      <c r="AL506" s="870"/>
    </row>
    <row r="507" spans="2:38" ht="14.5">
      <c r="B507" s="628"/>
      <c r="C507" s="628"/>
      <c r="D507" s="628"/>
      <c r="E507" s="626"/>
      <c r="F507" s="628"/>
      <c r="G507" s="628"/>
      <c r="H507" s="628"/>
      <c r="I507" s="626"/>
      <c r="J507" s="626"/>
      <c r="K507" s="626"/>
      <c r="L507" s="626"/>
      <c r="M507" s="626"/>
      <c r="N507" s="626"/>
      <c r="O507" s="626"/>
      <c r="P507" s="626"/>
      <c r="Q507" s="626"/>
      <c r="R507" s="626"/>
      <c r="S507" s="626"/>
      <c r="T507" s="626"/>
      <c r="U507" s="627"/>
      <c r="V507" s="627"/>
      <c r="W507" s="627"/>
      <c r="X507" s="873"/>
      <c r="Y507" s="868"/>
      <c r="Z507" s="868"/>
      <c r="AA507" s="875"/>
      <c r="AB507" s="875"/>
      <c r="AC507" s="868"/>
      <c r="AD507" s="868"/>
      <c r="AE507" s="868"/>
      <c r="AF507" s="868"/>
      <c r="AG507" s="868"/>
      <c r="AH507" s="868"/>
      <c r="AI507" s="868"/>
      <c r="AJ507" s="868"/>
      <c r="AK507" s="868"/>
      <c r="AL507" s="870"/>
    </row>
    <row r="508" spans="2:38" ht="15" thickBot="1">
      <c r="B508" s="628"/>
      <c r="C508" s="628"/>
      <c r="D508" s="628"/>
      <c r="E508" s="626"/>
      <c r="F508" s="628"/>
      <c r="G508" s="628"/>
      <c r="H508" s="628"/>
      <c r="I508" s="626"/>
      <c r="J508" s="626"/>
      <c r="K508" s="626"/>
      <c r="L508" s="626"/>
      <c r="M508" s="626"/>
      <c r="N508" s="626"/>
      <c r="O508" s="626"/>
      <c r="P508" s="626"/>
      <c r="Q508" s="626"/>
      <c r="R508" s="626"/>
      <c r="S508" s="626"/>
      <c r="T508" s="626"/>
      <c r="U508" s="627"/>
      <c r="V508" s="627"/>
      <c r="W508" s="627"/>
      <c r="X508" s="873"/>
      <c r="Y508" s="868"/>
      <c r="Z508" s="868"/>
      <c r="AA508" s="875"/>
      <c r="AB508" s="875"/>
      <c r="AC508" s="868"/>
      <c r="AD508" s="868"/>
      <c r="AE508" s="868"/>
      <c r="AF508" s="868"/>
      <c r="AG508" s="868"/>
      <c r="AH508" s="868"/>
      <c r="AI508" s="868"/>
      <c r="AJ508" s="868"/>
      <c r="AK508" s="868"/>
      <c r="AL508" s="870"/>
    </row>
    <row r="509" spans="2:38" ht="14.5">
      <c r="B509" s="885">
        <f>VLOOKUP(B514,'[2]Visual Chart'!$A$2:$R$481,13,0)</f>
        <v>0</v>
      </c>
      <c r="C509" s="120">
        <f>VLOOKUP(B514,'[2]Visual Chart'!$A$2:$R$481,5,0)</f>
        <v>358</v>
      </c>
      <c r="D509" s="885" t="str">
        <f>VLOOKUP(D514,'[2]Visual Chart'!$A$2:$R$481,13,0)</f>
        <v>C</v>
      </c>
      <c r="E509" s="120">
        <f>VLOOKUP(D514,'[2]Visual Chart'!$A$2:$R$481,5,0)</f>
        <v>389</v>
      </c>
      <c r="F509" s="885">
        <f>VLOOKUP(F514,'[2]Visual Chart'!$A$2:$R$481,13,0)</f>
        <v>0</v>
      </c>
      <c r="G509" s="120">
        <f>VLOOKUP(F514,'[2]Visual Chart'!$A$2:$R$481,5,0)</f>
        <v>335</v>
      </c>
      <c r="H509" s="885">
        <f>VLOOKUP(H514,'[2]Visual Chart'!$A$2:$R$481,13,0)</f>
        <v>0</v>
      </c>
      <c r="I509" s="120">
        <f>VLOOKUP(H514,'[2]Visual Chart'!$A$2:$R$481,5,0)</f>
        <v>367</v>
      </c>
      <c r="J509" s="885">
        <f>VLOOKUP(J514,'[2]Visual Chart'!$A$2:$R$481,13,0)</f>
        <v>0</v>
      </c>
      <c r="K509" s="120">
        <f>VLOOKUP(J514,'[2]Visual Chart'!$A$2:$R$481,5,0)</f>
        <v>411.68</v>
      </c>
      <c r="L509" s="885">
        <f>VLOOKUP(L514,'[2]Visual Chart'!$A$2:$R$481,13,0)</f>
        <v>0</v>
      </c>
      <c r="M509" s="120">
        <f>VLOOKUP(L514,'[2]Visual Chart'!$A$2:$R$481,5,0)</f>
        <v>250</v>
      </c>
      <c r="N509" s="885" t="s">
        <v>796</v>
      </c>
      <c r="O509" s="120">
        <f>VLOOKUP(N514,'[2]Visual Chart'!$A$2:$R$481,5,0)</f>
        <v>395.20299999999997</v>
      </c>
      <c r="P509" s="885">
        <f>VLOOKUP(P514,'[2]Visual Chart'!$A$2:$R$481,13,0)</f>
        <v>0</v>
      </c>
      <c r="Q509" s="120">
        <f>VLOOKUP(P514,'[2]Visual Chart'!$A$2:$R$481,5,0)</f>
        <v>414</v>
      </c>
      <c r="R509" s="885" t="str">
        <f>VLOOKUP(R514,'[2]Visual Chart'!$A$2:$R$481,13,0)</f>
        <v>C</v>
      </c>
      <c r="S509" s="120">
        <f>VLOOKUP(R514,'[2]Visual Chart'!$A$2:$R$481,5,0)</f>
        <v>396</v>
      </c>
      <c r="T509" s="885" t="str">
        <f>VLOOKUP(T514,'[2]Visual Chart'!$A$2:$R$481,13,0)</f>
        <v>C</v>
      </c>
      <c r="U509" s="120">
        <f>VLOOKUP(T514,'[2]Visual Chart'!$A$2:$R$481,5,0)</f>
        <v>382</v>
      </c>
      <c r="V509" s="871">
        <f>SUM(C509:U509)</f>
        <v>3697.8830000000003</v>
      </c>
      <c r="W509" s="871"/>
      <c r="X509" s="873"/>
      <c r="Y509" s="868"/>
      <c r="Z509" s="868"/>
      <c r="AA509" s="875"/>
      <c r="AB509" s="875"/>
      <c r="AC509" s="868"/>
      <c r="AD509" s="868"/>
      <c r="AE509" s="868"/>
      <c r="AF509" s="868"/>
      <c r="AG509" s="868"/>
      <c r="AH509" s="868"/>
      <c r="AI509" s="868"/>
      <c r="AJ509" s="868"/>
      <c r="AK509" s="868"/>
      <c r="AL509" s="870"/>
    </row>
    <row r="510" spans="2:38" ht="14.5">
      <c r="B510" s="886"/>
      <c r="C510" s="629"/>
      <c r="D510" s="886"/>
      <c r="E510" s="629"/>
      <c r="F510" s="886"/>
      <c r="G510" s="629"/>
      <c r="H510" s="886"/>
      <c r="I510" s="629"/>
      <c r="J510" s="886"/>
      <c r="K510" s="629"/>
      <c r="L510" s="886"/>
      <c r="M510" s="629"/>
      <c r="N510" s="886"/>
      <c r="O510" s="629"/>
      <c r="P510" s="886"/>
      <c r="Q510" s="629"/>
      <c r="R510" s="886"/>
      <c r="S510" s="629"/>
      <c r="T510" s="886"/>
      <c r="U510" s="627"/>
      <c r="V510" s="627"/>
      <c r="W510" s="627"/>
      <c r="X510" s="873"/>
      <c r="Y510" s="868"/>
      <c r="Z510" s="868"/>
      <c r="AA510" s="875"/>
      <c r="AB510" s="875"/>
      <c r="AC510" s="868"/>
      <c r="AD510" s="868"/>
      <c r="AE510" s="868"/>
      <c r="AF510" s="868"/>
      <c r="AG510" s="868"/>
      <c r="AH510" s="868"/>
      <c r="AI510" s="868"/>
      <c r="AJ510" s="868"/>
      <c r="AK510" s="868"/>
      <c r="AL510" s="870"/>
    </row>
    <row r="511" spans="2:38" ht="15" thickBot="1">
      <c r="B511" s="887"/>
      <c r="C511" s="626"/>
      <c r="D511" s="887"/>
      <c r="E511" s="626"/>
      <c r="F511" s="887"/>
      <c r="G511" s="626"/>
      <c r="H511" s="887"/>
      <c r="I511" s="626"/>
      <c r="J511" s="887"/>
      <c r="K511" s="626"/>
      <c r="L511" s="887"/>
      <c r="M511" s="626"/>
      <c r="N511" s="630"/>
      <c r="O511" s="626"/>
      <c r="P511" s="887"/>
      <c r="Q511" s="626"/>
      <c r="R511" s="887"/>
      <c r="S511" s="626"/>
      <c r="T511" s="887"/>
      <c r="U511" s="627"/>
      <c r="V511" s="627"/>
      <c r="W511" s="627"/>
      <c r="X511" s="873"/>
      <c r="Y511" s="868"/>
      <c r="Z511" s="868"/>
      <c r="AA511" s="875"/>
      <c r="AB511" s="875"/>
      <c r="AC511" s="868"/>
      <c r="AD511" s="868"/>
      <c r="AE511" s="868"/>
      <c r="AF511" s="868"/>
      <c r="AG511" s="868"/>
      <c r="AH511" s="868"/>
      <c r="AI511" s="868"/>
      <c r="AJ511" s="868"/>
      <c r="AK511" s="868"/>
      <c r="AL511" s="870"/>
    </row>
    <row r="512" spans="2:38" ht="14.5">
      <c r="B512" s="120" t="str">
        <f>VLOOKUP(B514,'[2]Visual Chart'!$A$2:$R$481,3,0)</f>
        <v>A-3</v>
      </c>
      <c r="C512" s="628"/>
      <c r="D512" s="120" t="str">
        <f>VLOOKUP(D514,'[2]Visual Chart'!$A$2:$R$481,3,0)</f>
        <v>A-3</v>
      </c>
      <c r="E512" s="628"/>
      <c r="F512" s="120" t="str">
        <f>VLOOKUP(F514,'[2]Visual Chart'!$A$2:$R$481,3,0)</f>
        <v>A-3</v>
      </c>
      <c r="G512" s="628"/>
      <c r="H512" s="120" t="str">
        <f>VLOOKUP(H514,'[2]Visual Chart'!$A$2:$R$481,3,0)</f>
        <v>A+0</v>
      </c>
      <c r="I512" s="628"/>
      <c r="J512" s="120" t="str">
        <f>VLOOKUP(J514,'[2]Visual Chart'!$A$2:$R$481,3,0)</f>
        <v>B1+0</v>
      </c>
      <c r="K512" s="628"/>
      <c r="L512" s="120" t="str">
        <f>VLOOKUP(L514,'[2]Visual Chart'!$A$2:$R$481,3,0)</f>
        <v>D60+43</v>
      </c>
      <c r="M512" s="628"/>
      <c r="N512" s="120" t="str">
        <f>VLOOKUP(N514,'[2]Visual Chart'!$A$2:$R$481,3,0)</f>
        <v>D60+55</v>
      </c>
      <c r="O512" s="628"/>
      <c r="P512" s="120" t="str">
        <f>VLOOKUP(P514,'[2]Visual Chart'!$A$2:$R$481,3,0)</f>
        <v>C1+9</v>
      </c>
      <c r="Q512" s="628"/>
      <c r="R512" s="120" t="str">
        <f>VLOOKUP(R514,'[2]Visual Chart'!$A$2:$R$481,3,0)</f>
        <v>A-3</v>
      </c>
      <c r="S512" s="628"/>
      <c r="T512" s="120" t="str">
        <f>VLOOKUP(T514,'[2]Visual Chart'!$A$2:$R$481,3,0)</f>
        <v>A+7.5</v>
      </c>
      <c r="U512" s="627"/>
      <c r="V512" s="627"/>
      <c r="W512" s="627"/>
      <c r="X512" s="873"/>
      <c r="Y512" s="868"/>
      <c r="Z512" s="868"/>
      <c r="AA512" s="875"/>
      <c r="AB512" s="875"/>
      <c r="AC512" s="868"/>
      <c r="AD512" s="868"/>
      <c r="AE512" s="868"/>
      <c r="AF512" s="868"/>
      <c r="AG512" s="868"/>
      <c r="AH512" s="868"/>
      <c r="AI512" s="868"/>
      <c r="AJ512" s="868"/>
      <c r="AK512" s="868"/>
      <c r="AL512" s="870"/>
    </row>
    <row r="513" spans="2:38" ht="14.5">
      <c r="B513" s="628"/>
      <c r="C513" s="628"/>
      <c r="D513" s="142"/>
      <c r="E513" s="628"/>
      <c r="F513" s="142"/>
      <c r="G513" s="628"/>
      <c r="H513" s="142"/>
      <c r="I513" s="628"/>
      <c r="J513" s="142"/>
      <c r="K513" s="628"/>
      <c r="L513" s="142"/>
      <c r="M513" s="628" t="s">
        <v>1703</v>
      </c>
      <c r="N513" s="628"/>
      <c r="O513" s="628"/>
      <c r="P513" s="628"/>
      <c r="Q513" s="628"/>
      <c r="R513" s="628"/>
      <c r="S513" s="628"/>
      <c r="T513" s="628"/>
      <c r="U513" s="627"/>
      <c r="V513" s="627"/>
      <c r="W513" s="627"/>
      <c r="X513" s="873"/>
      <c r="Y513" s="868"/>
      <c r="Z513" s="868"/>
      <c r="AA513" s="875"/>
      <c r="AB513" s="875"/>
      <c r="AC513" s="868"/>
      <c r="AD513" s="868"/>
      <c r="AE513" s="868"/>
      <c r="AF513" s="868"/>
      <c r="AG513" s="868"/>
      <c r="AH513" s="868"/>
      <c r="AI513" s="868"/>
      <c r="AJ513" s="868"/>
      <c r="AK513" s="868"/>
      <c r="AL513" s="870"/>
    </row>
    <row r="514" spans="2:38" ht="15" thickBot="1">
      <c r="B514" s="640">
        <f>T503+1</f>
        <v>420</v>
      </c>
      <c r="C514" s="640"/>
      <c r="D514" s="640">
        <f>B514+1</f>
        <v>421</v>
      </c>
      <c r="E514" s="640"/>
      <c r="F514" s="640">
        <f t="shared" ref="F514" si="332">D514+1</f>
        <v>422</v>
      </c>
      <c r="G514" s="640"/>
      <c r="H514" s="640">
        <f t="shared" ref="H514" si="333">F514+1</f>
        <v>423</v>
      </c>
      <c r="I514" s="640"/>
      <c r="J514" s="640">
        <f t="shared" ref="J514" si="334">H514+1</f>
        <v>424</v>
      </c>
      <c r="K514" s="640"/>
      <c r="L514" s="640">
        <f t="shared" ref="L514" si="335">J514+1</f>
        <v>425</v>
      </c>
      <c r="M514" s="640"/>
      <c r="N514" s="640">
        <f t="shared" ref="N514" si="336">L514+1</f>
        <v>426</v>
      </c>
      <c r="O514" s="640"/>
      <c r="P514" s="640">
        <f t="shared" ref="P514" si="337">N514+1</f>
        <v>427</v>
      </c>
      <c r="Q514" s="640"/>
      <c r="R514" s="640">
        <f t="shared" ref="R514" si="338">P514+1</f>
        <v>428</v>
      </c>
      <c r="S514" s="640"/>
      <c r="T514" s="640">
        <f t="shared" ref="T514" si="339">R514+1</f>
        <v>429</v>
      </c>
      <c r="U514" s="627"/>
      <c r="V514" s="627"/>
      <c r="W514" s="627"/>
      <c r="X514" s="873"/>
      <c r="Y514" s="868"/>
      <c r="Z514" s="868"/>
      <c r="AA514" s="876"/>
      <c r="AB514" s="877"/>
      <c r="AC514" s="868"/>
      <c r="AD514" s="868"/>
      <c r="AE514" s="868"/>
      <c r="AF514" s="868"/>
      <c r="AG514" s="868"/>
      <c r="AH514" s="868"/>
      <c r="AI514" s="868"/>
      <c r="AJ514" s="868"/>
      <c r="AK514" s="868"/>
      <c r="AL514" s="870"/>
    </row>
    <row r="515" spans="2:38" ht="15.5">
      <c r="B515" s="626"/>
      <c r="C515" s="626"/>
      <c r="D515" s="631"/>
      <c r="E515" s="626"/>
      <c r="F515" s="631"/>
      <c r="G515" s="632"/>
      <c r="H515" s="631"/>
      <c r="I515" s="631"/>
      <c r="J515" s="626"/>
      <c r="K515" s="626"/>
      <c r="L515" s="626"/>
      <c r="M515" s="626"/>
      <c r="N515" s="626"/>
      <c r="O515" s="626"/>
      <c r="P515" s="626"/>
      <c r="Q515" s="626"/>
      <c r="R515" s="626"/>
      <c r="S515" s="626"/>
      <c r="T515" s="626"/>
      <c r="U515" s="627"/>
      <c r="V515" s="627"/>
      <c r="W515" s="627"/>
      <c r="X515" s="872">
        <f>V520/1000</f>
        <v>3.959308</v>
      </c>
      <c r="Y515" s="867">
        <f>X515</f>
        <v>3.959308</v>
      </c>
      <c r="Z515" s="867"/>
      <c r="AA515" s="874">
        <v>3</v>
      </c>
      <c r="AB515" s="874">
        <v>2</v>
      </c>
      <c r="AC515" s="867">
        <f>AA515-AB515</f>
        <v>1</v>
      </c>
      <c r="AD515" s="867">
        <v>2</v>
      </c>
      <c r="AE515" s="867">
        <v>10</v>
      </c>
      <c r="AF515" s="867">
        <v>0</v>
      </c>
      <c r="AG515" s="867">
        <f>AE515-AF515</f>
        <v>10</v>
      </c>
      <c r="AH515" s="867"/>
      <c r="AI515" s="867"/>
      <c r="AJ515" s="867"/>
      <c r="AK515" s="867"/>
      <c r="AL515" s="869"/>
    </row>
    <row r="516" spans="2:38" ht="14.5">
      <c r="B516" s="120" t="str">
        <f>VLOOKUP(B525,'[2]Visual Chart'!$A$2:$R$481,2,0)</f>
        <v>129A/3</v>
      </c>
      <c r="C516" s="626"/>
      <c r="D516" s="120" t="str">
        <f>VLOOKUP(D525,'[2]Visual Chart'!$A$2:$R$481,2,0)</f>
        <v>129A/4</v>
      </c>
      <c r="E516" s="626"/>
      <c r="F516" s="120" t="str">
        <f>VLOOKUP(F525,'[2]Visual Chart'!$A$2:$R$481,2,0)</f>
        <v>129A/5</v>
      </c>
      <c r="G516" s="626"/>
      <c r="H516" s="120" t="str">
        <f>VLOOKUP(H525,'[2]Visual Chart'!$A$2:$R$481,2,0)</f>
        <v>129A/6</v>
      </c>
      <c r="I516" s="626"/>
      <c r="J516" s="120" t="str">
        <f>VLOOKUP(J525,'[2]Visual Chart'!$A$2:$R$481,2,0)</f>
        <v>129A/7</v>
      </c>
      <c r="K516" s="626"/>
      <c r="L516" s="120" t="str">
        <f>VLOOKUP(L525,'[2]Visual Chart'!$A$2:$R$481,2,0)</f>
        <v>129A/8</v>
      </c>
      <c r="M516" s="626"/>
      <c r="N516" s="120" t="str">
        <f>VLOOKUP(N525,'[2]Visual Chart'!$A$2:$R$481,2,0)</f>
        <v>129A/9</v>
      </c>
      <c r="O516" s="626"/>
      <c r="P516" s="120" t="str">
        <f>VLOOKUP(P525,'[2]Visual Chart'!$A$2:$R$481,2,0)</f>
        <v>129A/10</v>
      </c>
      <c r="Q516" s="626"/>
      <c r="R516" s="120" t="str">
        <f>VLOOKUP(R525,'[2]Visual Chart'!$A$2:$R$481,2,0)</f>
        <v>130/0</v>
      </c>
      <c r="S516" s="626"/>
      <c r="T516" s="120" t="str">
        <f>VLOOKUP(T525,'[2]Visual Chart'!$A$2:$R$481,2,0)</f>
        <v>130/1</v>
      </c>
      <c r="U516" s="627"/>
      <c r="V516" s="627"/>
      <c r="W516" s="627"/>
      <c r="X516" s="873"/>
      <c r="Y516" s="868"/>
      <c r="Z516" s="868"/>
      <c r="AA516" s="875"/>
      <c r="AB516" s="875"/>
      <c r="AC516" s="868"/>
      <c r="AD516" s="868"/>
      <c r="AE516" s="868"/>
      <c r="AF516" s="868"/>
      <c r="AG516" s="868"/>
      <c r="AH516" s="868"/>
      <c r="AI516" s="868"/>
      <c r="AJ516" s="868"/>
      <c r="AK516" s="868"/>
      <c r="AL516" s="870"/>
    </row>
    <row r="517" spans="2:38" ht="14.5">
      <c r="B517" s="626"/>
      <c r="C517" s="626"/>
      <c r="D517" s="626"/>
      <c r="E517" s="626"/>
      <c r="F517" s="626"/>
      <c r="G517" s="626"/>
      <c r="H517" s="626"/>
      <c r="I517" s="626"/>
      <c r="J517" s="626"/>
      <c r="K517" s="626"/>
      <c r="L517" s="626"/>
      <c r="M517" s="626"/>
      <c r="N517" s="626"/>
      <c r="O517" s="626"/>
      <c r="P517" s="626"/>
      <c r="Q517" s="626"/>
      <c r="R517" s="626"/>
      <c r="S517" s="626"/>
      <c r="T517" s="626"/>
      <c r="U517" s="627"/>
      <c r="V517" s="627"/>
      <c r="W517" s="627"/>
      <c r="X517" s="873"/>
      <c r="Y517" s="868"/>
      <c r="Z517" s="868"/>
      <c r="AA517" s="875"/>
      <c r="AB517" s="875"/>
      <c r="AC517" s="868"/>
      <c r="AD517" s="868"/>
      <c r="AE517" s="868"/>
      <c r="AF517" s="868"/>
      <c r="AG517" s="868"/>
      <c r="AH517" s="868"/>
      <c r="AI517" s="868"/>
      <c r="AJ517" s="868"/>
      <c r="AK517" s="868"/>
      <c r="AL517" s="870"/>
    </row>
    <row r="518" spans="2:38" ht="14.5">
      <c r="B518" s="628"/>
      <c r="C518" s="628"/>
      <c r="D518" s="628"/>
      <c r="E518" s="626"/>
      <c r="F518" s="628"/>
      <c r="G518" s="628"/>
      <c r="H518" s="628"/>
      <c r="I518" s="626"/>
      <c r="J518" s="626"/>
      <c r="K518" s="626"/>
      <c r="L518" s="626"/>
      <c r="M518" s="626"/>
      <c r="N518" s="626"/>
      <c r="O518" s="626"/>
      <c r="P518" s="626"/>
      <c r="Q518" s="626"/>
      <c r="R518" s="626"/>
      <c r="S518" s="626"/>
      <c r="T518" s="626"/>
      <c r="U518" s="627"/>
      <c r="V518" s="627"/>
      <c r="W518" s="627"/>
      <c r="X518" s="873"/>
      <c r="Y518" s="868"/>
      <c r="Z518" s="868"/>
      <c r="AA518" s="875"/>
      <c r="AB518" s="875"/>
      <c r="AC518" s="868"/>
      <c r="AD518" s="868"/>
      <c r="AE518" s="868"/>
      <c r="AF518" s="868"/>
      <c r="AG518" s="868"/>
      <c r="AH518" s="868"/>
      <c r="AI518" s="868"/>
      <c r="AJ518" s="868"/>
      <c r="AK518" s="868"/>
      <c r="AL518" s="870"/>
    </row>
    <row r="519" spans="2:38" ht="15" thickBot="1">
      <c r="B519" s="628"/>
      <c r="C519" s="628"/>
      <c r="D519" s="628"/>
      <c r="E519" s="626"/>
      <c r="F519" s="628"/>
      <c r="G519" s="628"/>
      <c r="H519" s="628"/>
      <c r="I519" s="626"/>
      <c r="J519" s="626"/>
      <c r="K519" s="626"/>
      <c r="L519" s="626"/>
      <c r="M519" s="626"/>
      <c r="N519" s="626"/>
      <c r="O519" s="626"/>
      <c r="P519" s="626"/>
      <c r="Q519" s="626"/>
      <c r="R519" s="626"/>
      <c r="S519" s="626"/>
      <c r="T519" s="626"/>
      <c r="U519" s="627"/>
      <c r="V519" s="627"/>
      <c r="W519" s="627"/>
      <c r="X519" s="873"/>
      <c r="Y519" s="868"/>
      <c r="Z519" s="868"/>
      <c r="AA519" s="875"/>
      <c r="AB519" s="875"/>
      <c r="AC519" s="868"/>
      <c r="AD519" s="868"/>
      <c r="AE519" s="868"/>
      <c r="AF519" s="868"/>
      <c r="AG519" s="868"/>
      <c r="AH519" s="868"/>
      <c r="AI519" s="868"/>
      <c r="AJ519" s="868"/>
      <c r="AK519" s="868"/>
      <c r="AL519" s="870"/>
    </row>
    <row r="520" spans="2:38" ht="14.5">
      <c r="B520" s="885" t="str">
        <f>VLOOKUP(B525,'[2]Visual Chart'!$A$2:$R$481,13,0)</f>
        <v>C</v>
      </c>
      <c r="C520" s="120">
        <f>VLOOKUP(B525,'[2]Visual Chart'!$A$2:$R$481,5,0)</f>
        <v>408</v>
      </c>
      <c r="D520" s="885" t="str">
        <f>VLOOKUP(D525,'[2]Visual Chart'!$A$2:$R$481,13,0)</f>
        <v>C</v>
      </c>
      <c r="E520" s="120">
        <f>VLOOKUP(D525,'[2]Visual Chart'!$A$2:$R$481,5,0)</f>
        <v>421</v>
      </c>
      <c r="F520" s="885" t="str">
        <f>VLOOKUP(F525,'[2]Visual Chart'!$A$2:$R$481,13,0)</f>
        <v>C</v>
      </c>
      <c r="G520" s="120">
        <f>VLOOKUP(F525,'[2]Visual Chart'!$A$2:$R$481,5,0)</f>
        <v>401</v>
      </c>
      <c r="H520" s="885" t="str">
        <f>VLOOKUP(H525,'[2]Visual Chart'!$A$2:$R$481,13,0)</f>
        <v>C</v>
      </c>
      <c r="I520" s="120">
        <f>VLOOKUP(H525,'[2]Visual Chart'!$A$2:$R$481,5,0)</f>
        <v>448</v>
      </c>
      <c r="J520" s="885" t="str">
        <f>VLOOKUP(J525,'[2]Visual Chart'!$A$2:$R$481,13,0)</f>
        <v>C</v>
      </c>
      <c r="K520" s="120">
        <f>VLOOKUP(J525,'[2]Visual Chart'!$A$2:$R$481,5,0)</f>
        <v>384</v>
      </c>
      <c r="L520" s="885">
        <f>VLOOKUP(L525,'[2]Visual Chart'!$A$2:$R$481,13,0)</f>
        <v>0</v>
      </c>
      <c r="M520" s="120">
        <f>VLOOKUP(L525,'[2]Visual Chart'!$A$2:$R$481,5,0)</f>
        <v>400</v>
      </c>
      <c r="N520" s="885">
        <f>VLOOKUP(N525,'[2]Visual Chart'!$A$2:$R$481,13,0)</f>
        <v>0</v>
      </c>
      <c r="O520" s="120">
        <f>VLOOKUP(N525,'[2]Visual Chart'!$A$2:$R$481,5,0)</f>
        <v>443</v>
      </c>
      <c r="P520" s="885" t="str">
        <f>VLOOKUP(P525,'[2]Visual Chart'!$A$2:$R$481,13,0)</f>
        <v>C</v>
      </c>
      <c r="Q520" s="120">
        <f>VLOOKUP(P525,'[2]Visual Chart'!$A$2:$R$481,5,0)</f>
        <v>313.31099999999998</v>
      </c>
      <c r="R520" s="885">
        <f>VLOOKUP(R525,'[2]Visual Chart'!$A$2:$R$481,13,0)</f>
        <v>0</v>
      </c>
      <c r="S520" s="120">
        <f>VLOOKUP(R525,'[2]Visual Chart'!$A$2:$R$481,5,0)</f>
        <v>292.99700000000001</v>
      </c>
      <c r="T520" s="885" t="str">
        <f>VLOOKUP(T525,'[2]Visual Chart'!$A$2:$R$481,13,0)</f>
        <v>C</v>
      </c>
      <c r="U520" s="120">
        <f>VLOOKUP(T525,'[2]Visual Chart'!$A$2:$R$481,5,0)</f>
        <v>448</v>
      </c>
      <c r="V520" s="871">
        <f>SUM(C520:U520)</f>
        <v>3959.308</v>
      </c>
      <c r="W520" s="871"/>
      <c r="X520" s="873"/>
      <c r="Y520" s="868"/>
      <c r="Z520" s="868"/>
      <c r="AA520" s="875"/>
      <c r="AB520" s="875"/>
      <c r="AC520" s="868"/>
      <c r="AD520" s="868"/>
      <c r="AE520" s="868"/>
      <c r="AF520" s="868"/>
      <c r="AG520" s="868"/>
      <c r="AH520" s="868"/>
      <c r="AI520" s="868"/>
      <c r="AJ520" s="868"/>
      <c r="AK520" s="868"/>
      <c r="AL520" s="870"/>
    </row>
    <row r="521" spans="2:38" ht="14.5">
      <c r="B521" s="886"/>
      <c r="C521" s="629"/>
      <c r="D521" s="886"/>
      <c r="E521" s="629"/>
      <c r="F521" s="886"/>
      <c r="G521" s="629"/>
      <c r="H521" s="886"/>
      <c r="I521" s="629"/>
      <c r="J521" s="886"/>
      <c r="K521" s="629"/>
      <c r="L521" s="886"/>
      <c r="M521" s="629"/>
      <c r="N521" s="886"/>
      <c r="O521" s="629"/>
      <c r="P521" s="886"/>
      <c r="Q521" s="629"/>
      <c r="R521" s="886"/>
      <c r="S521" s="629"/>
      <c r="T521" s="886"/>
      <c r="U521" s="627"/>
      <c r="V521" s="627"/>
      <c r="W521" s="627"/>
      <c r="X521" s="873"/>
      <c r="Y521" s="868"/>
      <c r="Z521" s="868"/>
      <c r="AA521" s="875"/>
      <c r="AB521" s="875"/>
      <c r="AC521" s="868"/>
      <c r="AD521" s="868"/>
      <c r="AE521" s="868"/>
      <c r="AF521" s="868"/>
      <c r="AG521" s="868"/>
      <c r="AH521" s="868"/>
      <c r="AI521" s="868"/>
      <c r="AJ521" s="868"/>
      <c r="AK521" s="868"/>
      <c r="AL521" s="870"/>
    </row>
    <row r="522" spans="2:38" ht="15" thickBot="1">
      <c r="B522" s="887"/>
      <c r="C522" s="626"/>
      <c r="D522" s="887"/>
      <c r="E522" s="626"/>
      <c r="F522" s="887"/>
      <c r="G522" s="626"/>
      <c r="H522" s="887"/>
      <c r="I522" s="626"/>
      <c r="J522" s="887"/>
      <c r="K522" s="626"/>
      <c r="L522" s="887"/>
      <c r="M522" s="626"/>
      <c r="N522" s="887"/>
      <c r="O522" s="626"/>
      <c r="P522" s="887"/>
      <c r="Q522" s="626"/>
      <c r="R522" s="887"/>
      <c r="S522" s="626"/>
      <c r="T522" s="887"/>
      <c r="U522" s="627"/>
      <c r="V522" s="627"/>
      <c r="W522" s="627"/>
      <c r="X522" s="873"/>
      <c r="Y522" s="868"/>
      <c r="Z522" s="868"/>
      <c r="AA522" s="875"/>
      <c r="AB522" s="875"/>
      <c r="AC522" s="868"/>
      <c r="AD522" s="868"/>
      <c r="AE522" s="868"/>
      <c r="AF522" s="868"/>
      <c r="AG522" s="868"/>
      <c r="AH522" s="868"/>
      <c r="AI522" s="868"/>
      <c r="AJ522" s="868"/>
      <c r="AK522" s="868"/>
      <c r="AL522" s="870"/>
    </row>
    <row r="523" spans="2:38" ht="14.5">
      <c r="B523" s="120" t="str">
        <f>VLOOKUP(B525,'[2]Visual Chart'!$A$2:$R$481,3,0)</f>
        <v>A+3</v>
      </c>
      <c r="C523" s="628"/>
      <c r="D523" s="120" t="str">
        <f>VLOOKUP(D525,'[2]Visual Chart'!$A$2:$R$481,3,0)</f>
        <v>A+6</v>
      </c>
      <c r="E523" s="628"/>
      <c r="F523" s="120" t="str">
        <f>VLOOKUP(F525,'[2]Visual Chart'!$A$2:$R$481,3,0)</f>
        <v>A+9</v>
      </c>
      <c r="G523" s="628"/>
      <c r="H523" s="120" t="str">
        <f>VLOOKUP(H525,'[2]Visual Chart'!$A$2:$R$481,3,0)</f>
        <v>A+9</v>
      </c>
      <c r="I523" s="628"/>
      <c r="J523" s="120" t="str">
        <f>VLOOKUP(J525,'[2]Visual Chart'!$A$2:$R$481,3,0)</f>
        <v>A+1.5</v>
      </c>
      <c r="K523" s="628"/>
      <c r="L523" s="120" t="str">
        <f>VLOOKUP(L525,'[2]Visual Chart'!$A$2:$R$481,3,0)</f>
        <v>A+0</v>
      </c>
      <c r="M523" s="628"/>
      <c r="N523" s="120" t="str">
        <f>VLOOKUP(N525,'[2]Visual Chart'!$A$2:$R$481,3,0)</f>
        <v>A+4.5</v>
      </c>
      <c r="O523" s="628"/>
      <c r="P523" s="120" t="str">
        <f>VLOOKUP(P525,'[2]Visual Chart'!$A$2:$R$481,3,0)</f>
        <v>A+1.5</v>
      </c>
      <c r="Q523" s="628"/>
      <c r="R523" s="120" t="str">
        <f>VLOOKUP(R525,'[2]Visual Chart'!$A$2:$R$481,3,0)</f>
        <v>B2+0</v>
      </c>
      <c r="S523" s="628"/>
      <c r="T523" s="120" t="str">
        <f>VLOOKUP(T525,'[2]Visual Chart'!$A$2:$R$481,3,0)</f>
        <v>A+0</v>
      </c>
      <c r="U523" s="627"/>
      <c r="V523" s="627"/>
      <c r="W523" s="627"/>
      <c r="X523" s="873"/>
      <c r="Y523" s="868"/>
      <c r="Z523" s="868"/>
      <c r="AA523" s="875"/>
      <c r="AB523" s="875"/>
      <c r="AC523" s="868"/>
      <c r="AD523" s="868"/>
      <c r="AE523" s="868"/>
      <c r="AF523" s="868"/>
      <c r="AG523" s="868"/>
      <c r="AH523" s="868"/>
      <c r="AI523" s="868"/>
      <c r="AJ523" s="868"/>
      <c r="AK523" s="868"/>
      <c r="AL523" s="870"/>
    </row>
    <row r="524" spans="2:38" ht="14.5">
      <c r="B524" s="628"/>
      <c r="C524" s="628"/>
      <c r="D524" s="142"/>
      <c r="E524" s="628"/>
      <c r="F524" s="142"/>
      <c r="G524" s="628"/>
      <c r="H524" s="142"/>
      <c r="I524" s="628"/>
      <c r="J524" s="142"/>
      <c r="K524" s="628"/>
      <c r="L524" s="142"/>
      <c r="M524" s="628"/>
      <c r="N524" s="628"/>
      <c r="O524" s="628"/>
      <c r="P524" s="628"/>
      <c r="Q524" s="628"/>
      <c r="R524" s="628"/>
      <c r="S524" s="628"/>
      <c r="T524" s="628"/>
      <c r="U524" s="627"/>
      <c r="V524" s="627"/>
      <c r="W524" s="627"/>
      <c r="X524" s="873"/>
      <c r="Y524" s="868"/>
      <c r="Z524" s="868"/>
      <c r="AA524" s="875"/>
      <c r="AB524" s="875"/>
      <c r="AC524" s="868"/>
      <c r="AD524" s="868"/>
      <c r="AE524" s="868"/>
      <c r="AF524" s="868"/>
      <c r="AG524" s="868"/>
      <c r="AH524" s="868"/>
      <c r="AI524" s="868"/>
      <c r="AJ524" s="868"/>
      <c r="AK524" s="868"/>
      <c r="AL524" s="870"/>
    </row>
    <row r="525" spans="2:38" ht="15" thickBot="1">
      <c r="B525" s="640">
        <f>T514+1</f>
        <v>430</v>
      </c>
      <c r="C525" s="640"/>
      <c r="D525" s="640">
        <f>B525+1</f>
        <v>431</v>
      </c>
      <c r="E525" s="640"/>
      <c r="F525" s="640">
        <f t="shared" ref="F525" si="340">D525+1</f>
        <v>432</v>
      </c>
      <c r="G525" s="640"/>
      <c r="H525" s="640">
        <f t="shared" ref="H525" si="341">F525+1</f>
        <v>433</v>
      </c>
      <c r="I525" s="640"/>
      <c r="J525" s="640">
        <f t="shared" ref="J525" si="342">H525+1</f>
        <v>434</v>
      </c>
      <c r="K525" s="640"/>
      <c r="L525" s="640">
        <f t="shared" ref="L525" si="343">J525+1</f>
        <v>435</v>
      </c>
      <c r="M525" s="640"/>
      <c r="N525" s="640">
        <f t="shared" ref="N525" si="344">L525+1</f>
        <v>436</v>
      </c>
      <c r="O525" s="640"/>
      <c r="P525" s="640">
        <f t="shared" ref="P525" si="345">N525+1</f>
        <v>437</v>
      </c>
      <c r="Q525" s="640"/>
      <c r="R525" s="640">
        <f t="shared" ref="R525" si="346">P525+1</f>
        <v>438</v>
      </c>
      <c r="S525" s="640"/>
      <c r="T525" s="640">
        <f t="shared" ref="T525" si="347">R525+1</f>
        <v>439</v>
      </c>
      <c r="U525" s="627"/>
      <c r="V525" s="627"/>
      <c r="W525" s="627"/>
      <c r="X525" s="873"/>
      <c r="Y525" s="868"/>
      <c r="Z525" s="868"/>
      <c r="AA525" s="876"/>
      <c r="AB525" s="877"/>
      <c r="AC525" s="868"/>
      <c r="AD525" s="868"/>
      <c r="AE525" s="868"/>
      <c r="AF525" s="868"/>
      <c r="AG525" s="868"/>
      <c r="AH525" s="868"/>
      <c r="AI525" s="868"/>
      <c r="AJ525" s="868"/>
      <c r="AK525" s="868"/>
      <c r="AL525" s="870"/>
    </row>
    <row r="526" spans="2:38" ht="15.5">
      <c r="B526" s="626"/>
      <c r="C526" s="626"/>
      <c r="D526" s="631"/>
      <c r="E526" s="626"/>
      <c r="F526" s="631"/>
      <c r="G526" s="632"/>
      <c r="H526" s="631"/>
      <c r="I526" s="631"/>
      <c r="J526" s="626"/>
      <c r="K526" s="626"/>
      <c r="L526" s="626"/>
      <c r="M526" s="626"/>
      <c r="N526" s="626"/>
      <c r="O526" s="626"/>
      <c r="P526" s="626"/>
      <c r="Q526" s="626"/>
      <c r="R526" s="626"/>
      <c r="S526" s="626"/>
      <c r="T526" s="626"/>
      <c r="U526" s="627"/>
      <c r="V526" s="627"/>
      <c r="W526" s="627"/>
      <c r="X526" s="872">
        <f>V531/1000</f>
        <v>3.381078</v>
      </c>
      <c r="Y526" s="867">
        <f>X526</f>
        <v>3.381078</v>
      </c>
      <c r="Z526" s="867"/>
      <c r="AA526" s="874">
        <v>3</v>
      </c>
      <c r="AB526" s="874">
        <v>2</v>
      </c>
      <c r="AC526" s="867">
        <f>AA526-AB526</f>
        <v>1</v>
      </c>
      <c r="AD526" s="867">
        <v>2</v>
      </c>
      <c r="AE526" s="867">
        <v>10</v>
      </c>
      <c r="AF526" s="867">
        <v>0</v>
      </c>
      <c r="AG526" s="867">
        <f>AE526-AF526</f>
        <v>10</v>
      </c>
      <c r="AH526" s="867"/>
      <c r="AI526" s="867"/>
      <c r="AJ526" s="867"/>
      <c r="AK526" s="867"/>
      <c r="AL526" s="869"/>
    </row>
    <row r="527" spans="2:38" ht="14.5">
      <c r="B527" s="120" t="str">
        <f>VLOOKUP(B536,'[2]Visual Chart'!$A$2:$R$481,2,0)</f>
        <v>130/2</v>
      </c>
      <c r="C527" s="626"/>
      <c r="D527" s="120" t="str">
        <f>VLOOKUP(D536,'[2]Visual Chart'!$A$2:$R$481,2,0)</f>
        <v>130/3</v>
      </c>
      <c r="E527" s="626"/>
      <c r="F527" s="120" t="str">
        <f>VLOOKUP(F536,'[2]Visual Chart'!$A$2:$R$481,2,0)</f>
        <v>130/4</v>
      </c>
      <c r="G527" s="626"/>
      <c r="H527" s="120" t="str">
        <f>VLOOKUP(H536,'[2]Visual Chart'!$A$2:$R$481,2,0)</f>
        <v>130/5</v>
      </c>
      <c r="I527" s="626"/>
      <c r="J527" s="120" t="str">
        <f>VLOOKUP(J536,'[2]Visual Chart'!$A$2:$R$481,2,0)</f>
        <v>131/0</v>
      </c>
      <c r="K527" s="626"/>
      <c r="L527" s="120" t="str">
        <f>VLOOKUP(L536,'[2]Visual Chart'!$A$2:$R$481,2,0)</f>
        <v>132/0</v>
      </c>
      <c r="M527" s="626"/>
      <c r="N527" s="120" t="str">
        <f>VLOOKUP(N536,'[2]Visual Chart'!$A$2:$R$481,2,0)</f>
        <v>132/1</v>
      </c>
      <c r="O527" s="626"/>
      <c r="P527" s="120" t="str">
        <f>VLOOKUP(P536,'[2]Visual Chart'!$A$2:$R$481,2,0)</f>
        <v>132/2</v>
      </c>
      <c r="Q527" s="626"/>
      <c r="R527" s="120" t="str">
        <f>VLOOKUP(R536,'[2]Visual Chart'!$A$2:$R$481,2,0)</f>
        <v>132/3</v>
      </c>
      <c r="S527" s="626"/>
      <c r="T527" s="120" t="str">
        <f>VLOOKUP(T536,'[2]Visual Chart'!$A$2:$R$481,2,0)</f>
        <v>133/0</v>
      </c>
      <c r="U527" s="627"/>
      <c r="V527" s="627"/>
      <c r="W527" s="627"/>
      <c r="X527" s="873"/>
      <c r="Y527" s="868"/>
      <c r="Z527" s="868"/>
      <c r="AA527" s="875"/>
      <c r="AB527" s="875"/>
      <c r="AC527" s="868"/>
      <c r="AD527" s="868"/>
      <c r="AE527" s="868"/>
      <c r="AF527" s="868"/>
      <c r="AG527" s="868"/>
      <c r="AH527" s="868"/>
      <c r="AI527" s="868"/>
      <c r="AJ527" s="868"/>
      <c r="AK527" s="868"/>
      <c r="AL527" s="870"/>
    </row>
    <row r="528" spans="2:38" ht="14.5">
      <c r="B528" s="626"/>
      <c r="C528" s="626"/>
      <c r="D528" s="626"/>
      <c r="E528" s="626"/>
      <c r="F528" s="626"/>
      <c r="G528" s="626"/>
      <c r="H528" s="626"/>
      <c r="I528" s="626"/>
      <c r="J528" s="626"/>
      <c r="K528" s="626"/>
      <c r="L528" s="626"/>
      <c r="M528" s="626"/>
      <c r="N528" s="626"/>
      <c r="O528" s="626"/>
      <c r="P528" s="626"/>
      <c r="Q528" s="626"/>
      <c r="R528" s="626"/>
      <c r="S528" s="626"/>
      <c r="T528" s="626"/>
      <c r="U528" s="627"/>
      <c r="V528" s="627"/>
      <c r="W528" s="627"/>
      <c r="X528" s="873"/>
      <c r="Y528" s="868"/>
      <c r="Z528" s="868"/>
      <c r="AA528" s="875"/>
      <c r="AB528" s="875"/>
      <c r="AC528" s="868"/>
      <c r="AD528" s="868"/>
      <c r="AE528" s="868"/>
      <c r="AF528" s="868"/>
      <c r="AG528" s="868"/>
      <c r="AH528" s="868"/>
      <c r="AI528" s="868"/>
      <c r="AJ528" s="868"/>
      <c r="AK528" s="868"/>
      <c r="AL528" s="870"/>
    </row>
    <row r="529" spans="2:38" ht="14.5">
      <c r="B529" s="628"/>
      <c r="C529" s="628"/>
      <c r="D529" s="628"/>
      <c r="E529" s="626"/>
      <c r="F529" s="628"/>
      <c r="G529" s="628"/>
      <c r="H529" s="628"/>
      <c r="I529" s="626"/>
      <c r="J529" s="626"/>
      <c r="K529" s="626"/>
      <c r="L529" s="626"/>
      <c r="M529" s="626"/>
      <c r="N529" s="626"/>
      <c r="O529" s="626"/>
      <c r="P529" s="626"/>
      <c r="Q529" s="626"/>
      <c r="R529" s="626"/>
      <c r="S529" s="626"/>
      <c r="T529" s="626"/>
      <c r="U529" s="627"/>
      <c r="V529" s="627"/>
      <c r="W529" s="627"/>
      <c r="X529" s="873"/>
      <c r="Y529" s="868"/>
      <c r="Z529" s="868"/>
      <c r="AA529" s="875"/>
      <c r="AB529" s="875"/>
      <c r="AC529" s="868"/>
      <c r="AD529" s="868"/>
      <c r="AE529" s="868"/>
      <c r="AF529" s="868"/>
      <c r="AG529" s="868"/>
      <c r="AH529" s="868"/>
      <c r="AI529" s="868"/>
      <c r="AJ529" s="868"/>
      <c r="AK529" s="868"/>
      <c r="AL529" s="870"/>
    </row>
    <row r="530" spans="2:38" ht="15" thickBot="1">
      <c r="B530" s="628"/>
      <c r="C530" s="628"/>
      <c r="D530" s="628"/>
      <c r="E530" s="626"/>
      <c r="F530" s="628"/>
      <c r="G530" s="628"/>
      <c r="H530" s="628"/>
      <c r="I530" s="626"/>
      <c r="J530" s="626"/>
      <c r="K530" s="626"/>
      <c r="L530" s="626"/>
      <c r="M530" s="626"/>
      <c r="N530" s="626"/>
      <c r="O530" s="626"/>
      <c r="P530" s="626"/>
      <c r="Q530" s="626"/>
      <c r="R530" s="626"/>
      <c r="S530" s="626"/>
      <c r="T530" s="626"/>
      <c r="U530" s="627"/>
      <c r="V530" s="627"/>
      <c r="W530" s="627"/>
      <c r="X530" s="873"/>
      <c r="Y530" s="868"/>
      <c r="Z530" s="868"/>
      <c r="AA530" s="875"/>
      <c r="AB530" s="875"/>
      <c r="AC530" s="868"/>
      <c r="AD530" s="868"/>
      <c r="AE530" s="868"/>
      <c r="AF530" s="868"/>
      <c r="AG530" s="868"/>
      <c r="AH530" s="868"/>
      <c r="AI530" s="868"/>
      <c r="AJ530" s="868"/>
      <c r="AK530" s="868"/>
      <c r="AL530" s="870"/>
    </row>
    <row r="531" spans="2:38" ht="14.5">
      <c r="B531" s="885" t="str">
        <f>VLOOKUP(B536,'[2]Visual Chart'!$A$2:$R$481,13,0)</f>
        <v>C</v>
      </c>
      <c r="C531" s="120">
        <f>VLOOKUP(B536,'[2]Visual Chart'!$A$2:$R$481,5,0)</f>
        <v>383</v>
      </c>
      <c r="D531" s="885" t="str">
        <f>VLOOKUP(D536,'[2]Visual Chart'!$A$2:$R$481,13,0)</f>
        <v>C</v>
      </c>
      <c r="E531" s="120">
        <f>VLOOKUP(D536,'[2]Visual Chart'!$A$2:$R$481,5,0)</f>
        <v>446</v>
      </c>
      <c r="F531" s="885">
        <f>VLOOKUP(F536,'[2]Visual Chart'!$A$2:$R$481,13,0)</f>
        <v>0</v>
      </c>
      <c r="G531" s="120">
        <f>VLOOKUP(F536,'[2]Visual Chart'!$A$2:$R$481,5,0)</f>
        <v>403</v>
      </c>
      <c r="H531" s="885">
        <f>VLOOKUP(H536,'[2]Visual Chart'!$A$2:$R$481,13,0)</f>
        <v>0</v>
      </c>
      <c r="I531" s="120">
        <f>VLOOKUP(H536,'[2]Visual Chart'!$A$2:$R$481,5,0)</f>
        <v>464.07799999999997</v>
      </c>
      <c r="J531" s="885">
        <f>VLOOKUP(J536,'[2]Visual Chart'!$A$2:$R$481,13,0)</f>
        <v>0</v>
      </c>
      <c r="K531" s="120">
        <f>VLOOKUP(J536,'[2]Visual Chart'!$A$2:$R$481,5,0)</f>
        <v>180</v>
      </c>
      <c r="L531" s="885">
        <f>VLOOKUP(L536,'[2]Visual Chart'!$A$2:$R$481,13,0)</f>
        <v>0</v>
      </c>
      <c r="M531" s="120">
        <f>VLOOKUP(L536,'[2]Visual Chart'!$A$2:$R$481,5,0)</f>
        <v>360</v>
      </c>
      <c r="N531" s="885">
        <f>VLOOKUP(N536,'[2]Visual Chart'!$A$2:$R$481,13,0)</f>
        <v>0</v>
      </c>
      <c r="O531" s="120">
        <f>VLOOKUP(N536,'[2]Visual Chart'!$A$2:$R$481,5,0)</f>
        <v>310</v>
      </c>
      <c r="P531" s="885" t="str">
        <f>VLOOKUP(P536,'[2]Visual Chart'!$A$2:$R$481,13,0)</f>
        <v>C</v>
      </c>
      <c r="Q531" s="120">
        <f>VLOOKUP(P536,'[2]Visual Chart'!$A$2:$R$481,5,0)</f>
        <v>362</v>
      </c>
      <c r="R531" s="885">
        <f>VLOOKUP(R536,'[2]Visual Chart'!$A$2:$R$481,13,0)</f>
        <v>0</v>
      </c>
      <c r="S531" s="120">
        <f>VLOOKUP(R536,'[2]Visual Chart'!$A$2:$R$481,5,0)</f>
        <v>251</v>
      </c>
      <c r="T531" s="885">
        <f>VLOOKUP(T536,'[2]Visual Chart'!$A$2:$R$481,13,0)</f>
        <v>0</v>
      </c>
      <c r="U531" s="120">
        <f>VLOOKUP(T536,'[2]Visual Chart'!$A$2:$R$481,5,0)</f>
        <v>222</v>
      </c>
      <c r="V531" s="871">
        <f>SUM(C531:U531)</f>
        <v>3381.078</v>
      </c>
      <c r="W531" s="871"/>
      <c r="X531" s="873"/>
      <c r="Y531" s="868"/>
      <c r="Z531" s="868"/>
      <c r="AA531" s="875"/>
      <c r="AB531" s="875"/>
      <c r="AC531" s="868"/>
      <c r="AD531" s="868"/>
      <c r="AE531" s="868"/>
      <c r="AF531" s="868"/>
      <c r="AG531" s="868"/>
      <c r="AH531" s="868"/>
      <c r="AI531" s="868"/>
      <c r="AJ531" s="868"/>
      <c r="AK531" s="868"/>
      <c r="AL531" s="870"/>
    </row>
    <row r="532" spans="2:38" ht="14.5">
      <c r="B532" s="886"/>
      <c r="C532" s="629"/>
      <c r="D532" s="886"/>
      <c r="E532" s="629"/>
      <c r="F532" s="886"/>
      <c r="G532" s="629"/>
      <c r="H532" s="886"/>
      <c r="I532" s="629"/>
      <c r="J532" s="886"/>
      <c r="K532" s="629"/>
      <c r="L532" s="886"/>
      <c r="M532" s="629"/>
      <c r="N532" s="886"/>
      <c r="O532" s="629"/>
      <c r="P532" s="886"/>
      <c r="Q532" s="629"/>
      <c r="R532" s="886"/>
      <c r="S532" s="629"/>
      <c r="T532" s="886"/>
      <c r="U532" s="627"/>
      <c r="V532" s="627"/>
      <c r="W532" s="627"/>
      <c r="X532" s="873"/>
      <c r="Y532" s="868"/>
      <c r="Z532" s="868"/>
      <c r="AA532" s="875"/>
      <c r="AB532" s="875"/>
      <c r="AC532" s="868"/>
      <c r="AD532" s="868"/>
      <c r="AE532" s="868"/>
      <c r="AF532" s="868"/>
      <c r="AG532" s="868"/>
      <c r="AH532" s="868"/>
      <c r="AI532" s="868"/>
      <c r="AJ532" s="868"/>
      <c r="AK532" s="868"/>
      <c r="AL532" s="870"/>
    </row>
    <row r="533" spans="2:38" ht="15" thickBot="1">
      <c r="B533" s="887"/>
      <c r="C533" s="626"/>
      <c r="D533" s="887"/>
      <c r="E533" s="626"/>
      <c r="F533" s="887"/>
      <c r="G533" s="626"/>
      <c r="H533" s="887"/>
      <c r="I533" s="626"/>
      <c r="J533" s="887"/>
      <c r="K533" s="626"/>
      <c r="L533" s="887"/>
      <c r="M533" s="626"/>
      <c r="N533" s="887"/>
      <c r="O533" s="626"/>
      <c r="P533" s="887"/>
      <c r="Q533" s="626"/>
      <c r="R533" s="887"/>
      <c r="S533" s="626"/>
      <c r="T533" s="887"/>
      <c r="U533" s="627"/>
      <c r="V533" s="627"/>
      <c r="W533" s="627"/>
      <c r="X533" s="873"/>
      <c r="Y533" s="868"/>
      <c r="Z533" s="868"/>
      <c r="AA533" s="875"/>
      <c r="AB533" s="875"/>
      <c r="AC533" s="868"/>
      <c r="AD533" s="868"/>
      <c r="AE533" s="868"/>
      <c r="AF533" s="868"/>
      <c r="AG533" s="868"/>
      <c r="AH533" s="868"/>
      <c r="AI533" s="868"/>
      <c r="AJ533" s="868"/>
      <c r="AK533" s="868"/>
      <c r="AL533" s="870"/>
    </row>
    <row r="534" spans="2:38" ht="14.5">
      <c r="B534" s="120" t="str">
        <f>VLOOKUP(B536,'[2]Visual Chart'!$A$2:$R$481,3,0)</f>
        <v>A+6</v>
      </c>
      <c r="C534" s="628"/>
      <c r="D534" s="120" t="str">
        <f>VLOOKUP(D536,'[2]Visual Chart'!$A$2:$R$481,3,0)</f>
        <v>A+3</v>
      </c>
      <c r="E534" s="628"/>
      <c r="F534" s="120" t="str">
        <f>VLOOKUP(F536,'[2]Visual Chart'!$A$2:$R$481,3,0)</f>
        <v>A+6</v>
      </c>
      <c r="G534" s="628"/>
      <c r="H534" s="120" t="str">
        <f>VLOOKUP(H536,'[2]Visual Chart'!$A$2:$R$481,3,0)</f>
        <v>B1+9</v>
      </c>
      <c r="I534" s="628"/>
      <c r="J534" s="120" t="str">
        <f>VLOOKUP(J536,'[2]Visual Chart'!$A$2:$R$481,3,0)</f>
        <v>D45+9</v>
      </c>
      <c r="K534" s="628"/>
      <c r="L534" s="120" t="str">
        <f>VLOOKUP(L536,'[2]Visual Chart'!$A$2:$R$481,3,0)</f>
        <v>D45+9</v>
      </c>
      <c r="M534" s="628"/>
      <c r="N534" s="120" t="str">
        <f>VLOOKUP(N536,'[2]Visual Chart'!$A$2:$R$481,3,0)</f>
        <v>A+0</v>
      </c>
      <c r="O534" s="628"/>
      <c r="P534" s="120" t="str">
        <f>VLOOKUP(P536,'[2]Visual Chart'!$A$2:$R$481,3,0)</f>
        <v>A+0</v>
      </c>
      <c r="Q534" s="628"/>
      <c r="R534" s="120" t="str">
        <f>VLOOKUP(R536,'[2]Visual Chart'!$A$2:$R$481,3,0)</f>
        <v>A+0</v>
      </c>
      <c r="S534" s="628"/>
      <c r="T534" s="120" t="str">
        <f>VLOOKUP(T536,'[2]Visual Chart'!$A$2:$R$481,3,0)</f>
        <v>B1+0</v>
      </c>
      <c r="U534" s="627"/>
      <c r="V534" s="627"/>
      <c r="W534" s="627"/>
      <c r="X534" s="873"/>
      <c r="Y534" s="868"/>
      <c r="Z534" s="868"/>
      <c r="AA534" s="875"/>
      <c r="AB534" s="875"/>
      <c r="AC534" s="868"/>
      <c r="AD534" s="868"/>
      <c r="AE534" s="868"/>
      <c r="AF534" s="868"/>
      <c r="AG534" s="868"/>
      <c r="AH534" s="868"/>
      <c r="AI534" s="868"/>
      <c r="AJ534" s="868"/>
      <c r="AK534" s="868"/>
      <c r="AL534" s="870"/>
    </row>
    <row r="535" spans="2:38" ht="14.5">
      <c r="B535" s="628"/>
      <c r="C535" s="628"/>
      <c r="D535" s="142"/>
      <c r="E535" s="628"/>
      <c r="F535" s="142"/>
      <c r="G535" s="628"/>
      <c r="H535" s="142"/>
      <c r="I535" s="628"/>
      <c r="J535" s="142"/>
      <c r="K535" s="628" t="s">
        <v>781</v>
      </c>
      <c r="L535" s="142"/>
      <c r="M535" s="628"/>
      <c r="N535" s="628"/>
      <c r="O535" s="628"/>
      <c r="P535" s="628"/>
      <c r="Q535" s="628"/>
      <c r="R535" s="628"/>
      <c r="S535" s="628"/>
      <c r="T535" s="628"/>
      <c r="U535" s="627" t="s">
        <v>1706</v>
      </c>
      <c r="V535" s="627"/>
      <c r="W535" s="627"/>
      <c r="X535" s="873"/>
      <c r="Y535" s="868"/>
      <c r="Z535" s="868"/>
      <c r="AA535" s="875"/>
      <c r="AB535" s="875"/>
      <c r="AC535" s="868"/>
      <c r="AD535" s="868"/>
      <c r="AE535" s="868"/>
      <c r="AF535" s="868"/>
      <c r="AG535" s="868"/>
      <c r="AH535" s="868"/>
      <c r="AI535" s="868"/>
      <c r="AJ535" s="868"/>
      <c r="AK535" s="868"/>
      <c r="AL535" s="870"/>
    </row>
    <row r="536" spans="2:38" ht="15" thickBot="1">
      <c r="B536" s="640">
        <f>T525+1</f>
        <v>440</v>
      </c>
      <c r="C536" s="640"/>
      <c r="D536" s="640">
        <f>B536+1</f>
        <v>441</v>
      </c>
      <c r="E536" s="640"/>
      <c r="F536" s="640">
        <f t="shared" ref="F536" si="348">D536+1</f>
        <v>442</v>
      </c>
      <c r="G536" s="640"/>
      <c r="H536" s="640">
        <f t="shared" ref="H536" si="349">F536+1</f>
        <v>443</v>
      </c>
      <c r="I536" s="640"/>
      <c r="J536" s="640">
        <f t="shared" ref="J536" si="350">H536+1</f>
        <v>444</v>
      </c>
      <c r="K536" s="640"/>
      <c r="L536" s="640">
        <f t="shared" ref="L536" si="351">J536+1</f>
        <v>445</v>
      </c>
      <c r="M536" s="640"/>
      <c r="N536" s="640">
        <f t="shared" ref="N536" si="352">L536+1</f>
        <v>446</v>
      </c>
      <c r="O536" s="640"/>
      <c r="P536" s="640">
        <f t="shared" ref="P536" si="353">N536+1</f>
        <v>447</v>
      </c>
      <c r="Q536" s="640"/>
      <c r="R536" s="640">
        <f t="shared" ref="R536" si="354">P536+1</f>
        <v>448</v>
      </c>
      <c r="S536" s="640"/>
      <c r="T536" s="640">
        <f t="shared" ref="T536" si="355">R536+1</f>
        <v>449</v>
      </c>
      <c r="U536" s="627"/>
      <c r="V536" s="627"/>
      <c r="W536" s="627"/>
      <c r="X536" s="873"/>
      <c r="Y536" s="868"/>
      <c r="Z536" s="868"/>
      <c r="AA536" s="876"/>
      <c r="AB536" s="877"/>
      <c r="AC536" s="868"/>
      <c r="AD536" s="868"/>
      <c r="AE536" s="868"/>
      <c r="AF536" s="868"/>
      <c r="AG536" s="868"/>
      <c r="AH536" s="868"/>
      <c r="AI536" s="868"/>
      <c r="AJ536" s="868"/>
      <c r="AK536" s="868"/>
      <c r="AL536" s="870"/>
    </row>
    <row r="537" spans="2:38" ht="15.5">
      <c r="B537" s="626"/>
      <c r="C537" s="626"/>
      <c r="D537" s="631"/>
      <c r="E537" s="626"/>
      <c r="F537" s="631"/>
      <c r="G537" s="632"/>
      <c r="H537" s="631"/>
      <c r="I537" s="631"/>
      <c r="J537" s="626"/>
      <c r="K537" s="626"/>
      <c r="L537" s="626"/>
      <c r="M537" s="626"/>
      <c r="N537" s="626"/>
      <c r="O537" s="626"/>
      <c r="P537" s="626"/>
      <c r="Q537" s="626"/>
      <c r="R537" s="626"/>
      <c r="S537" s="626"/>
      <c r="T537" s="626"/>
      <c r="U537" s="627"/>
      <c r="V537" s="627"/>
      <c r="W537" s="627"/>
      <c r="X537" s="872">
        <f>V542/1000</f>
        <v>4.1406580000000002</v>
      </c>
      <c r="Y537" s="867">
        <f>X537</f>
        <v>4.1406580000000002</v>
      </c>
      <c r="Z537" s="867"/>
      <c r="AA537" s="874">
        <v>3</v>
      </c>
      <c r="AB537" s="874">
        <v>2</v>
      </c>
      <c r="AC537" s="867">
        <f>AA537-AB537</f>
        <v>1</v>
      </c>
      <c r="AD537" s="867">
        <v>2</v>
      </c>
      <c r="AE537" s="867">
        <v>10</v>
      </c>
      <c r="AF537" s="867">
        <v>0</v>
      </c>
      <c r="AG537" s="867">
        <f>AE537-AF537</f>
        <v>10</v>
      </c>
      <c r="AH537" s="867"/>
      <c r="AI537" s="867"/>
      <c r="AJ537" s="867"/>
      <c r="AK537" s="867"/>
      <c r="AL537" s="869"/>
    </row>
    <row r="538" spans="2:38" ht="14.5">
      <c r="B538" s="120" t="str">
        <f>VLOOKUP(B547,'[2]Visual Chart'!$A$2:$R$481,2,0)</f>
        <v>134/0</v>
      </c>
      <c r="C538" s="626"/>
      <c r="D538" s="120" t="str">
        <f>VLOOKUP(D547,'[2]Visual Chart'!$A$2:$R$481,2,0)</f>
        <v>134/1</v>
      </c>
      <c r="E538" s="626"/>
      <c r="F538" s="120" t="str">
        <f>VLOOKUP(F547,'[2]Visual Chart'!$A$2:$R$481,2,0)</f>
        <v>134/2</v>
      </c>
      <c r="G538" s="626"/>
      <c r="H538" s="120" t="str">
        <f>VLOOKUP(H547,'[2]Visual Chart'!$A$2:$R$481,2,0)</f>
        <v>134/3</v>
      </c>
      <c r="I538" s="626"/>
      <c r="J538" s="120" t="str">
        <f>VLOOKUP(J547,'[2]Visual Chart'!$A$2:$R$481,2,0)</f>
        <v>134/4</v>
      </c>
      <c r="K538" s="626"/>
      <c r="L538" s="120" t="str">
        <f>VLOOKUP(L547,'[2]Visual Chart'!$A$2:$R$481,2,0)</f>
        <v>134/5</v>
      </c>
      <c r="M538" s="626"/>
      <c r="N538" s="120" t="str">
        <f>VLOOKUP(N547,'[2]Visual Chart'!$A$2:$R$481,2,0)</f>
        <v>134/6</v>
      </c>
      <c r="O538" s="626"/>
      <c r="P538" s="120" t="str">
        <f>VLOOKUP(P547,'[2]Visual Chart'!$A$2:$R$481,2,0)</f>
        <v>134/7</v>
      </c>
      <c r="Q538" s="626"/>
      <c r="R538" s="120" t="str">
        <f>VLOOKUP(R547,'[2]Visual Chart'!$A$2:$R$481,2,0)</f>
        <v>134/8</v>
      </c>
      <c r="S538" s="626"/>
      <c r="T538" s="120" t="str">
        <f>VLOOKUP(T547,'[2]Visual Chart'!$A$2:$R$481,2,0)</f>
        <v>134/9</v>
      </c>
      <c r="U538" s="627"/>
      <c r="V538" s="627"/>
      <c r="W538" s="627"/>
      <c r="X538" s="873"/>
      <c r="Y538" s="868"/>
      <c r="Z538" s="868"/>
      <c r="AA538" s="875"/>
      <c r="AB538" s="875"/>
      <c r="AC538" s="868"/>
      <c r="AD538" s="868"/>
      <c r="AE538" s="868"/>
      <c r="AF538" s="868"/>
      <c r="AG538" s="868"/>
      <c r="AH538" s="868"/>
      <c r="AI538" s="868"/>
      <c r="AJ538" s="868"/>
      <c r="AK538" s="868"/>
      <c r="AL538" s="870"/>
    </row>
    <row r="539" spans="2:38" ht="14.5">
      <c r="B539" s="626"/>
      <c r="C539" s="626"/>
      <c r="D539" s="626"/>
      <c r="E539" s="626"/>
      <c r="F539" s="626"/>
      <c r="G539" s="626"/>
      <c r="H539" s="626"/>
      <c r="I539" s="626"/>
      <c r="J539" s="626"/>
      <c r="K539" s="626"/>
      <c r="L539" s="626"/>
      <c r="M539" s="626"/>
      <c r="N539" s="626"/>
      <c r="O539" s="626"/>
      <c r="P539" s="626"/>
      <c r="Q539" s="626"/>
      <c r="R539" s="626"/>
      <c r="S539" s="626"/>
      <c r="T539" s="626"/>
      <c r="U539" s="627"/>
      <c r="V539" s="627"/>
      <c r="W539" s="627"/>
      <c r="X539" s="873"/>
      <c r="Y539" s="868"/>
      <c r="Z539" s="868"/>
      <c r="AA539" s="875"/>
      <c r="AB539" s="875"/>
      <c r="AC539" s="868"/>
      <c r="AD539" s="868"/>
      <c r="AE539" s="868"/>
      <c r="AF539" s="868"/>
      <c r="AG539" s="868"/>
      <c r="AH539" s="868"/>
      <c r="AI539" s="868"/>
      <c r="AJ539" s="868"/>
      <c r="AK539" s="868"/>
      <c r="AL539" s="870"/>
    </row>
    <row r="540" spans="2:38" ht="14.5">
      <c r="B540" s="628"/>
      <c r="C540" s="628"/>
      <c r="D540" s="628"/>
      <c r="E540" s="626"/>
      <c r="F540" s="628"/>
      <c r="G540" s="628"/>
      <c r="H540" s="628"/>
      <c r="I540" s="626"/>
      <c r="J540" s="626"/>
      <c r="K540" s="626"/>
      <c r="L540" s="626"/>
      <c r="M540" s="626"/>
      <c r="N540" s="626"/>
      <c r="O540" s="626"/>
      <c r="P540" s="626"/>
      <c r="Q540" s="626"/>
      <c r="R540" s="626"/>
      <c r="S540" s="626"/>
      <c r="T540" s="626"/>
      <c r="U540" s="627"/>
      <c r="V540" s="627"/>
      <c r="W540" s="627"/>
      <c r="X540" s="873"/>
      <c r="Y540" s="868"/>
      <c r="Z540" s="868"/>
      <c r="AA540" s="875"/>
      <c r="AB540" s="875"/>
      <c r="AC540" s="868"/>
      <c r="AD540" s="868"/>
      <c r="AE540" s="868"/>
      <c r="AF540" s="868"/>
      <c r="AG540" s="868"/>
      <c r="AH540" s="868"/>
      <c r="AI540" s="868"/>
      <c r="AJ540" s="868"/>
      <c r="AK540" s="868"/>
      <c r="AL540" s="870"/>
    </row>
    <row r="541" spans="2:38" ht="15" thickBot="1">
      <c r="B541" s="628"/>
      <c r="C541" s="628"/>
      <c r="D541" s="628"/>
      <c r="E541" s="626"/>
      <c r="F541" s="628"/>
      <c r="G541" s="628"/>
      <c r="H541" s="628"/>
      <c r="I541" s="626"/>
      <c r="J541" s="626"/>
      <c r="K541" s="626"/>
      <c r="L541" s="626"/>
      <c r="M541" s="626"/>
      <c r="N541" s="626"/>
      <c r="O541" s="626"/>
      <c r="P541" s="626"/>
      <c r="Q541" s="626"/>
      <c r="R541" s="626"/>
      <c r="S541" s="626"/>
      <c r="T541" s="626"/>
      <c r="U541" s="627"/>
      <c r="V541" s="627"/>
      <c r="W541" s="627"/>
      <c r="X541" s="873"/>
      <c r="Y541" s="868"/>
      <c r="Z541" s="868"/>
      <c r="AA541" s="875"/>
      <c r="AB541" s="875"/>
      <c r="AC541" s="868"/>
      <c r="AD541" s="868"/>
      <c r="AE541" s="868"/>
      <c r="AF541" s="868"/>
      <c r="AG541" s="868"/>
      <c r="AH541" s="868"/>
      <c r="AI541" s="868"/>
      <c r="AJ541" s="868"/>
      <c r="AK541" s="868"/>
      <c r="AL541" s="870"/>
    </row>
    <row r="542" spans="2:38" ht="14.5">
      <c r="B542" s="885">
        <f>VLOOKUP(B547,'[2]Visual Chart'!$A$2:$R$481,13,0)</f>
        <v>0</v>
      </c>
      <c r="C542" s="120">
        <f>VLOOKUP(B547,'[2]Visual Chart'!$A$2:$R$481,5,0)</f>
        <v>451</v>
      </c>
      <c r="D542" s="885">
        <f>VLOOKUP(D547,'[2]Visual Chart'!$A$2:$R$481,13,0)</f>
        <v>0</v>
      </c>
      <c r="E542" s="120">
        <f>VLOOKUP(D547,'[2]Visual Chart'!$A$2:$R$481,5,0)</f>
        <v>394</v>
      </c>
      <c r="F542" s="885" t="str">
        <f>VLOOKUP(F547,'[2]Visual Chart'!$A$2:$R$481,13,0)</f>
        <v>C</v>
      </c>
      <c r="G542" s="120">
        <f>VLOOKUP(F547,'[2]Visual Chart'!$A$2:$R$481,5,0)</f>
        <v>452</v>
      </c>
      <c r="H542" s="885" t="str">
        <f>VLOOKUP(H547,'[2]Visual Chart'!$A$2:$R$481,13,0)</f>
        <v>C</v>
      </c>
      <c r="I542" s="120">
        <f>VLOOKUP(H547,'[2]Visual Chart'!$A$2:$R$481,5,0)</f>
        <v>396</v>
      </c>
      <c r="J542" s="885" t="str">
        <f>VLOOKUP(J547,'[2]Visual Chart'!$A$2:$R$481,13,0)</f>
        <v>C</v>
      </c>
      <c r="K542" s="120">
        <f>VLOOKUP(J547,'[2]Visual Chart'!$A$2:$R$481,5,0)</f>
        <v>435</v>
      </c>
      <c r="L542" s="885" t="str">
        <f>VLOOKUP(L547,'[2]Visual Chart'!$A$2:$R$481,13,0)</f>
        <v>C</v>
      </c>
      <c r="M542" s="120">
        <f>VLOOKUP(L547,'[2]Visual Chart'!$A$2:$R$481,5,0)</f>
        <v>407</v>
      </c>
      <c r="N542" s="885" t="str">
        <f>VLOOKUP(N547,'[2]Visual Chart'!$A$2:$R$481,13,0)</f>
        <v>C</v>
      </c>
      <c r="O542" s="120">
        <f>VLOOKUP(N547,'[2]Visual Chart'!$A$2:$R$481,5,0)</f>
        <v>439</v>
      </c>
      <c r="P542" s="885" t="str">
        <f>VLOOKUP(P547,'[2]Visual Chart'!$A$2:$R$481,13,0)</f>
        <v>C</v>
      </c>
      <c r="Q542" s="120">
        <f>VLOOKUP(P547,'[2]Visual Chart'!$A$2:$R$481,5,0)</f>
        <v>410</v>
      </c>
      <c r="R542" s="885" t="str">
        <f>VLOOKUP(R547,'[2]Visual Chart'!$A$2:$R$481,13,0)</f>
        <v>C</v>
      </c>
      <c r="S542" s="120">
        <f>VLOOKUP(R547,'[2]Visual Chart'!$A$2:$R$481,5,0)</f>
        <v>384</v>
      </c>
      <c r="T542" s="885" t="str">
        <f>VLOOKUP(T547,'[2]Visual Chart'!$A$2:$R$481,13,0)</f>
        <v>C</v>
      </c>
      <c r="U542" s="120">
        <f>VLOOKUP(T547,'[2]Visual Chart'!$A$2:$R$481,5,0)</f>
        <v>372.65800000000002</v>
      </c>
      <c r="V542" s="871">
        <f>SUM(C542:U542)</f>
        <v>4140.6580000000004</v>
      </c>
      <c r="W542" s="871"/>
      <c r="X542" s="873"/>
      <c r="Y542" s="868"/>
      <c r="Z542" s="868"/>
      <c r="AA542" s="875"/>
      <c r="AB542" s="875"/>
      <c r="AC542" s="868"/>
      <c r="AD542" s="868"/>
      <c r="AE542" s="868"/>
      <c r="AF542" s="868"/>
      <c r="AG542" s="868"/>
      <c r="AH542" s="868"/>
      <c r="AI542" s="868"/>
      <c r="AJ542" s="868"/>
      <c r="AK542" s="868"/>
      <c r="AL542" s="870"/>
    </row>
    <row r="543" spans="2:38" ht="14.5">
      <c r="B543" s="886"/>
      <c r="C543" s="629"/>
      <c r="D543" s="886"/>
      <c r="E543" s="629"/>
      <c r="F543" s="886"/>
      <c r="G543" s="629"/>
      <c r="H543" s="886"/>
      <c r="I543" s="629"/>
      <c r="J543" s="886"/>
      <c r="K543" s="629"/>
      <c r="L543" s="886"/>
      <c r="M543" s="629"/>
      <c r="N543" s="886"/>
      <c r="O543" s="629"/>
      <c r="P543" s="886"/>
      <c r="Q543" s="629"/>
      <c r="R543" s="886"/>
      <c r="S543" s="629"/>
      <c r="T543" s="886"/>
      <c r="U543" s="627"/>
      <c r="V543" s="627"/>
      <c r="W543" s="627"/>
      <c r="X543" s="873"/>
      <c r="Y543" s="868"/>
      <c r="Z543" s="868"/>
      <c r="AA543" s="875"/>
      <c r="AB543" s="875"/>
      <c r="AC543" s="868"/>
      <c r="AD543" s="868"/>
      <c r="AE543" s="868"/>
      <c r="AF543" s="868"/>
      <c r="AG543" s="868"/>
      <c r="AH543" s="868"/>
      <c r="AI543" s="868"/>
      <c r="AJ543" s="868"/>
      <c r="AK543" s="868"/>
      <c r="AL543" s="870"/>
    </row>
    <row r="544" spans="2:38" ht="15" thickBot="1">
      <c r="B544" s="887"/>
      <c r="C544" s="626"/>
      <c r="D544" s="887"/>
      <c r="E544" s="626"/>
      <c r="F544" s="887"/>
      <c r="G544" s="626"/>
      <c r="H544" s="887"/>
      <c r="I544" s="626"/>
      <c r="J544" s="887"/>
      <c r="K544" s="626"/>
      <c r="L544" s="887"/>
      <c r="M544" s="626"/>
      <c r="N544" s="887"/>
      <c r="O544" s="626"/>
      <c r="P544" s="887"/>
      <c r="Q544" s="626"/>
      <c r="R544" s="887"/>
      <c r="S544" s="626"/>
      <c r="T544" s="887"/>
      <c r="U544" s="627"/>
      <c r="V544" s="627"/>
      <c r="W544" s="627"/>
      <c r="X544" s="873"/>
      <c r="Y544" s="868"/>
      <c r="Z544" s="868"/>
      <c r="AA544" s="875"/>
      <c r="AB544" s="875"/>
      <c r="AC544" s="868"/>
      <c r="AD544" s="868"/>
      <c r="AE544" s="868"/>
      <c r="AF544" s="868"/>
      <c r="AG544" s="868"/>
      <c r="AH544" s="868"/>
      <c r="AI544" s="868"/>
      <c r="AJ544" s="868"/>
      <c r="AK544" s="868"/>
      <c r="AL544" s="870"/>
    </row>
    <row r="545" spans="2:38" ht="14.5">
      <c r="B545" s="120" t="str">
        <f>VLOOKUP(B547,'[2]Visual Chart'!$A$2:$R$481,3,0)</f>
        <v>B2+6</v>
      </c>
      <c r="C545" s="628"/>
      <c r="D545" s="120" t="str">
        <f>VLOOKUP(D547,'[2]Visual Chart'!$A$2:$R$481,3,0)</f>
        <v>A+9</v>
      </c>
      <c r="E545" s="628"/>
      <c r="F545" s="120" t="str">
        <f>VLOOKUP(F547,'[2]Visual Chart'!$A$2:$R$481,3,0)</f>
        <v>A+3</v>
      </c>
      <c r="G545" s="628"/>
      <c r="H545" s="120" t="str">
        <f>VLOOKUP(H547,'[2]Visual Chart'!$A$2:$R$481,3,0)</f>
        <v>A+6</v>
      </c>
      <c r="I545" s="628"/>
      <c r="J545" s="120" t="str">
        <f>VLOOKUP(J547,'[2]Visual Chart'!$A$2:$R$481,3,0)</f>
        <v>A+3</v>
      </c>
      <c r="K545" s="628"/>
      <c r="L545" s="120" t="str">
        <f>VLOOKUP(L547,'[2]Visual Chart'!$A$2:$R$481,3,0)</f>
        <v>A+0</v>
      </c>
      <c r="M545" s="628"/>
      <c r="N545" s="120" t="str">
        <f>VLOOKUP(N547,'[2]Visual Chart'!$A$2:$R$481,3,0)</f>
        <v>A+3</v>
      </c>
      <c r="O545" s="628"/>
      <c r="P545" s="120" t="str">
        <f>VLOOKUP(P547,'[2]Visual Chart'!$A$2:$R$481,3,0)</f>
        <v>A+3</v>
      </c>
      <c r="Q545" s="628"/>
      <c r="R545" s="120" t="str">
        <f>VLOOKUP(R547,'[2]Visual Chart'!$A$2:$R$481,3,0)</f>
        <v>A+3</v>
      </c>
      <c r="S545" s="628"/>
      <c r="T545" s="120" t="str">
        <f>VLOOKUP(T547,'[2]Visual Chart'!$A$2:$R$481,3,0)</f>
        <v>A+0</v>
      </c>
      <c r="U545" s="627"/>
      <c r="V545" s="627"/>
      <c r="W545" s="627"/>
      <c r="X545" s="873"/>
      <c r="Y545" s="868"/>
      <c r="Z545" s="868"/>
      <c r="AA545" s="875"/>
      <c r="AB545" s="875"/>
      <c r="AC545" s="868"/>
      <c r="AD545" s="868"/>
      <c r="AE545" s="868"/>
      <c r="AF545" s="868"/>
      <c r="AG545" s="868"/>
      <c r="AH545" s="868"/>
      <c r="AI545" s="868"/>
      <c r="AJ545" s="868"/>
      <c r="AK545" s="868"/>
      <c r="AL545" s="870"/>
    </row>
    <row r="546" spans="2:38" ht="14.5">
      <c r="B546" s="628"/>
      <c r="C546" s="628"/>
      <c r="D546" s="142"/>
      <c r="E546" s="628"/>
      <c r="F546" s="142"/>
      <c r="G546" s="628"/>
      <c r="H546" s="142"/>
      <c r="I546" s="628"/>
      <c r="J546" s="142"/>
      <c r="K546" s="628"/>
      <c r="L546" s="142"/>
      <c r="M546" s="628"/>
      <c r="N546" s="628"/>
      <c r="O546" s="628"/>
      <c r="P546" s="628"/>
      <c r="Q546" s="628"/>
      <c r="R546" s="628"/>
      <c r="S546" s="628"/>
      <c r="T546" s="628"/>
      <c r="U546" s="627"/>
      <c r="V546" s="627"/>
      <c r="W546" s="627"/>
      <c r="X546" s="873"/>
      <c r="Y546" s="868"/>
      <c r="Z546" s="868"/>
      <c r="AA546" s="875"/>
      <c r="AB546" s="875"/>
      <c r="AC546" s="868"/>
      <c r="AD546" s="868"/>
      <c r="AE546" s="868"/>
      <c r="AF546" s="868"/>
      <c r="AG546" s="868"/>
      <c r="AH546" s="868"/>
      <c r="AI546" s="868"/>
      <c r="AJ546" s="868"/>
      <c r="AK546" s="868"/>
      <c r="AL546" s="870"/>
    </row>
    <row r="547" spans="2:38" ht="15" thickBot="1">
      <c r="B547" s="640">
        <f>T536+1</f>
        <v>450</v>
      </c>
      <c r="C547" s="640"/>
      <c r="D547" s="640">
        <f>B547+1</f>
        <v>451</v>
      </c>
      <c r="E547" s="640"/>
      <c r="F547" s="640">
        <f t="shared" ref="F547" si="356">D547+1</f>
        <v>452</v>
      </c>
      <c r="G547" s="640"/>
      <c r="H547" s="640">
        <f t="shared" ref="H547" si="357">F547+1</f>
        <v>453</v>
      </c>
      <c r="I547" s="640"/>
      <c r="J547" s="640">
        <f t="shared" ref="J547" si="358">H547+1</f>
        <v>454</v>
      </c>
      <c r="K547" s="640"/>
      <c r="L547" s="640">
        <f t="shared" ref="L547" si="359">J547+1</f>
        <v>455</v>
      </c>
      <c r="M547" s="640"/>
      <c r="N547" s="640">
        <f t="shared" ref="N547" si="360">L547+1</f>
        <v>456</v>
      </c>
      <c r="O547" s="640"/>
      <c r="P547" s="640">
        <f t="shared" ref="P547" si="361">N547+1</f>
        <v>457</v>
      </c>
      <c r="Q547" s="640"/>
      <c r="R547" s="640">
        <f t="shared" ref="R547" si="362">P547+1</f>
        <v>458</v>
      </c>
      <c r="S547" s="640"/>
      <c r="T547" s="640">
        <f t="shared" ref="T547" si="363">R547+1</f>
        <v>459</v>
      </c>
      <c r="U547" s="627"/>
      <c r="V547" s="627"/>
      <c r="W547" s="627"/>
      <c r="X547" s="873"/>
      <c r="Y547" s="868"/>
      <c r="Z547" s="868"/>
      <c r="AA547" s="876"/>
      <c r="AB547" s="877"/>
      <c r="AC547" s="868"/>
      <c r="AD547" s="868"/>
      <c r="AE547" s="868"/>
      <c r="AF547" s="868"/>
      <c r="AG547" s="868"/>
      <c r="AH547" s="868"/>
      <c r="AI547" s="868"/>
      <c r="AJ547" s="868"/>
      <c r="AK547" s="868"/>
      <c r="AL547" s="870"/>
    </row>
    <row r="548" spans="2:38" ht="15.5">
      <c r="B548" s="626"/>
      <c r="C548" s="626"/>
      <c r="D548" s="631"/>
      <c r="E548" s="626"/>
      <c r="F548" s="631"/>
      <c r="G548" s="632"/>
      <c r="H548" s="631"/>
      <c r="I548" s="631"/>
      <c r="J548" s="626"/>
      <c r="K548" s="626"/>
      <c r="L548" s="626"/>
      <c r="M548" s="626"/>
      <c r="N548" s="626"/>
      <c r="O548" s="626"/>
      <c r="P548" s="626"/>
      <c r="Q548" s="626"/>
      <c r="R548" s="626"/>
      <c r="S548" s="626"/>
      <c r="T548" s="626"/>
      <c r="U548" s="627"/>
      <c r="V548" s="627"/>
      <c r="W548" s="627"/>
      <c r="X548" s="872">
        <f>V553/1000</f>
        <v>4.1967039999999995</v>
      </c>
      <c r="Y548" s="867">
        <f>X548</f>
        <v>4.1967039999999995</v>
      </c>
      <c r="Z548" s="867"/>
      <c r="AA548" s="874">
        <v>3</v>
      </c>
      <c r="AB548" s="874">
        <v>2</v>
      </c>
      <c r="AC548" s="867">
        <f>AA548-AB548</f>
        <v>1</v>
      </c>
      <c r="AD548" s="867">
        <v>7</v>
      </c>
      <c r="AE548" s="867">
        <v>10</v>
      </c>
      <c r="AF548" s="867">
        <v>0</v>
      </c>
      <c r="AG548" s="867">
        <f>AE548-AF548</f>
        <v>10</v>
      </c>
      <c r="AH548" s="867"/>
      <c r="AI548" s="867"/>
      <c r="AJ548" s="867"/>
      <c r="AK548" s="867"/>
      <c r="AL548" s="869"/>
    </row>
    <row r="549" spans="2:38" ht="14.5">
      <c r="B549" s="120" t="str">
        <f>VLOOKUP(B558,'[2]Visual Chart'!$A$2:$R$481,2,0)</f>
        <v>135/0</v>
      </c>
      <c r="C549" s="626"/>
      <c r="D549" s="120" t="str">
        <f>VLOOKUP(D558,'[2]Visual Chart'!$A$2:$R$481,2,0)</f>
        <v>136/0</v>
      </c>
      <c r="E549" s="626"/>
      <c r="F549" s="120" t="str">
        <f>VLOOKUP(F558,'[2]Visual Chart'!$A$2:$R$481,2,0)</f>
        <v>136/1</v>
      </c>
      <c r="G549" s="626"/>
      <c r="H549" s="120" t="str">
        <f>VLOOKUP(H558,'[2]Visual Chart'!$A$2:$R$481,2,0)</f>
        <v>136/2</v>
      </c>
      <c r="I549" s="626"/>
      <c r="J549" s="120" t="str">
        <f>VLOOKUP(J558,'[2]Visual Chart'!$A$2:$R$481,2,0)</f>
        <v>136/3</v>
      </c>
      <c r="K549" s="626"/>
      <c r="L549" s="120" t="str">
        <f>VLOOKUP(L558,'[2]Visual Chart'!$A$2:$R$481,2,0)</f>
        <v>136/4</v>
      </c>
      <c r="M549" s="626"/>
      <c r="N549" s="120" t="str">
        <f>VLOOKUP(N558,'[2]Visual Chart'!$A$2:$R$481,2,0)</f>
        <v>136/5</v>
      </c>
      <c r="O549" s="626"/>
      <c r="P549" s="120" t="str">
        <f>VLOOKUP(P558,'[2]Visual Chart'!$A$2:$R$481,2,0)</f>
        <v>136/6</v>
      </c>
      <c r="Q549" s="626"/>
      <c r="R549" s="120" t="str">
        <f>VLOOKUP(R558,'[2]Visual Chart'!$A$2:$R$481,2,0)</f>
        <v>136/7</v>
      </c>
      <c r="S549" s="626"/>
      <c r="T549" s="120" t="str">
        <f>VLOOKUP(T558,'[2]Visual Chart'!$A$2:$R$481,2,0)</f>
        <v>136/8</v>
      </c>
      <c r="U549" s="627"/>
      <c r="V549" s="627"/>
      <c r="W549" s="627"/>
      <c r="X549" s="873"/>
      <c r="Y549" s="868"/>
      <c r="Z549" s="868"/>
      <c r="AA549" s="875"/>
      <c r="AB549" s="875"/>
      <c r="AC549" s="868"/>
      <c r="AD549" s="868"/>
      <c r="AE549" s="868"/>
      <c r="AF549" s="868"/>
      <c r="AG549" s="868"/>
      <c r="AH549" s="868"/>
      <c r="AI549" s="868"/>
      <c r="AJ549" s="868"/>
      <c r="AK549" s="868"/>
      <c r="AL549" s="870"/>
    </row>
    <row r="550" spans="2:38" ht="14.5">
      <c r="B550" s="626"/>
      <c r="C550" s="626"/>
      <c r="D550" s="626"/>
      <c r="E550" s="626"/>
      <c r="F550" s="626"/>
      <c r="G550" s="626"/>
      <c r="H550" s="626"/>
      <c r="I550" s="626"/>
      <c r="J550" s="626"/>
      <c r="K550" s="626"/>
      <c r="L550" s="626"/>
      <c r="M550" s="626"/>
      <c r="N550" s="626"/>
      <c r="O550" s="626"/>
      <c r="P550" s="626"/>
      <c r="Q550" s="626"/>
      <c r="R550" s="626"/>
      <c r="S550" s="626"/>
      <c r="T550" s="626"/>
      <c r="U550" s="627"/>
      <c r="V550" s="627"/>
      <c r="W550" s="627"/>
      <c r="X550" s="873"/>
      <c r="Y550" s="868"/>
      <c r="Z550" s="868"/>
      <c r="AA550" s="875"/>
      <c r="AB550" s="875"/>
      <c r="AC550" s="868"/>
      <c r="AD550" s="868"/>
      <c r="AE550" s="868"/>
      <c r="AF550" s="868"/>
      <c r="AG550" s="868"/>
      <c r="AH550" s="868"/>
      <c r="AI550" s="868"/>
      <c r="AJ550" s="868"/>
      <c r="AK550" s="868"/>
      <c r="AL550" s="870"/>
    </row>
    <row r="551" spans="2:38" ht="14.5">
      <c r="B551" s="628"/>
      <c r="C551" s="628"/>
      <c r="D551" s="628"/>
      <c r="E551" s="626"/>
      <c r="F551" s="628"/>
      <c r="G551" s="628"/>
      <c r="H551" s="628"/>
      <c r="I551" s="626"/>
      <c r="J551" s="626"/>
      <c r="K551" s="626"/>
      <c r="L551" s="626"/>
      <c r="M551" s="626"/>
      <c r="N551" s="626"/>
      <c r="O551" s="626"/>
      <c r="P551" s="626"/>
      <c r="Q551" s="626"/>
      <c r="R551" s="626"/>
      <c r="S551" s="626"/>
      <c r="T551" s="626"/>
      <c r="U551" s="627"/>
      <c r="V551" s="627"/>
      <c r="W551" s="627"/>
      <c r="X551" s="873"/>
      <c r="Y551" s="868"/>
      <c r="Z551" s="868"/>
      <c r="AA551" s="875"/>
      <c r="AB551" s="875"/>
      <c r="AC551" s="868"/>
      <c r="AD551" s="868"/>
      <c r="AE551" s="868"/>
      <c r="AF551" s="868"/>
      <c r="AG551" s="868"/>
      <c r="AH551" s="868"/>
      <c r="AI551" s="868"/>
      <c r="AJ551" s="868"/>
      <c r="AK551" s="868"/>
      <c r="AL551" s="870"/>
    </row>
    <row r="552" spans="2:38" ht="15" thickBot="1">
      <c r="B552" s="628"/>
      <c r="C552" s="628"/>
      <c r="D552" s="628"/>
      <c r="E552" s="626"/>
      <c r="F552" s="628"/>
      <c r="G552" s="628"/>
      <c r="H552" s="628"/>
      <c r="I552" s="626"/>
      <c r="J552" s="626"/>
      <c r="K552" s="626"/>
      <c r="L552" s="626"/>
      <c r="M552" s="626"/>
      <c r="N552" s="626"/>
      <c r="O552" s="626"/>
      <c r="P552" s="626"/>
      <c r="Q552" s="626"/>
      <c r="R552" s="626"/>
      <c r="S552" s="626"/>
      <c r="T552" s="626"/>
      <c r="U552" s="627"/>
      <c r="V552" s="627"/>
      <c r="W552" s="627"/>
      <c r="X552" s="873"/>
      <c r="Y552" s="868"/>
      <c r="Z552" s="868"/>
      <c r="AA552" s="875"/>
      <c r="AB552" s="875"/>
      <c r="AC552" s="868"/>
      <c r="AD552" s="868"/>
      <c r="AE552" s="868"/>
      <c r="AF552" s="868"/>
      <c r="AG552" s="868"/>
      <c r="AH552" s="868"/>
      <c r="AI552" s="868"/>
      <c r="AJ552" s="868"/>
      <c r="AK552" s="868"/>
      <c r="AL552" s="870"/>
    </row>
    <row r="553" spans="2:38" ht="14.5">
      <c r="B553" s="885" t="str">
        <f>VLOOKUP(B558,'[2]Visual Chart'!$A$2:$R$481,13,0)</f>
        <v>C</v>
      </c>
      <c r="C553" s="120">
        <f>VLOOKUP(B558,'[2]Visual Chart'!$A$2:$R$481,5,0)</f>
        <v>526.70399999999995</v>
      </c>
      <c r="D553" s="885" t="str">
        <f>VLOOKUP(D558,'[2]Visual Chart'!$A$2:$R$481,13,0)</f>
        <v>C</v>
      </c>
      <c r="E553" s="120">
        <f>VLOOKUP(D558,'[2]Visual Chart'!$A$2:$R$481,5,0)</f>
        <v>455</v>
      </c>
      <c r="F553" s="885" t="str">
        <f>VLOOKUP(F558,'[2]Visual Chart'!$A$2:$R$481,13,0)</f>
        <v>C</v>
      </c>
      <c r="G553" s="120">
        <f>VLOOKUP(F558,'[2]Visual Chart'!$A$2:$R$481,5,0)</f>
        <v>394</v>
      </c>
      <c r="H553" s="885" t="str">
        <f>VLOOKUP(H558,'[2]Visual Chart'!$A$2:$R$481,13,0)</f>
        <v>C</v>
      </c>
      <c r="I553" s="120">
        <f>VLOOKUP(H558,'[2]Visual Chart'!$A$2:$R$481,5,0)</f>
        <v>444</v>
      </c>
      <c r="J553" s="885" t="str">
        <f>VLOOKUP(J558,'[2]Visual Chart'!$A$2:$R$481,13,0)</f>
        <v>C</v>
      </c>
      <c r="K553" s="120">
        <f>VLOOKUP(J558,'[2]Visual Chart'!$A$2:$R$481,5,0)</f>
        <v>405</v>
      </c>
      <c r="L553" s="885" t="str">
        <f>VLOOKUP(L558,'[2]Visual Chart'!$A$2:$R$481,13,0)</f>
        <v>C</v>
      </c>
      <c r="M553" s="120">
        <f>VLOOKUP(L558,'[2]Visual Chart'!$A$2:$R$481,5,0)</f>
        <v>404</v>
      </c>
      <c r="N553" s="885" t="str">
        <f>VLOOKUP(N558,'[2]Visual Chart'!$A$2:$R$481,13,0)</f>
        <v>C</v>
      </c>
      <c r="O553" s="120">
        <f>VLOOKUP(N558,'[2]Visual Chart'!$A$2:$R$481,5,0)</f>
        <v>400</v>
      </c>
      <c r="P553" s="885" t="str">
        <f>VLOOKUP(P558,'[2]Visual Chart'!$A$2:$R$481,13,0)</f>
        <v>C</v>
      </c>
      <c r="Q553" s="120">
        <f>VLOOKUP(P558,'[2]Visual Chart'!$A$2:$R$481,5,0)</f>
        <v>401</v>
      </c>
      <c r="R553" s="885" t="str">
        <f>VLOOKUP(R558,'[2]Visual Chart'!$A$2:$R$481,13,0)</f>
        <v>C</v>
      </c>
      <c r="S553" s="120">
        <f>VLOOKUP(R558,'[2]Visual Chart'!$A$2:$R$481,5,0)</f>
        <v>384</v>
      </c>
      <c r="T553" s="885" t="str">
        <f>VLOOKUP(T558,'[2]Visual Chart'!$A$2:$R$481,13,0)</f>
        <v>C</v>
      </c>
      <c r="U553" s="120">
        <f>VLOOKUP(T558,'[2]Visual Chart'!$A$2:$R$481,5,0)</f>
        <v>383</v>
      </c>
      <c r="V553" s="871">
        <f>SUM(C553:U553)</f>
        <v>4196.7039999999997</v>
      </c>
      <c r="W553" s="871"/>
      <c r="X553" s="873"/>
      <c r="Y553" s="868"/>
      <c r="Z553" s="868"/>
      <c r="AA553" s="875"/>
      <c r="AB553" s="875"/>
      <c r="AC553" s="868"/>
      <c r="AD553" s="868"/>
      <c r="AE553" s="868"/>
      <c r="AF553" s="868"/>
      <c r="AG553" s="868"/>
      <c r="AH553" s="868"/>
      <c r="AI553" s="868"/>
      <c r="AJ553" s="868"/>
      <c r="AK553" s="868"/>
      <c r="AL553" s="870"/>
    </row>
    <row r="554" spans="2:38" ht="14.5">
      <c r="B554" s="886"/>
      <c r="C554" s="629"/>
      <c r="D554" s="886"/>
      <c r="E554" s="629"/>
      <c r="F554" s="886"/>
      <c r="G554" s="629"/>
      <c r="H554" s="886"/>
      <c r="I554" s="629"/>
      <c r="J554" s="886"/>
      <c r="K554" s="629"/>
      <c r="L554" s="886"/>
      <c r="M554" s="629"/>
      <c r="N554" s="886"/>
      <c r="O554" s="629"/>
      <c r="P554" s="886"/>
      <c r="Q554" s="629"/>
      <c r="R554" s="886"/>
      <c r="S554" s="629"/>
      <c r="T554" s="886"/>
      <c r="U554" s="627"/>
      <c r="V554" s="627"/>
      <c r="W554" s="627"/>
      <c r="X554" s="873"/>
      <c r="Y554" s="868"/>
      <c r="Z554" s="868"/>
      <c r="AA554" s="875"/>
      <c r="AB554" s="875"/>
      <c r="AC554" s="868"/>
      <c r="AD554" s="868"/>
      <c r="AE554" s="868"/>
      <c r="AF554" s="868"/>
      <c r="AG554" s="868"/>
      <c r="AH554" s="868"/>
      <c r="AI554" s="868"/>
      <c r="AJ554" s="868"/>
      <c r="AK554" s="868"/>
      <c r="AL554" s="870"/>
    </row>
    <row r="555" spans="2:38" ht="15" thickBot="1">
      <c r="B555" s="887"/>
      <c r="C555" s="626"/>
      <c r="D555" s="887"/>
      <c r="E555" s="626"/>
      <c r="F555" s="887"/>
      <c r="G555" s="626"/>
      <c r="H555" s="887"/>
      <c r="I555" s="626"/>
      <c r="J555" s="887"/>
      <c r="K555" s="626"/>
      <c r="L555" s="887"/>
      <c r="M555" s="626"/>
      <c r="N555" s="887"/>
      <c r="O555" s="626"/>
      <c r="P555" s="887"/>
      <c r="Q555" s="626"/>
      <c r="R555" s="887"/>
      <c r="S555" s="626"/>
      <c r="T555" s="887"/>
      <c r="U555" s="627"/>
      <c r="V555" s="627"/>
      <c r="W555" s="627"/>
      <c r="X555" s="873"/>
      <c r="Y555" s="868"/>
      <c r="Z555" s="868"/>
      <c r="AA555" s="875"/>
      <c r="AB555" s="875"/>
      <c r="AC555" s="868"/>
      <c r="AD555" s="868"/>
      <c r="AE555" s="868"/>
      <c r="AF555" s="868"/>
      <c r="AG555" s="868"/>
      <c r="AH555" s="868"/>
      <c r="AI555" s="868"/>
      <c r="AJ555" s="868"/>
      <c r="AK555" s="868"/>
      <c r="AL555" s="870"/>
    </row>
    <row r="556" spans="2:38" ht="14.5">
      <c r="B556" s="120" t="str">
        <f>VLOOKUP(B558,'[2]Visual Chart'!$A$2:$R$481,3,0)</f>
        <v>B2+9</v>
      </c>
      <c r="C556" s="628"/>
      <c r="D556" s="120" t="str">
        <f>VLOOKUP(D558,'[2]Visual Chart'!$A$2:$R$481,3,0)</f>
        <v>C2+9</v>
      </c>
      <c r="E556" s="628"/>
      <c r="F556" s="120" t="str">
        <f>VLOOKUP(F558,'[2]Visual Chart'!$A$2:$R$481,3,0)</f>
        <v>A+0</v>
      </c>
      <c r="G556" s="628"/>
      <c r="H556" s="120" t="str">
        <f>VLOOKUP(H558,'[2]Visual Chart'!$A$2:$R$481,3,0)</f>
        <v>A+3</v>
      </c>
      <c r="I556" s="628"/>
      <c r="J556" s="120" t="str">
        <f>VLOOKUP(J558,'[2]Visual Chart'!$A$2:$R$481,3,0)</f>
        <v>A+3</v>
      </c>
      <c r="K556" s="628"/>
      <c r="L556" s="120" t="str">
        <f>VLOOKUP(L558,'[2]Visual Chart'!$A$2:$R$481,3,0)</f>
        <v>A+0</v>
      </c>
      <c r="M556" s="628"/>
      <c r="N556" s="120" t="str">
        <f>VLOOKUP(N558,'[2]Visual Chart'!$A$2:$R$481,3,0)</f>
        <v>A+0</v>
      </c>
      <c r="O556" s="628"/>
      <c r="P556" s="120" t="str">
        <f>VLOOKUP(P558,'[2]Visual Chart'!$A$2:$R$481,3,0)</f>
        <v>A+0</v>
      </c>
      <c r="Q556" s="628"/>
      <c r="R556" s="120" t="str">
        <f>VLOOKUP(R558,'[2]Visual Chart'!$A$2:$R$481,3,0)</f>
        <v>A+0</v>
      </c>
      <c r="S556" s="628"/>
      <c r="T556" s="120" t="str">
        <f>VLOOKUP(T558,'[2]Visual Chart'!$A$2:$R$481,3,0)</f>
        <v>A+0</v>
      </c>
      <c r="U556" s="627"/>
      <c r="V556" s="627"/>
      <c r="W556" s="627"/>
      <c r="X556" s="873"/>
      <c r="Y556" s="868"/>
      <c r="Z556" s="868"/>
      <c r="AA556" s="875"/>
      <c r="AB556" s="875"/>
      <c r="AC556" s="868"/>
      <c r="AD556" s="868"/>
      <c r="AE556" s="868"/>
      <c r="AF556" s="868"/>
      <c r="AG556" s="868"/>
      <c r="AH556" s="868"/>
      <c r="AI556" s="868"/>
      <c r="AJ556" s="868"/>
      <c r="AK556" s="868"/>
      <c r="AL556" s="870"/>
    </row>
    <row r="557" spans="2:38" ht="14.5">
      <c r="B557" s="628"/>
      <c r="C557" s="628"/>
      <c r="D557" s="142"/>
      <c r="E557" s="628"/>
      <c r="F557" s="142"/>
      <c r="G557" s="628"/>
      <c r="H557" s="142"/>
      <c r="I557" s="628"/>
      <c r="J557" s="142"/>
      <c r="K557" s="628"/>
      <c r="L557" s="142"/>
      <c r="M557" s="628"/>
      <c r="N557" s="628"/>
      <c r="O557" s="628"/>
      <c r="P557" s="628"/>
      <c r="Q557" s="628"/>
      <c r="R557" s="628"/>
      <c r="S557" s="628"/>
      <c r="T557" s="628"/>
      <c r="U557" s="627"/>
      <c r="V557" s="627"/>
      <c r="W557" s="627"/>
      <c r="X557" s="873"/>
      <c r="Y557" s="868"/>
      <c r="Z557" s="868"/>
      <c r="AA557" s="875"/>
      <c r="AB557" s="875"/>
      <c r="AC557" s="868"/>
      <c r="AD557" s="868"/>
      <c r="AE557" s="868"/>
      <c r="AF557" s="868"/>
      <c r="AG557" s="868"/>
      <c r="AH557" s="868"/>
      <c r="AI557" s="868"/>
      <c r="AJ557" s="868"/>
      <c r="AK557" s="868"/>
      <c r="AL557" s="870"/>
    </row>
    <row r="558" spans="2:38" ht="15" thickBot="1">
      <c r="B558" s="640">
        <f>T547+1</f>
        <v>460</v>
      </c>
      <c r="C558" s="640"/>
      <c r="D558" s="640">
        <f>B558+1</f>
        <v>461</v>
      </c>
      <c r="E558" s="640"/>
      <c r="F558" s="640">
        <f t="shared" ref="F558" si="364">D558+1</f>
        <v>462</v>
      </c>
      <c r="G558" s="640"/>
      <c r="H558" s="640">
        <f t="shared" ref="H558" si="365">F558+1</f>
        <v>463</v>
      </c>
      <c r="I558" s="640"/>
      <c r="J558" s="640">
        <f t="shared" ref="J558" si="366">H558+1</f>
        <v>464</v>
      </c>
      <c r="K558" s="640"/>
      <c r="L558" s="640">
        <f t="shared" ref="L558" si="367">J558+1</f>
        <v>465</v>
      </c>
      <c r="M558" s="640"/>
      <c r="N558" s="640">
        <f t="shared" ref="N558" si="368">L558+1</f>
        <v>466</v>
      </c>
      <c r="O558" s="640"/>
      <c r="P558" s="640">
        <f t="shared" ref="P558" si="369">N558+1</f>
        <v>467</v>
      </c>
      <c r="Q558" s="640"/>
      <c r="R558" s="640">
        <f t="shared" ref="R558" si="370">P558+1</f>
        <v>468</v>
      </c>
      <c r="S558" s="640"/>
      <c r="T558" s="640">
        <f t="shared" ref="T558" si="371">R558+1</f>
        <v>469</v>
      </c>
      <c r="U558" s="627"/>
      <c r="V558" s="627"/>
      <c r="W558" s="627"/>
      <c r="X558" s="873"/>
      <c r="Y558" s="868"/>
      <c r="Z558" s="868"/>
      <c r="AA558" s="876"/>
      <c r="AB558" s="877"/>
      <c r="AC558" s="868"/>
      <c r="AD558" s="868"/>
      <c r="AE558" s="868"/>
      <c r="AF558" s="868"/>
      <c r="AG558" s="868"/>
      <c r="AH558" s="868"/>
      <c r="AI558" s="868"/>
      <c r="AJ558" s="868"/>
      <c r="AK558" s="868"/>
      <c r="AL558" s="870"/>
    </row>
    <row r="559" spans="2:38" ht="15.5">
      <c r="B559" s="626"/>
      <c r="C559" s="626"/>
      <c r="D559" s="631"/>
      <c r="E559" s="626"/>
      <c r="F559" s="631"/>
      <c r="G559" s="632"/>
      <c r="H559" s="631"/>
      <c r="I559" s="631"/>
      <c r="J559" s="626"/>
      <c r="K559" s="626"/>
      <c r="L559" s="626"/>
      <c r="M559" s="626"/>
      <c r="N559" s="626"/>
      <c r="O559" s="626"/>
      <c r="P559" s="626"/>
      <c r="Q559" s="626"/>
      <c r="R559" s="626"/>
      <c r="S559" s="626"/>
      <c r="T559" s="626"/>
      <c r="U559" s="627"/>
      <c r="V559" s="627"/>
      <c r="W559" s="627"/>
      <c r="X559" s="872">
        <f>V564/1000</f>
        <v>3.8653540000000004</v>
      </c>
      <c r="Y559" s="867">
        <f>X559</f>
        <v>3.8653540000000004</v>
      </c>
      <c r="Z559" s="867"/>
      <c r="AA559" s="874">
        <f>COUNTA(B560:T560)</f>
        <v>10</v>
      </c>
      <c r="AB559" s="874">
        <v>2</v>
      </c>
      <c r="AC559" s="867">
        <f>AA559-AB559</f>
        <v>8</v>
      </c>
      <c r="AD559" s="867">
        <v>2</v>
      </c>
      <c r="AE559" s="867">
        <v>10</v>
      </c>
      <c r="AF559" s="867">
        <v>0</v>
      </c>
      <c r="AG559" s="867">
        <f>AE559-AF559</f>
        <v>10</v>
      </c>
      <c r="AH559" s="867"/>
      <c r="AI559" s="867"/>
      <c r="AJ559" s="867"/>
      <c r="AK559" s="867"/>
      <c r="AL559" s="869"/>
    </row>
    <row r="560" spans="2:38" ht="14.5">
      <c r="B560" s="120" t="str">
        <f>VLOOKUP(B569,'[2]Visual Chart'!$A$2:$R$481,2,0)</f>
        <v>136/9</v>
      </c>
      <c r="C560" s="626"/>
      <c r="D560" s="120" t="str">
        <f>VLOOKUP(D569,'[2]Visual Chart'!$A$2:$R$481,2,0)</f>
        <v>139/0</v>
      </c>
      <c r="E560" s="626"/>
      <c r="F560" s="120" t="str">
        <f>VLOOKUP(F569,'[2]Visual Chart'!$A$2:$R$481,2,0)</f>
        <v>139/1</v>
      </c>
      <c r="G560" s="626"/>
      <c r="H560" s="120" t="str">
        <f>VLOOKUP(H569,'[2]Visual Chart'!$A$2:$R$481,2,0)</f>
        <v>139/2</v>
      </c>
      <c r="I560" s="626"/>
      <c r="J560" s="120" t="str">
        <f>VLOOKUP(J569,'[2]Visual Chart'!$A$2:$R$481,2,0)</f>
        <v>139/3</v>
      </c>
      <c r="K560" s="626"/>
      <c r="L560" s="120" t="str">
        <f>VLOOKUP(L569,'[2]Visual Chart'!$A$2:$R$481,2,0)</f>
        <v>139/4</v>
      </c>
      <c r="M560" s="626"/>
      <c r="N560" s="120" t="str">
        <f>VLOOKUP(N569,'[2]Visual Chart'!$A$2:$R$481,2,0)</f>
        <v>139/5</v>
      </c>
      <c r="O560" s="626"/>
      <c r="P560" s="120" t="str">
        <f>VLOOKUP(P569,'[2]Visual Chart'!$A$2:$R$481,2,0)</f>
        <v>139/6</v>
      </c>
      <c r="Q560" s="626"/>
      <c r="R560" s="120" t="str">
        <f>VLOOKUP(R569,'[2]Visual Chart'!$A$2:$R$481,2,0)</f>
        <v>139/7</v>
      </c>
      <c r="S560" s="626"/>
      <c r="T560" s="120" t="str">
        <f>VLOOKUP(T569,'[2]Visual Chart'!$A$2:$R$481,2,0)</f>
        <v>140/0</v>
      </c>
      <c r="U560" s="627"/>
      <c r="V560" s="627"/>
      <c r="W560" s="627"/>
      <c r="X560" s="873"/>
      <c r="Y560" s="868"/>
      <c r="Z560" s="868"/>
      <c r="AA560" s="875"/>
      <c r="AB560" s="875"/>
      <c r="AC560" s="868"/>
      <c r="AD560" s="868"/>
      <c r="AE560" s="868"/>
      <c r="AF560" s="868"/>
      <c r="AG560" s="868"/>
      <c r="AH560" s="868"/>
      <c r="AI560" s="868"/>
      <c r="AJ560" s="868"/>
      <c r="AK560" s="868"/>
      <c r="AL560" s="870"/>
    </row>
    <row r="561" spans="2:38" ht="14.5">
      <c r="B561" s="626"/>
      <c r="C561" s="626"/>
      <c r="D561" s="626"/>
      <c r="E561" s="626"/>
      <c r="F561" s="626"/>
      <c r="G561" s="626"/>
      <c r="H561" s="626"/>
      <c r="I561" s="626"/>
      <c r="J561" s="626"/>
      <c r="K561" s="626"/>
      <c r="L561" s="626"/>
      <c r="M561" s="626"/>
      <c r="N561" s="626"/>
      <c r="O561" s="626"/>
      <c r="P561" s="626"/>
      <c r="Q561" s="626"/>
      <c r="R561" s="626"/>
      <c r="S561" s="626"/>
      <c r="T561" s="626"/>
      <c r="U561" s="627"/>
      <c r="V561" s="627"/>
      <c r="W561" s="627"/>
      <c r="X561" s="873"/>
      <c r="Y561" s="868"/>
      <c r="Z561" s="868"/>
      <c r="AA561" s="875"/>
      <c r="AB561" s="875"/>
      <c r="AC561" s="868"/>
      <c r="AD561" s="868"/>
      <c r="AE561" s="868"/>
      <c r="AF561" s="868"/>
      <c r="AG561" s="868"/>
      <c r="AH561" s="868"/>
      <c r="AI561" s="868"/>
      <c r="AJ561" s="868"/>
      <c r="AK561" s="868"/>
      <c r="AL561" s="870"/>
    </row>
    <row r="562" spans="2:38" ht="14.5">
      <c r="B562" s="628"/>
      <c r="C562" s="628"/>
      <c r="D562" s="628"/>
      <c r="E562" s="626"/>
      <c r="F562" s="628"/>
      <c r="G562" s="628"/>
      <c r="H562" s="628"/>
      <c r="I562" s="626"/>
      <c r="J562" s="626"/>
      <c r="K562" s="626"/>
      <c r="L562" s="626"/>
      <c r="M562" s="626"/>
      <c r="N562" s="626"/>
      <c r="O562" s="626"/>
      <c r="P562" s="626"/>
      <c r="Q562" s="626"/>
      <c r="R562" s="626"/>
      <c r="S562" s="626"/>
      <c r="T562" s="626"/>
      <c r="U562" s="627"/>
      <c r="V562" s="627"/>
      <c r="W562" s="627"/>
      <c r="X562" s="873"/>
      <c r="Y562" s="868"/>
      <c r="Z562" s="868"/>
      <c r="AA562" s="875"/>
      <c r="AB562" s="875"/>
      <c r="AC562" s="868"/>
      <c r="AD562" s="868"/>
      <c r="AE562" s="868"/>
      <c r="AF562" s="868"/>
      <c r="AG562" s="868"/>
      <c r="AH562" s="868"/>
      <c r="AI562" s="868"/>
      <c r="AJ562" s="868"/>
      <c r="AK562" s="868"/>
      <c r="AL562" s="870"/>
    </row>
    <row r="563" spans="2:38" ht="15" thickBot="1">
      <c r="B563" s="628"/>
      <c r="C563" s="628"/>
      <c r="D563" s="628"/>
      <c r="E563" s="626"/>
      <c r="F563" s="628"/>
      <c r="G563" s="628"/>
      <c r="H563" s="628"/>
      <c r="I563" s="626"/>
      <c r="J563" s="626"/>
      <c r="K563" s="626"/>
      <c r="L563" s="626"/>
      <c r="M563" s="626"/>
      <c r="N563" s="626"/>
      <c r="O563" s="626"/>
      <c r="P563" s="626"/>
      <c r="Q563" s="626"/>
      <c r="R563" s="626"/>
      <c r="S563" s="626"/>
      <c r="T563" s="626"/>
      <c r="U563" s="627"/>
      <c r="V563" s="627"/>
      <c r="W563" s="627"/>
      <c r="X563" s="873"/>
      <c r="Y563" s="868"/>
      <c r="Z563" s="868"/>
      <c r="AA563" s="875"/>
      <c r="AB563" s="875"/>
      <c r="AC563" s="868"/>
      <c r="AD563" s="868"/>
      <c r="AE563" s="868"/>
      <c r="AF563" s="868"/>
      <c r="AG563" s="868"/>
      <c r="AH563" s="868"/>
      <c r="AI563" s="868"/>
      <c r="AJ563" s="868"/>
      <c r="AK563" s="868"/>
      <c r="AL563" s="870"/>
    </row>
    <row r="564" spans="2:38" ht="14.5">
      <c r="B564" s="885" t="str">
        <f>VLOOKUP(B569,'[2]Visual Chart'!$A$2:$R$481,13,0)</f>
        <v>C</v>
      </c>
      <c r="C564" s="120">
        <f>VLOOKUP(B569,'[2]Visual Chart'!$A$2:$R$481,5,0)</f>
        <v>397</v>
      </c>
      <c r="D564" s="885" t="str">
        <f>VLOOKUP(D569,'[2]Visual Chart'!$A$2:$R$481,13,0)</f>
        <v>C</v>
      </c>
      <c r="E564" s="120">
        <f>VLOOKUP(D569,'[2]Visual Chart'!$A$2:$R$481,5,0)</f>
        <v>425</v>
      </c>
      <c r="F564" s="885" t="str">
        <f>VLOOKUP(F569,'[2]Visual Chart'!$A$2:$R$481,13,0)</f>
        <v>C</v>
      </c>
      <c r="G564" s="120">
        <f>VLOOKUP(F569,'[2]Visual Chart'!$A$2:$R$481,5,0)</f>
        <v>419</v>
      </c>
      <c r="H564" s="885" t="str">
        <f>VLOOKUP(H569,'[2]Visual Chart'!$A$2:$R$481,13,0)</f>
        <v>C</v>
      </c>
      <c r="I564" s="120">
        <f>VLOOKUP(H569,'[2]Visual Chart'!$A$2:$R$481,5,0)</f>
        <v>420</v>
      </c>
      <c r="J564" s="885" t="str">
        <f>VLOOKUP(J569,'[2]Visual Chart'!$A$2:$R$481,13,0)</f>
        <v>C</v>
      </c>
      <c r="K564" s="120">
        <f>VLOOKUP(J569,'[2]Visual Chart'!$A$2:$R$481,5,0)</f>
        <v>403</v>
      </c>
      <c r="L564" s="885" t="str">
        <f>VLOOKUP(L569,'[2]Visual Chart'!$A$2:$R$481,13,0)</f>
        <v>C</v>
      </c>
      <c r="M564" s="120">
        <f>VLOOKUP(L569,'[2]Visual Chart'!$A$2:$R$481,5,0)</f>
        <v>398</v>
      </c>
      <c r="N564" s="885" t="str">
        <f>VLOOKUP(N569,'[2]Visual Chart'!$A$2:$R$481,13,0)</f>
        <v>C</v>
      </c>
      <c r="O564" s="120">
        <f>VLOOKUP(N569,'[2]Visual Chart'!$A$2:$R$481,5,0)</f>
        <v>385</v>
      </c>
      <c r="P564" s="885" t="str">
        <f>VLOOKUP(P569,'[2]Visual Chart'!$A$2:$R$481,13,0)</f>
        <v>C</v>
      </c>
      <c r="Q564" s="120">
        <f>VLOOKUP(P569,'[2]Visual Chart'!$A$2:$R$481,5,0)</f>
        <v>390</v>
      </c>
      <c r="R564" s="885">
        <f>VLOOKUP(R569,'[2]Visual Chart'!$A$2:$R$481,13,0)</f>
        <v>0</v>
      </c>
      <c r="S564" s="120">
        <f>VLOOKUP(R569,'[2]Visual Chart'!$A$2:$R$481,5,0)</f>
        <v>435.77499999999998</v>
      </c>
      <c r="T564" s="885">
        <f>VLOOKUP(T569,'[2]Visual Chart'!$A$2:$R$481,13,0)</f>
        <v>0</v>
      </c>
      <c r="U564" s="120">
        <f>VLOOKUP(T569,'[2]Visual Chart'!$A$2:$R$481,5,0)</f>
        <v>192.57900000000001</v>
      </c>
      <c r="V564" s="871">
        <f>SUM(C564:U564)</f>
        <v>3865.3540000000003</v>
      </c>
      <c r="W564" s="871"/>
      <c r="X564" s="873"/>
      <c r="Y564" s="868"/>
      <c r="Z564" s="868"/>
      <c r="AA564" s="875"/>
      <c r="AB564" s="875"/>
      <c r="AC564" s="868"/>
      <c r="AD564" s="868"/>
      <c r="AE564" s="868"/>
      <c r="AF564" s="868"/>
      <c r="AG564" s="868"/>
      <c r="AH564" s="868"/>
      <c r="AI564" s="868"/>
      <c r="AJ564" s="868"/>
      <c r="AK564" s="868"/>
      <c r="AL564" s="870"/>
    </row>
    <row r="565" spans="2:38" ht="14.5">
      <c r="B565" s="886"/>
      <c r="C565" s="629"/>
      <c r="D565" s="886"/>
      <c r="E565" s="629"/>
      <c r="F565" s="886"/>
      <c r="G565" s="629"/>
      <c r="H565" s="886"/>
      <c r="I565" s="629"/>
      <c r="J565" s="886"/>
      <c r="K565" s="629"/>
      <c r="L565" s="886"/>
      <c r="M565" s="629"/>
      <c r="N565" s="886"/>
      <c r="O565" s="629"/>
      <c r="P565" s="886"/>
      <c r="Q565" s="629"/>
      <c r="R565" s="886"/>
      <c r="S565" s="629"/>
      <c r="T565" s="886"/>
      <c r="U565" s="627"/>
      <c r="V565" s="627"/>
      <c r="W565" s="627"/>
      <c r="X565" s="873"/>
      <c r="Y565" s="868"/>
      <c r="Z565" s="868"/>
      <c r="AA565" s="875"/>
      <c r="AB565" s="875"/>
      <c r="AC565" s="868"/>
      <c r="AD565" s="868"/>
      <c r="AE565" s="868"/>
      <c r="AF565" s="868"/>
      <c r="AG565" s="868"/>
      <c r="AH565" s="868"/>
      <c r="AI565" s="868"/>
      <c r="AJ565" s="868"/>
      <c r="AK565" s="868"/>
      <c r="AL565" s="870"/>
    </row>
    <row r="566" spans="2:38" ht="15" thickBot="1">
      <c r="B566" s="887"/>
      <c r="C566" s="626"/>
      <c r="D566" s="887"/>
      <c r="E566" s="626"/>
      <c r="F566" s="887"/>
      <c r="G566" s="626"/>
      <c r="H566" s="887"/>
      <c r="I566" s="626"/>
      <c r="J566" s="887"/>
      <c r="K566" s="626"/>
      <c r="L566" s="887"/>
      <c r="M566" s="626"/>
      <c r="N566" s="887"/>
      <c r="O566" s="626"/>
      <c r="P566" s="887"/>
      <c r="Q566" s="626"/>
      <c r="R566" s="887"/>
      <c r="S566" s="626"/>
      <c r="T566" s="887"/>
      <c r="U566" s="627"/>
      <c r="V566" s="627"/>
      <c r="W566" s="627"/>
      <c r="X566" s="873"/>
      <c r="Y566" s="868"/>
      <c r="Z566" s="868"/>
      <c r="AA566" s="875"/>
      <c r="AB566" s="875"/>
      <c r="AC566" s="868"/>
      <c r="AD566" s="868"/>
      <c r="AE566" s="868"/>
      <c r="AF566" s="868"/>
      <c r="AG566" s="868"/>
      <c r="AH566" s="868"/>
      <c r="AI566" s="868"/>
      <c r="AJ566" s="868"/>
      <c r="AK566" s="868"/>
      <c r="AL566" s="870"/>
    </row>
    <row r="567" spans="2:38" ht="14.5">
      <c r="B567" s="120" t="str">
        <f>VLOOKUP(B569,'[2]Visual Chart'!$A$2:$R$481,3,0)</f>
        <v>A+0</v>
      </c>
      <c r="C567" s="628"/>
      <c r="D567" s="120" t="str">
        <f>VLOOKUP(D569,'[2]Visual Chart'!$A$2:$R$481,3,0)</f>
        <v>B2+0</v>
      </c>
      <c r="E567" s="628"/>
      <c r="F567" s="120" t="str">
        <f>VLOOKUP(F569,'[2]Visual Chart'!$A$2:$R$481,3,0)</f>
        <v>A+3</v>
      </c>
      <c r="G567" s="628"/>
      <c r="H567" s="120" t="str">
        <f>VLOOKUP(H569,'[2]Visual Chart'!$A$2:$R$481,3,0)</f>
        <v>A+0</v>
      </c>
      <c r="I567" s="628"/>
      <c r="J567" s="120" t="str">
        <f>VLOOKUP(J569,'[2]Visual Chart'!$A$2:$R$481,3,0)</f>
        <v>A+3</v>
      </c>
      <c r="K567" s="628"/>
      <c r="L567" s="120" t="str">
        <f>VLOOKUP(L569,'[2]Visual Chart'!$A$2:$R$481,3,0)</f>
        <v>A+0</v>
      </c>
      <c r="M567" s="628"/>
      <c r="N567" s="120" t="str">
        <f>VLOOKUP(N569,'[2]Visual Chart'!$A$2:$R$481,3,0)</f>
        <v>A+0</v>
      </c>
      <c r="O567" s="628"/>
      <c r="P567" s="120" t="str">
        <f>VLOOKUP(P569,'[2]Visual Chart'!$A$2:$R$481,3,0)</f>
        <v>A+0</v>
      </c>
      <c r="Q567" s="628"/>
      <c r="R567" s="120" t="str">
        <f>VLOOKUP(R569,'[2]Visual Chart'!$A$2:$R$481,3,0)</f>
        <v>A+0</v>
      </c>
      <c r="S567" s="628"/>
      <c r="T567" s="120" t="str">
        <f>VLOOKUP(T569,'[2]Visual Chart'!$A$2:$R$481,3,0)</f>
        <v>C2+9</v>
      </c>
      <c r="U567" s="627"/>
      <c r="V567" s="627"/>
      <c r="W567" s="627"/>
      <c r="X567" s="873"/>
      <c r="Y567" s="868"/>
      <c r="Z567" s="868"/>
      <c r="AA567" s="875"/>
      <c r="AB567" s="875"/>
      <c r="AC567" s="868"/>
      <c r="AD567" s="868"/>
      <c r="AE567" s="868"/>
      <c r="AF567" s="868"/>
      <c r="AG567" s="868"/>
      <c r="AH567" s="868"/>
      <c r="AI567" s="868"/>
      <c r="AJ567" s="868"/>
      <c r="AK567" s="868"/>
      <c r="AL567" s="870"/>
    </row>
    <row r="568" spans="2:38" ht="14.5">
      <c r="B568" s="628"/>
      <c r="C568" s="628"/>
      <c r="D568" s="142"/>
      <c r="E568" s="628"/>
      <c r="F568" s="142"/>
      <c r="G568" s="628"/>
      <c r="H568" s="142"/>
      <c r="I568" s="628"/>
      <c r="J568" s="142"/>
      <c r="K568" s="628"/>
      <c r="L568" s="142"/>
      <c r="M568" s="628"/>
      <c r="N568" s="628"/>
      <c r="O568" s="628"/>
      <c r="P568" s="628"/>
      <c r="Q568" s="628"/>
      <c r="R568" s="628"/>
      <c r="S568" s="628" t="s">
        <v>1702</v>
      </c>
      <c r="T568" s="628"/>
      <c r="U568" s="627"/>
      <c r="V568" s="627"/>
      <c r="W568" s="627"/>
      <c r="X568" s="873"/>
      <c r="Y568" s="868"/>
      <c r="Z568" s="868"/>
      <c r="AA568" s="875"/>
      <c r="AB568" s="875"/>
      <c r="AC568" s="868"/>
      <c r="AD568" s="868"/>
      <c r="AE568" s="868"/>
      <c r="AF568" s="868"/>
      <c r="AG568" s="868"/>
      <c r="AH568" s="868"/>
      <c r="AI568" s="868"/>
      <c r="AJ568" s="868"/>
      <c r="AK568" s="868"/>
      <c r="AL568" s="870"/>
    </row>
    <row r="569" spans="2:38" ht="15" thickBot="1">
      <c r="B569" s="640">
        <f>T558+1</f>
        <v>470</v>
      </c>
      <c r="C569" s="640"/>
      <c r="D569" s="640">
        <f>B569+1</f>
        <v>471</v>
      </c>
      <c r="E569" s="640"/>
      <c r="F569" s="640">
        <f t="shared" ref="F569" si="372">D569+1</f>
        <v>472</v>
      </c>
      <c r="G569" s="640"/>
      <c r="H569" s="640">
        <f t="shared" ref="H569" si="373">F569+1</f>
        <v>473</v>
      </c>
      <c r="I569" s="640"/>
      <c r="J569" s="640">
        <f t="shared" ref="J569" si="374">H569+1</f>
        <v>474</v>
      </c>
      <c r="K569" s="640"/>
      <c r="L569" s="640">
        <f t="shared" ref="L569" si="375">J569+1</f>
        <v>475</v>
      </c>
      <c r="M569" s="640"/>
      <c r="N569" s="640">
        <f t="shared" ref="N569" si="376">L569+1</f>
        <v>476</v>
      </c>
      <c r="O569" s="640"/>
      <c r="P569" s="640">
        <f t="shared" ref="P569" si="377">N569+1</f>
        <v>477</v>
      </c>
      <c r="Q569" s="640"/>
      <c r="R569" s="640">
        <f t="shared" ref="R569" si="378">P569+1</f>
        <v>478</v>
      </c>
      <c r="S569" s="640"/>
      <c r="T569" s="640">
        <f t="shared" ref="T569" si="379">R569+1</f>
        <v>479</v>
      </c>
      <c r="U569" s="627"/>
      <c r="V569" s="627"/>
      <c r="W569" s="627"/>
      <c r="X569" s="873"/>
      <c r="Y569" s="868"/>
      <c r="Z569" s="868"/>
      <c r="AA569" s="876"/>
      <c r="AB569" s="877"/>
      <c r="AC569" s="868"/>
      <c r="AD569" s="868"/>
      <c r="AE569" s="868"/>
      <c r="AF569" s="868"/>
      <c r="AG569" s="868"/>
      <c r="AH569" s="868"/>
      <c r="AI569" s="868"/>
      <c r="AJ569" s="868"/>
      <c r="AK569" s="868"/>
      <c r="AL569" s="870"/>
    </row>
    <row r="570" spans="2:38" ht="15.5">
      <c r="B570" s="626"/>
      <c r="C570" s="626"/>
      <c r="D570" s="631"/>
      <c r="E570" s="626"/>
      <c r="F570" s="631"/>
      <c r="G570" s="632"/>
      <c r="H570" s="631"/>
      <c r="I570" s="631"/>
      <c r="J570" s="626"/>
      <c r="K570" s="626"/>
      <c r="L570" s="626"/>
      <c r="M570" s="626"/>
      <c r="N570" s="626"/>
      <c r="O570" s="626"/>
      <c r="P570" s="626"/>
      <c r="Q570" s="626"/>
      <c r="R570" s="626"/>
      <c r="S570" s="626"/>
      <c r="T570" s="626"/>
      <c r="U570" s="627"/>
      <c r="V570" s="627"/>
      <c r="W570" s="627"/>
      <c r="X570" s="872">
        <f>V575/1000</f>
        <v>0</v>
      </c>
      <c r="Y570" s="867">
        <f>X570</f>
        <v>0</v>
      </c>
      <c r="Z570" s="867"/>
      <c r="AA570" s="874">
        <v>1</v>
      </c>
      <c r="AB570" s="874">
        <v>0</v>
      </c>
      <c r="AC570" s="867">
        <f>AA570-AB570</f>
        <v>1</v>
      </c>
      <c r="AD570" s="867">
        <v>0</v>
      </c>
      <c r="AE570" s="867">
        <v>1</v>
      </c>
      <c r="AF570" s="867">
        <v>0</v>
      </c>
      <c r="AG570" s="867">
        <f>AE570-AF570</f>
        <v>1</v>
      </c>
      <c r="AH570" s="867"/>
      <c r="AI570" s="867"/>
      <c r="AJ570" s="867"/>
      <c r="AK570" s="867"/>
      <c r="AL570" s="869"/>
    </row>
    <row r="571" spans="2:38" ht="14.5">
      <c r="B571" s="120" t="str">
        <f>VLOOKUP(B580,'[2]Visual Chart'!$A$2:$R$481,2,0)</f>
        <v>141/0</v>
      </c>
      <c r="C571" s="626"/>
      <c r="D571" s="628"/>
      <c r="E571" s="142"/>
      <c r="F571" s="628"/>
      <c r="G571" s="142"/>
      <c r="H571" s="628"/>
      <c r="I571" s="142"/>
      <c r="J571" s="626"/>
      <c r="K571" s="626"/>
      <c r="L571" s="626"/>
      <c r="M571" s="626"/>
      <c r="N571" s="626"/>
      <c r="O571" s="626"/>
      <c r="P571" s="626"/>
      <c r="Q571" s="626"/>
      <c r="R571" s="626"/>
      <c r="S571" s="626"/>
      <c r="T571" s="626"/>
      <c r="U571" s="627"/>
      <c r="V571" s="627"/>
      <c r="W571" s="627"/>
      <c r="X571" s="873"/>
      <c r="Y571" s="868"/>
      <c r="Z571" s="868"/>
      <c r="AA571" s="875"/>
      <c r="AB571" s="875"/>
      <c r="AC571" s="868"/>
      <c r="AD571" s="868"/>
      <c r="AE571" s="868"/>
      <c r="AF571" s="868"/>
      <c r="AG571" s="868"/>
      <c r="AH571" s="868"/>
      <c r="AI571" s="868"/>
      <c r="AJ571" s="868"/>
      <c r="AK571" s="868"/>
      <c r="AL571" s="870"/>
    </row>
    <row r="572" spans="2:38" ht="14.5">
      <c r="B572" s="626"/>
      <c r="C572" s="626"/>
      <c r="D572" s="626"/>
      <c r="E572" s="626"/>
      <c r="F572" s="626"/>
      <c r="G572" s="626"/>
      <c r="H572" s="626"/>
      <c r="I572" s="626"/>
      <c r="J572" s="626"/>
      <c r="K572" s="626"/>
      <c r="L572" s="626"/>
      <c r="M572" s="626"/>
      <c r="N572" s="626"/>
      <c r="O572" s="626"/>
      <c r="P572" s="626"/>
      <c r="Q572" s="626"/>
      <c r="R572" s="626"/>
      <c r="S572" s="626"/>
      <c r="T572" s="626"/>
      <c r="U572" s="627"/>
      <c r="V572" s="627"/>
      <c r="W572" s="627"/>
      <c r="X572" s="873"/>
      <c r="Y572" s="868"/>
      <c r="Z572" s="868"/>
      <c r="AA572" s="875"/>
      <c r="AB572" s="875"/>
      <c r="AC572" s="868"/>
      <c r="AD572" s="868"/>
      <c r="AE572" s="868"/>
      <c r="AF572" s="868"/>
      <c r="AG572" s="868"/>
      <c r="AH572" s="868"/>
      <c r="AI572" s="868"/>
      <c r="AJ572" s="868"/>
      <c r="AK572" s="868"/>
      <c r="AL572" s="870"/>
    </row>
    <row r="573" spans="2:38" ht="14.5">
      <c r="B573" s="628"/>
      <c r="C573" s="627"/>
      <c r="D573" s="627"/>
      <c r="E573" s="627"/>
      <c r="F573" s="627"/>
      <c r="G573" s="627"/>
      <c r="H573" s="627"/>
      <c r="I573" s="627"/>
      <c r="J573" s="627"/>
      <c r="K573" s="627"/>
      <c r="L573" s="627"/>
      <c r="M573" s="627"/>
      <c r="N573" s="627"/>
      <c r="O573" s="627"/>
      <c r="P573" s="627"/>
      <c r="Q573" s="627"/>
      <c r="R573" s="627"/>
      <c r="S573" s="627"/>
      <c r="T573" s="627"/>
      <c r="U573" s="627"/>
      <c r="V573" s="627"/>
      <c r="W573" s="627"/>
      <c r="X573" s="873"/>
      <c r="Y573" s="868"/>
      <c r="Z573" s="868"/>
      <c r="AA573" s="875"/>
      <c r="AB573" s="875"/>
      <c r="AC573" s="868"/>
      <c r="AD573" s="868"/>
      <c r="AE573" s="868"/>
      <c r="AF573" s="868"/>
      <c r="AG573" s="868"/>
      <c r="AH573" s="868"/>
      <c r="AI573" s="868"/>
      <c r="AJ573" s="868"/>
      <c r="AK573" s="868"/>
      <c r="AL573" s="870"/>
    </row>
    <row r="574" spans="2:38" ht="15" thickBot="1">
      <c r="B574" s="628"/>
      <c r="C574" s="627"/>
      <c r="D574" s="627"/>
      <c r="E574" s="627"/>
      <c r="F574" s="627"/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T574" s="627"/>
      <c r="U574" s="627"/>
      <c r="V574" s="627"/>
      <c r="W574" s="627"/>
      <c r="X574" s="873"/>
      <c r="Y574" s="868"/>
      <c r="Z574" s="868"/>
      <c r="AA574" s="875"/>
      <c r="AB574" s="875"/>
      <c r="AC574" s="868"/>
      <c r="AD574" s="868"/>
      <c r="AE574" s="868"/>
      <c r="AF574" s="868"/>
      <c r="AG574" s="868"/>
      <c r="AH574" s="868"/>
      <c r="AI574" s="868"/>
      <c r="AJ574" s="868"/>
      <c r="AK574" s="868"/>
      <c r="AL574" s="870"/>
    </row>
    <row r="575" spans="2:38" ht="14.5" customHeight="1">
      <c r="B575" s="885">
        <f>VLOOKUP(B580,'[2]Visual Chart'!$A$2:$R$481,13,0)</f>
        <v>0</v>
      </c>
      <c r="C575" s="627"/>
      <c r="D575" s="627"/>
      <c r="E575" s="627"/>
      <c r="F575" s="627"/>
      <c r="G575" s="627"/>
      <c r="H575" s="627"/>
      <c r="I575" s="627"/>
      <c r="J575" s="627"/>
      <c r="K575" s="627"/>
      <c r="L575" s="627"/>
      <c r="M575" s="627"/>
      <c r="N575" s="627"/>
      <c r="O575" s="627"/>
      <c r="P575" s="627"/>
      <c r="Q575" s="627"/>
      <c r="R575" s="627"/>
      <c r="S575" s="627"/>
      <c r="T575" s="627"/>
      <c r="U575" s="627"/>
      <c r="V575" s="627"/>
      <c r="W575" s="627"/>
      <c r="X575" s="873"/>
      <c r="Y575" s="868"/>
      <c r="Z575" s="868"/>
      <c r="AA575" s="875"/>
      <c r="AB575" s="875"/>
      <c r="AC575" s="868"/>
      <c r="AD575" s="868"/>
      <c r="AE575" s="868"/>
      <c r="AF575" s="868"/>
      <c r="AG575" s="868"/>
      <c r="AH575" s="868"/>
      <c r="AI575" s="868"/>
      <c r="AJ575" s="868"/>
      <c r="AK575" s="868"/>
      <c r="AL575" s="870"/>
    </row>
    <row r="576" spans="2:38" ht="14.5" customHeight="1">
      <c r="B576" s="886"/>
      <c r="C576" s="627"/>
      <c r="D576" s="627"/>
      <c r="E576" s="627"/>
      <c r="F576" s="627"/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S576" s="627"/>
      <c r="T576" s="627"/>
      <c r="U576" s="627"/>
      <c r="V576" s="627"/>
      <c r="W576" s="627"/>
      <c r="X576" s="873"/>
      <c r="Y576" s="868"/>
      <c r="Z576" s="868"/>
      <c r="AA576" s="875"/>
      <c r="AB576" s="875"/>
      <c r="AC576" s="868"/>
      <c r="AD576" s="868"/>
      <c r="AE576" s="868"/>
      <c r="AF576" s="868"/>
      <c r="AG576" s="868"/>
      <c r="AH576" s="868"/>
      <c r="AI576" s="868"/>
      <c r="AJ576" s="868"/>
      <c r="AK576" s="868"/>
      <c r="AL576" s="870"/>
    </row>
    <row r="577" spans="2:38" ht="14.5" customHeight="1" thickBot="1">
      <c r="B577" s="887"/>
      <c r="C577" s="627"/>
      <c r="D577" s="627"/>
      <c r="E577" s="627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S577" s="627"/>
      <c r="T577" s="627"/>
      <c r="U577" s="627"/>
      <c r="V577" s="627"/>
      <c r="W577" s="627"/>
      <c r="X577" s="873"/>
      <c r="Y577" s="868"/>
      <c r="Z577" s="868"/>
      <c r="AA577" s="875"/>
      <c r="AB577" s="875"/>
      <c r="AC577" s="868"/>
      <c r="AD577" s="868"/>
      <c r="AE577" s="868"/>
      <c r="AF577" s="868"/>
      <c r="AG577" s="868"/>
      <c r="AH577" s="868"/>
      <c r="AI577" s="868"/>
      <c r="AJ577" s="868"/>
      <c r="AK577" s="868"/>
      <c r="AL577" s="870"/>
    </row>
    <row r="578" spans="2:38" ht="14.5">
      <c r="B578" s="120" t="str">
        <f>VLOOKUP(B580,'[2]Visual Chart'!$A$2:$R$481,3,0)</f>
        <v>D45+9</v>
      </c>
      <c r="C578" s="627"/>
      <c r="D578" s="627"/>
      <c r="E578" s="627"/>
      <c r="F578" s="627"/>
      <c r="G578" s="627"/>
      <c r="H578" s="627"/>
      <c r="I578" s="627"/>
      <c r="J578" s="627"/>
      <c r="K578" s="627"/>
      <c r="L578" s="627"/>
      <c r="M578" s="627"/>
      <c r="N578" s="627"/>
      <c r="O578" s="627"/>
      <c r="P578" s="627"/>
      <c r="Q578" s="627"/>
      <c r="R578" s="627"/>
      <c r="S578" s="627"/>
      <c r="T578" s="627"/>
      <c r="U578" s="627"/>
      <c r="V578" s="627"/>
      <c r="W578" s="627"/>
      <c r="X578" s="873"/>
      <c r="Y578" s="868"/>
      <c r="Z578" s="868"/>
      <c r="AA578" s="875"/>
      <c r="AB578" s="875"/>
      <c r="AC578" s="868"/>
      <c r="AD578" s="868"/>
      <c r="AE578" s="868"/>
      <c r="AF578" s="868"/>
      <c r="AG578" s="868"/>
      <c r="AH578" s="868"/>
      <c r="AI578" s="868"/>
      <c r="AJ578" s="868"/>
      <c r="AK578" s="868"/>
      <c r="AL578" s="870"/>
    </row>
    <row r="579" spans="2:38" ht="14.5">
      <c r="B579" s="628"/>
      <c r="C579" s="627"/>
      <c r="D579" s="627"/>
      <c r="E579" s="627"/>
      <c r="F579" s="627"/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T579" s="627"/>
      <c r="U579" s="627"/>
      <c r="V579" s="627"/>
      <c r="W579" s="627"/>
      <c r="X579" s="873"/>
      <c r="Y579" s="868"/>
      <c r="Z579" s="868"/>
      <c r="AA579" s="875"/>
      <c r="AB579" s="875"/>
      <c r="AC579" s="868"/>
      <c r="AD579" s="868"/>
      <c r="AE579" s="868"/>
      <c r="AF579" s="868"/>
      <c r="AG579" s="868"/>
      <c r="AH579" s="868"/>
      <c r="AI579" s="868"/>
      <c r="AJ579" s="868"/>
      <c r="AK579" s="868"/>
      <c r="AL579" s="870"/>
    </row>
    <row r="580" spans="2:38" ht="15" thickBot="1">
      <c r="B580" s="626">
        <f>T569+1</f>
        <v>480</v>
      </c>
      <c r="C580" s="627"/>
      <c r="D580" s="627"/>
      <c r="E580" s="627"/>
      <c r="F580" s="627"/>
      <c r="G580" s="627"/>
      <c r="H580" s="627"/>
      <c r="I580" s="627"/>
      <c r="J580" s="627"/>
      <c r="K580" s="627"/>
      <c r="L580" s="627"/>
      <c r="M580" s="627"/>
      <c r="N580" s="627"/>
      <c r="O580" s="627"/>
      <c r="P580" s="627"/>
      <c r="Q580" s="627"/>
      <c r="R580" s="627"/>
      <c r="S580" s="627"/>
      <c r="T580" s="627"/>
      <c r="U580" s="627"/>
      <c r="V580" s="627"/>
      <c r="W580" s="627"/>
      <c r="X580" s="873"/>
      <c r="Y580" s="868"/>
      <c r="Z580" s="868"/>
      <c r="AA580" s="876"/>
      <c r="AB580" s="877"/>
      <c r="AC580" s="868"/>
      <c r="AD580" s="868"/>
      <c r="AE580" s="868"/>
      <c r="AF580" s="868"/>
      <c r="AG580" s="868"/>
      <c r="AH580" s="868"/>
      <c r="AI580" s="868"/>
      <c r="AJ580" s="868"/>
      <c r="AK580" s="868"/>
      <c r="AL580" s="870"/>
    </row>
    <row r="581" spans="2:38" ht="14.5">
      <c r="B581" s="626"/>
      <c r="C581" s="627"/>
      <c r="D581" s="627"/>
      <c r="E581" s="627"/>
      <c r="F581" s="627"/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S581" s="627"/>
      <c r="T581" s="627"/>
      <c r="U581" s="627"/>
      <c r="V581" s="627"/>
      <c r="W581" s="627"/>
      <c r="X581" s="89">
        <v>184.98599999999999</v>
      </c>
      <c r="Y581" s="89">
        <f t="shared" ref="Y581:AH581" ca="1" si="380">SUM(Y20:Y581)</f>
        <v>0</v>
      </c>
      <c r="Z581" s="89">
        <f t="shared" ca="1" si="380"/>
        <v>0</v>
      </c>
      <c r="AA581" s="89">
        <v>480</v>
      </c>
      <c r="AB581" s="89">
        <v>162</v>
      </c>
      <c r="AC581" s="89">
        <f>AA581-AB581</f>
        <v>318</v>
      </c>
      <c r="AD581" s="89">
        <v>105</v>
      </c>
      <c r="AE581" s="89">
        <v>480</v>
      </c>
      <c r="AF581" s="89">
        <v>68</v>
      </c>
      <c r="AG581" s="89">
        <f>AE581-AF581</f>
        <v>412</v>
      </c>
      <c r="AH581" s="89">
        <f t="shared" ca="1" si="380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Z349:Z359"/>
    <mergeCell ref="AA349:AA359"/>
    <mergeCell ref="AB349:AB359"/>
    <mergeCell ref="AC349:AC359"/>
    <mergeCell ref="AD360:AD370"/>
    <mergeCell ref="AE360:AE370"/>
    <mergeCell ref="AF360:AF370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AH326:AH337"/>
    <mergeCell ref="AI326:AI337"/>
    <mergeCell ref="AJ338:AJ348"/>
    <mergeCell ref="AK338:AK348"/>
    <mergeCell ref="AL338:AL348"/>
    <mergeCell ref="V343:W343"/>
    <mergeCell ref="AG338:AG348"/>
    <mergeCell ref="AH338:AH348"/>
    <mergeCell ref="AI338:AI348"/>
    <mergeCell ref="X326:X337"/>
    <mergeCell ref="Y326:Y337"/>
    <mergeCell ref="AK304:AK314"/>
    <mergeCell ref="AL304:AL314"/>
    <mergeCell ref="V309:W309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A304:AA314"/>
    <mergeCell ref="AB304:AB314"/>
    <mergeCell ref="AC304:AC314"/>
    <mergeCell ref="Y293:Y303"/>
    <mergeCell ref="Z293:Z303"/>
    <mergeCell ref="AA293:AA303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J271:AJ281"/>
    <mergeCell ref="AK271:AK281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Z260:Z270"/>
    <mergeCell ref="AA260:AA270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V222:W222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C216:AC226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51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40" customWidth="1"/>
    <col min="2" max="2" width="12.54296875" style="240" customWidth="1"/>
    <col min="3" max="3" width="24.6328125" style="240" customWidth="1"/>
    <col min="4" max="6" width="14.453125" style="240" customWidth="1"/>
    <col min="7" max="7" width="24.453125" style="240" customWidth="1"/>
    <col min="8" max="9" width="47.54296875" style="240" customWidth="1"/>
    <col min="10" max="16384" width="12.54296875" style="240"/>
  </cols>
  <sheetData>
    <row r="1" spans="1:9" ht="44.25" customHeight="1">
      <c r="A1" s="996" t="s">
        <v>807</v>
      </c>
      <c r="B1" s="997"/>
      <c r="C1" s="998"/>
      <c r="D1" s="996" t="s">
        <v>829</v>
      </c>
      <c r="E1" s="997"/>
      <c r="F1" s="997"/>
      <c r="G1" s="998"/>
      <c r="H1" s="999" t="s">
        <v>786</v>
      </c>
      <c r="I1" s="998"/>
    </row>
    <row r="2" spans="1:9" ht="27.75" customHeight="1">
      <c r="A2" s="241" t="s">
        <v>787</v>
      </c>
      <c r="B2" s="241" t="s">
        <v>788</v>
      </c>
      <c r="C2" s="242" t="s">
        <v>789</v>
      </c>
      <c r="D2" s="241" t="s">
        <v>790</v>
      </c>
      <c r="E2" s="241" t="s">
        <v>791</v>
      </c>
      <c r="F2" s="241" t="s">
        <v>792</v>
      </c>
      <c r="G2" s="241" t="s">
        <v>793</v>
      </c>
      <c r="H2" s="242" t="s">
        <v>794</v>
      </c>
      <c r="I2" s="242" t="s">
        <v>795</v>
      </c>
    </row>
    <row r="3" spans="1:9" ht="27.75" customHeight="1">
      <c r="A3" s="1000" t="s">
        <v>796</v>
      </c>
      <c r="B3" s="251">
        <v>1</v>
      </c>
      <c r="C3" s="252">
        <v>46104</v>
      </c>
      <c r="D3" s="1003" t="s">
        <v>826</v>
      </c>
      <c r="E3" s="1003" t="s">
        <v>869</v>
      </c>
      <c r="F3" s="1003" t="s">
        <v>869</v>
      </c>
      <c r="G3" s="280" t="s">
        <v>797</v>
      </c>
      <c r="H3" s="1006"/>
      <c r="I3" s="1006"/>
    </row>
    <row r="4" spans="1:9" ht="27.75" customHeight="1">
      <c r="A4" s="1001"/>
      <c r="B4" s="251">
        <v>2</v>
      </c>
      <c r="C4" s="252">
        <v>46109</v>
      </c>
      <c r="D4" s="1004"/>
      <c r="E4" s="1004"/>
      <c r="F4" s="1004"/>
      <c r="G4" s="280" t="s">
        <v>797</v>
      </c>
      <c r="H4" s="1001"/>
      <c r="I4" s="1001"/>
    </row>
    <row r="5" spans="1:9" ht="27.75" customHeight="1">
      <c r="A5" s="1001"/>
      <c r="B5" s="251">
        <v>3</v>
      </c>
      <c r="C5" s="252">
        <v>46107</v>
      </c>
      <c r="D5" s="1004"/>
      <c r="E5" s="1004"/>
      <c r="F5" s="1004"/>
      <c r="G5" s="280" t="s">
        <v>797</v>
      </c>
      <c r="H5" s="1001"/>
      <c r="I5" s="1001"/>
    </row>
    <row r="6" spans="1:9" ht="27.75" customHeight="1">
      <c r="A6" s="1002"/>
      <c r="B6" s="251">
        <v>4</v>
      </c>
      <c r="C6" s="252">
        <v>46092</v>
      </c>
      <c r="D6" s="1005"/>
      <c r="E6" s="1005"/>
      <c r="F6" s="1005"/>
      <c r="G6" s="280" t="s">
        <v>797</v>
      </c>
      <c r="H6" s="1001"/>
      <c r="I6" s="1001"/>
    </row>
    <row r="7" spans="1:9" ht="27.75" customHeight="1">
      <c r="A7" s="1000" t="s">
        <v>798</v>
      </c>
      <c r="B7" s="251">
        <v>5</v>
      </c>
      <c r="C7" s="253">
        <v>46077</v>
      </c>
      <c r="D7" s="1003" t="s">
        <v>818</v>
      </c>
      <c r="E7" s="1003" t="s">
        <v>817</v>
      </c>
      <c r="F7" s="1003" t="s">
        <v>862</v>
      </c>
      <c r="G7" s="280" t="s">
        <v>797</v>
      </c>
      <c r="H7" s="1001"/>
      <c r="I7" s="1001"/>
    </row>
    <row r="8" spans="1:9" ht="27.75" customHeight="1">
      <c r="A8" s="1001"/>
      <c r="B8" s="251">
        <v>6</v>
      </c>
      <c r="C8" s="252">
        <v>46082</v>
      </c>
      <c r="D8" s="1004"/>
      <c r="E8" s="1004"/>
      <c r="F8" s="1004"/>
      <c r="G8" s="280" t="s">
        <v>797</v>
      </c>
      <c r="H8" s="1001"/>
      <c r="I8" s="1001"/>
    </row>
    <row r="9" spans="1:9" ht="27.75" customHeight="1">
      <c r="A9" s="1001"/>
      <c r="B9" s="251">
        <v>7</v>
      </c>
      <c r="C9" s="252">
        <v>46079</v>
      </c>
      <c r="D9" s="1004"/>
      <c r="E9" s="1004"/>
      <c r="F9" s="1004"/>
      <c r="G9" s="280" t="s">
        <v>797</v>
      </c>
      <c r="H9" s="1001"/>
      <c r="I9" s="1001"/>
    </row>
    <row r="10" spans="1:9" ht="27.75" customHeight="1">
      <c r="A10" s="1002"/>
      <c r="B10" s="251">
        <v>8</v>
      </c>
      <c r="C10" s="252">
        <v>46088</v>
      </c>
      <c r="D10" s="1005"/>
      <c r="E10" s="1005"/>
      <c r="F10" s="1005"/>
      <c r="G10" s="280" t="s">
        <v>797</v>
      </c>
      <c r="H10" s="1002"/>
      <c r="I10" s="1002"/>
    </row>
    <row r="11" spans="1:9" ht="28.5" customHeight="1">
      <c r="A11" s="1000" t="s">
        <v>622</v>
      </c>
      <c r="B11" s="251">
        <v>9</v>
      </c>
      <c r="C11" s="252">
        <v>46091</v>
      </c>
      <c r="D11" s="1003" t="s">
        <v>818</v>
      </c>
      <c r="E11" s="1003" t="s">
        <v>817</v>
      </c>
      <c r="F11" s="1003" t="s">
        <v>862</v>
      </c>
      <c r="G11" s="280" t="s">
        <v>797</v>
      </c>
      <c r="H11" s="242" t="s">
        <v>799</v>
      </c>
      <c r="I11" s="242" t="s">
        <v>800</v>
      </c>
    </row>
    <row r="12" spans="1:9" ht="31.5" customHeight="1">
      <c r="A12" s="1001"/>
      <c r="B12" s="251">
        <v>10</v>
      </c>
      <c r="C12" s="252">
        <v>46097</v>
      </c>
      <c r="D12" s="1004"/>
      <c r="E12" s="1004"/>
      <c r="F12" s="1004"/>
      <c r="G12" s="280" t="s">
        <v>797</v>
      </c>
      <c r="H12" s="1006"/>
      <c r="I12" s="1006"/>
    </row>
    <row r="13" spans="1:9" ht="31.5" customHeight="1">
      <c r="A13" s="1001"/>
      <c r="B13" s="251">
        <v>11</v>
      </c>
      <c r="C13" s="252">
        <v>46094</v>
      </c>
      <c r="D13" s="1004"/>
      <c r="E13" s="1004"/>
      <c r="F13" s="1004"/>
      <c r="G13" s="280" t="s">
        <v>797</v>
      </c>
      <c r="H13" s="1001"/>
      <c r="I13" s="1001"/>
    </row>
    <row r="14" spans="1:9" ht="31.5" customHeight="1">
      <c r="A14" s="1002"/>
      <c r="B14" s="251">
        <v>12</v>
      </c>
      <c r="C14" s="252">
        <v>46099</v>
      </c>
      <c r="D14" s="1005"/>
      <c r="E14" s="1005"/>
      <c r="F14" s="1005"/>
      <c r="G14" s="280" t="s">
        <v>797</v>
      </c>
      <c r="H14" s="1001"/>
      <c r="I14" s="1001"/>
    </row>
    <row r="15" spans="1:9" ht="31.5" customHeight="1">
      <c r="A15" s="1000" t="s">
        <v>801</v>
      </c>
      <c r="B15" s="251">
        <v>13</v>
      </c>
      <c r="C15" s="253">
        <v>46074</v>
      </c>
      <c r="D15" s="1003" t="s">
        <v>827</v>
      </c>
      <c r="E15" s="1003" t="s">
        <v>865</v>
      </c>
      <c r="F15" s="1003" t="s">
        <v>869</v>
      </c>
      <c r="G15" s="280" t="s">
        <v>797</v>
      </c>
      <c r="H15" s="1001"/>
      <c r="I15" s="1001"/>
    </row>
    <row r="16" spans="1:9" ht="31.5" customHeight="1">
      <c r="A16" s="1001"/>
      <c r="B16" s="251">
        <v>14</v>
      </c>
      <c r="C16" s="253">
        <v>46066</v>
      </c>
      <c r="D16" s="1004"/>
      <c r="E16" s="1004"/>
      <c r="F16" s="1004"/>
      <c r="G16" s="280" t="s">
        <v>797</v>
      </c>
      <c r="H16" s="1001"/>
      <c r="I16" s="1001"/>
    </row>
    <row r="17" spans="1:9" ht="31.5" customHeight="1">
      <c r="A17" s="1001"/>
      <c r="B17" s="251">
        <v>15</v>
      </c>
      <c r="C17" s="252">
        <v>46128</v>
      </c>
      <c r="D17" s="1004"/>
      <c r="E17" s="1004"/>
      <c r="F17" s="1004"/>
      <c r="G17" s="280" t="s">
        <v>797</v>
      </c>
      <c r="H17" s="1001"/>
      <c r="I17" s="1001"/>
    </row>
    <row r="18" spans="1:9" ht="31.5" customHeight="1">
      <c r="A18" s="1002"/>
      <c r="B18" s="251">
        <v>16</v>
      </c>
      <c r="C18" s="253">
        <v>46060</v>
      </c>
      <c r="D18" s="1005"/>
      <c r="E18" s="1005"/>
      <c r="F18" s="1005"/>
      <c r="G18" s="280" t="s">
        <v>797</v>
      </c>
      <c r="H18" s="1002"/>
      <c r="I18" s="1002"/>
    </row>
    <row r="19" spans="1:9" ht="22.5" customHeight="1">
      <c r="A19" s="1007"/>
      <c r="B19" s="997"/>
      <c r="C19" s="998"/>
      <c r="D19" s="1008"/>
      <c r="E19" s="1009"/>
      <c r="F19" s="1009"/>
      <c r="G19" s="1009"/>
      <c r="H19" s="1009"/>
      <c r="I19" s="1010"/>
    </row>
    <row r="20" spans="1:9" ht="22.5" customHeight="1">
      <c r="A20" s="244" t="s">
        <v>153</v>
      </c>
      <c r="B20" s="244" t="s">
        <v>802</v>
      </c>
      <c r="C20" s="244" t="s">
        <v>803</v>
      </c>
      <c r="D20" s="1011"/>
      <c r="E20" s="1012"/>
      <c r="F20" s="1012"/>
      <c r="G20" s="1012"/>
      <c r="H20" s="1012"/>
      <c r="I20" s="1013"/>
    </row>
    <row r="21" spans="1:9" ht="34.5" customHeight="1">
      <c r="A21" s="245">
        <v>1</v>
      </c>
      <c r="B21" s="245"/>
      <c r="C21" s="245" t="s">
        <v>773</v>
      </c>
      <c r="D21" s="1011"/>
      <c r="E21" s="1012"/>
      <c r="F21" s="1012"/>
      <c r="G21" s="1012"/>
      <c r="H21" s="1012"/>
      <c r="I21" s="1013"/>
    </row>
    <row r="22" spans="1:9" ht="34.5" customHeight="1">
      <c r="A22" s="245">
        <v>2</v>
      </c>
      <c r="B22" s="245"/>
      <c r="C22" s="245" t="s">
        <v>70</v>
      </c>
      <c r="D22" s="1011"/>
      <c r="E22" s="1012"/>
      <c r="F22" s="1012"/>
      <c r="G22" s="1012"/>
      <c r="H22" s="1012"/>
      <c r="I22" s="1013"/>
    </row>
    <row r="23" spans="1:9" ht="34.5" customHeight="1">
      <c r="A23" s="245">
        <v>3</v>
      </c>
      <c r="B23" s="245"/>
      <c r="C23" s="245" t="s">
        <v>804</v>
      </c>
      <c r="D23" s="1014"/>
      <c r="E23" s="1015"/>
      <c r="F23" s="1015"/>
      <c r="G23" s="1015"/>
      <c r="H23" s="1015"/>
      <c r="I23" s="1016"/>
    </row>
    <row r="24" spans="1:9" ht="22.5" customHeight="1"/>
    <row r="27" spans="1:9" ht="42.65" customHeight="1">
      <c r="A27" s="1017" t="s">
        <v>806</v>
      </c>
      <c r="B27" s="1018"/>
      <c r="C27" s="1019"/>
      <c r="D27" s="996" t="s">
        <v>915</v>
      </c>
      <c r="E27" s="997"/>
      <c r="F27" s="997"/>
      <c r="G27" s="998"/>
      <c r="H27" s="999" t="s">
        <v>805</v>
      </c>
      <c r="I27" s="998"/>
    </row>
    <row r="28" spans="1:9" ht="15.75" customHeight="1">
      <c r="A28" s="241" t="s">
        <v>787</v>
      </c>
      <c r="B28" s="241" t="s">
        <v>788</v>
      </c>
      <c r="C28" s="242" t="s">
        <v>789</v>
      </c>
      <c r="D28" s="241" t="s">
        <v>790</v>
      </c>
      <c r="E28" s="241" t="s">
        <v>791</v>
      </c>
      <c r="F28" s="241" t="s">
        <v>792</v>
      </c>
      <c r="G28" s="241" t="s">
        <v>793</v>
      </c>
      <c r="H28" s="242" t="s">
        <v>794</v>
      </c>
      <c r="I28" s="242" t="s">
        <v>795</v>
      </c>
    </row>
    <row r="29" spans="1:9" ht="30" customHeight="1">
      <c r="A29" s="1000" t="s">
        <v>796</v>
      </c>
      <c r="B29" s="251">
        <v>1</v>
      </c>
      <c r="C29" s="252">
        <v>45802</v>
      </c>
      <c r="D29" s="1003" t="s">
        <v>933</v>
      </c>
      <c r="E29" s="1006"/>
      <c r="F29" s="1006"/>
      <c r="G29" s="243" t="s">
        <v>797</v>
      </c>
      <c r="H29" s="1006"/>
      <c r="I29" s="1006"/>
    </row>
    <row r="30" spans="1:9" ht="30" customHeight="1">
      <c r="A30" s="1001"/>
      <c r="B30" s="251">
        <v>2</v>
      </c>
      <c r="C30" s="252">
        <v>45812</v>
      </c>
      <c r="D30" s="1004"/>
      <c r="E30" s="1001"/>
      <c r="F30" s="1001"/>
      <c r="G30" s="243" t="s">
        <v>797</v>
      </c>
      <c r="H30" s="1001"/>
      <c r="I30" s="1001"/>
    </row>
    <row r="31" spans="1:9" ht="30" customHeight="1">
      <c r="A31" s="1001"/>
      <c r="B31" s="251">
        <v>3</v>
      </c>
      <c r="C31" s="252">
        <v>45806</v>
      </c>
      <c r="D31" s="1004"/>
      <c r="E31" s="1001"/>
      <c r="F31" s="1001"/>
      <c r="G31" s="243" t="s">
        <v>797</v>
      </c>
      <c r="H31" s="1001"/>
      <c r="I31" s="1001"/>
    </row>
    <row r="32" spans="1:9" ht="30" customHeight="1">
      <c r="A32" s="1002"/>
      <c r="B32" s="251">
        <v>4</v>
      </c>
      <c r="C32" s="252">
        <v>45815</v>
      </c>
      <c r="D32" s="1005"/>
      <c r="E32" s="1002"/>
      <c r="F32" s="1002"/>
      <c r="G32" s="243" t="s">
        <v>797</v>
      </c>
      <c r="H32" s="1001"/>
      <c r="I32" s="1001"/>
    </row>
    <row r="33" spans="1:9" ht="30" customHeight="1">
      <c r="A33" s="1000" t="s">
        <v>798</v>
      </c>
      <c r="B33" s="251">
        <v>5</v>
      </c>
      <c r="C33" s="252">
        <v>45808</v>
      </c>
      <c r="D33" s="1003" t="s">
        <v>914</v>
      </c>
      <c r="E33" s="1020"/>
      <c r="F33" s="1006"/>
      <c r="G33" s="243" t="s">
        <v>797</v>
      </c>
      <c r="H33" s="1001"/>
      <c r="I33" s="1001"/>
    </row>
    <row r="34" spans="1:9" ht="30" customHeight="1">
      <c r="A34" s="1001"/>
      <c r="B34" s="251">
        <v>6</v>
      </c>
      <c r="C34" s="252">
        <v>45799</v>
      </c>
      <c r="D34" s="1004"/>
      <c r="E34" s="1021"/>
      <c r="F34" s="1001"/>
      <c r="G34" s="243" t="s">
        <v>797</v>
      </c>
      <c r="H34" s="1001"/>
      <c r="I34" s="1001"/>
    </row>
    <row r="35" spans="1:9" ht="30" customHeight="1">
      <c r="A35" s="1001"/>
      <c r="B35" s="251">
        <v>7</v>
      </c>
      <c r="C35" s="252">
        <v>45814</v>
      </c>
      <c r="D35" s="1004"/>
      <c r="E35" s="1021"/>
      <c r="F35" s="1001"/>
      <c r="G35" s="243" t="s">
        <v>797</v>
      </c>
      <c r="H35" s="1001"/>
      <c r="I35" s="1001"/>
    </row>
    <row r="36" spans="1:9" ht="30" customHeight="1">
      <c r="A36" s="1002"/>
      <c r="B36" s="251">
        <v>8</v>
      </c>
      <c r="C36" s="252">
        <v>45803</v>
      </c>
      <c r="D36" s="1005"/>
      <c r="E36" s="1022"/>
      <c r="F36" s="1002"/>
      <c r="G36" s="243" t="s">
        <v>797</v>
      </c>
      <c r="H36" s="1002"/>
      <c r="I36" s="1002"/>
    </row>
    <row r="37" spans="1:9" ht="30" customHeight="1">
      <c r="A37" s="1000" t="s">
        <v>622</v>
      </c>
      <c r="B37" s="251">
        <v>9</v>
      </c>
      <c r="C37" s="252">
        <v>45825</v>
      </c>
      <c r="D37" s="1003" t="s">
        <v>933</v>
      </c>
      <c r="E37" s="1006"/>
      <c r="F37" s="1006"/>
      <c r="G37" s="243" t="s">
        <v>797</v>
      </c>
      <c r="H37" s="242" t="s">
        <v>799</v>
      </c>
      <c r="I37" s="242" t="s">
        <v>800</v>
      </c>
    </row>
    <row r="38" spans="1:9" ht="30" customHeight="1">
      <c r="A38" s="1001"/>
      <c r="B38" s="251">
        <v>10</v>
      </c>
      <c r="C38" s="252">
        <v>45819</v>
      </c>
      <c r="D38" s="1004"/>
      <c r="E38" s="1001"/>
      <c r="F38" s="1001"/>
      <c r="G38" s="243" t="s">
        <v>797</v>
      </c>
      <c r="H38" s="1006"/>
      <c r="I38" s="1006"/>
    </row>
    <row r="39" spans="1:9" ht="30" customHeight="1">
      <c r="A39" s="1001"/>
      <c r="B39" s="251">
        <v>11</v>
      </c>
      <c r="C39" s="252">
        <v>45822</v>
      </c>
      <c r="D39" s="1004"/>
      <c r="E39" s="1001"/>
      <c r="F39" s="1001"/>
      <c r="G39" s="243" t="s">
        <v>797</v>
      </c>
      <c r="H39" s="1001"/>
      <c r="I39" s="1001"/>
    </row>
    <row r="40" spans="1:9" ht="30" customHeight="1">
      <c r="A40" s="1002"/>
      <c r="B40" s="251">
        <v>12</v>
      </c>
      <c r="C40" s="252">
        <v>45791</v>
      </c>
      <c r="D40" s="1005"/>
      <c r="E40" s="1002"/>
      <c r="F40" s="1002"/>
      <c r="G40" s="243" t="s">
        <v>797</v>
      </c>
      <c r="H40" s="1001"/>
      <c r="I40" s="1001"/>
    </row>
    <row r="41" spans="1:9" ht="31" customHeight="1">
      <c r="A41" s="1000" t="s">
        <v>801</v>
      </c>
      <c r="B41" s="251">
        <v>13</v>
      </c>
      <c r="C41" s="252">
        <v>45792</v>
      </c>
      <c r="D41" s="1003" t="s">
        <v>916</v>
      </c>
      <c r="E41" s="1020"/>
      <c r="F41" s="1006"/>
      <c r="G41" s="243" t="s">
        <v>797</v>
      </c>
      <c r="H41" s="1001"/>
      <c r="I41" s="1001"/>
    </row>
    <row r="42" spans="1:9" ht="31" customHeight="1">
      <c r="A42" s="1001"/>
      <c r="B42" s="251">
        <v>14</v>
      </c>
      <c r="C42" s="253">
        <v>45801</v>
      </c>
      <c r="D42" s="1004"/>
      <c r="E42" s="1021"/>
      <c r="F42" s="1001"/>
      <c r="G42" s="243" t="s">
        <v>797</v>
      </c>
      <c r="H42" s="1001"/>
      <c r="I42" s="1001"/>
    </row>
    <row r="43" spans="1:9" ht="31" customHeight="1">
      <c r="A43" s="1001"/>
      <c r="B43" s="251">
        <v>15</v>
      </c>
      <c r="C43" s="252">
        <v>45789</v>
      </c>
      <c r="D43" s="1004"/>
      <c r="E43" s="1021"/>
      <c r="F43" s="1001"/>
      <c r="G43" s="243" t="s">
        <v>797</v>
      </c>
      <c r="H43" s="1001"/>
      <c r="I43" s="1001"/>
    </row>
    <row r="44" spans="1:9" ht="31" customHeight="1">
      <c r="A44" s="1002"/>
      <c r="B44" s="251">
        <v>16</v>
      </c>
      <c r="C44" s="253">
        <v>45796</v>
      </c>
      <c r="D44" s="1005"/>
      <c r="E44" s="1022"/>
      <c r="F44" s="1002"/>
      <c r="G44" s="243" t="s">
        <v>797</v>
      </c>
      <c r="H44" s="1002"/>
      <c r="I44" s="1002"/>
    </row>
    <row r="45" spans="1:9" ht="30" customHeight="1">
      <c r="A45" s="1007"/>
      <c r="B45" s="997"/>
      <c r="C45" s="998"/>
      <c r="D45" s="1008"/>
      <c r="E45" s="1009"/>
      <c r="F45" s="1009"/>
      <c r="G45" s="1009"/>
      <c r="H45" s="1009"/>
      <c r="I45" s="1010"/>
    </row>
    <row r="46" spans="1:9" ht="15.75" customHeight="1">
      <c r="A46" s="244" t="s">
        <v>153</v>
      </c>
      <c r="B46" s="244" t="s">
        <v>802</v>
      </c>
      <c r="C46" s="244" t="s">
        <v>803</v>
      </c>
      <c r="D46" s="1011"/>
      <c r="E46" s="1012"/>
      <c r="F46" s="1012"/>
      <c r="G46" s="1012"/>
      <c r="H46" s="1012"/>
      <c r="I46" s="1013"/>
    </row>
    <row r="47" spans="1:9" ht="31.4" customHeight="1">
      <c r="A47" s="245">
        <v>1</v>
      </c>
      <c r="B47" s="245"/>
      <c r="C47" s="245" t="s">
        <v>773</v>
      </c>
      <c r="D47" s="1011"/>
      <c r="E47" s="1012"/>
      <c r="F47" s="1012"/>
      <c r="G47" s="1012"/>
      <c r="H47" s="1012"/>
      <c r="I47" s="1013"/>
    </row>
    <row r="48" spans="1:9" ht="32.4" customHeight="1">
      <c r="A48" s="245">
        <v>2</v>
      </c>
      <c r="B48" s="245"/>
      <c r="C48" s="245" t="s">
        <v>70</v>
      </c>
      <c r="D48" s="1011"/>
      <c r="E48" s="1012"/>
      <c r="F48" s="1012"/>
      <c r="G48" s="1012"/>
      <c r="H48" s="1012"/>
      <c r="I48" s="1013"/>
    </row>
    <row r="49" spans="1:9" ht="35.4" customHeight="1">
      <c r="A49" s="245">
        <v>3</v>
      </c>
      <c r="B49" s="245"/>
      <c r="C49" s="245" t="s">
        <v>804</v>
      </c>
      <c r="D49" s="1014"/>
      <c r="E49" s="1015"/>
      <c r="F49" s="1015"/>
      <c r="G49" s="1015"/>
      <c r="H49" s="1015"/>
      <c r="I49" s="1016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8" bestFit="1" customWidth="1"/>
    <col min="2" max="2" width="15.54296875" style="218" bestFit="1" customWidth="1"/>
    <col min="3" max="3" width="20.453125" style="218" bestFit="1" customWidth="1"/>
    <col min="4" max="4" width="15.453125" style="218" bestFit="1" customWidth="1"/>
    <col min="5" max="5" width="21.453125" style="218" bestFit="1" customWidth="1"/>
    <col min="6" max="6" width="19.54296875" style="218" bestFit="1" customWidth="1"/>
    <col min="7" max="7" width="22.54296875" style="218" bestFit="1" customWidth="1"/>
    <col min="8" max="8" width="17.453125" style="218" bestFit="1" customWidth="1"/>
    <col min="9" max="9" width="75.54296875" style="218" bestFit="1" customWidth="1"/>
    <col min="10" max="10" width="13.453125" style="218" bestFit="1" customWidth="1"/>
    <col min="11" max="11" width="22.90625" style="218" bestFit="1" customWidth="1"/>
    <col min="12" max="12" width="15.453125" style="218" bestFit="1" customWidth="1"/>
    <col min="13" max="13" width="21.453125" style="218" bestFit="1" customWidth="1"/>
    <col min="14" max="14" width="21" style="218" bestFit="1" customWidth="1"/>
    <col min="15" max="15" width="21.54296875" style="218" bestFit="1" customWidth="1"/>
    <col min="16" max="16" width="31.90625" style="218" bestFit="1" customWidth="1"/>
    <col min="17" max="17" width="1.90625" style="218" bestFit="1" customWidth="1"/>
    <col min="18" max="16384" width="12.453125" style="218"/>
  </cols>
  <sheetData>
    <row r="1" spans="1:16" ht="39" customHeight="1" thickBot="1">
      <c r="A1" s="1023" t="s">
        <v>523</v>
      </c>
      <c r="B1" s="1024"/>
      <c r="C1" s="1024"/>
      <c r="D1" s="1024"/>
      <c r="E1" s="1024"/>
      <c r="F1" s="1024"/>
      <c r="G1" s="1024"/>
      <c r="H1" s="1024"/>
      <c r="I1" s="1024"/>
      <c r="J1" s="1024"/>
      <c r="K1" s="1024"/>
      <c r="L1" s="1024"/>
      <c r="M1" s="1024"/>
      <c r="N1" s="1024"/>
      <c r="O1" s="1024"/>
      <c r="P1" s="1025"/>
    </row>
    <row r="2" spans="1:16" ht="63" customHeight="1" thickBot="1">
      <c r="A2" s="219" t="s">
        <v>524</v>
      </c>
      <c r="B2" s="220" t="s">
        <v>525</v>
      </c>
      <c r="C2" s="220" t="s">
        <v>526</v>
      </c>
      <c r="D2" s="220" t="s">
        <v>527</v>
      </c>
      <c r="E2" s="220" t="s">
        <v>112</v>
      </c>
      <c r="F2" s="220" t="s">
        <v>528</v>
      </c>
      <c r="G2" s="220" t="s">
        <v>613</v>
      </c>
      <c r="H2" s="220" t="s">
        <v>529</v>
      </c>
      <c r="I2" s="220" t="s">
        <v>561</v>
      </c>
      <c r="J2" s="220" t="s">
        <v>285</v>
      </c>
      <c r="K2" s="220" t="s">
        <v>530</v>
      </c>
      <c r="L2" s="220" t="s">
        <v>109</v>
      </c>
      <c r="M2" s="220" t="s">
        <v>531</v>
      </c>
      <c r="N2" s="220" t="s">
        <v>532</v>
      </c>
      <c r="O2" s="220" t="s">
        <v>533</v>
      </c>
      <c r="P2" s="221" t="s">
        <v>121</v>
      </c>
    </row>
    <row r="3" spans="1:16" ht="34.4" customHeight="1">
      <c r="A3" s="222">
        <v>1</v>
      </c>
      <c r="B3" s="223" t="s">
        <v>3</v>
      </c>
      <c r="C3" s="224" t="s">
        <v>653</v>
      </c>
      <c r="D3" s="223" t="s">
        <v>4</v>
      </c>
      <c r="E3" s="224" t="s">
        <v>5</v>
      </c>
      <c r="F3" s="224" t="s">
        <v>534</v>
      </c>
      <c r="G3" s="224">
        <v>243.82400000000001</v>
      </c>
      <c r="H3" s="224" t="s">
        <v>535</v>
      </c>
      <c r="I3" s="225" t="s">
        <v>614</v>
      </c>
      <c r="J3" s="223">
        <v>1</v>
      </c>
      <c r="K3" s="223" t="s">
        <v>234</v>
      </c>
      <c r="L3" s="226" t="s">
        <v>119</v>
      </c>
      <c r="M3" s="227">
        <v>45483</v>
      </c>
      <c r="N3" s="228" t="s">
        <v>536</v>
      </c>
      <c r="O3" s="228" t="s">
        <v>536</v>
      </c>
      <c r="P3" s="229" t="s">
        <v>116</v>
      </c>
    </row>
    <row r="4" spans="1:16" ht="34.4" customHeight="1">
      <c r="A4" s="230">
        <f t="shared" ref="A4:A35" si="0">A3+1</f>
        <v>2</v>
      </c>
      <c r="B4" s="231" t="s">
        <v>7</v>
      </c>
      <c r="C4" s="224" t="s">
        <v>627</v>
      </c>
      <c r="D4" s="231" t="s">
        <v>8</v>
      </c>
      <c r="E4" s="224" t="s">
        <v>29</v>
      </c>
      <c r="F4" s="224" t="s">
        <v>534</v>
      </c>
      <c r="G4" s="224">
        <v>358.18099999999998</v>
      </c>
      <c r="H4" s="224" t="s">
        <v>535</v>
      </c>
      <c r="I4" s="232" t="s">
        <v>562</v>
      </c>
      <c r="J4" s="231">
        <v>1</v>
      </c>
      <c r="K4" s="231" t="s">
        <v>234</v>
      </c>
      <c r="L4" s="231" t="s">
        <v>119</v>
      </c>
      <c r="M4" s="227">
        <v>45488</v>
      </c>
      <c r="N4" s="227" t="s">
        <v>536</v>
      </c>
      <c r="O4" s="231" t="s">
        <v>536</v>
      </c>
      <c r="P4" s="229" t="s">
        <v>116</v>
      </c>
    </row>
    <row r="5" spans="1:16" ht="34.4" customHeight="1">
      <c r="A5" s="230">
        <f t="shared" si="0"/>
        <v>3</v>
      </c>
      <c r="B5" s="231" t="s">
        <v>9</v>
      </c>
      <c r="C5" s="224" t="s">
        <v>31</v>
      </c>
      <c r="D5" s="231" t="s">
        <v>195</v>
      </c>
      <c r="E5" s="224" t="s">
        <v>654</v>
      </c>
      <c r="F5" s="224" t="s">
        <v>534</v>
      </c>
      <c r="G5" s="224">
        <v>276.14100000000002</v>
      </c>
      <c r="H5" s="224" t="s">
        <v>535</v>
      </c>
      <c r="I5" s="232" t="s">
        <v>563</v>
      </c>
      <c r="J5" s="231">
        <v>1</v>
      </c>
      <c r="K5" s="231" t="s">
        <v>234</v>
      </c>
      <c r="L5" s="231" t="s">
        <v>119</v>
      </c>
      <c r="M5" s="227">
        <v>45547</v>
      </c>
      <c r="N5" s="227" t="s">
        <v>536</v>
      </c>
      <c r="O5" s="231" t="s">
        <v>536</v>
      </c>
      <c r="P5" s="229" t="s">
        <v>116</v>
      </c>
    </row>
    <row r="6" spans="1:16" ht="34.4" customHeight="1">
      <c r="A6" s="230">
        <f t="shared" si="0"/>
        <v>4</v>
      </c>
      <c r="B6" s="231" t="s">
        <v>331</v>
      </c>
      <c r="C6" s="224" t="s">
        <v>627</v>
      </c>
      <c r="D6" s="231" t="s">
        <v>10</v>
      </c>
      <c r="E6" s="224" t="s">
        <v>21</v>
      </c>
      <c r="F6" s="224" t="s">
        <v>534</v>
      </c>
      <c r="G6" s="224">
        <v>396.39400000000001</v>
      </c>
      <c r="H6" s="224" t="s">
        <v>535</v>
      </c>
      <c r="I6" s="232" t="s">
        <v>564</v>
      </c>
      <c r="J6" s="231">
        <v>1</v>
      </c>
      <c r="K6" s="231" t="s">
        <v>234</v>
      </c>
      <c r="L6" s="231" t="s">
        <v>119</v>
      </c>
      <c r="M6" s="227">
        <v>45488</v>
      </c>
      <c r="N6" s="231" t="s">
        <v>536</v>
      </c>
      <c r="O6" s="231" t="s">
        <v>536</v>
      </c>
      <c r="P6" s="229" t="s">
        <v>116</v>
      </c>
    </row>
    <row r="7" spans="1:16" ht="34.4" customHeight="1">
      <c r="A7" s="230">
        <f t="shared" si="0"/>
        <v>5</v>
      </c>
      <c r="B7" s="231" t="s">
        <v>202</v>
      </c>
      <c r="C7" s="224" t="s">
        <v>625</v>
      </c>
      <c r="D7" s="231" t="s">
        <v>23</v>
      </c>
      <c r="E7" s="224" t="s">
        <v>656</v>
      </c>
      <c r="F7" s="224" t="s">
        <v>534</v>
      </c>
      <c r="G7" s="224">
        <v>455.96300000000002</v>
      </c>
      <c r="H7" s="224" t="s">
        <v>535</v>
      </c>
      <c r="I7" s="232" t="s">
        <v>565</v>
      </c>
      <c r="J7" s="231">
        <v>1</v>
      </c>
      <c r="K7" s="231" t="s">
        <v>234</v>
      </c>
      <c r="L7" s="231" t="s">
        <v>119</v>
      </c>
      <c r="M7" s="227">
        <v>45547</v>
      </c>
      <c r="N7" s="227" t="s">
        <v>536</v>
      </c>
      <c r="O7" s="227" t="s">
        <v>536</v>
      </c>
      <c r="P7" s="229" t="s">
        <v>116</v>
      </c>
    </row>
    <row r="8" spans="1:16" ht="34.4" customHeight="1">
      <c r="A8" s="230">
        <f t="shared" si="0"/>
        <v>6</v>
      </c>
      <c r="B8" s="231" t="s">
        <v>26</v>
      </c>
      <c r="C8" s="224" t="s">
        <v>1</v>
      </c>
      <c r="D8" s="231" t="s">
        <v>314</v>
      </c>
      <c r="E8" s="224" t="s">
        <v>1</v>
      </c>
      <c r="F8" s="224" t="s">
        <v>534</v>
      </c>
      <c r="G8" s="224">
        <v>171.929</v>
      </c>
      <c r="H8" s="224" t="s">
        <v>537</v>
      </c>
      <c r="I8" s="232" t="s">
        <v>566</v>
      </c>
      <c r="J8" s="231">
        <v>1</v>
      </c>
      <c r="K8" s="231" t="s">
        <v>234</v>
      </c>
      <c r="L8" s="231" t="s">
        <v>119</v>
      </c>
      <c r="M8" s="227">
        <v>45619</v>
      </c>
      <c r="N8" s="227" t="s">
        <v>536</v>
      </c>
      <c r="O8" s="227" t="s">
        <v>536</v>
      </c>
      <c r="P8" s="229" t="s">
        <v>116</v>
      </c>
    </row>
    <row r="9" spans="1:16" ht="34.4" customHeight="1">
      <c r="A9" s="230">
        <f t="shared" si="0"/>
        <v>7</v>
      </c>
      <c r="B9" s="231" t="s">
        <v>343</v>
      </c>
      <c r="C9" s="224" t="s">
        <v>642</v>
      </c>
      <c r="D9" s="231" t="s">
        <v>317</v>
      </c>
      <c r="E9" s="224" t="s">
        <v>624</v>
      </c>
      <c r="F9" s="224" t="s">
        <v>534</v>
      </c>
      <c r="G9" s="224">
        <v>452.63</v>
      </c>
      <c r="H9" s="224" t="s">
        <v>535</v>
      </c>
      <c r="I9" s="232" t="s">
        <v>567</v>
      </c>
      <c r="J9" s="231">
        <v>1</v>
      </c>
      <c r="K9" s="231" t="s">
        <v>234</v>
      </c>
      <c r="L9" s="231" t="s">
        <v>119</v>
      </c>
      <c r="M9" s="227">
        <v>45483</v>
      </c>
      <c r="N9" s="227" t="s">
        <v>536</v>
      </c>
      <c r="O9" s="227" t="s">
        <v>536</v>
      </c>
      <c r="P9" s="229" t="s">
        <v>116</v>
      </c>
    </row>
    <row r="10" spans="1:16" ht="34.4" customHeight="1">
      <c r="A10" s="230">
        <f t="shared" si="0"/>
        <v>8</v>
      </c>
      <c r="B10" s="231" t="s">
        <v>30</v>
      </c>
      <c r="C10" s="224" t="s">
        <v>1</v>
      </c>
      <c r="D10" s="231" t="s">
        <v>32</v>
      </c>
      <c r="E10" s="224" t="s">
        <v>1</v>
      </c>
      <c r="F10" s="224" t="s">
        <v>534</v>
      </c>
      <c r="G10" s="224">
        <v>251.64500000000001</v>
      </c>
      <c r="H10" s="224" t="s">
        <v>535</v>
      </c>
      <c r="I10" s="232" t="s">
        <v>568</v>
      </c>
      <c r="J10" s="231">
        <v>1</v>
      </c>
      <c r="K10" s="231" t="s">
        <v>234</v>
      </c>
      <c r="L10" s="231" t="s">
        <v>119</v>
      </c>
      <c r="M10" s="227">
        <v>45483</v>
      </c>
      <c r="N10" s="227" t="s">
        <v>536</v>
      </c>
      <c r="O10" s="227" t="s">
        <v>536</v>
      </c>
      <c r="P10" s="229" t="s">
        <v>116</v>
      </c>
    </row>
    <row r="11" spans="1:16" ht="34.4" customHeight="1">
      <c r="A11" s="230">
        <f t="shared" si="0"/>
        <v>9</v>
      </c>
      <c r="B11" s="231" t="s">
        <v>324</v>
      </c>
      <c r="C11" s="224" t="s">
        <v>1</v>
      </c>
      <c r="D11" s="231" t="s">
        <v>34</v>
      </c>
      <c r="E11" s="224" t="s">
        <v>1</v>
      </c>
      <c r="F11" s="224" t="s">
        <v>534</v>
      </c>
      <c r="G11" s="224">
        <v>258.00200000000001</v>
      </c>
      <c r="H11" s="224" t="s">
        <v>538</v>
      </c>
      <c r="I11" s="232" t="s">
        <v>569</v>
      </c>
      <c r="J11" s="231">
        <v>1</v>
      </c>
      <c r="K11" s="231" t="s">
        <v>235</v>
      </c>
      <c r="L11" s="231" t="s">
        <v>119</v>
      </c>
      <c r="M11" s="227">
        <v>45488</v>
      </c>
      <c r="N11" s="227" t="s">
        <v>536</v>
      </c>
      <c r="O11" s="227" t="s">
        <v>536</v>
      </c>
      <c r="P11" s="229" t="s">
        <v>116</v>
      </c>
    </row>
    <row r="12" spans="1:16" ht="34.4" customHeight="1">
      <c r="A12" s="230">
        <f t="shared" si="0"/>
        <v>10</v>
      </c>
      <c r="B12" s="231" t="s">
        <v>348</v>
      </c>
      <c r="C12" s="224" t="s">
        <v>658</v>
      </c>
      <c r="D12" s="231" t="s">
        <v>349</v>
      </c>
      <c r="E12" s="224" t="s">
        <v>661</v>
      </c>
      <c r="F12" s="224" t="s">
        <v>534</v>
      </c>
      <c r="G12" s="224">
        <v>257.34100000000001</v>
      </c>
      <c r="H12" s="224" t="s">
        <v>539</v>
      </c>
      <c r="I12" s="232" t="s">
        <v>570</v>
      </c>
      <c r="J12" s="231">
        <v>1</v>
      </c>
      <c r="K12" s="231" t="s">
        <v>235</v>
      </c>
      <c r="L12" s="231" t="s">
        <v>119</v>
      </c>
      <c r="M12" s="227">
        <v>45488</v>
      </c>
      <c r="N12" s="227" t="s">
        <v>536</v>
      </c>
      <c r="O12" s="227" t="s">
        <v>536</v>
      </c>
      <c r="P12" s="229" t="s">
        <v>116</v>
      </c>
    </row>
    <row r="13" spans="1:16" ht="34.4" customHeight="1">
      <c r="A13" s="230">
        <f t="shared" si="0"/>
        <v>11</v>
      </c>
      <c r="B13" s="231" t="s">
        <v>540</v>
      </c>
      <c r="C13" s="224" t="s">
        <v>842</v>
      </c>
      <c r="D13" s="231" t="s">
        <v>541</v>
      </c>
      <c r="E13" s="224" t="s">
        <v>842</v>
      </c>
      <c r="F13" s="224" t="s">
        <v>534</v>
      </c>
      <c r="G13" s="224">
        <v>279.35599999999999</v>
      </c>
      <c r="H13" s="224" t="s">
        <v>539</v>
      </c>
      <c r="I13" s="232" t="s">
        <v>571</v>
      </c>
      <c r="J13" s="231">
        <v>1</v>
      </c>
      <c r="K13" s="231" t="s">
        <v>235</v>
      </c>
      <c r="L13" s="231" t="s">
        <v>119</v>
      </c>
      <c r="M13" s="227">
        <v>45488</v>
      </c>
      <c r="N13" s="227" t="s">
        <v>536</v>
      </c>
      <c r="O13" s="231" t="s">
        <v>536</v>
      </c>
      <c r="P13" s="229" t="s">
        <v>116</v>
      </c>
    </row>
    <row r="14" spans="1:16" ht="34.4" customHeight="1">
      <c r="A14" s="230">
        <f t="shared" si="0"/>
        <v>12</v>
      </c>
      <c r="B14" s="231" t="s">
        <v>542</v>
      </c>
      <c r="C14" s="224" t="s">
        <v>11</v>
      </c>
      <c r="D14" s="231" t="s">
        <v>351</v>
      </c>
      <c r="E14" s="224" t="s">
        <v>663</v>
      </c>
      <c r="F14" s="224" t="s">
        <v>534</v>
      </c>
      <c r="G14" s="224">
        <v>410.87200000000001</v>
      </c>
      <c r="H14" s="224" t="s">
        <v>535</v>
      </c>
      <c r="I14" s="232" t="s">
        <v>572</v>
      </c>
      <c r="J14" s="231">
        <v>1</v>
      </c>
      <c r="K14" s="231" t="s">
        <v>235</v>
      </c>
      <c r="L14" s="231" t="s">
        <v>119</v>
      </c>
      <c r="M14" s="227">
        <v>45488</v>
      </c>
      <c r="N14" s="227" t="s">
        <v>536</v>
      </c>
      <c r="O14" s="231" t="s">
        <v>536</v>
      </c>
      <c r="P14" s="229" t="s">
        <v>116</v>
      </c>
    </row>
    <row r="15" spans="1:16" ht="34.4" customHeight="1">
      <c r="A15" s="230">
        <f t="shared" si="0"/>
        <v>13</v>
      </c>
      <c r="B15" s="231" t="s">
        <v>38</v>
      </c>
      <c r="C15" s="224" t="s">
        <v>1</v>
      </c>
      <c r="D15" s="231" t="s">
        <v>353</v>
      </c>
      <c r="E15" s="224" t="s">
        <v>174</v>
      </c>
      <c r="F15" s="224" t="s">
        <v>534</v>
      </c>
      <c r="G15" s="224">
        <v>328.49599999999998</v>
      </c>
      <c r="H15" s="224" t="s">
        <v>538</v>
      </c>
      <c r="I15" s="232" t="s">
        <v>569</v>
      </c>
      <c r="J15" s="231">
        <v>1</v>
      </c>
      <c r="K15" s="231" t="s">
        <v>235</v>
      </c>
      <c r="L15" s="231" t="s">
        <v>119</v>
      </c>
      <c r="M15" s="227">
        <v>45488</v>
      </c>
      <c r="N15" s="227" t="s">
        <v>536</v>
      </c>
      <c r="O15" s="231" t="s">
        <v>536</v>
      </c>
      <c r="P15" s="229" t="s">
        <v>116</v>
      </c>
    </row>
    <row r="16" spans="1:16" ht="34.4" customHeight="1">
      <c r="A16" s="230">
        <f t="shared" si="0"/>
        <v>14</v>
      </c>
      <c r="B16" s="231" t="s">
        <v>353</v>
      </c>
      <c r="C16" s="224" t="s">
        <v>174</v>
      </c>
      <c r="D16" s="231" t="s">
        <v>651</v>
      </c>
      <c r="E16" s="224" t="s">
        <v>664</v>
      </c>
      <c r="F16" s="224" t="s">
        <v>534</v>
      </c>
      <c r="G16" s="224">
        <v>382.995</v>
      </c>
      <c r="H16" s="224" t="s">
        <v>535</v>
      </c>
      <c r="I16" s="232" t="s">
        <v>573</v>
      </c>
      <c r="J16" s="231">
        <v>1</v>
      </c>
      <c r="K16" s="231" t="s">
        <v>235</v>
      </c>
      <c r="L16" s="231" t="s">
        <v>119</v>
      </c>
      <c r="M16" s="227">
        <v>45488</v>
      </c>
      <c r="N16" s="227" t="s">
        <v>536</v>
      </c>
      <c r="O16" s="227" t="s">
        <v>536</v>
      </c>
      <c r="P16" s="229" t="s">
        <v>116</v>
      </c>
    </row>
    <row r="17" spans="1:17" ht="34.4" customHeight="1">
      <c r="A17" s="230">
        <f t="shared" si="0"/>
        <v>15</v>
      </c>
      <c r="B17" s="231" t="s">
        <v>354</v>
      </c>
      <c r="C17" s="224" t="s">
        <v>36</v>
      </c>
      <c r="D17" s="231" t="s">
        <v>355</v>
      </c>
      <c r="E17" s="224" t="s">
        <v>654</v>
      </c>
      <c r="F17" s="224" t="s">
        <v>534</v>
      </c>
      <c r="G17" s="224">
        <v>285.05500000000001</v>
      </c>
      <c r="H17" s="224" t="s">
        <v>535</v>
      </c>
      <c r="I17" s="232" t="s">
        <v>574</v>
      </c>
      <c r="J17" s="231">
        <v>1</v>
      </c>
      <c r="K17" s="231" t="s">
        <v>235</v>
      </c>
      <c r="L17" s="231" t="s">
        <v>119</v>
      </c>
      <c r="M17" s="227">
        <v>45488</v>
      </c>
      <c r="N17" s="227" t="s">
        <v>536</v>
      </c>
      <c r="O17" s="227" t="s">
        <v>536</v>
      </c>
      <c r="P17" s="229" t="s">
        <v>116</v>
      </c>
    </row>
    <row r="18" spans="1:17" ht="34.4" customHeight="1">
      <c r="A18" s="230">
        <f t="shared" si="0"/>
        <v>16</v>
      </c>
      <c r="B18" s="231" t="s">
        <v>362</v>
      </c>
      <c r="C18" s="224" t="s">
        <v>174</v>
      </c>
      <c r="D18" s="231" t="s">
        <v>40</v>
      </c>
      <c r="E18" s="224" t="s">
        <v>1</v>
      </c>
      <c r="F18" s="224" t="s">
        <v>534</v>
      </c>
      <c r="G18" s="224">
        <v>255.601</v>
      </c>
      <c r="H18" s="224" t="s">
        <v>538</v>
      </c>
      <c r="I18" s="232" t="s">
        <v>575</v>
      </c>
      <c r="J18" s="231">
        <v>1</v>
      </c>
      <c r="K18" s="231" t="s">
        <v>235</v>
      </c>
      <c r="L18" s="231" t="s">
        <v>119</v>
      </c>
      <c r="M18" s="227">
        <v>45495</v>
      </c>
      <c r="N18" s="227" t="s">
        <v>536</v>
      </c>
      <c r="O18" s="227" t="s">
        <v>536</v>
      </c>
      <c r="P18" s="229" t="s">
        <v>116</v>
      </c>
    </row>
    <row r="19" spans="1:17" ht="34.4" customHeight="1">
      <c r="A19" s="230">
        <f t="shared" si="0"/>
        <v>17</v>
      </c>
      <c r="B19" s="231" t="s">
        <v>41</v>
      </c>
      <c r="C19" s="224" t="s">
        <v>666</v>
      </c>
      <c r="D19" s="231" t="s">
        <v>42</v>
      </c>
      <c r="E19" s="224" t="s">
        <v>659</v>
      </c>
      <c r="F19" s="224" t="s">
        <v>534</v>
      </c>
      <c r="G19" s="224">
        <v>186.77199999999999</v>
      </c>
      <c r="H19" s="224" t="s">
        <v>535</v>
      </c>
      <c r="I19" s="232" t="s">
        <v>576</v>
      </c>
      <c r="J19" s="231">
        <v>1</v>
      </c>
      <c r="K19" s="231" t="s">
        <v>235</v>
      </c>
      <c r="L19" s="231" t="s">
        <v>119</v>
      </c>
      <c r="M19" s="227">
        <v>45495</v>
      </c>
      <c r="N19" s="227" t="s">
        <v>536</v>
      </c>
      <c r="O19" s="231" t="s">
        <v>536</v>
      </c>
      <c r="P19" s="229" t="s">
        <v>116</v>
      </c>
    </row>
    <row r="20" spans="1:17" ht="34.4" customHeight="1">
      <c r="A20" s="230">
        <f t="shared" si="0"/>
        <v>18</v>
      </c>
      <c r="B20" s="231" t="s">
        <v>364</v>
      </c>
      <c r="C20" s="224" t="s">
        <v>667</v>
      </c>
      <c r="D20" s="231" t="s">
        <v>543</v>
      </c>
      <c r="E20" s="224" t="s">
        <v>11</v>
      </c>
      <c r="F20" s="224" t="s">
        <v>534</v>
      </c>
      <c r="G20" s="224">
        <v>215.227</v>
      </c>
      <c r="H20" s="224" t="s">
        <v>535</v>
      </c>
      <c r="I20" s="232" t="s">
        <v>577</v>
      </c>
      <c r="J20" s="231">
        <v>1</v>
      </c>
      <c r="K20" s="231" t="s">
        <v>235</v>
      </c>
      <c r="L20" s="231" t="s">
        <v>119</v>
      </c>
      <c r="M20" s="227">
        <v>45495</v>
      </c>
      <c r="N20" s="231" t="s">
        <v>536</v>
      </c>
      <c r="O20" s="231" t="s">
        <v>536</v>
      </c>
      <c r="P20" s="229" t="s">
        <v>116</v>
      </c>
    </row>
    <row r="21" spans="1:17" ht="34.4" customHeight="1">
      <c r="A21" s="230">
        <f t="shared" si="0"/>
        <v>19</v>
      </c>
      <c r="B21" s="231" t="s">
        <v>45</v>
      </c>
      <c r="C21" s="224" t="s">
        <v>36</v>
      </c>
      <c r="D21" s="231" t="s">
        <v>367</v>
      </c>
      <c r="E21" s="224" t="s">
        <v>625</v>
      </c>
      <c r="F21" s="224" t="s">
        <v>534</v>
      </c>
      <c r="G21" s="224">
        <v>468.00099999999998</v>
      </c>
      <c r="H21" s="224" t="s">
        <v>535</v>
      </c>
      <c r="I21" s="232" t="s">
        <v>578</v>
      </c>
      <c r="J21" s="231">
        <v>1</v>
      </c>
      <c r="K21" s="231" t="s">
        <v>235</v>
      </c>
      <c r="L21" s="231" t="s">
        <v>119</v>
      </c>
      <c r="M21" s="227">
        <v>45495</v>
      </c>
      <c r="N21" s="227" t="s">
        <v>536</v>
      </c>
      <c r="O21" s="231" t="s">
        <v>536</v>
      </c>
      <c r="P21" s="229" t="s">
        <v>116</v>
      </c>
    </row>
    <row r="22" spans="1:17" ht="34.4" customHeight="1">
      <c r="A22" s="230">
        <f t="shared" si="0"/>
        <v>20</v>
      </c>
      <c r="B22" s="231" t="s">
        <v>46</v>
      </c>
      <c r="C22" s="224" t="s">
        <v>12</v>
      </c>
      <c r="D22" s="231" t="s">
        <v>47</v>
      </c>
      <c r="E22" s="224" t="s">
        <v>12</v>
      </c>
      <c r="F22" s="224" t="s">
        <v>534</v>
      </c>
      <c r="G22" s="224">
        <v>228.09</v>
      </c>
      <c r="H22" s="224" t="s">
        <v>538</v>
      </c>
      <c r="I22" s="232" t="s">
        <v>579</v>
      </c>
      <c r="J22" s="231">
        <v>1</v>
      </c>
      <c r="K22" s="231" t="s">
        <v>235</v>
      </c>
      <c r="L22" s="231" t="s">
        <v>119</v>
      </c>
      <c r="M22" s="227">
        <v>45495</v>
      </c>
      <c r="N22" s="227" t="s">
        <v>536</v>
      </c>
      <c r="O22" s="231" t="s">
        <v>536</v>
      </c>
      <c r="P22" s="229" t="s">
        <v>116</v>
      </c>
    </row>
    <row r="23" spans="1:17" ht="34.4" customHeight="1">
      <c r="A23" s="230">
        <f t="shared" si="0"/>
        <v>21</v>
      </c>
      <c r="B23" s="231" t="s">
        <v>380</v>
      </c>
      <c r="C23" s="224" t="s">
        <v>666</v>
      </c>
      <c r="D23" s="231" t="s">
        <v>381</v>
      </c>
      <c r="E23" s="224" t="s">
        <v>37</v>
      </c>
      <c r="F23" s="224" t="s">
        <v>534</v>
      </c>
      <c r="G23" s="224">
        <v>245.489</v>
      </c>
      <c r="H23" s="224" t="s">
        <v>544</v>
      </c>
      <c r="I23" s="232" t="s">
        <v>580</v>
      </c>
      <c r="J23" s="231">
        <v>1</v>
      </c>
      <c r="K23" s="231" t="s">
        <v>235</v>
      </c>
      <c r="L23" s="231" t="s">
        <v>119</v>
      </c>
      <c r="M23" s="227">
        <v>45761</v>
      </c>
      <c r="N23" s="227" t="s">
        <v>536</v>
      </c>
      <c r="O23" s="231" t="s">
        <v>536</v>
      </c>
      <c r="P23" s="229" t="s">
        <v>116</v>
      </c>
    </row>
    <row r="24" spans="1:17" ht="34.4" customHeight="1">
      <c r="A24" s="230">
        <f t="shared" si="0"/>
        <v>22</v>
      </c>
      <c r="B24" s="231" t="s">
        <v>381</v>
      </c>
      <c r="C24" s="224" t="s">
        <v>37</v>
      </c>
      <c r="D24" s="231" t="s">
        <v>382</v>
      </c>
      <c r="E24" s="224" t="s">
        <v>668</v>
      </c>
      <c r="F24" s="224" t="s">
        <v>534</v>
      </c>
      <c r="G24" s="224">
        <v>266.09199999999998</v>
      </c>
      <c r="H24" s="224" t="s">
        <v>544</v>
      </c>
      <c r="I24" s="232" t="s">
        <v>581</v>
      </c>
      <c r="J24" s="231">
        <v>1</v>
      </c>
      <c r="K24" s="231" t="s">
        <v>235</v>
      </c>
      <c r="L24" s="231" t="s">
        <v>119</v>
      </c>
      <c r="M24" s="227">
        <v>45761</v>
      </c>
      <c r="N24" s="227" t="s">
        <v>536</v>
      </c>
      <c r="O24" s="231" t="s">
        <v>536</v>
      </c>
      <c r="P24" s="229" t="s">
        <v>116</v>
      </c>
    </row>
    <row r="25" spans="1:17" ht="34.4" customHeight="1">
      <c r="A25" s="230">
        <f t="shared" si="0"/>
        <v>23</v>
      </c>
      <c r="B25" s="231" t="s">
        <v>382</v>
      </c>
      <c r="C25" s="224" t="s">
        <v>668</v>
      </c>
      <c r="D25" s="231" t="s">
        <v>383</v>
      </c>
      <c r="E25" s="224" t="s">
        <v>645</v>
      </c>
      <c r="F25" s="224" t="s">
        <v>534</v>
      </c>
      <c r="G25" s="224">
        <v>370.267</v>
      </c>
      <c r="H25" s="224" t="s">
        <v>535</v>
      </c>
      <c r="I25" s="232" t="s">
        <v>582</v>
      </c>
      <c r="J25" s="231">
        <v>1</v>
      </c>
      <c r="K25" s="231" t="s">
        <v>235</v>
      </c>
      <c r="L25" s="231" t="s">
        <v>119</v>
      </c>
      <c r="M25" s="227">
        <v>45761</v>
      </c>
      <c r="N25" s="227" t="s">
        <v>536</v>
      </c>
      <c r="O25" s="231" t="s">
        <v>536</v>
      </c>
      <c r="P25" s="229" t="s">
        <v>116</v>
      </c>
    </row>
    <row r="26" spans="1:17" ht="34.4" customHeight="1">
      <c r="A26" s="230">
        <f t="shared" si="0"/>
        <v>24</v>
      </c>
      <c r="B26" s="231" t="s">
        <v>385</v>
      </c>
      <c r="C26" s="224" t="s">
        <v>11</v>
      </c>
      <c r="D26" s="231" t="s">
        <v>49</v>
      </c>
      <c r="E26" s="224" t="s">
        <v>11</v>
      </c>
      <c r="F26" s="224" t="s">
        <v>534</v>
      </c>
      <c r="G26" s="224">
        <v>226.477</v>
      </c>
      <c r="H26" s="224" t="s">
        <v>544</v>
      </c>
      <c r="I26" s="232" t="s">
        <v>583</v>
      </c>
      <c r="J26" s="231">
        <v>1</v>
      </c>
      <c r="K26" s="231" t="s">
        <v>235</v>
      </c>
      <c r="L26" s="231" t="s">
        <v>119</v>
      </c>
      <c r="M26" s="227">
        <v>45761</v>
      </c>
      <c r="N26" s="227" t="s">
        <v>536</v>
      </c>
      <c r="O26" s="231" t="s">
        <v>536</v>
      </c>
      <c r="P26" s="229" t="s">
        <v>116</v>
      </c>
    </row>
    <row r="27" spans="1:17" ht="34.4" customHeight="1">
      <c r="A27" s="230">
        <f t="shared" si="0"/>
        <v>25</v>
      </c>
      <c r="B27" s="231" t="s">
        <v>387</v>
      </c>
      <c r="C27" s="224" t="s">
        <v>669</v>
      </c>
      <c r="D27" s="231" t="s">
        <v>388</v>
      </c>
      <c r="E27" s="224" t="s">
        <v>174</v>
      </c>
      <c r="F27" s="224" t="s">
        <v>534</v>
      </c>
      <c r="G27" s="224">
        <v>222.827</v>
      </c>
      <c r="H27" s="224" t="s">
        <v>544</v>
      </c>
      <c r="I27" s="232" t="s">
        <v>584</v>
      </c>
      <c r="J27" s="231">
        <v>1</v>
      </c>
      <c r="K27" s="231" t="s">
        <v>235</v>
      </c>
      <c r="L27" s="231" t="s">
        <v>119</v>
      </c>
      <c r="M27" s="227">
        <v>45761</v>
      </c>
      <c r="N27" s="227" t="s">
        <v>536</v>
      </c>
      <c r="O27" s="231" t="s">
        <v>536</v>
      </c>
      <c r="P27" s="229" t="s">
        <v>116</v>
      </c>
    </row>
    <row r="28" spans="1:17" ht="34.4" customHeight="1">
      <c r="A28" s="230">
        <f t="shared" si="0"/>
        <v>26</v>
      </c>
      <c r="B28" s="231" t="s">
        <v>388</v>
      </c>
      <c r="C28" s="224" t="s">
        <v>174</v>
      </c>
      <c r="D28" s="231" t="s">
        <v>50</v>
      </c>
      <c r="E28" s="224" t="s">
        <v>174</v>
      </c>
      <c r="F28" s="224" t="s">
        <v>534</v>
      </c>
      <c r="G28" s="224">
        <v>277.41500000000002</v>
      </c>
      <c r="H28" s="224" t="s">
        <v>535</v>
      </c>
      <c r="I28" s="232" t="s">
        <v>585</v>
      </c>
      <c r="J28" s="231">
        <v>1</v>
      </c>
      <c r="K28" s="231" t="s">
        <v>235</v>
      </c>
      <c r="L28" s="231" t="s">
        <v>119</v>
      </c>
      <c r="M28" s="227">
        <v>45761</v>
      </c>
      <c r="N28" s="227" t="s">
        <v>536</v>
      </c>
      <c r="O28" s="231" t="s">
        <v>536</v>
      </c>
      <c r="P28" s="229" t="s">
        <v>116</v>
      </c>
    </row>
    <row r="29" spans="1:17" ht="34.4" customHeight="1">
      <c r="A29" s="230">
        <f t="shared" si="0"/>
        <v>27</v>
      </c>
      <c r="B29" s="231" t="s">
        <v>390</v>
      </c>
      <c r="C29" s="224" t="s">
        <v>668</v>
      </c>
      <c r="D29" s="231" t="s">
        <v>391</v>
      </c>
      <c r="E29" s="224" t="s">
        <v>670</v>
      </c>
      <c r="F29" s="224" t="s">
        <v>534</v>
      </c>
      <c r="G29" s="224">
        <v>239.69</v>
      </c>
      <c r="H29" s="224" t="s">
        <v>544</v>
      </c>
      <c r="I29" s="232" t="s">
        <v>580</v>
      </c>
      <c r="J29" s="231">
        <v>1</v>
      </c>
      <c r="K29" s="231" t="s">
        <v>235</v>
      </c>
      <c r="L29" s="231" t="s">
        <v>119</v>
      </c>
      <c r="M29" s="227">
        <v>45761</v>
      </c>
      <c r="N29" s="227" t="s">
        <v>536</v>
      </c>
      <c r="O29" s="231" t="s">
        <v>536</v>
      </c>
      <c r="P29" s="229" t="s">
        <v>116</v>
      </c>
    </row>
    <row r="30" spans="1:17" ht="34.4" customHeight="1">
      <c r="A30" s="230">
        <f t="shared" si="0"/>
        <v>28</v>
      </c>
      <c r="B30" s="231" t="s">
        <v>402</v>
      </c>
      <c r="C30" s="224" t="s">
        <v>624</v>
      </c>
      <c r="D30" s="231" t="s">
        <v>403</v>
      </c>
      <c r="E30" s="224" t="s">
        <v>667</v>
      </c>
      <c r="F30" s="224" t="s">
        <v>534</v>
      </c>
      <c r="G30" s="224">
        <v>506.5</v>
      </c>
      <c r="H30" s="224" t="s">
        <v>535</v>
      </c>
      <c r="I30" s="232" t="s">
        <v>586</v>
      </c>
      <c r="J30" s="231">
        <v>1</v>
      </c>
      <c r="K30" s="231" t="s">
        <v>235</v>
      </c>
      <c r="L30" s="231" t="s">
        <v>119</v>
      </c>
      <c r="M30" s="227">
        <v>45761</v>
      </c>
      <c r="N30" s="227" t="s">
        <v>536</v>
      </c>
      <c r="O30" s="231" t="s">
        <v>536</v>
      </c>
      <c r="P30" s="229" t="s">
        <v>116</v>
      </c>
    </row>
    <row r="31" spans="1:17" s="239" customFormat="1" ht="34.4" customHeight="1">
      <c r="A31" s="233">
        <f t="shared" si="0"/>
        <v>29</v>
      </c>
      <c r="B31" s="234" t="s">
        <v>403</v>
      </c>
      <c r="C31" s="224" t="s">
        <v>667</v>
      </c>
      <c r="D31" s="234" t="s">
        <v>404</v>
      </c>
      <c r="E31" s="224" t="s">
        <v>658</v>
      </c>
      <c r="F31" s="235" t="s">
        <v>534</v>
      </c>
      <c r="G31" s="235">
        <v>252.01</v>
      </c>
      <c r="H31" s="235" t="s">
        <v>545</v>
      </c>
      <c r="I31" s="236" t="s">
        <v>587</v>
      </c>
      <c r="J31" s="234">
        <v>1</v>
      </c>
      <c r="K31" s="234" t="s">
        <v>235</v>
      </c>
      <c r="L31" s="234" t="s">
        <v>119</v>
      </c>
      <c r="M31" s="237">
        <v>45761</v>
      </c>
      <c r="N31" s="237" t="s">
        <v>536</v>
      </c>
      <c r="O31" s="234" t="s">
        <v>536</v>
      </c>
      <c r="P31" s="238" t="s">
        <v>753</v>
      </c>
      <c r="Q31" s="239" t="s">
        <v>754</v>
      </c>
    </row>
    <row r="32" spans="1:17" s="239" customFormat="1" ht="34.4" customHeight="1">
      <c r="A32" s="233">
        <f t="shared" si="0"/>
        <v>30</v>
      </c>
      <c r="B32" s="234" t="s">
        <v>405</v>
      </c>
      <c r="C32" s="224" t="s">
        <v>1</v>
      </c>
      <c r="D32" s="234" t="s">
        <v>52</v>
      </c>
      <c r="E32" s="224" t="s">
        <v>1</v>
      </c>
      <c r="F32" s="235" t="s">
        <v>534</v>
      </c>
      <c r="G32" s="235">
        <v>294.33499999999998</v>
      </c>
      <c r="H32" s="235" t="s">
        <v>545</v>
      </c>
      <c r="I32" s="236" t="s">
        <v>588</v>
      </c>
      <c r="J32" s="234">
        <v>1</v>
      </c>
      <c r="K32" s="234" t="s">
        <v>235</v>
      </c>
      <c r="L32" s="234" t="s">
        <v>119</v>
      </c>
      <c r="M32" s="237">
        <v>45761</v>
      </c>
      <c r="N32" s="237" t="s">
        <v>536</v>
      </c>
      <c r="O32" s="234" t="s">
        <v>536</v>
      </c>
      <c r="P32" s="238" t="s">
        <v>753</v>
      </c>
    </row>
    <row r="33" spans="1:16" ht="34.4" customHeight="1">
      <c r="A33" s="230">
        <f t="shared" si="0"/>
        <v>31</v>
      </c>
      <c r="B33" s="231" t="s">
        <v>409</v>
      </c>
      <c r="C33" s="224" t="s">
        <v>1</v>
      </c>
      <c r="D33" s="231" t="s">
        <v>410</v>
      </c>
      <c r="E33" s="224" t="s">
        <v>671</v>
      </c>
      <c r="F33" s="224" t="s">
        <v>534</v>
      </c>
      <c r="G33" s="224">
        <v>272.30099999999999</v>
      </c>
      <c r="H33" s="224" t="s">
        <v>535</v>
      </c>
      <c r="I33" s="232" t="s">
        <v>589</v>
      </c>
      <c r="J33" s="231">
        <v>1</v>
      </c>
      <c r="K33" s="231" t="s">
        <v>235</v>
      </c>
      <c r="L33" s="231" t="s">
        <v>119</v>
      </c>
      <c r="M33" s="227">
        <v>45761</v>
      </c>
      <c r="N33" s="227" t="s">
        <v>536</v>
      </c>
      <c r="O33" s="231" t="s">
        <v>536</v>
      </c>
      <c r="P33" s="229" t="s">
        <v>116</v>
      </c>
    </row>
    <row r="34" spans="1:16" ht="34.4" customHeight="1">
      <c r="A34" s="230">
        <f t="shared" si="0"/>
        <v>32</v>
      </c>
      <c r="B34" s="231" t="s">
        <v>410</v>
      </c>
      <c r="C34" s="224" t="s">
        <v>671</v>
      </c>
      <c r="D34" s="231" t="s">
        <v>411</v>
      </c>
      <c r="E34" s="224" t="s">
        <v>11</v>
      </c>
      <c r="F34" s="224" t="s">
        <v>534</v>
      </c>
      <c r="G34" s="224">
        <v>284.637</v>
      </c>
      <c r="H34" s="224" t="s">
        <v>535</v>
      </c>
      <c r="I34" s="232" t="s">
        <v>590</v>
      </c>
      <c r="J34" s="231">
        <v>1</v>
      </c>
      <c r="K34" s="231" t="s">
        <v>235</v>
      </c>
      <c r="L34" s="231" t="s">
        <v>119</v>
      </c>
      <c r="M34" s="227">
        <v>45761</v>
      </c>
      <c r="N34" s="227" t="s">
        <v>536</v>
      </c>
      <c r="O34" s="231" t="s">
        <v>536</v>
      </c>
      <c r="P34" s="229" t="s">
        <v>116</v>
      </c>
    </row>
    <row r="35" spans="1:16" ht="34.4" customHeight="1">
      <c r="A35" s="230">
        <f t="shared" si="0"/>
        <v>33</v>
      </c>
      <c r="B35" s="231" t="s">
        <v>414</v>
      </c>
      <c r="C35" s="224" t="s">
        <v>31</v>
      </c>
      <c r="D35" s="231" t="s">
        <v>415</v>
      </c>
      <c r="E35" s="224" t="s">
        <v>31</v>
      </c>
      <c r="F35" s="224" t="s">
        <v>534</v>
      </c>
      <c r="G35" s="224">
        <v>397.66199999999998</v>
      </c>
      <c r="H35" s="224" t="s">
        <v>535</v>
      </c>
      <c r="I35" s="232" t="s">
        <v>591</v>
      </c>
      <c r="J35" s="231">
        <v>1</v>
      </c>
      <c r="K35" s="231" t="s">
        <v>235</v>
      </c>
      <c r="L35" s="231" t="s">
        <v>119</v>
      </c>
      <c r="M35" s="227">
        <v>45518</v>
      </c>
      <c r="N35" s="227" t="s">
        <v>536</v>
      </c>
      <c r="O35" s="231" t="s">
        <v>536</v>
      </c>
      <c r="P35" s="229" t="s">
        <v>116</v>
      </c>
    </row>
    <row r="36" spans="1:16" ht="34.4" customHeight="1">
      <c r="A36" s="230">
        <f t="shared" ref="A36:A72" si="1">A35+1</f>
        <v>34</v>
      </c>
      <c r="B36" s="231" t="s">
        <v>414</v>
      </c>
      <c r="C36" s="224" t="s">
        <v>31</v>
      </c>
      <c r="D36" s="231" t="s">
        <v>415</v>
      </c>
      <c r="E36" s="224" t="s">
        <v>31</v>
      </c>
      <c r="F36" s="224" t="s">
        <v>534</v>
      </c>
      <c r="G36" s="224"/>
      <c r="H36" s="224" t="s">
        <v>535</v>
      </c>
      <c r="I36" s="232" t="s">
        <v>592</v>
      </c>
      <c r="J36" s="231">
        <v>1</v>
      </c>
      <c r="K36" s="231" t="s">
        <v>235</v>
      </c>
      <c r="L36" s="231" t="s">
        <v>119</v>
      </c>
      <c r="M36" s="227">
        <v>45518</v>
      </c>
      <c r="N36" s="227" t="s">
        <v>536</v>
      </c>
      <c r="O36" s="231" t="s">
        <v>536</v>
      </c>
      <c r="P36" s="229" t="s">
        <v>116</v>
      </c>
    </row>
    <row r="37" spans="1:16" ht="34.4" customHeight="1">
      <c r="A37" s="230">
        <f t="shared" si="1"/>
        <v>35</v>
      </c>
      <c r="B37" s="231" t="s">
        <v>421</v>
      </c>
      <c r="C37" s="224" t="s">
        <v>1649</v>
      </c>
      <c r="D37" s="231" t="s">
        <v>422</v>
      </c>
      <c r="E37" s="224" t="s">
        <v>0</v>
      </c>
      <c r="F37" s="224" t="s">
        <v>534</v>
      </c>
      <c r="G37" s="224">
        <v>378.221</v>
      </c>
      <c r="H37" s="224" t="s">
        <v>535</v>
      </c>
      <c r="I37" s="232" t="s">
        <v>593</v>
      </c>
      <c r="J37" s="231">
        <v>1</v>
      </c>
      <c r="K37" s="231" t="s">
        <v>235</v>
      </c>
      <c r="L37" s="231" t="s">
        <v>119</v>
      </c>
      <c r="M37" s="227">
        <v>45516</v>
      </c>
      <c r="N37" s="227" t="s">
        <v>536</v>
      </c>
      <c r="O37" s="231" t="s">
        <v>536</v>
      </c>
      <c r="P37" s="229" t="s">
        <v>116</v>
      </c>
    </row>
    <row r="38" spans="1:16" ht="34.4" customHeight="1">
      <c r="A38" s="230">
        <f t="shared" si="1"/>
        <v>36</v>
      </c>
      <c r="B38" s="231" t="s">
        <v>422</v>
      </c>
      <c r="C38" s="224" t="s">
        <v>0</v>
      </c>
      <c r="D38" s="231" t="s">
        <v>53</v>
      </c>
      <c r="E38" s="224" t="s">
        <v>1</v>
      </c>
      <c r="F38" s="224" t="s">
        <v>534</v>
      </c>
      <c r="G38" s="224">
        <v>325.22899999999998</v>
      </c>
      <c r="H38" s="224" t="s">
        <v>539</v>
      </c>
      <c r="I38" s="232" t="s">
        <v>594</v>
      </c>
      <c r="J38" s="231">
        <v>1</v>
      </c>
      <c r="K38" s="231" t="s">
        <v>235</v>
      </c>
      <c r="L38" s="231" t="s">
        <v>119</v>
      </c>
      <c r="M38" s="227">
        <v>45516</v>
      </c>
      <c r="N38" s="227" t="s">
        <v>536</v>
      </c>
      <c r="O38" s="231" t="s">
        <v>536</v>
      </c>
      <c r="P38" s="229" t="s">
        <v>116</v>
      </c>
    </row>
    <row r="39" spans="1:16" ht="34.4" customHeight="1">
      <c r="A39" s="230">
        <f t="shared" si="1"/>
        <v>37</v>
      </c>
      <c r="B39" s="231" t="s">
        <v>431</v>
      </c>
      <c r="C39" s="224" t="s">
        <v>627</v>
      </c>
      <c r="D39" s="231" t="s">
        <v>432</v>
      </c>
      <c r="E39" s="224" t="s">
        <v>666</v>
      </c>
      <c r="F39" s="224" t="s">
        <v>534</v>
      </c>
      <c r="G39" s="224">
        <v>388</v>
      </c>
      <c r="H39" s="224" t="s">
        <v>535</v>
      </c>
      <c r="I39" s="232" t="s">
        <v>595</v>
      </c>
      <c r="J39" s="231">
        <v>1</v>
      </c>
      <c r="K39" s="231" t="s">
        <v>235</v>
      </c>
      <c r="L39" s="231" t="s">
        <v>119</v>
      </c>
      <c r="M39" s="227">
        <v>45516</v>
      </c>
      <c r="N39" s="231" t="s">
        <v>536</v>
      </c>
      <c r="O39" s="231" t="s">
        <v>536</v>
      </c>
      <c r="P39" s="229" t="s">
        <v>116</v>
      </c>
    </row>
    <row r="40" spans="1:16" ht="34.4" customHeight="1">
      <c r="A40" s="230">
        <f t="shared" si="1"/>
        <v>38</v>
      </c>
      <c r="B40" s="231" t="s">
        <v>434</v>
      </c>
      <c r="C40" s="224" t="s">
        <v>669</v>
      </c>
      <c r="D40" s="231" t="s">
        <v>435</v>
      </c>
      <c r="E40" s="224" t="s">
        <v>642</v>
      </c>
      <c r="F40" s="224" t="s">
        <v>534</v>
      </c>
      <c r="G40" s="224">
        <v>398.005</v>
      </c>
      <c r="H40" s="224" t="s">
        <v>535</v>
      </c>
      <c r="I40" s="232" t="s">
        <v>621</v>
      </c>
      <c r="J40" s="231">
        <v>1</v>
      </c>
      <c r="K40" s="231" t="s">
        <v>235</v>
      </c>
      <c r="L40" s="231" t="s">
        <v>119</v>
      </c>
      <c r="M40" s="227">
        <v>45516</v>
      </c>
      <c r="N40" s="227" t="s">
        <v>536</v>
      </c>
      <c r="O40" s="231" t="s">
        <v>536</v>
      </c>
      <c r="P40" s="229" t="s">
        <v>116</v>
      </c>
    </row>
    <row r="41" spans="1:16" ht="34.4" customHeight="1">
      <c r="A41" s="230">
        <f t="shared" si="1"/>
        <v>39</v>
      </c>
      <c r="B41" s="231" t="s">
        <v>444</v>
      </c>
      <c r="C41" s="224" t="s">
        <v>658</v>
      </c>
      <c r="D41" s="231" t="s">
        <v>445</v>
      </c>
      <c r="E41" s="224" t="s">
        <v>1</v>
      </c>
      <c r="F41" s="224" t="s">
        <v>534</v>
      </c>
      <c r="G41" s="224">
        <v>213.017</v>
      </c>
      <c r="H41" s="224" t="s">
        <v>545</v>
      </c>
      <c r="I41" s="232" t="s">
        <v>596</v>
      </c>
      <c r="J41" s="231">
        <v>1</v>
      </c>
      <c r="K41" s="231" t="s">
        <v>235</v>
      </c>
      <c r="L41" s="231" t="s">
        <v>119</v>
      </c>
      <c r="M41" s="227">
        <v>45761</v>
      </c>
      <c r="N41" s="227" t="s">
        <v>536</v>
      </c>
      <c r="O41" s="231" t="s">
        <v>536</v>
      </c>
      <c r="P41" s="229" t="s">
        <v>116</v>
      </c>
    </row>
    <row r="42" spans="1:16" ht="34.4" customHeight="1">
      <c r="A42" s="230">
        <f t="shared" si="1"/>
        <v>40</v>
      </c>
      <c r="B42" s="231" t="s">
        <v>469</v>
      </c>
      <c r="C42" s="224" t="s">
        <v>2</v>
      </c>
      <c r="D42" s="231" t="s">
        <v>473</v>
      </c>
      <c r="E42" s="224" t="s">
        <v>672</v>
      </c>
      <c r="F42" s="224" t="s">
        <v>534</v>
      </c>
      <c r="G42" s="224">
        <v>179.98099999999999</v>
      </c>
      <c r="H42" s="224" t="s">
        <v>535</v>
      </c>
      <c r="I42" s="232" t="s">
        <v>597</v>
      </c>
      <c r="J42" s="231">
        <v>1</v>
      </c>
      <c r="K42" s="231" t="s">
        <v>111</v>
      </c>
      <c r="L42" s="231" t="s">
        <v>119</v>
      </c>
      <c r="M42" s="227">
        <v>45761</v>
      </c>
      <c r="N42" s="227" t="s">
        <v>536</v>
      </c>
      <c r="O42" s="231" t="s">
        <v>536</v>
      </c>
      <c r="P42" s="229" t="s">
        <v>116</v>
      </c>
    </row>
    <row r="43" spans="1:16" ht="34.4" customHeight="1">
      <c r="A43" s="230">
        <f t="shared" si="1"/>
        <v>41</v>
      </c>
      <c r="B43" s="231" t="s">
        <v>482</v>
      </c>
      <c r="C43" s="224" t="s">
        <v>658</v>
      </c>
      <c r="D43" s="231" t="s">
        <v>58</v>
      </c>
      <c r="E43" s="224" t="s">
        <v>11</v>
      </c>
      <c r="F43" s="224" t="s">
        <v>534</v>
      </c>
      <c r="G43" s="224">
        <v>313.95499999999998</v>
      </c>
      <c r="H43" s="224" t="s">
        <v>539</v>
      </c>
      <c r="I43" s="232" t="s">
        <v>598</v>
      </c>
      <c r="J43" s="231">
        <v>1</v>
      </c>
      <c r="K43" s="231" t="s">
        <v>111</v>
      </c>
      <c r="L43" s="231" t="s">
        <v>119</v>
      </c>
      <c r="M43" s="227">
        <v>45520</v>
      </c>
      <c r="N43" s="227" t="s">
        <v>536</v>
      </c>
      <c r="O43" s="231" t="s">
        <v>536</v>
      </c>
      <c r="P43" s="229" t="s">
        <v>116</v>
      </c>
    </row>
    <row r="44" spans="1:16" ht="34.4" customHeight="1">
      <c r="A44" s="230">
        <f t="shared" si="1"/>
        <v>42</v>
      </c>
      <c r="B44" s="231" t="s">
        <v>486</v>
      </c>
      <c r="C44" s="224" t="s">
        <v>670</v>
      </c>
      <c r="D44" s="231" t="s">
        <v>487</v>
      </c>
      <c r="E44" s="224" t="s">
        <v>654</v>
      </c>
      <c r="F44" s="224" t="s">
        <v>534</v>
      </c>
      <c r="G44" s="224">
        <v>200.821</v>
      </c>
      <c r="H44" s="224" t="s">
        <v>535</v>
      </c>
      <c r="I44" s="232" t="s">
        <v>599</v>
      </c>
      <c r="J44" s="231">
        <v>1</v>
      </c>
      <c r="K44" s="231" t="s">
        <v>111</v>
      </c>
      <c r="L44" s="231" t="s">
        <v>119</v>
      </c>
      <c r="M44" s="227">
        <v>45480</v>
      </c>
      <c r="N44" s="227" t="s">
        <v>536</v>
      </c>
      <c r="O44" s="231" t="s">
        <v>536</v>
      </c>
      <c r="P44" s="229" t="s">
        <v>116</v>
      </c>
    </row>
    <row r="45" spans="1:16" ht="34.4" customHeight="1">
      <c r="A45" s="230">
        <f t="shared" si="1"/>
        <v>43</v>
      </c>
      <c r="B45" s="231" t="s">
        <v>486</v>
      </c>
      <c r="C45" s="224" t="s">
        <v>670</v>
      </c>
      <c r="D45" s="231" t="s">
        <v>487</v>
      </c>
      <c r="E45" s="224" t="s">
        <v>654</v>
      </c>
      <c r="F45" s="224" t="s">
        <v>534</v>
      </c>
      <c r="G45" s="224"/>
      <c r="H45" s="224" t="s">
        <v>535</v>
      </c>
      <c r="I45" s="232" t="s">
        <v>600</v>
      </c>
      <c r="J45" s="231">
        <v>1</v>
      </c>
      <c r="K45" s="231" t="s">
        <v>111</v>
      </c>
      <c r="L45" s="231" t="s">
        <v>119</v>
      </c>
      <c r="M45" s="227">
        <v>45480</v>
      </c>
      <c r="N45" s="227" t="s">
        <v>536</v>
      </c>
      <c r="O45" s="227" t="s">
        <v>536</v>
      </c>
      <c r="P45" s="229" t="s">
        <v>116</v>
      </c>
    </row>
    <row r="46" spans="1:16" ht="34.4" customHeight="1">
      <c r="A46" s="230">
        <f t="shared" si="1"/>
        <v>44</v>
      </c>
      <c r="B46" s="231" t="s">
        <v>487</v>
      </c>
      <c r="C46" s="224" t="s">
        <v>654</v>
      </c>
      <c r="D46" s="231" t="s">
        <v>488</v>
      </c>
      <c r="E46" s="224" t="s">
        <v>674</v>
      </c>
      <c r="F46" s="224" t="s">
        <v>534</v>
      </c>
      <c r="G46" s="224">
        <v>202.27699999999999</v>
      </c>
      <c r="H46" s="224" t="s">
        <v>535</v>
      </c>
      <c r="I46" s="232" t="s">
        <v>601</v>
      </c>
      <c r="J46" s="231">
        <v>1</v>
      </c>
      <c r="K46" s="231" t="s">
        <v>111</v>
      </c>
      <c r="L46" s="231" t="s">
        <v>119</v>
      </c>
      <c r="M46" s="227">
        <v>45480</v>
      </c>
      <c r="N46" s="227" t="s">
        <v>536</v>
      </c>
      <c r="O46" s="231" t="s">
        <v>536</v>
      </c>
      <c r="P46" s="229" t="s">
        <v>116</v>
      </c>
    </row>
    <row r="47" spans="1:16" ht="34.4" customHeight="1">
      <c r="A47" s="230">
        <f t="shared" si="1"/>
        <v>45</v>
      </c>
      <c r="B47" s="231" t="s">
        <v>546</v>
      </c>
      <c r="C47" s="224" t="s">
        <v>0</v>
      </c>
      <c r="D47" s="231" t="s">
        <v>547</v>
      </c>
      <c r="E47" s="224" t="s">
        <v>0</v>
      </c>
      <c r="F47" s="224" t="s">
        <v>534</v>
      </c>
      <c r="G47" s="224">
        <v>286.45100000000002</v>
      </c>
      <c r="H47" s="224" t="s">
        <v>548</v>
      </c>
      <c r="I47" s="232" t="s">
        <v>571</v>
      </c>
      <c r="J47" s="231">
        <v>1</v>
      </c>
      <c r="K47" s="231" t="s">
        <v>111</v>
      </c>
      <c r="L47" s="231" t="s">
        <v>119</v>
      </c>
      <c r="M47" s="227">
        <v>45629</v>
      </c>
      <c r="N47" s="227" t="s">
        <v>536</v>
      </c>
      <c r="O47" s="231" t="s">
        <v>536</v>
      </c>
      <c r="P47" s="229" t="s">
        <v>116</v>
      </c>
    </row>
    <row r="48" spans="1:16" ht="34.4" customHeight="1">
      <c r="A48" s="230">
        <f t="shared" si="1"/>
        <v>46</v>
      </c>
      <c r="B48" s="231" t="s">
        <v>212</v>
      </c>
      <c r="C48" s="224" t="s">
        <v>627</v>
      </c>
      <c r="D48" s="231" t="s">
        <v>506</v>
      </c>
      <c r="E48" s="224" t="s">
        <v>660</v>
      </c>
      <c r="F48" s="224" t="s">
        <v>534</v>
      </c>
      <c r="G48" s="224">
        <v>382.952</v>
      </c>
      <c r="H48" s="224" t="s">
        <v>535</v>
      </c>
      <c r="I48" s="232" t="s">
        <v>602</v>
      </c>
      <c r="J48" s="231">
        <v>1</v>
      </c>
      <c r="K48" s="231" t="s">
        <v>111</v>
      </c>
      <c r="L48" s="231" t="s">
        <v>119</v>
      </c>
      <c r="M48" s="227">
        <v>45667</v>
      </c>
      <c r="N48" s="227" t="s">
        <v>536</v>
      </c>
      <c r="O48" s="231" t="s">
        <v>536</v>
      </c>
      <c r="P48" s="229" t="s">
        <v>116</v>
      </c>
    </row>
    <row r="49" spans="1:16" ht="34.4" customHeight="1">
      <c r="A49" s="230">
        <f t="shared" si="1"/>
        <v>47</v>
      </c>
      <c r="B49" s="231" t="s">
        <v>513</v>
      </c>
      <c r="C49" s="224" t="s">
        <v>671</v>
      </c>
      <c r="D49" s="231" t="s">
        <v>514</v>
      </c>
      <c r="E49" s="224" t="s">
        <v>671</v>
      </c>
      <c r="F49" s="224" t="s">
        <v>534</v>
      </c>
      <c r="G49" s="224">
        <v>304.45999999999998</v>
      </c>
      <c r="H49" s="224" t="s">
        <v>535</v>
      </c>
      <c r="I49" s="232" t="s">
        <v>603</v>
      </c>
      <c r="J49" s="231">
        <v>1</v>
      </c>
      <c r="K49" s="231" t="s">
        <v>111</v>
      </c>
      <c r="L49" s="231" t="s">
        <v>119</v>
      </c>
      <c r="M49" s="227">
        <v>45730</v>
      </c>
      <c r="N49" s="227" t="s">
        <v>536</v>
      </c>
      <c r="O49" s="231" t="s">
        <v>536</v>
      </c>
      <c r="P49" s="229" t="s">
        <v>116</v>
      </c>
    </row>
    <row r="50" spans="1:16" ht="34.4" customHeight="1">
      <c r="A50" s="230">
        <f t="shared" si="1"/>
        <v>48</v>
      </c>
      <c r="B50" s="231" t="s">
        <v>519</v>
      </c>
      <c r="C50" s="224" t="s">
        <v>627</v>
      </c>
      <c r="D50" s="231" t="s">
        <v>520</v>
      </c>
      <c r="E50" s="224" t="s">
        <v>624</v>
      </c>
      <c r="F50" s="224" t="s">
        <v>534</v>
      </c>
      <c r="G50" s="224">
        <v>272.78100000000001</v>
      </c>
      <c r="H50" s="224" t="s">
        <v>535</v>
      </c>
      <c r="I50" s="232" t="s">
        <v>604</v>
      </c>
      <c r="J50" s="231">
        <v>1</v>
      </c>
      <c r="K50" s="231" t="s">
        <v>111</v>
      </c>
      <c r="L50" s="231" t="s">
        <v>119</v>
      </c>
      <c r="M50" s="227">
        <v>45480</v>
      </c>
      <c r="N50" s="227" t="s">
        <v>536</v>
      </c>
      <c r="O50" s="231" t="s">
        <v>536</v>
      </c>
      <c r="P50" s="229" t="s">
        <v>116</v>
      </c>
    </row>
    <row r="51" spans="1:16" ht="34.4" customHeight="1">
      <c r="A51" s="233">
        <f t="shared" si="1"/>
        <v>49</v>
      </c>
      <c r="B51" s="234" t="s">
        <v>326</v>
      </c>
      <c r="C51" s="235" t="s">
        <v>12</v>
      </c>
      <c r="D51" s="234" t="s">
        <v>647</v>
      </c>
      <c r="E51" s="235" t="s">
        <v>658</v>
      </c>
      <c r="F51" s="235" t="s">
        <v>549</v>
      </c>
      <c r="G51" s="203">
        <v>266.99</v>
      </c>
      <c r="H51" s="235" t="s">
        <v>550</v>
      </c>
      <c r="I51" s="236" t="s">
        <v>751</v>
      </c>
      <c r="J51" s="234"/>
      <c r="K51" s="234"/>
      <c r="L51" s="234" t="s">
        <v>119</v>
      </c>
      <c r="M51" s="237">
        <v>45978</v>
      </c>
      <c r="N51" s="237" t="s">
        <v>536</v>
      </c>
      <c r="O51" s="234" t="s">
        <v>536</v>
      </c>
      <c r="P51" s="238" t="s">
        <v>750</v>
      </c>
    </row>
    <row r="52" spans="1:16" ht="34.4" customHeight="1">
      <c r="A52" s="233">
        <f t="shared" si="1"/>
        <v>50</v>
      </c>
      <c r="B52" s="234" t="s">
        <v>327</v>
      </c>
      <c r="C52" s="235" t="s">
        <v>29</v>
      </c>
      <c r="D52" s="234" t="s">
        <v>35</v>
      </c>
      <c r="E52" s="235" t="s">
        <v>29</v>
      </c>
      <c r="F52" s="235" t="s">
        <v>549</v>
      </c>
      <c r="G52" s="203">
        <v>295</v>
      </c>
      <c r="H52" s="235" t="s">
        <v>550</v>
      </c>
      <c r="I52" s="236" t="s">
        <v>752</v>
      </c>
      <c r="J52" s="234"/>
      <c r="K52" s="234"/>
      <c r="L52" s="234" t="s">
        <v>119</v>
      </c>
      <c r="M52" s="237">
        <v>45979</v>
      </c>
      <c r="N52" s="237" t="s">
        <v>536</v>
      </c>
      <c r="O52" s="234" t="s">
        <v>536</v>
      </c>
      <c r="P52" s="238" t="s">
        <v>750</v>
      </c>
    </row>
    <row r="53" spans="1:16" ht="34.4" customHeight="1">
      <c r="A53" s="233">
        <f t="shared" si="1"/>
        <v>51</v>
      </c>
      <c r="B53" s="234" t="s">
        <v>347</v>
      </c>
      <c r="C53" s="235" t="s">
        <v>11</v>
      </c>
      <c r="D53" s="234" t="s">
        <v>348</v>
      </c>
      <c r="E53" s="235" t="s">
        <v>658</v>
      </c>
      <c r="F53" s="235" t="s">
        <v>549</v>
      </c>
      <c r="G53" s="235">
        <v>295.36</v>
      </c>
      <c r="H53" s="235" t="s">
        <v>550</v>
      </c>
      <c r="I53" s="236" t="s">
        <v>751</v>
      </c>
      <c r="J53" s="234"/>
      <c r="K53" s="234"/>
      <c r="L53" s="234" t="s">
        <v>119</v>
      </c>
      <c r="M53" s="237">
        <v>45980</v>
      </c>
      <c r="N53" s="237" t="s">
        <v>536</v>
      </c>
      <c r="O53" s="234" t="s">
        <v>536</v>
      </c>
      <c r="P53" s="238" t="s">
        <v>750</v>
      </c>
    </row>
    <row r="54" spans="1:16" ht="34.4" customHeight="1">
      <c r="A54" s="230">
        <f t="shared" si="1"/>
        <v>52</v>
      </c>
      <c r="B54" s="231" t="s">
        <v>39</v>
      </c>
      <c r="C54" s="224" t="s">
        <v>5</v>
      </c>
      <c r="D54" s="231" t="s">
        <v>361</v>
      </c>
      <c r="E54" s="224" t="s">
        <v>11</v>
      </c>
      <c r="F54" s="224" t="s">
        <v>549</v>
      </c>
      <c r="G54" s="224">
        <v>274.31099999999998</v>
      </c>
      <c r="H54" s="224" t="s">
        <v>550</v>
      </c>
      <c r="I54" s="232" t="s">
        <v>605</v>
      </c>
      <c r="J54" s="231">
        <v>1</v>
      </c>
      <c r="K54" s="231" t="s">
        <v>111</v>
      </c>
      <c r="L54" s="231" t="s">
        <v>119</v>
      </c>
      <c r="M54" s="227">
        <v>45556</v>
      </c>
      <c r="N54" s="227" t="s">
        <v>536</v>
      </c>
      <c r="O54" s="231" t="s">
        <v>536</v>
      </c>
      <c r="P54" s="229" t="s">
        <v>749</v>
      </c>
    </row>
    <row r="55" spans="1:16" ht="34.4" customHeight="1">
      <c r="A55" s="230">
        <f t="shared" si="1"/>
        <v>53</v>
      </c>
      <c r="B55" s="231" t="s">
        <v>430</v>
      </c>
      <c r="C55" s="224" t="s">
        <v>29</v>
      </c>
      <c r="D55" s="231" t="s">
        <v>54</v>
      </c>
      <c r="E55" s="224" t="s">
        <v>29</v>
      </c>
      <c r="F55" s="224" t="s">
        <v>549</v>
      </c>
      <c r="G55" s="224">
        <v>231.411</v>
      </c>
      <c r="H55" s="224" t="s">
        <v>550</v>
      </c>
      <c r="I55" s="232" t="s">
        <v>606</v>
      </c>
      <c r="J55" s="231">
        <v>1</v>
      </c>
      <c r="K55" s="231" t="s">
        <v>111</v>
      </c>
      <c r="L55" s="231" t="s">
        <v>119</v>
      </c>
      <c r="M55" s="227">
        <v>45591</v>
      </c>
      <c r="N55" s="227" t="s">
        <v>536</v>
      </c>
      <c r="O55" s="231" t="s">
        <v>536</v>
      </c>
      <c r="P55" s="229" t="s">
        <v>116</v>
      </c>
    </row>
    <row r="56" spans="1:16" ht="34.4" customHeight="1">
      <c r="A56" s="230">
        <f t="shared" si="1"/>
        <v>54</v>
      </c>
      <c r="B56" s="231" t="s">
        <v>494</v>
      </c>
      <c r="C56" s="224" t="s">
        <v>29</v>
      </c>
      <c r="D56" s="231" t="s">
        <v>60</v>
      </c>
      <c r="E56" s="224" t="s">
        <v>29</v>
      </c>
      <c r="F56" s="224" t="s">
        <v>549</v>
      </c>
      <c r="G56" s="224">
        <v>280.01499999999999</v>
      </c>
      <c r="H56" s="224" t="s">
        <v>550</v>
      </c>
      <c r="I56" s="232" t="s">
        <v>607</v>
      </c>
      <c r="J56" s="231">
        <v>1</v>
      </c>
      <c r="K56" s="231" t="s">
        <v>111</v>
      </c>
      <c r="L56" s="231" t="s">
        <v>119</v>
      </c>
      <c r="M56" s="227">
        <v>45547</v>
      </c>
      <c r="N56" s="227" t="s">
        <v>536</v>
      </c>
      <c r="O56" s="231" t="s">
        <v>536</v>
      </c>
      <c r="P56" s="229" t="s">
        <v>116</v>
      </c>
    </row>
    <row r="57" spans="1:16" ht="34.4" customHeight="1">
      <c r="A57" s="230">
        <f t="shared" si="1"/>
        <v>55</v>
      </c>
      <c r="B57" s="231" t="s">
        <v>482</v>
      </c>
      <c r="C57" s="224" t="s">
        <v>658</v>
      </c>
      <c r="D57" s="231" t="s">
        <v>58</v>
      </c>
      <c r="E57" s="224" t="s">
        <v>11</v>
      </c>
      <c r="F57" s="224" t="s">
        <v>551</v>
      </c>
      <c r="G57" s="224"/>
      <c r="H57" s="224" t="s">
        <v>552</v>
      </c>
      <c r="I57" s="232" t="s">
        <v>608</v>
      </c>
      <c r="J57" s="231">
        <v>1</v>
      </c>
      <c r="K57" s="231" t="s">
        <v>111</v>
      </c>
      <c r="L57" s="231" t="s">
        <v>119</v>
      </c>
      <c r="M57" s="227">
        <v>45546</v>
      </c>
      <c r="N57" s="227" t="s">
        <v>536</v>
      </c>
      <c r="O57" s="231" t="s">
        <v>536</v>
      </c>
      <c r="P57" s="229" t="s">
        <v>116</v>
      </c>
    </row>
    <row r="58" spans="1:16" ht="34.4" customHeight="1">
      <c r="A58" s="230">
        <f t="shared" si="1"/>
        <v>56</v>
      </c>
      <c r="B58" s="231" t="s">
        <v>318</v>
      </c>
      <c r="C58" s="224" t="s">
        <v>658</v>
      </c>
      <c r="D58" s="231" t="s">
        <v>28</v>
      </c>
      <c r="E58" s="224" t="s">
        <v>658</v>
      </c>
      <c r="F58" s="224" t="s">
        <v>551</v>
      </c>
      <c r="G58" s="224">
        <v>252.547</v>
      </c>
      <c r="H58" s="224" t="s">
        <v>552</v>
      </c>
      <c r="I58" s="232" t="s">
        <v>608</v>
      </c>
      <c r="J58" s="231">
        <v>1</v>
      </c>
      <c r="K58" s="231" t="s">
        <v>234</v>
      </c>
      <c r="L58" s="231" t="s">
        <v>119</v>
      </c>
      <c r="M58" s="227">
        <v>45551</v>
      </c>
      <c r="N58" s="227" t="s">
        <v>536</v>
      </c>
      <c r="O58" s="231" t="s">
        <v>536</v>
      </c>
      <c r="P58" s="229" t="s">
        <v>116</v>
      </c>
    </row>
    <row r="59" spans="1:16" ht="34.4" customHeight="1">
      <c r="A59" s="230">
        <f t="shared" si="1"/>
        <v>57</v>
      </c>
      <c r="B59" s="231" t="s">
        <v>305</v>
      </c>
      <c r="C59" s="224" t="s">
        <v>20</v>
      </c>
      <c r="D59" s="231" t="s">
        <v>306</v>
      </c>
      <c r="E59" s="224" t="s">
        <v>20</v>
      </c>
      <c r="F59" s="224" t="s">
        <v>553</v>
      </c>
      <c r="G59" s="224">
        <v>250</v>
      </c>
      <c r="H59" s="224" t="s">
        <v>553</v>
      </c>
      <c r="I59" s="232" t="s">
        <v>609</v>
      </c>
      <c r="J59" s="231">
        <v>1</v>
      </c>
      <c r="K59" s="231" t="s">
        <v>234</v>
      </c>
      <c r="L59" s="231" t="s">
        <v>119</v>
      </c>
      <c r="M59" s="227">
        <v>45539</v>
      </c>
      <c r="N59" s="227" t="s">
        <v>536</v>
      </c>
      <c r="O59" s="231" t="s">
        <v>536</v>
      </c>
      <c r="P59" s="229" t="s">
        <v>116</v>
      </c>
    </row>
    <row r="60" spans="1:16" ht="34.4" customHeight="1">
      <c r="A60" s="230">
        <f t="shared" si="1"/>
        <v>58</v>
      </c>
      <c r="B60" s="231" t="s">
        <v>440</v>
      </c>
      <c r="C60" s="224" t="s">
        <v>29</v>
      </c>
      <c r="D60" s="231" t="s">
        <v>55</v>
      </c>
      <c r="E60" s="224" t="s">
        <v>21</v>
      </c>
      <c r="F60" s="224" t="s">
        <v>553</v>
      </c>
      <c r="G60" s="224">
        <v>239.46899999999999</v>
      </c>
      <c r="H60" s="224" t="s">
        <v>553</v>
      </c>
      <c r="I60" s="232" t="s">
        <v>610</v>
      </c>
      <c r="J60" s="231">
        <v>1</v>
      </c>
      <c r="K60" s="231" t="s">
        <v>235</v>
      </c>
      <c r="L60" s="231" t="s">
        <v>119</v>
      </c>
      <c r="M60" s="227">
        <v>45766</v>
      </c>
      <c r="N60" s="227" t="s">
        <v>536</v>
      </c>
      <c r="O60" s="231" t="s">
        <v>536</v>
      </c>
      <c r="P60" s="229" t="s">
        <v>116</v>
      </c>
    </row>
    <row r="61" spans="1:16" ht="34.4" customHeight="1">
      <c r="A61" s="230">
        <f t="shared" si="1"/>
        <v>59</v>
      </c>
      <c r="B61" s="231" t="s">
        <v>476</v>
      </c>
      <c r="C61" s="224" t="s">
        <v>20</v>
      </c>
      <c r="D61" s="231" t="s">
        <v>57</v>
      </c>
      <c r="E61" s="224" t="s">
        <v>20</v>
      </c>
      <c r="F61" s="224" t="s">
        <v>553</v>
      </c>
      <c r="G61" s="224">
        <v>246.982</v>
      </c>
      <c r="H61" s="224" t="s">
        <v>553</v>
      </c>
      <c r="I61" s="232" t="s">
        <v>612</v>
      </c>
      <c r="J61" s="231">
        <v>1</v>
      </c>
      <c r="K61" s="231" t="s">
        <v>111</v>
      </c>
      <c r="L61" s="231" t="s">
        <v>119</v>
      </c>
      <c r="M61" s="227">
        <v>45765</v>
      </c>
      <c r="N61" s="227" t="s">
        <v>536</v>
      </c>
      <c r="O61" s="231" t="s">
        <v>536</v>
      </c>
      <c r="P61" s="229" t="s">
        <v>116</v>
      </c>
    </row>
    <row r="62" spans="1:16" ht="34.4" customHeight="1">
      <c r="A62" s="230">
        <f t="shared" si="1"/>
        <v>60</v>
      </c>
      <c r="B62" s="231" t="s">
        <v>22</v>
      </c>
      <c r="C62" s="224" t="s">
        <v>29</v>
      </c>
      <c r="D62" s="231" t="s">
        <v>309</v>
      </c>
      <c r="E62" s="224" t="s">
        <v>12</v>
      </c>
      <c r="F62" s="224" t="s">
        <v>553</v>
      </c>
      <c r="G62" s="224">
        <v>247.87100000000001</v>
      </c>
      <c r="H62" s="224" t="s">
        <v>554</v>
      </c>
      <c r="I62" s="232" t="s">
        <v>611</v>
      </c>
      <c r="J62" s="231">
        <v>1</v>
      </c>
      <c r="K62" s="231" t="s">
        <v>234</v>
      </c>
      <c r="L62" s="231" t="s">
        <v>119</v>
      </c>
      <c r="M62" s="227">
        <v>45528</v>
      </c>
      <c r="N62" s="227" t="s">
        <v>536</v>
      </c>
      <c r="O62" s="231" t="s">
        <v>536</v>
      </c>
      <c r="P62" s="229" t="s">
        <v>116</v>
      </c>
    </row>
    <row r="63" spans="1:16" ht="34.4" customHeight="1">
      <c r="A63" s="230">
        <f t="shared" si="1"/>
        <v>61</v>
      </c>
      <c r="B63" s="231" t="s">
        <v>48</v>
      </c>
      <c r="C63" s="224" t="s">
        <v>2</v>
      </c>
      <c r="D63" s="231" t="s">
        <v>376</v>
      </c>
      <c r="E63" s="224" t="s">
        <v>5</v>
      </c>
      <c r="F63" s="224" t="s">
        <v>553</v>
      </c>
      <c r="G63" s="224">
        <v>208.90899999999999</v>
      </c>
      <c r="H63" s="224" t="s">
        <v>554</v>
      </c>
      <c r="I63" s="232" t="s">
        <v>611</v>
      </c>
      <c r="J63" s="231">
        <v>1</v>
      </c>
      <c r="K63" s="231" t="s">
        <v>235</v>
      </c>
      <c r="L63" s="231" t="s">
        <v>119</v>
      </c>
      <c r="M63" s="227">
        <v>45528</v>
      </c>
      <c r="N63" s="227" t="s">
        <v>536</v>
      </c>
      <c r="O63" s="231" t="s">
        <v>536</v>
      </c>
      <c r="P63" s="229" t="s">
        <v>116</v>
      </c>
    </row>
    <row r="64" spans="1:16" ht="34.4" customHeight="1">
      <c r="A64" s="230">
        <f t="shared" si="1"/>
        <v>62</v>
      </c>
      <c r="B64" s="231" t="s">
        <v>445</v>
      </c>
      <c r="C64" s="224" t="s">
        <v>1</v>
      </c>
      <c r="D64" s="231" t="s">
        <v>56</v>
      </c>
      <c r="E64" s="224" t="s">
        <v>672</v>
      </c>
      <c r="F64" s="224" t="s">
        <v>553</v>
      </c>
      <c r="G64" s="224">
        <v>225.59399999999999</v>
      </c>
      <c r="H64" s="224" t="s">
        <v>554</v>
      </c>
      <c r="I64" s="232" t="s">
        <v>611</v>
      </c>
      <c r="J64" s="231">
        <v>1</v>
      </c>
      <c r="K64" s="231" t="s">
        <v>235</v>
      </c>
      <c r="L64" s="231" t="s">
        <v>119</v>
      </c>
      <c r="M64" s="227">
        <v>45768</v>
      </c>
      <c r="N64" s="227" t="s">
        <v>536</v>
      </c>
      <c r="O64" s="231" t="s">
        <v>536</v>
      </c>
      <c r="P64" s="229" t="s">
        <v>116</v>
      </c>
    </row>
    <row r="65" spans="1:16" ht="34.4" customHeight="1">
      <c r="A65" s="230">
        <f t="shared" si="1"/>
        <v>63</v>
      </c>
      <c r="B65" s="231" t="s">
        <v>51</v>
      </c>
      <c r="C65" s="224" t="s">
        <v>12</v>
      </c>
      <c r="D65" s="231" t="s">
        <v>397</v>
      </c>
      <c r="E65" s="224" t="s">
        <v>12</v>
      </c>
      <c r="F65" s="224" t="s">
        <v>553</v>
      </c>
      <c r="G65" s="224">
        <v>246.73599999999999</v>
      </c>
      <c r="H65" s="224" t="s">
        <v>554</v>
      </c>
      <c r="I65" s="232" t="s">
        <v>611</v>
      </c>
      <c r="J65" s="231">
        <v>1</v>
      </c>
      <c r="K65" s="231" t="s">
        <v>235</v>
      </c>
      <c r="L65" s="231" t="s">
        <v>119</v>
      </c>
      <c r="M65" s="227">
        <v>45764</v>
      </c>
      <c r="N65" s="227" t="s">
        <v>536</v>
      </c>
      <c r="O65" s="231" t="s">
        <v>536</v>
      </c>
      <c r="P65" s="229" t="s">
        <v>116</v>
      </c>
    </row>
    <row r="66" spans="1:16" ht="34.4" customHeight="1">
      <c r="A66" s="230">
        <f t="shared" si="1"/>
        <v>64</v>
      </c>
      <c r="B66" s="231" t="s">
        <v>352</v>
      </c>
      <c r="C66" s="224" t="s">
        <v>660</v>
      </c>
      <c r="D66" s="231" t="s">
        <v>38</v>
      </c>
      <c r="E66" s="224" t="s">
        <v>1</v>
      </c>
      <c r="F66" s="224" t="s">
        <v>553</v>
      </c>
      <c r="G66" s="224">
        <v>248.00200000000001</v>
      </c>
      <c r="H66" s="224" t="s">
        <v>553</v>
      </c>
      <c r="I66" s="232" t="s">
        <v>612</v>
      </c>
      <c r="J66" s="231">
        <v>1</v>
      </c>
      <c r="K66" s="231" t="s">
        <v>235</v>
      </c>
      <c r="L66" s="231" t="s">
        <v>119</v>
      </c>
      <c r="M66" s="227">
        <v>45539</v>
      </c>
      <c r="N66" s="227" t="s">
        <v>536</v>
      </c>
      <c r="O66" s="231" t="s">
        <v>536</v>
      </c>
      <c r="P66" s="229" t="s">
        <v>116</v>
      </c>
    </row>
    <row r="67" spans="1:16" ht="34.4" customHeight="1">
      <c r="A67" s="230">
        <f t="shared" si="1"/>
        <v>65</v>
      </c>
      <c r="B67" s="231" t="s">
        <v>307</v>
      </c>
      <c r="C67" s="224" t="s">
        <v>642</v>
      </c>
      <c r="D67" s="231" t="s">
        <v>308</v>
      </c>
      <c r="E67" s="224" t="s">
        <v>2</v>
      </c>
      <c r="F67" s="224" t="s">
        <v>555</v>
      </c>
      <c r="G67" s="224"/>
      <c r="H67" s="224" t="s">
        <v>556</v>
      </c>
      <c r="I67" s="232" t="s">
        <v>615</v>
      </c>
      <c r="J67" s="231">
        <v>1</v>
      </c>
      <c r="K67" s="231" t="s">
        <v>234</v>
      </c>
      <c r="L67" s="231" t="s">
        <v>119</v>
      </c>
      <c r="M67" s="227">
        <v>45551</v>
      </c>
      <c r="N67" s="227" t="s">
        <v>536</v>
      </c>
      <c r="O67" s="231" t="s">
        <v>536</v>
      </c>
      <c r="P67" s="229" t="s">
        <v>749</v>
      </c>
    </row>
    <row r="68" spans="1:16" ht="34.4" customHeight="1">
      <c r="A68" s="230">
        <f t="shared" si="1"/>
        <v>66</v>
      </c>
      <c r="B68" s="231" t="s">
        <v>348</v>
      </c>
      <c r="C68" s="224" t="s">
        <v>658</v>
      </c>
      <c r="D68" s="231" t="s">
        <v>349</v>
      </c>
      <c r="E68" s="224" t="s">
        <v>661</v>
      </c>
      <c r="F68" s="224" t="s">
        <v>555</v>
      </c>
      <c r="G68" s="224"/>
      <c r="H68" s="224" t="s">
        <v>557</v>
      </c>
      <c r="I68" s="232" t="s">
        <v>616</v>
      </c>
      <c r="J68" s="231">
        <v>1</v>
      </c>
      <c r="K68" s="231" t="s">
        <v>235</v>
      </c>
      <c r="L68" s="231" t="s">
        <v>119</v>
      </c>
      <c r="M68" s="227">
        <v>45558</v>
      </c>
      <c r="N68" s="227" t="s">
        <v>536</v>
      </c>
      <c r="O68" s="231" t="s">
        <v>536</v>
      </c>
      <c r="P68" s="229" t="s">
        <v>749</v>
      </c>
    </row>
    <row r="69" spans="1:16" ht="34.4" customHeight="1">
      <c r="A69" s="230">
        <f t="shared" si="1"/>
        <v>67</v>
      </c>
      <c r="B69" s="231" t="s">
        <v>481</v>
      </c>
      <c r="C69" s="224" t="s">
        <v>645</v>
      </c>
      <c r="D69" s="231" t="s">
        <v>482</v>
      </c>
      <c r="E69" s="224" t="s">
        <v>658</v>
      </c>
      <c r="F69" s="224" t="s">
        <v>555</v>
      </c>
      <c r="G69" s="224"/>
      <c r="H69" s="224" t="s">
        <v>558</v>
      </c>
      <c r="I69" s="232" t="s">
        <v>617</v>
      </c>
      <c r="J69" s="231">
        <v>1</v>
      </c>
      <c r="K69" s="231" t="s">
        <v>111</v>
      </c>
      <c r="L69" s="231" t="s">
        <v>119</v>
      </c>
      <c r="M69" s="227">
        <v>45551</v>
      </c>
      <c r="N69" s="227" t="s">
        <v>536</v>
      </c>
      <c r="O69" s="231" t="s">
        <v>536</v>
      </c>
      <c r="P69" s="229" t="s">
        <v>749</v>
      </c>
    </row>
    <row r="70" spans="1:16" ht="34.4" customHeight="1">
      <c r="A70" s="230">
        <f t="shared" si="1"/>
        <v>68</v>
      </c>
      <c r="B70" s="231" t="s">
        <v>481</v>
      </c>
      <c r="C70" s="224" t="s">
        <v>645</v>
      </c>
      <c r="D70" s="231" t="s">
        <v>482</v>
      </c>
      <c r="E70" s="224" t="s">
        <v>658</v>
      </c>
      <c r="F70" s="224" t="s">
        <v>555</v>
      </c>
      <c r="G70" s="224"/>
      <c r="H70" s="224" t="s">
        <v>559</v>
      </c>
      <c r="I70" s="232" t="s">
        <v>618</v>
      </c>
      <c r="J70" s="231">
        <v>1</v>
      </c>
      <c r="K70" s="231" t="s">
        <v>111</v>
      </c>
      <c r="L70" s="231" t="s">
        <v>119</v>
      </c>
      <c r="M70" s="227">
        <v>45551</v>
      </c>
      <c r="N70" s="227" t="s">
        <v>536</v>
      </c>
      <c r="O70" s="231" t="s">
        <v>536</v>
      </c>
      <c r="P70" s="229" t="s">
        <v>749</v>
      </c>
    </row>
    <row r="71" spans="1:16" ht="34.4" customHeight="1">
      <c r="A71" s="230">
        <f t="shared" si="1"/>
        <v>69</v>
      </c>
      <c r="B71" s="231" t="s">
        <v>489</v>
      </c>
      <c r="C71" s="224" t="s">
        <v>2</v>
      </c>
      <c r="D71" s="231" t="s">
        <v>490</v>
      </c>
      <c r="E71" s="224" t="s">
        <v>623</v>
      </c>
      <c r="F71" s="224" t="s">
        <v>555</v>
      </c>
      <c r="G71" s="224"/>
      <c r="H71" s="224" t="s">
        <v>556</v>
      </c>
      <c r="I71" s="232" t="s">
        <v>619</v>
      </c>
      <c r="J71" s="231">
        <v>1</v>
      </c>
      <c r="K71" s="231" t="s">
        <v>111</v>
      </c>
      <c r="L71" s="231" t="s">
        <v>119</v>
      </c>
      <c r="M71" s="227">
        <v>45551</v>
      </c>
      <c r="N71" s="227" t="s">
        <v>536</v>
      </c>
      <c r="O71" s="231" t="s">
        <v>536</v>
      </c>
      <c r="P71" s="229" t="s">
        <v>749</v>
      </c>
    </row>
    <row r="72" spans="1:16" ht="34.4" customHeight="1">
      <c r="A72" s="230">
        <f t="shared" si="1"/>
        <v>70</v>
      </c>
      <c r="B72" s="231" t="s">
        <v>500</v>
      </c>
      <c r="C72" s="224" t="s">
        <v>2</v>
      </c>
      <c r="D72" s="231" t="s">
        <v>501</v>
      </c>
      <c r="E72" s="224" t="s">
        <v>623</v>
      </c>
      <c r="F72" s="224" t="s">
        <v>555</v>
      </c>
      <c r="G72" s="224"/>
      <c r="H72" s="224" t="s">
        <v>557</v>
      </c>
      <c r="I72" s="232" t="s">
        <v>620</v>
      </c>
      <c r="J72" s="231">
        <v>1</v>
      </c>
      <c r="K72" s="231" t="s">
        <v>111</v>
      </c>
      <c r="L72" s="231" t="s">
        <v>119</v>
      </c>
      <c r="M72" s="227">
        <v>45551</v>
      </c>
      <c r="N72" s="227" t="s">
        <v>536</v>
      </c>
      <c r="O72" s="231" t="s">
        <v>536</v>
      </c>
      <c r="P72" s="229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46190</v>
      </c>
    </row>
    <row r="3" spans="1:5" ht="77" customHeight="1">
      <c r="A3" s="1026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26"/>
      <c r="C3" s="1026"/>
      <c r="D3" s="1026"/>
      <c r="E3" s="1026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27" t="s">
        <v>171</v>
      </c>
      <c r="B1" s="1027"/>
      <c r="C1" s="1027"/>
      <c r="D1" s="1027"/>
      <c r="E1" s="1027"/>
      <c r="F1" s="1027"/>
      <c r="G1" s="1027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28" t="s">
        <v>237</v>
      </c>
      <c r="B2" s="1028" t="s">
        <v>154</v>
      </c>
      <c r="C2" s="1030" t="s">
        <v>144</v>
      </c>
      <c r="D2" s="1028" t="s">
        <v>117</v>
      </c>
      <c r="E2" s="1028"/>
      <c r="F2" s="1028"/>
      <c r="G2" s="1028" t="s">
        <v>118</v>
      </c>
      <c r="H2" s="1028"/>
      <c r="I2" s="1028"/>
    </row>
    <row r="3" spans="1:9" ht="20.149999999999999" customHeight="1">
      <c r="A3" s="1028"/>
      <c r="B3" s="1028"/>
      <c r="C3" s="1031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5" t="s">
        <v>759</v>
      </c>
      <c r="C14" s="204">
        <v>0.81899999999999995</v>
      </c>
      <c r="D14" s="204">
        <v>0.81899999999999995</v>
      </c>
      <c r="E14" s="204">
        <v>0.81899999999999995</v>
      </c>
      <c r="F14" s="204"/>
      <c r="G14" s="204"/>
      <c r="H14" s="204">
        <v>0.81899999999999995</v>
      </c>
      <c r="I14" s="204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5" t="s">
        <v>756</v>
      </c>
      <c r="C17" s="204">
        <v>2.9950000000000001</v>
      </c>
      <c r="D17" s="204">
        <v>3.0369999999999999</v>
      </c>
      <c r="E17" s="204">
        <f t="shared" ref="D17:E26" si="2">D17</f>
        <v>3.0369999999999999</v>
      </c>
      <c r="F17" s="204">
        <v>3.0369999999999999</v>
      </c>
      <c r="G17" s="204"/>
      <c r="H17" s="204">
        <v>3.0369999999999999</v>
      </c>
      <c r="I17" s="204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29" t="s">
        <v>144</v>
      </c>
      <c r="B27" s="1029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800kV HVDC TA-602</vt:lpstr>
      <vt:lpstr>PGCIL - KEC</vt:lpstr>
      <vt:lpstr>DPR Sheet</vt:lpstr>
      <vt:lpstr>PPT-Erection Part</vt:lpstr>
      <vt:lpstr>PPT _Statutory</vt:lpstr>
      <vt:lpstr>PPT Supply</vt:lpstr>
      <vt:lpstr>Supply Status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2026-06-15T10:54:08Z</cp:lastPrinted>
  <dcterms:created xsi:type="dcterms:W3CDTF">2023-12-20T18:09:34Z</dcterms:created>
  <dcterms:modified xsi:type="dcterms:W3CDTF">2026-06-17T04:08:36Z</dcterms:modified>
</cp:coreProperties>
</file>