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06432C02-1925-4144-826D-91D2BE073465}" xr6:coauthVersionLast="47" xr6:coauthVersionMax="47" xr10:uidLastSave="{00000000-0000-0000-0000-000000000000}"/>
  <bookViews>
    <workbookView xWindow="-110" yWindow="-110" windowWidth="19420" windowHeight="10300" tabRatio="918" activeTab="2" xr2:uid="{00000000-000D-0000-FFFF-FFFF00000000}"/>
  </bookViews>
  <sheets>
    <sheet name="DPR_TA-504" sheetId="91" r:id="rId1"/>
    <sheet name="Erection compiled" sheetId="92" r:id="rId2"/>
    <sheet name="Stringing Compiled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<sst xmlns="http://schemas.openxmlformats.org/spreadsheetml/2006/main" count="3888" uniqueCount="684">
  <si>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</si>
  <si>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</si>
  <si>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</si>
  <si>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</si>
  <si>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</si>
  <si>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</si>
  <si>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</si>
  <si>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</si>
  <si>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</si>
  <si>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</si>
  <si>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</si>
  <si>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</si>
  <si>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</si>
  <si>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</si>
  <si>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</si>
  <si>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</si>
  <si>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</si>
  <si>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</si>
  <si>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</si>
  <si>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</si>
  <si>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</si>
  <si>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</si>
  <si>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</si>
  <si>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</si>
  <si>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</si>
  <si>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</si>
  <si>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</si>
  <si>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</si>
  <si>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</si>
  <si>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</si>
  <si>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</si>
  <si>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</si>
  <si>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</si>
  <si>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</si>
  <si>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</si>
  <si>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</si>
  <si>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</si>
  <si>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</si>
  <si>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</si>
  <si>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</si>
  <si>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</si>
  <si>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</si>
  <si>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</si>
  <si>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</si>
  <si>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</si>
  <si>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</si>
  <si>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</si>
  <si>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</si>
  <si>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</si>
  <si>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</si>
  <si>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</si>
  <si>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</si>
  <si>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</si>
  <si>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</si>
  <si>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</si>
  <si>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</si>
  <si>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</si>
  <si>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</si>
  <si>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</si>
  <si>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</si>
  <si>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</si>
  <si>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</si>
  <si>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</si>
  <si>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</si>
  <si>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</si>
  <si>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</si>
  <si>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</si>
  <si>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</si>
  <si>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</si>
  <si>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</si>
  <si>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</si>
  <si>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</si>
  <si>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</si>
  <si>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</si>
  <si>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</si>
  <si>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</si>
  <si>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</si>
  <si>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</si>
  <si>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</si>
  <si>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</si>
  <si>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</si>
  <si>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</si>
  <si>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</si>
  <si>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</si>
  <si>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</si>
  <si>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</si>
  <si>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</si>
  <si>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</si>
  <si>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</si>
  <si>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</si>
  <si>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</si>
  <si>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</si>
  <si>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</si>
  <si>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</si>
  <si>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</si>
  <si>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</si>
  <si>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</si>
  <si>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</si>
  <si>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</si>
  <si>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</si>
  <si>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</si>
  <si>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</si>
  <si>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</si>
  <si>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</si>
  <si>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</si>
  <si>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</si>
  <si>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</si>
  <si>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</si>
  <si>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</si>
  <si>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</si>
  <si>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</si>
  <si>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</si>
  <si>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</si>
  <si>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</si>
  <si>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</si>
  <si>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</si>
  <si>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</si>
  <si>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</si>
  <si>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</si>
  <si>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</si>
  <si>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</si>
  <si>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</si>
  <si>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</si>
  <si>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</si>
  <si>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</si>
  <si>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</si>
  <si>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</si>
  <si>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</si>
  <si>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</si>
  <si>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</si>
  <si>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</si>
  <si>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</si>
  <si>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</si>
  <si>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</si>
  <si>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</si>
  <si>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</si>
  <si>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</si>
  <si>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</si>
  <si>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</si>
  <si>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</si>
  <si>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</si>
  <si>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</si>
  <si>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</si>
  <si>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</si>
  <si>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</si>
  <si>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</si>
  <si>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</si>
  <si>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</si>
  <si>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</si>
  <si>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</si>
  <si>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</si>
  <si>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</si>
  <si>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</si>
  <si>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</si>
  <si>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</si>
  <si>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</si>
  <si>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</si>
  <si>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</si>
  <si>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</si>
  <si>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</si>
  <si>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</si>
  <si>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</si>
  <si>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</si>
  <si>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</si>
  <si>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</si>
  <si>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</si>
  <si>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</si>
  <si>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</si>
  <si>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</si>
  <si>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</si>
  <si>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</si>
  <si>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</si>
  <si>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</si>
  <si>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</si>
  <si>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</si>
  <si>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</si>
  <si>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</si>
  <si>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</si>
  <si>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</si>
  <si>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</si>
  <si>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</si>
  <si>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</si>
  <si>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</si>
  <si>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</si>
  <si>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</si>
  <si>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</si>
  <si>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</si>
  <si>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</si>
  <si>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</si>
  <si>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</si>
  <si>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</si>
  <si>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</si>
  <si>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</si>
  <si>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</si>
  <si>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</si>
  <si>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</si>
  <si>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</si>
  <si>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</si>
  <si>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</si>
  <si>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</si>
  <si>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</si>
  <si>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</si>
  <si>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</si>
  <si>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</si>
  <si>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</si>
  <si>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</si>
  <si>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</si>
  <si>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</si>
  <si>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</si>
  <si>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</si>
  <si>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</si>
  <si>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</si>
  <si>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</si>
  <si>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</si>
  <si>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</si>
  <si>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</si>
  <si>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</si>
  <si>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</si>
  <si>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</si>
  <si>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</si>
  <si>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</si>
  <si>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</si>
  <si>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</si>
  <si>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</si>
  <si>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</si>
  <si>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</si>
  <si>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</si>
  <si>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</si>
  <si>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</si>
  <si>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</si>
  <si>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</si>
  <si>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</si>
  <si>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</si>
  <si>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</si>
  <si>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</si>
  <si>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</si>
  <si>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</si>
  <si>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</si>
  <si>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</si>
  <si>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</si>
  <si>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</si>
  <si>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</si>
  <si>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</si>
  <si>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</si>
  <si>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</si>
  <si>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</si>
  <si>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</si>
  <si>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</si>
  <si>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</si>
  <si>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</si>
  <si>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</si>
  <si>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</si>
  <si>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</si>
  <si>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</si>
  <si>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</si>
  <si>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</si>
  <si>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</si>
  <si>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</si>
  <si>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</si>
  <si>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</si>
  <si>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</si>
  <si>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</si>
  <si>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</si>
  <si>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</si>
  <si>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</si>
  <si>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</si>
  <si>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</si>
  <si>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</si>
  <si>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</si>
  <si>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</si>
  <si>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</si>
  <si>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</si>
  <si>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</si>
  <si>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</si>
  <si>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</si>
  <si>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</si>
  <si>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</si>
  <si>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</si>
  <si>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</si>
  <si>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</si>
  <si>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</si>
  <si>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</si>
  <si>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</si>
  <si>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</si>
  <si>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</si>
  <si>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</si>
  <si>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</si>
  <si>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</si>
  <si>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</si>
  <si>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</si>
  <si>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</si>
  <si>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</si>
  <si>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</si>
  <si>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</si>
  <si>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</si>
  <si>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</si>
  <si>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</si>
  <si>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</si>
  <si>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</si>
  <si>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</si>
  <si>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</si>
  <si>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</si>
  <si>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</si>
  <si>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</si>
  <si>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</si>
  <si>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</si>
  <si>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</si>
  <si>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</si>
  <si>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</si>
  <si>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</si>
  <si>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</si>
  <si>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</si>
  <si>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</si>
  <si>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</si>
  <si>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</si>
  <si>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</si>
  <si>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</si>
  <si>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</si>
  <si>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</si>
  <si>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</si>
  <si>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</si>
  <si>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</si>
  <si>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</si>
  <si>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</si>
  <si>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</si>
  <si>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</si>
  <si>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</si>
  <si>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</si>
  <si>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</si>
  <si>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</si>
  <si>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</si>
  <si>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</si>
  <si>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</si>
  <si>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</si>
  <si>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</si>
  <si>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</si>
  <si>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</si>
  <si>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</si>
  <si>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</si>
  <si>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</si>
  <si>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</si>
  <si>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</si>
  <si>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</si>
  <si>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</si>
  <si>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</si>
  <si>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</si>
  <si>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</si>
  <si>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</si>
  <si>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</si>
  <si>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</si>
  <si>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</si>
  <si>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</si>
  <si>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</si>
  <si>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</si>
  <si>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</si>
  <si>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</si>
  <si>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</si>
  <si>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</si>
  <si>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</si>
  <si>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</si>
  <si>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</si>
  <si>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</si>
  <si>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</si>
  <si>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</si>
  <si>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</si>
  <si>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</si>
  <si>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</si>
  <si>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</si>
  <si>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</si>
  <si>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</si>
  <si>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</si>
  <si>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</si>
  <si>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</si>
  <si>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</si>
  <si>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</si>
  <si>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</si>
  <si>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</si>
  <si>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</si>
  <si>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</si>
  <si>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</si>
  <si>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</si>
  <si>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</si>
  <si>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</si>
  <si>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</si>
  <si>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</si>
  <si>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</si>
  <si>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</si>
  <si>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</si>
  <si>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</si>
  <si>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</si>
  <si>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</si>
  <si>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</si>
  <si>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</si>
  <si>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</si>
  <si>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</si>
  <si>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</si>
  <si>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</si>
  <si>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</si>
  <si>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</si>
  <si>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</si>
  <si>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</si>
  <si>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</si>
  <si>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</si>
  <si>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</si>
  <si>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</si>
  <si>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</si>
  <si>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</si>
  <si>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</si>
  <si>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</si>
  <si>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</si>
  <si>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</si>
  <si>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</si>
  <si>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</si>
  <si>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</si>
  <si>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</si>
  <si>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</si>
  <si>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</si>
  <si>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</si>
  <si>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</si>
  <si>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</si>
  <si>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</si>
  <si>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</si>
  <si>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</si>
  <si>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</si>
  <si>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</si>
  <si>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</si>
  <si>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</si>
  <si>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</si>
  <si>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</si>
  <si>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</si>
  <si>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</si>
  <si>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</si>
  <si>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</si>
  <si>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</si>
  <si>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</si>
  <si>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</si>
  <si>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</si>
  <si>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</si>
  <si>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</si>
  <si>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</si>
  <si>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</si>
  <si>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</si>
  <si>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</si>
  <si>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</si>
  <si>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</si>
  <si>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</si>
  <si>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</si>
  <si>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</si>
  <si>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</si>
  <si>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</si>
  <si>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</si>
  <si>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</si>
  <si>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</si>
  <si>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</si>
  <si>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</si>
  <si>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</si>
  <si>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</si>
  <si>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</si>
  <si>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</si>
  <si>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</si>
  <si>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</si>
  <si>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</si>
  <si>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</si>
  <si>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</si>
  <si>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</si>
  <si>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</si>
  <si>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</si>
  <si>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</si>
  <si>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</si>
  <si>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</si>
  <si>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</si>
  <si>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</si>
  <si>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</si>
  <si>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</si>
  <si>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</si>
  <si>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</si>
  <si>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</si>
  <si>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</si>
  <si>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</si>
  <si>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</si>
  <si>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</si>
  <si>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</si>
  <si>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</si>
  <si>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</si>
  <si>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</si>
  <si>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</si>
  <si>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</si>
  <si>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</si>
  <si>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</si>
  <si>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</si>
  <si>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</si>
  <si>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</si>
  <si>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</si>
  <si>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</si>
  <si>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</si>
  <si>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</si>
  <si>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</si>
  <si>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</si>
  <si>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</si>
  <si>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</si>
  <si>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</si>
  <si>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</si>
  <si>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</si>
  <si>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</si>
  <si>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</si>
  <si>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</si>
  <si>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</si>
  <si>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</si>
  <si>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</si>
  <si>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</si>
  <si>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</si>
  <si>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</si>
  <si>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</si>
  <si>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</si>
  <si>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</si>
  <si>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</si>
  <si>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</si>
  <si>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</si>
  <si>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</si>
  <si>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</si>
  <si>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</si>
  <si>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</si>
  <si>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</si>
  <si>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</si>
  <si>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</si>
  <si>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</si>
  <si>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</si>
  <si>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</si>
  <si>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</si>
  <si>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</si>
  <si>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</si>
  <si>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</si>
  <si>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</si>
  <si>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</si>
  <si>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</si>
  <si>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</si>
  <si>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</si>
  <si>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</si>
  <si>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</si>
  <si>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</si>
  <si>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</si>
  <si>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</si>
  <si>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</si>
  <si>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</si>
  <si>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</si>
  <si>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</si>
  <si>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</si>
  <si>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</si>
  <si>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</si>
  <si>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</si>
  <si>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</si>
  <si>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</si>
  <si>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</si>
  <si>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</si>
  <si>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</si>
  <si>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</si>
  <si>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</si>
  <si>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</si>
  <si>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</si>
  <si>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</si>
  <si>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</si>
  <si>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</si>
  <si>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</si>
  <si>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</si>
  <si>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</si>
  <si>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</si>
  <si>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</si>
  <si>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</si>
  <si>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</si>
  <si>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</si>
  <si>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</si>
  <si>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</si>
  <si>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</si>
  <si>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</si>
  <si>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</si>
  <si>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</si>
  <si>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</si>
  <si>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</si>
  <si>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</si>
  <si>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</si>
  <si>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</si>
  <si>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</si>
  <si>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</si>
  <si>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</si>
  <si>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</si>
  <si>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</si>
  <si>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</si>
  <si>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</si>
  <si>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</si>
  <si>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</si>
  <si>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</si>
  <si>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</si>
  <si>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</si>
  <si>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</si>
  <si>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</si>
  <si>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</si>
  <si>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</si>
  <si>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</si>
  <si>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</si>
  <si>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</si>
  <si>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</si>
  <si>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</si>
  <si>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</si>
  <si>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</si>
  <si>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</si>
  <si>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</si>
  <si>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</si>
  <si>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</si>
  <si>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</si>
  <si>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</si>
  <si>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</si>
  <si>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</si>
  <si>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</si>
  <si>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</si>
  <si>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</si>
  <si>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</si>
  <si>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</si>
  <si>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</si>
  <si>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</si>
  <si>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</si>
  <si>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</si>
  <si>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</si>
  <si>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</si>
  <si>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</si>
  <si>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</si>
  <si>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</si>
  <si>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</si>
  <si>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</si>
  <si>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</si>
  <si>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</si>
  <si>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</si>
  <si>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</si>
  <si>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</si>
  <si>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</si>
  <si>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</si>
  <si>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</si>
  <si>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</si>
  <si>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</si>
  <si>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</si>
  <si>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</si>
  <si>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</si>
  <si>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</si>
  <si>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</si>
  <si>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</si>
  <si>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</si>
  <si>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</si>
  <si>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</si>
  <si>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</si>
  <si>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</si>
  <si>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</si>
  <si>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</si>
  <si>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</si>
  <si>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</si>
  <si>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</si>
  <si>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</si>
  <si>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</si>
  <si>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</si>
  <si>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</si>
  <si>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</si>
  <si>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</si>
  <si>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</si>
  <si>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Date :- 26 Jan 2026.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</si>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</sst>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-* #,##0.00_-;\-* #,##0.00_-;_-* &quot;-&quot;??_-;_-@_-"/>
    <numFmt numFmtId="167" formatCode="0.000"/>
    <numFmt numFmtId="168" formatCode="0.0000"/>
    <numFmt numFmtId="169" formatCode="[$-409]d\-mmm\-yy;@"/>
    <numFmt numFmtId="170" formatCode="0.0"/>
    <numFmt numFmtId="171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165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48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8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7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7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7" fontId="13" fillId="2" borderId="1" xfId="43" quotePrefix="1" applyNumberFormat="1" applyFont="1" applyFill="1" applyBorder="1" applyAlignment="1">
      <alignment horizontal="center" vertical="center"/>
    </xf>
    <xf numFmtId="167" fontId="15" fillId="2" borderId="1" xfId="43" applyNumberFormat="1" applyFont="1" applyFill="1" applyBorder="1" applyAlignment="1">
      <alignment horizontal="left" vertical="center" indent="3"/>
    </xf>
    <xf numFmtId="167" fontId="16" fillId="2" borderId="1" xfId="43" applyNumberFormat="1" applyFont="1" applyFill="1" applyBorder="1" applyAlignment="1">
      <alignment horizontal="center" vertical="center"/>
    </xf>
    <xf numFmtId="167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8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7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8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7" fontId="14" fillId="2" borderId="1" xfId="43" quotePrefix="1" applyNumberFormat="1" applyFont="1" applyFill="1" applyBorder="1" applyAlignment="1">
      <alignment horizontal="left" vertical="center" indent="1"/>
    </xf>
    <xf numFmtId="167" fontId="14" fillId="2" borderId="1" xfId="43" quotePrefix="1" applyNumberFormat="1" applyFont="1" applyFill="1" applyBorder="1" applyAlignment="1">
      <alignment horizontal="center" vertical="center"/>
    </xf>
    <xf numFmtId="167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 wrapText="1"/>
    </xf>
    <xf numFmtId="169" fontId="8" fillId="0" borderId="2" xfId="0" applyNumberFormat="1" applyFont="1" applyBorder="1" applyAlignment="1">
      <alignment horizontal="center" vertical="center" wrapText="1"/>
    </xf>
    <xf numFmtId="169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7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0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9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7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7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16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1" fontId="11" fillId="2" borderId="1" xfId="0" applyNumberFormat="1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0" fontId="0" fillId="28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8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7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7" fontId="0" fillId="0" borderId="35" xfId="0" applyNumberFormat="1" applyBorder="1" applyAlignment="1">
      <alignment horizontal="center"/>
    </xf>
    <xf numFmtId="167" fontId="0" fillId="0" borderId="36" xfId="0" applyNumberFormat="1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7" fontId="0" fillId="0" borderId="1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file:///D:\Projects\TA504-765KV%20DC%20RISHABDEO-MANDSURE%20TL\DPR\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file:///D:\Projects\TA504-765KV%20DC%20RISHABDEO-MANDSURE%20TL\DPR\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4" activePane="bottomRight" state="frozen"/>
      <selection activeCell="B1" sqref="B1"/>
      <selection pane="topRight" activeCell="D1" sqref="D1"/>
      <selection pane="bottomLeft" activeCell="B10" sqref="B10"/>
      <selection pane="bottomRight" activeCell="H23" sqref="H2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1" t="s">
        <v>490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</row>
    <row r="3" spans="2:13" x14ac:dyDescent="0.35">
      <c r="B3" s="291" t="s">
        <v>613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</row>
    <row r="4" spans="2:13" x14ac:dyDescent="0.35">
      <c r="B4" s="291" t="s">
        <v>491</v>
      </c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</row>
    <row r="5" spans="2:13" x14ac:dyDescent="0.35">
      <c r="B5" s="292" t="s">
        <v>492</v>
      </c>
      <c r="C5" s="292"/>
      <c r="D5" s="292"/>
      <c r="E5" s="292"/>
      <c r="F5" s="291" t="s">
        <v>493</v>
      </c>
      <c r="G5" s="291"/>
      <c r="H5" s="291"/>
      <c r="I5" s="291"/>
      <c r="J5" s="291"/>
      <c r="K5" s="293" t="s">
        <v>661</v>
      </c>
      <c r="L5" s="294"/>
      <c r="M5" s="295"/>
    </row>
    <row r="6" spans="2:13" x14ac:dyDescent="0.35">
      <c r="B6" s="292" t="s">
        <v>494</v>
      </c>
      <c r="C6" s="292"/>
      <c r="D6" s="292"/>
      <c r="E6" s="292"/>
      <c r="F6" s="291" t="s">
        <v>495</v>
      </c>
      <c r="G6" s="291"/>
      <c r="H6" s="291"/>
      <c r="I6" s="291"/>
      <c r="J6" s="291"/>
      <c r="K6" s="296" t="s">
        <v>496</v>
      </c>
      <c r="L6" s="296"/>
      <c r="M6" s="296"/>
    </row>
    <row r="7" spans="2:13" x14ac:dyDescent="0.35">
      <c r="B7" s="297" t="s">
        <v>444</v>
      </c>
      <c r="C7" s="297" t="s">
        <v>122</v>
      </c>
      <c r="D7" s="99" t="s">
        <v>48</v>
      </c>
      <c r="E7" s="99" t="s">
        <v>445</v>
      </c>
      <c r="F7" s="99" t="s">
        <v>0</v>
      </c>
      <c r="G7" s="298">
        <v>46023</v>
      </c>
      <c r="H7" s="297"/>
      <c r="I7" s="297" t="s">
        <v>125</v>
      </c>
      <c r="J7" s="297" t="s">
        <v>446</v>
      </c>
      <c r="K7" s="100">
        <v>46054</v>
      </c>
      <c r="L7" s="100">
        <f>K7+31</f>
        <v>46085</v>
      </c>
      <c r="M7" s="297" t="s">
        <v>1</v>
      </c>
    </row>
    <row r="8" spans="2:13" x14ac:dyDescent="0.35">
      <c r="B8" s="297"/>
      <c r="C8" s="297"/>
      <c r="D8" s="99" t="s">
        <v>124</v>
      </c>
      <c r="E8" s="99" t="s">
        <v>447</v>
      </c>
      <c r="F8" s="99" t="s">
        <v>448</v>
      </c>
      <c r="G8" s="297" t="s">
        <v>443</v>
      </c>
      <c r="H8" s="297" t="s">
        <v>449</v>
      </c>
      <c r="I8" s="297"/>
      <c r="J8" s="297"/>
      <c r="K8" s="297" t="s">
        <v>443</v>
      </c>
      <c r="L8" s="297" t="s">
        <v>443</v>
      </c>
      <c r="M8" s="297"/>
    </row>
    <row r="9" spans="2:13" x14ac:dyDescent="0.35">
      <c r="B9" s="297"/>
      <c r="C9" s="297"/>
      <c r="D9" s="101"/>
      <c r="E9" s="100">
        <v>45992</v>
      </c>
      <c r="F9" s="100" t="s">
        <v>648</v>
      </c>
      <c r="G9" s="297"/>
      <c r="H9" s="297"/>
      <c r="I9" s="297"/>
      <c r="J9" s="297"/>
      <c r="K9" s="297"/>
      <c r="L9" s="297"/>
      <c r="M9" s="297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2</v>
      </c>
      <c r="I13" s="114">
        <v>0</v>
      </c>
      <c r="J13" s="114">
        <f t="shared" si="0"/>
        <v>134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10</v>
      </c>
      <c r="I16" s="121">
        <v>3</v>
      </c>
      <c r="J16" s="123">
        <f>E16+H16</f>
        <v>114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>
        <v>9</v>
      </c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6" workbookViewId="0">
      <selection activeCell="F122" sqref="F122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2695312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99" t="str">
        <f>[79]Earthing!A1</f>
        <v>KEC International Limited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</row>
    <row r="2" spans="1:12" ht="15.5" x14ac:dyDescent="0.35">
      <c r="A2" s="299" t="s">
        <v>498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46048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644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645</v>
      </c>
      <c r="D106" s="198" t="s">
        <v>93</v>
      </c>
      <c r="E106" s="290">
        <v>46012</v>
      </c>
      <c r="F106" s="290">
        <v>46021</v>
      </c>
      <c r="G106" s="232" t="s">
        <v>647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646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647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655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656</v>
      </c>
      <c r="D114" s="198" t="s">
        <v>2</v>
      </c>
      <c r="E114" s="290">
        <v>46026</v>
      </c>
      <c r="F114" s="290">
        <v>46033</v>
      </c>
      <c r="G114" s="232" t="s">
        <v>657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658</v>
      </c>
      <c r="D115" s="198" t="s">
        <v>3</v>
      </c>
      <c r="E115" s="290">
        <v>46033</v>
      </c>
      <c r="F115" s="290">
        <v>46036</v>
      </c>
      <c r="G115" s="232" t="s">
        <v>647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8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79" t="s">
        <v>606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89"/>
      <c r="F119" s="290"/>
      <c r="G119" s="232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89"/>
      <c r="F120" s="290"/>
      <c r="G120" s="232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H231"/>
  <sheetViews>
    <sheetView tabSelected="1" workbookViewId="0">
      <selection activeCell="E4" sqref="E4:E6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7265625" bestFit="1" customWidth="1"/>
    <col min="5" max="6" width="13.36328125" bestFit="1" customWidth="1"/>
    <col min="7" max="7" width="12.453125" customWidth="1"/>
    <col min="8" max="8" width="14.08984375" style="282" bestFit="1" customWidth="1"/>
    <col min="9" max="9" width="15.08984375" style="282" bestFit="1" customWidth="1"/>
    <col min="10" max="10" width="13.36328125" bestFit="1" customWidth="1"/>
    <col min="11" max="11" width="14.08984375" bestFit="1" customWidth="1"/>
    <col min="12" max="12" width="15.08984375" style="282" bestFit="1" customWidth="1"/>
    <col min="13" max="13" width="12.81640625" bestFit="1" customWidth="1"/>
    <col min="14" max="14" width="9.90625" bestFit="1" customWidth="1"/>
    <col min="15" max="15" width="31.7265625" bestFit="1" customWidth="1"/>
    <col min="16" max="16" width="10.453125" bestFit="1" customWidth="1"/>
    <col min="17" max="17" width="8.08984375" bestFit="1" customWidth="1"/>
  </cols>
  <sheetData>
    <row r="1" spans="1:17" ht="16" thickBot="1" x14ac:dyDescent="0.4">
      <c r="A1" s="247"/>
      <c r="B1" s="248"/>
      <c r="C1" s="247"/>
      <c r="D1" s="249" t="s">
        <v>662</v>
      </c>
      <c r="E1" s="250">
        <v>1</v>
      </c>
      <c r="F1" s="247"/>
      <c r="G1" s="247"/>
      <c r="H1" s="247"/>
      <c r="I1" s="247"/>
      <c r="J1" s="247"/>
      <c r="K1" s="247"/>
      <c r="L1" s="247"/>
      <c r="M1" s="251"/>
    </row>
    <row r="2" spans="1:17" ht="16" thickBot="1" x14ac:dyDescent="0.4">
      <c r="A2" s="248"/>
      <c r="B2" s="248"/>
      <c r="C2" s="252"/>
      <c r="D2" s="248"/>
      <c r="E2" s="252"/>
      <c r="F2" s="248"/>
      <c r="G2" s="252"/>
      <c r="H2" s="253"/>
      <c r="I2" s="253"/>
      <c r="J2" s="252"/>
      <c r="K2" s="248"/>
      <c r="L2" s="253"/>
      <c r="M2" s="252"/>
    </row>
    <row r="3" spans="1:17" ht="29.5" thickBot="1" x14ac:dyDescent="0.4">
      <c r="A3" s="254" t="s">
        <v>663</v>
      </c>
      <c r="B3" s="255" t="s">
        <v>664</v>
      </c>
      <c r="C3" s="255" t="s">
        <v>665</v>
      </c>
      <c r="D3" s="255" t="s">
        <v>666</v>
      </c>
      <c r="E3" s="255" t="s">
        <v>667</v>
      </c>
      <c r="F3" s="256" t="s">
        <v>668</v>
      </c>
      <c r="G3" s="257" t="s">
        <v>669</v>
      </c>
      <c r="H3" s="256" t="s">
        <v>670</v>
      </c>
      <c r="I3" s="256" t="s">
        <v>671</v>
      </c>
      <c r="J3" s="255" t="s">
        <v>672</v>
      </c>
      <c r="K3" s="256" t="s">
        <v>673</v>
      </c>
      <c r="L3" s="256" t="s">
        <v>674</v>
      </c>
      <c r="M3" s="255" t="s">
        <v>675</v>
      </c>
      <c r="N3" s="255" t="s">
        <v>476</v>
      </c>
      <c r="O3" s="255" t="s">
        <v>676</v>
      </c>
      <c r="P3" s="255" t="s">
        <v>677</v>
      </c>
      <c r="Q3" s="258" t="s">
        <v>1</v>
      </c>
    </row>
    <row r="4" spans="1:17" x14ac:dyDescent="0.35">
      <c r="A4" s="206">
        <v>1</v>
      </c>
      <c r="B4" s="259" t="s">
        <v>682</v>
      </c>
      <c r="C4" s="283" t="s">
        <v>519</v>
      </c>
      <c r="D4" s="260" t="s">
        <v>13</v>
      </c>
      <c r="E4" s="284">
        <v>1466.6</v>
      </c>
      <c r="F4" s="206" t="s">
        <v>678</v>
      </c>
      <c r="G4" s="261" t="s">
        <v>679</v>
      </c>
      <c r="H4" s="262" t="s">
        <v>680</v>
      </c>
      <c r="I4" s="262"/>
      <c r="J4" s="244"/>
      <c r="K4" s="262"/>
      <c r="L4" s="262"/>
      <c r="M4" s="263"/>
      <c r="N4" s="264"/>
      <c r="O4" s="265"/>
      <c r="P4" s="206"/>
      <c r="Q4" s="206"/>
    </row>
    <row r="5" spans="1:17" x14ac:dyDescent="0.35">
      <c r="A5" s="198">
        <v>2</v>
      </c>
      <c r="B5" s="259" t="s">
        <v>682</v>
      </c>
      <c r="C5" s="198" t="s">
        <v>13</v>
      </c>
      <c r="D5" s="199" t="s">
        <v>19</v>
      </c>
      <c r="E5" s="284">
        <v>3951.22</v>
      </c>
      <c r="F5" s="198" t="s">
        <v>678</v>
      </c>
      <c r="G5" s="266" t="s">
        <v>679</v>
      </c>
      <c r="H5" s="262" t="s">
        <v>680</v>
      </c>
      <c r="I5" s="236"/>
      <c r="J5" s="245"/>
      <c r="K5" s="236"/>
      <c r="L5" s="236"/>
      <c r="M5" s="267"/>
      <c r="N5" s="243"/>
      <c r="O5" s="265"/>
      <c r="P5" s="198"/>
      <c r="Q5" s="198"/>
    </row>
    <row r="6" spans="1:17" x14ac:dyDescent="0.35">
      <c r="A6" s="198">
        <v>3</v>
      </c>
      <c r="B6" s="259" t="s">
        <v>682</v>
      </c>
      <c r="C6" s="198" t="s">
        <v>19</v>
      </c>
      <c r="D6" s="199" t="s">
        <v>20</v>
      </c>
      <c r="E6" s="284">
        <v>3528.21</v>
      </c>
      <c r="F6" s="198" t="s">
        <v>678</v>
      </c>
      <c r="G6" s="266" t="s">
        <v>679</v>
      </c>
      <c r="H6" s="262" t="s">
        <v>680</v>
      </c>
      <c r="I6" s="236"/>
      <c r="J6" s="245"/>
      <c r="K6" s="236"/>
      <c r="L6" s="236"/>
      <c r="M6" s="267"/>
      <c r="N6" s="243"/>
      <c r="O6" s="268"/>
      <c r="P6" s="198"/>
      <c r="Q6" s="198"/>
    </row>
    <row r="7" spans="1:17" x14ac:dyDescent="0.35">
      <c r="A7" s="198">
        <v>4</v>
      </c>
      <c r="B7" s="259"/>
      <c r="C7" s="198"/>
      <c r="D7" s="199"/>
      <c r="E7" s="284"/>
      <c r="F7" s="198"/>
      <c r="G7" s="266"/>
      <c r="H7" s="236"/>
      <c r="I7" s="236"/>
      <c r="J7" s="245"/>
      <c r="K7" s="236"/>
      <c r="L7" s="236"/>
      <c r="M7" s="267"/>
      <c r="N7" s="243"/>
      <c r="O7" s="268"/>
      <c r="P7" s="198"/>
      <c r="Q7" s="198"/>
    </row>
    <row r="8" spans="1:17" x14ac:dyDescent="0.35">
      <c r="A8" s="198">
        <v>5</v>
      </c>
      <c r="B8" s="259"/>
      <c r="C8" s="198"/>
      <c r="D8" s="199"/>
      <c r="E8" s="284"/>
      <c r="F8" s="198"/>
      <c r="G8" s="266"/>
      <c r="H8" s="236"/>
      <c r="I8" s="236"/>
      <c r="J8" s="269"/>
      <c r="K8" s="236"/>
      <c r="L8" s="236"/>
      <c r="M8" s="267"/>
      <c r="N8" s="243"/>
      <c r="O8" s="265"/>
      <c r="P8" s="198"/>
      <c r="Q8" s="198"/>
    </row>
    <row r="9" spans="1:17" x14ac:dyDescent="0.35">
      <c r="A9" s="198">
        <v>6</v>
      </c>
      <c r="B9" s="259"/>
      <c r="C9" s="198"/>
      <c r="D9" s="199"/>
      <c r="E9" s="284"/>
      <c r="F9" s="198"/>
      <c r="G9" s="266"/>
      <c r="H9" s="236"/>
      <c r="I9" s="236"/>
      <c r="J9" s="269"/>
      <c r="K9" s="236"/>
      <c r="L9" s="236"/>
      <c r="M9" s="267"/>
      <c r="N9" s="243"/>
      <c r="O9" s="268"/>
      <c r="P9" s="198"/>
      <c r="Q9" s="198"/>
    </row>
    <row r="10" spans="1:17" x14ac:dyDescent="0.35">
      <c r="A10" s="198"/>
      <c r="B10" s="270"/>
      <c r="C10" s="198"/>
      <c r="D10" s="199"/>
      <c r="E10" s="284"/>
      <c r="F10" s="198"/>
      <c r="G10" s="266"/>
      <c r="H10" s="236"/>
      <c r="I10" s="236"/>
      <c r="J10" s="269"/>
      <c r="K10" s="236"/>
      <c r="L10" s="236"/>
      <c r="M10" s="267"/>
      <c r="N10" s="243"/>
      <c r="O10" s="268"/>
      <c r="P10" s="198"/>
      <c r="Q10" s="198"/>
    </row>
    <row r="11" spans="1:17" x14ac:dyDescent="0.35">
      <c r="A11" s="198"/>
      <c r="B11" s="270"/>
      <c r="C11" s="198"/>
      <c r="D11" s="199"/>
      <c r="E11" s="284"/>
      <c r="F11" s="198"/>
      <c r="G11" s="266"/>
      <c r="H11" s="236"/>
      <c r="I11" s="236"/>
      <c r="J11" s="269"/>
      <c r="K11" s="236"/>
      <c r="L11" s="236"/>
      <c r="M11" s="267"/>
      <c r="N11" s="243"/>
      <c r="O11" s="268"/>
      <c r="P11" s="198"/>
      <c r="Q11" s="198"/>
    </row>
    <row r="12" spans="1:17" x14ac:dyDescent="0.35">
      <c r="A12" s="198"/>
      <c r="B12" s="270"/>
      <c r="C12" s="198"/>
      <c r="D12" s="199"/>
      <c r="E12" s="284"/>
      <c r="F12" s="198"/>
      <c r="G12" s="266"/>
      <c r="H12" s="236"/>
      <c r="I12" s="236"/>
      <c r="J12" s="269"/>
      <c r="K12" s="236"/>
      <c r="L12" s="236"/>
      <c r="M12" s="267"/>
      <c r="N12" s="243"/>
      <c r="O12" s="268"/>
      <c r="P12" s="198"/>
      <c r="Q12" s="198"/>
    </row>
    <row r="13" spans="1:17" x14ac:dyDescent="0.35">
      <c r="A13" s="198"/>
      <c r="B13" s="270"/>
      <c r="C13" s="198"/>
      <c r="D13" s="198"/>
      <c r="E13" s="284"/>
      <c r="F13" s="198"/>
      <c r="G13" s="266"/>
      <c r="H13" s="236"/>
      <c r="I13" s="236"/>
      <c r="J13" s="269"/>
      <c r="K13" s="236"/>
      <c r="L13" s="236"/>
      <c r="M13" s="267"/>
      <c r="N13" s="243"/>
      <c r="O13" s="268"/>
      <c r="P13" s="198"/>
      <c r="Q13" s="198"/>
    </row>
    <row r="14" spans="1:17" x14ac:dyDescent="0.35">
      <c r="A14" s="198"/>
      <c r="B14" s="270"/>
      <c r="C14" s="198"/>
      <c r="D14" s="198"/>
      <c r="E14" s="284"/>
      <c r="F14" s="198"/>
      <c r="G14" s="266"/>
      <c r="H14" s="236"/>
      <c r="I14" s="236"/>
      <c r="J14" s="269"/>
      <c r="K14" s="236"/>
      <c r="L14" s="236"/>
      <c r="M14" s="267"/>
      <c r="N14" s="243"/>
      <c r="O14" s="268"/>
      <c r="P14" s="198"/>
      <c r="Q14" s="198"/>
    </row>
    <row r="15" spans="1:17" x14ac:dyDescent="0.35">
      <c r="A15" s="198"/>
      <c r="B15" s="270"/>
      <c r="C15" s="198"/>
      <c r="D15" s="198"/>
      <c r="E15" s="284"/>
      <c r="F15" s="198"/>
      <c r="G15" s="266"/>
      <c r="H15" s="236"/>
      <c r="I15" s="236"/>
      <c r="J15" s="269"/>
      <c r="K15" s="236"/>
      <c r="L15" s="236"/>
      <c r="M15" s="267"/>
      <c r="N15" s="243"/>
      <c r="O15" s="268"/>
      <c r="P15" s="198"/>
      <c r="Q15" s="198"/>
    </row>
    <row r="16" spans="1:17" x14ac:dyDescent="0.35">
      <c r="A16" s="198"/>
      <c r="B16" s="270"/>
      <c r="C16" s="198"/>
      <c r="D16" s="198"/>
      <c r="E16" s="284"/>
      <c r="F16" s="198"/>
      <c r="G16" s="266"/>
      <c r="H16" s="236"/>
      <c r="I16" s="236"/>
      <c r="J16" s="269"/>
      <c r="K16" s="236"/>
      <c r="L16" s="236"/>
      <c r="M16" s="267"/>
      <c r="N16" s="243"/>
      <c r="O16" s="268"/>
      <c r="P16" s="198"/>
      <c r="Q16" s="198"/>
    </row>
    <row r="17" spans="1:17" x14ac:dyDescent="0.35">
      <c r="A17" s="198"/>
      <c r="B17" s="270"/>
      <c r="C17" s="198"/>
      <c r="D17" s="198"/>
      <c r="E17" s="284"/>
      <c r="F17" s="198"/>
      <c r="G17" s="266"/>
      <c r="H17" s="236"/>
      <c r="I17" s="236"/>
      <c r="J17" s="269"/>
      <c r="K17" s="236"/>
      <c r="L17" s="236"/>
      <c r="M17" s="267"/>
      <c r="N17" s="243"/>
      <c r="O17" s="268"/>
      <c r="P17" s="198"/>
      <c r="Q17" s="198"/>
    </row>
    <row r="18" spans="1:17" x14ac:dyDescent="0.35">
      <c r="A18" s="198"/>
      <c r="B18" s="270"/>
      <c r="C18" s="198"/>
      <c r="D18" s="198"/>
      <c r="E18" s="284"/>
      <c r="F18" s="198"/>
      <c r="G18" s="266"/>
      <c r="H18" s="236"/>
      <c r="I18" s="236"/>
      <c r="J18" s="269"/>
      <c r="K18" s="236"/>
      <c r="L18" s="236"/>
      <c r="M18" s="267"/>
      <c r="N18" s="243"/>
      <c r="O18" s="268"/>
      <c r="P18" s="198"/>
      <c r="Q18" s="198"/>
    </row>
    <row r="19" spans="1:17" x14ac:dyDescent="0.35">
      <c r="A19" s="198"/>
      <c r="B19" s="270"/>
      <c r="C19" s="198"/>
      <c r="D19" s="198"/>
      <c r="E19" s="284"/>
      <c r="F19" s="198"/>
      <c r="G19" s="266"/>
      <c r="H19" s="236"/>
      <c r="I19" s="236"/>
      <c r="J19" s="269"/>
      <c r="K19" s="236"/>
      <c r="L19" s="236"/>
      <c r="M19" s="267"/>
      <c r="N19" s="243"/>
      <c r="O19" s="268"/>
      <c r="P19" s="198"/>
      <c r="Q19" s="198"/>
    </row>
    <row r="20" spans="1:17" x14ac:dyDescent="0.35">
      <c r="A20" s="198"/>
      <c r="B20" s="270"/>
      <c r="C20" s="198"/>
      <c r="D20" s="198"/>
      <c r="E20" s="284"/>
      <c r="F20" s="198"/>
      <c r="G20" s="266"/>
      <c r="H20" s="236"/>
      <c r="I20" s="236"/>
      <c r="J20" s="269"/>
      <c r="K20" s="236"/>
      <c r="L20" s="236"/>
      <c r="M20" s="267"/>
      <c r="N20" s="243"/>
      <c r="O20" s="268"/>
      <c r="P20" s="198"/>
      <c r="Q20" s="198"/>
    </row>
    <row r="21" spans="1:17" x14ac:dyDescent="0.35">
      <c r="A21" s="198"/>
      <c r="B21" s="270"/>
      <c r="C21" s="198"/>
      <c r="D21" s="198"/>
      <c r="E21" s="284"/>
      <c r="F21" s="198"/>
      <c r="G21" s="266"/>
      <c r="H21" s="236"/>
      <c r="I21" s="236"/>
      <c r="J21" s="269"/>
      <c r="K21" s="236"/>
      <c r="L21" s="236"/>
      <c r="M21" s="267"/>
      <c r="N21" s="243"/>
      <c r="O21" s="268"/>
      <c r="P21" s="198"/>
      <c r="Q21" s="198"/>
    </row>
    <row r="22" spans="1:17" x14ac:dyDescent="0.35">
      <c r="A22" s="198"/>
      <c r="B22" s="270"/>
      <c r="C22" s="198"/>
      <c r="D22" s="198"/>
      <c r="E22" s="284"/>
      <c r="F22" s="198"/>
      <c r="G22" s="266"/>
      <c r="H22" s="236"/>
      <c r="I22" s="236"/>
      <c r="J22" s="269"/>
      <c r="K22" s="236"/>
      <c r="L22" s="236"/>
      <c r="M22" s="267"/>
      <c r="N22" s="243"/>
      <c r="O22" s="268"/>
      <c r="P22" s="198"/>
      <c r="Q22" s="198"/>
    </row>
    <row r="23" spans="1:17" x14ac:dyDescent="0.35">
      <c r="A23" s="198"/>
      <c r="B23" s="270"/>
      <c r="C23" s="198"/>
      <c r="D23" s="198"/>
      <c r="E23" s="284"/>
      <c r="F23" s="198"/>
      <c r="G23" s="266"/>
      <c r="H23" s="236"/>
      <c r="I23" s="236"/>
      <c r="J23" s="269"/>
      <c r="K23" s="236"/>
      <c r="L23" s="236"/>
      <c r="M23" s="267"/>
      <c r="N23" s="243"/>
      <c r="O23" s="268"/>
      <c r="P23" s="198"/>
      <c r="Q23" s="198"/>
    </row>
    <row r="24" spans="1:17" x14ac:dyDescent="0.35">
      <c r="A24" s="198"/>
      <c r="B24" s="270"/>
      <c r="C24" s="198"/>
      <c r="D24" s="198"/>
      <c r="E24" s="284"/>
      <c r="F24" s="198"/>
      <c r="G24" s="266"/>
      <c r="H24" s="236"/>
      <c r="I24" s="236"/>
      <c r="J24" s="269"/>
      <c r="K24" s="236"/>
      <c r="L24" s="236"/>
      <c r="M24" s="267"/>
      <c r="N24" s="243"/>
      <c r="O24" s="268"/>
      <c r="P24" s="198"/>
      <c r="Q24" s="198"/>
    </row>
    <row r="25" spans="1:17" x14ac:dyDescent="0.35">
      <c r="A25" s="198"/>
      <c r="B25" s="270"/>
      <c r="C25" s="198"/>
      <c r="D25" s="198"/>
      <c r="E25" s="284"/>
      <c r="F25" s="198"/>
      <c r="G25" s="266"/>
      <c r="H25" s="236"/>
      <c r="I25" s="236"/>
      <c r="J25" s="269"/>
      <c r="K25" s="236"/>
      <c r="L25" s="236"/>
      <c r="M25" s="267"/>
      <c r="N25" s="243"/>
      <c r="O25" s="268"/>
      <c r="P25" s="198"/>
      <c r="Q25" s="198"/>
    </row>
    <row r="26" spans="1:17" x14ac:dyDescent="0.35">
      <c r="A26" s="198"/>
      <c r="B26" s="270"/>
      <c r="C26" s="198"/>
      <c r="D26" s="198"/>
      <c r="E26" s="284"/>
      <c r="F26" s="198"/>
      <c r="G26" s="266"/>
      <c r="H26" s="236"/>
      <c r="I26" s="236"/>
      <c r="J26" s="269"/>
      <c r="K26" s="236"/>
      <c r="L26" s="236"/>
      <c r="M26" s="267"/>
      <c r="N26" s="243"/>
      <c r="O26" s="268"/>
      <c r="P26" s="198"/>
      <c r="Q26" s="198"/>
    </row>
    <row r="27" spans="1:17" x14ac:dyDescent="0.35">
      <c r="A27" s="198"/>
      <c r="B27" s="270"/>
      <c r="C27" s="198"/>
      <c r="D27" s="198"/>
      <c r="E27" s="284"/>
      <c r="F27" s="198"/>
      <c r="G27" s="266"/>
      <c r="H27" s="236"/>
      <c r="I27" s="236"/>
      <c r="J27" s="269"/>
      <c r="K27" s="236"/>
      <c r="L27" s="236"/>
      <c r="M27" s="267"/>
      <c r="N27" s="243"/>
      <c r="O27" s="268"/>
      <c r="P27" s="198"/>
      <c r="Q27" s="198"/>
    </row>
    <row r="28" spans="1:17" x14ac:dyDescent="0.35">
      <c r="A28" s="198"/>
      <c r="B28" s="270"/>
      <c r="C28" s="198"/>
      <c r="D28" s="198"/>
      <c r="E28" s="284"/>
      <c r="F28" s="198"/>
      <c r="G28" s="266"/>
      <c r="H28" s="236"/>
      <c r="I28" s="236"/>
      <c r="J28" s="269"/>
      <c r="K28" s="236"/>
      <c r="L28" s="236"/>
      <c r="M28" s="267"/>
      <c r="N28" s="243"/>
      <c r="O28" s="268"/>
      <c r="P28" s="198"/>
      <c r="Q28" s="198"/>
    </row>
    <row r="29" spans="1:17" x14ac:dyDescent="0.35">
      <c r="A29" s="198"/>
      <c r="B29" s="270"/>
      <c r="C29" s="198"/>
      <c r="D29" s="198"/>
      <c r="E29" s="284"/>
      <c r="F29" s="198"/>
      <c r="G29" s="266"/>
      <c r="H29" s="236"/>
      <c r="I29" s="236"/>
      <c r="J29" s="269"/>
      <c r="K29" s="236"/>
      <c r="L29" s="236"/>
      <c r="M29" s="267"/>
      <c r="N29" s="243"/>
      <c r="O29" s="268"/>
      <c r="P29" s="201"/>
      <c r="Q29" s="198"/>
    </row>
    <row r="30" spans="1:17" x14ac:dyDescent="0.35">
      <c r="A30" s="198"/>
      <c r="B30" s="270"/>
      <c r="C30" s="198"/>
      <c r="D30" s="198"/>
      <c r="E30" s="284"/>
      <c r="F30" s="198"/>
      <c r="G30" s="266"/>
      <c r="H30" s="236"/>
      <c r="I30" s="236"/>
      <c r="J30" s="269"/>
      <c r="K30" s="236"/>
      <c r="L30" s="236"/>
      <c r="M30" s="267"/>
      <c r="N30" s="243"/>
      <c r="O30" s="268"/>
      <c r="P30" s="198"/>
      <c r="Q30" s="198"/>
    </row>
    <row r="31" spans="1:17" x14ac:dyDescent="0.35">
      <c r="A31" s="198"/>
      <c r="B31" s="270"/>
      <c r="C31" s="198"/>
      <c r="D31" s="198"/>
      <c r="E31" s="284"/>
      <c r="F31" s="198"/>
      <c r="G31" s="266"/>
      <c r="H31" s="236"/>
      <c r="I31" s="236"/>
      <c r="J31" s="269"/>
      <c r="K31" s="236"/>
      <c r="L31" s="236"/>
      <c r="M31" s="267"/>
      <c r="N31" s="243"/>
      <c r="O31" s="268"/>
      <c r="P31" s="201"/>
      <c r="Q31" s="198"/>
    </row>
    <row r="32" spans="1:17" x14ac:dyDescent="0.35">
      <c r="A32" s="198"/>
      <c r="B32" s="270"/>
      <c r="C32" s="198"/>
      <c r="D32" s="198"/>
      <c r="E32" s="284"/>
      <c r="F32" s="198"/>
      <c r="G32" s="266"/>
      <c r="H32" s="236"/>
      <c r="I32" s="236"/>
      <c r="J32" s="269"/>
      <c r="K32" s="236"/>
      <c r="L32" s="236"/>
      <c r="M32" s="267"/>
      <c r="N32" s="243"/>
      <c r="O32" s="268"/>
      <c r="P32" s="201"/>
      <c r="Q32" s="198"/>
    </row>
    <row r="33" spans="1:17" x14ac:dyDescent="0.35">
      <c r="A33" s="198"/>
      <c r="B33" s="198"/>
      <c r="C33" s="198"/>
      <c r="D33" s="198"/>
      <c r="E33" s="284"/>
      <c r="F33" s="198"/>
      <c r="G33" s="266"/>
      <c r="H33" s="202"/>
      <c r="I33" s="202"/>
      <c r="J33" s="269"/>
      <c r="K33" s="202"/>
      <c r="L33" s="202"/>
      <c r="M33" s="267"/>
      <c r="N33" s="243"/>
      <c r="O33" s="271"/>
      <c r="P33" s="198"/>
      <c r="Q33" s="198"/>
    </row>
    <row r="34" spans="1:17" x14ac:dyDescent="0.35">
      <c r="A34" s="198"/>
      <c r="B34" s="198"/>
      <c r="C34" s="198"/>
      <c r="D34" s="198"/>
      <c r="E34" s="284"/>
      <c r="F34" s="198"/>
      <c r="G34" s="266"/>
      <c r="H34" s="202"/>
      <c r="I34" s="202"/>
      <c r="J34" s="269"/>
      <c r="K34" s="202"/>
      <c r="L34" s="202"/>
      <c r="M34" s="267"/>
      <c r="N34" s="243"/>
      <c r="O34" s="272"/>
      <c r="P34" s="198"/>
      <c r="Q34" s="198"/>
    </row>
    <row r="35" spans="1:17" x14ac:dyDescent="0.35">
      <c r="A35" s="198"/>
      <c r="B35" s="270"/>
      <c r="C35" s="198"/>
      <c r="D35" s="198"/>
      <c r="E35" s="284"/>
      <c r="F35" s="198"/>
      <c r="G35" s="266"/>
      <c r="H35" s="236"/>
      <c r="I35" s="236"/>
      <c r="J35" s="269"/>
      <c r="K35" s="236"/>
      <c r="L35" s="236"/>
      <c r="M35" s="267"/>
      <c r="N35" s="243"/>
      <c r="O35" s="268"/>
      <c r="P35" s="198"/>
      <c r="Q35" s="198"/>
    </row>
    <row r="36" spans="1:17" x14ac:dyDescent="0.35">
      <c r="A36" s="198"/>
      <c r="B36" s="270"/>
      <c r="C36" s="198"/>
      <c r="D36" s="198"/>
      <c r="E36" s="284"/>
      <c r="F36" s="198"/>
      <c r="G36" s="266"/>
      <c r="H36" s="236"/>
      <c r="I36" s="236"/>
      <c r="J36" s="269"/>
      <c r="K36" s="236"/>
      <c r="L36" s="236"/>
      <c r="M36" s="267"/>
      <c r="N36" s="243"/>
      <c r="O36" s="268"/>
      <c r="P36" s="201"/>
      <c r="Q36" s="198"/>
    </row>
    <row r="37" spans="1:17" x14ac:dyDescent="0.35">
      <c r="A37" s="198"/>
      <c r="B37" s="270"/>
      <c r="C37" s="198"/>
      <c r="D37" s="198"/>
      <c r="E37" s="284"/>
      <c r="F37" s="198"/>
      <c r="G37" s="266"/>
      <c r="H37" s="236"/>
      <c r="I37" s="236"/>
      <c r="J37" s="269"/>
      <c r="K37" s="236"/>
      <c r="L37" s="236"/>
      <c r="M37" s="267"/>
      <c r="N37" s="243"/>
      <c r="O37" s="268"/>
      <c r="P37" s="198"/>
      <c r="Q37" s="198"/>
    </row>
    <row r="38" spans="1:17" x14ac:dyDescent="0.35">
      <c r="A38" s="198"/>
      <c r="B38" s="270"/>
      <c r="C38" s="198"/>
      <c r="D38" s="198"/>
      <c r="E38" s="284"/>
      <c r="F38" s="198"/>
      <c r="G38" s="266"/>
      <c r="H38" s="236"/>
      <c r="I38" s="236"/>
      <c r="J38" s="269"/>
      <c r="K38" s="236"/>
      <c r="L38" s="236"/>
      <c r="M38" s="267"/>
      <c r="N38" s="243"/>
      <c r="O38" s="268"/>
      <c r="P38" s="198"/>
      <c r="Q38" s="198"/>
    </row>
    <row r="39" spans="1:17" x14ac:dyDescent="0.35">
      <c r="A39" s="198"/>
      <c r="B39" s="270"/>
      <c r="C39" s="198"/>
      <c r="D39" s="198"/>
      <c r="E39" s="284"/>
      <c r="F39" s="198"/>
      <c r="G39" s="266"/>
      <c r="H39" s="236"/>
      <c r="I39" s="236"/>
      <c r="J39" s="269"/>
      <c r="K39" s="236"/>
      <c r="L39" s="236"/>
      <c r="M39" s="267"/>
      <c r="N39" s="243"/>
      <c r="O39" s="268"/>
      <c r="P39" s="198"/>
      <c r="Q39" s="198"/>
    </row>
    <row r="40" spans="1:17" x14ac:dyDescent="0.35">
      <c r="A40" s="198"/>
      <c r="B40" s="270"/>
      <c r="C40" s="198"/>
      <c r="D40" s="198"/>
      <c r="E40" s="284"/>
      <c r="F40" s="198"/>
      <c r="G40" s="266"/>
      <c r="H40" s="236"/>
      <c r="I40" s="236"/>
      <c r="J40" s="269"/>
      <c r="K40" s="236"/>
      <c r="L40" s="236"/>
      <c r="M40" s="267"/>
      <c r="N40" s="243"/>
      <c r="O40" s="268"/>
      <c r="P40" s="198"/>
      <c r="Q40" s="198"/>
    </row>
    <row r="41" spans="1:17" x14ac:dyDescent="0.35">
      <c r="A41" s="198"/>
      <c r="B41" s="270"/>
      <c r="C41" s="198"/>
      <c r="D41" s="198"/>
      <c r="E41" s="284"/>
      <c r="F41" s="198"/>
      <c r="G41" s="266"/>
      <c r="H41" s="236"/>
      <c r="I41" s="236"/>
      <c r="J41" s="269"/>
      <c r="K41" s="236"/>
      <c r="L41" s="236"/>
      <c r="M41" s="267"/>
      <c r="N41" s="243"/>
      <c r="O41" s="268"/>
      <c r="P41" s="198"/>
      <c r="Q41" s="198"/>
    </row>
    <row r="42" spans="1:17" x14ac:dyDescent="0.35">
      <c r="A42" s="198"/>
      <c r="B42" s="270"/>
      <c r="C42" s="198"/>
      <c r="D42" s="198"/>
      <c r="E42" s="284"/>
      <c r="F42" s="198"/>
      <c r="G42" s="266"/>
      <c r="H42" s="236"/>
      <c r="I42" s="236"/>
      <c r="J42" s="269"/>
      <c r="K42" s="236"/>
      <c r="L42" s="236"/>
      <c r="M42" s="267"/>
      <c r="N42" s="243"/>
      <c r="O42" s="268"/>
      <c r="P42" s="201"/>
      <c r="Q42" s="198"/>
    </row>
    <row r="43" spans="1:17" x14ac:dyDescent="0.35">
      <c r="A43" s="198"/>
      <c r="B43" s="270"/>
      <c r="C43" s="198"/>
      <c r="D43" s="198"/>
      <c r="E43" s="284"/>
      <c r="F43" s="198"/>
      <c r="G43" s="266"/>
      <c r="H43" s="236"/>
      <c r="I43" s="236"/>
      <c r="J43" s="269"/>
      <c r="K43" s="236"/>
      <c r="L43" s="236"/>
      <c r="M43" s="267"/>
      <c r="N43" s="243"/>
      <c r="O43" s="268"/>
      <c r="P43" s="198"/>
      <c r="Q43" s="198"/>
    </row>
    <row r="44" spans="1:17" x14ac:dyDescent="0.35">
      <c r="A44" s="198"/>
      <c r="B44" s="273"/>
      <c r="C44" s="198"/>
      <c r="D44" s="198"/>
      <c r="E44" s="284"/>
      <c r="F44" s="198"/>
      <c r="G44" s="266"/>
      <c r="H44" s="236"/>
      <c r="I44" s="236"/>
      <c r="J44" s="269"/>
      <c r="K44" s="236"/>
      <c r="L44" s="236"/>
      <c r="M44" s="267"/>
      <c r="N44" s="243"/>
      <c r="O44" s="268"/>
      <c r="P44" s="198"/>
      <c r="Q44" s="198"/>
    </row>
    <row r="45" spans="1:17" x14ac:dyDescent="0.35">
      <c r="A45" s="198"/>
      <c r="B45" s="270"/>
      <c r="C45" s="198"/>
      <c r="D45" s="198"/>
      <c r="E45" s="284"/>
      <c r="F45" s="198"/>
      <c r="G45" s="266"/>
      <c r="H45" s="236"/>
      <c r="I45" s="236"/>
      <c r="J45" s="269"/>
      <c r="K45" s="236"/>
      <c r="L45" s="236"/>
      <c r="M45" s="267"/>
      <c r="N45" s="243"/>
      <c r="O45" s="268"/>
      <c r="P45" s="198"/>
      <c r="Q45" s="198"/>
    </row>
    <row r="46" spans="1:17" x14ac:dyDescent="0.35">
      <c r="A46" s="198"/>
      <c r="B46" s="270"/>
      <c r="C46" s="198"/>
      <c r="D46" s="198"/>
      <c r="E46" s="284"/>
      <c r="F46" s="198"/>
      <c r="G46" s="266"/>
      <c r="H46" s="236"/>
      <c r="I46" s="236"/>
      <c r="J46" s="269"/>
      <c r="K46" s="236"/>
      <c r="L46" s="236"/>
      <c r="M46" s="267"/>
      <c r="N46" s="243"/>
      <c r="O46" s="268"/>
      <c r="P46" s="198"/>
      <c r="Q46" s="198"/>
    </row>
    <row r="47" spans="1:17" x14ac:dyDescent="0.35">
      <c r="A47" s="198"/>
      <c r="B47" s="270"/>
      <c r="C47" s="198"/>
      <c r="D47" s="198"/>
      <c r="E47" s="284"/>
      <c r="F47" s="198"/>
      <c r="G47" s="266"/>
      <c r="H47" s="236"/>
      <c r="I47" s="236"/>
      <c r="J47" s="269"/>
      <c r="K47" s="236"/>
      <c r="L47" s="236"/>
      <c r="M47" s="267"/>
      <c r="N47" s="243"/>
      <c r="O47" s="268"/>
      <c r="P47" s="198"/>
      <c r="Q47" s="198"/>
    </row>
    <row r="48" spans="1:17" x14ac:dyDescent="0.35">
      <c r="A48" s="198"/>
      <c r="B48" s="270"/>
      <c r="C48" s="198"/>
      <c r="D48" s="198"/>
      <c r="E48" s="284"/>
      <c r="F48" s="198"/>
      <c r="G48" s="266"/>
      <c r="H48" s="236"/>
      <c r="I48" s="236"/>
      <c r="J48" s="269"/>
      <c r="K48" s="236"/>
      <c r="L48" s="236"/>
      <c r="M48" s="267"/>
      <c r="N48" s="243"/>
      <c r="O48" s="268"/>
      <c r="P48" s="198"/>
      <c r="Q48" s="198"/>
    </row>
    <row r="49" spans="1:17" x14ac:dyDescent="0.35">
      <c r="A49" s="198"/>
      <c r="B49" s="198"/>
      <c r="C49" s="198"/>
      <c r="D49" s="198"/>
      <c r="E49" s="284"/>
      <c r="F49" s="198"/>
      <c r="G49" s="266"/>
      <c r="H49" s="274"/>
      <c r="I49" s="274"/>
      <c r="J49" s="269"/>
      <c r="K49" s="274"/>
      <c r="L49" s="274"/>
      <c r="M49" s="267"/>
      <c r="N49" s="243"/>
      <c r="O49" s="271"/>
      <c r="P49" s="198"/>
      <c r="Q49" s="198"/>
    </row>
    <row r="50" spans="1:17" x14ac:dyDescent="0.35">
      <c r="A50" s="198"/>
      <c r="B50" s="270"/>
      <c r="C50" s="198"/>
      <c r="D50" s="198"/>
      <c r="E50" s="284"/>
      <c r="F50" s="198"/>
      <c r="G50" s="266"/>
      <c r="H50" s="236"/>
      <c r="I50" s="236"/>
      <c r="J50" s="269"/>
      <c r="K50" s="236"/>
      <c r="L50" s="236"/>
      <c r="M50" s="267"/>
      <c r="N50" s="243"/>
      <c r="O50" s="268"/>
      <c r="P50" s="198"/>
      <c r="Q50" s="198"/>
    </row>
    <row r="51" spans="1:17" x14ac:dyDescent="0.35">
      <c r="A51" s="198"/>
      <c r="B51" s="270"/>
      <c r="C51" s="198"/>
      <c r="D51" s="198"/>
      <c r="E51" s="284"/>
      <c r="F51" s="198"/>
      <c r="G51" s="266"/>
      <c r="H51" s="236"/>
      <c r="I51" s="236"/>
      <c r="J51" s="269"/>
      <c r="K51" s="236"/>
      <c r="L51" s="236"/>
      <c r="M51" s="267"/>
      <c r="N51" s="243"/>
      <c r="O51" s="268"/>
      <c r="P51" s="198"/>
      <c r="Q51" s="198"/>
    </row>
    <row r="52" spans="1:17" x14ac:dyDescent="0.35">
      <c r="A52" s="198"/>
      <c r="B52" s="198"/>
      <c r="C52" s="198"/>
      <c r="D52" s="198"/>
      <c r="E52" s="284"/>
      <c r="F52" s="198"/>
      <c r="G52" s="266"/>
      <c r="H52" s="274"/>
      <c r="I52" s="274"/>
      <c r="J52" s="269"/>
      <c r="K52" s="274"/>
      <c r="L52" s="274"/>
      <c r="M52" s="267"/>
      <c r="N52" s="243"/>
      <c r="O52" s="271"/>
      <c r="P52" s="198"/>
      <c r="Q52" s="198"/>
    </row>
    <row r="53" spans="1:17" x14ac:dyDescent="0.35">
      <c r="A53" s="198"/>
      <c r="B53" s="270"/>
      <c r="C53" s="198"/>
      <c r="D53" s="198"/>
      <c r="E53" s="284"/>
      <c r="F53" s="198"/>
      <c r="G53" s="266"/>
      <c r="H53" s="236"/>
      <c r="I53" s="236"/>
      <c r="J53" s="269"/>
      <c r="K53" s="236"/>
      <c r="L53" s="236"/>
      <c r="M53" s="267"/>
      <c r="N53" s="243"/>
      <c r="O53" s="268"/>
      <c r="P53" s="198"/>
      <c r="Q53" s="198"/>
    </row>
    <row r="54" spans="1:17" x14ac:dyDescent="0.35">
      <c r="A54" s="198"/>
      <c r="B54" s="270"/>
      <c r="C54" s="198"/>
      <c r="D54" s="198"/>
      <c r="E54" s="284"/>
      <c r="F54" s="198"/>
      <c r="G54" s="266"/>
      <c r="H54" s="236"/>
      <c r="I54" s="236"/>
      <c r="J54" s="269"/>
      <c r="K54" s="236"/>
      <c r="L54" s="236"/>
      <c r="M54" s="267"/>
      <c r="N54" s="243"/>
      <c r="O54" s="268"/>
      <c r="P54" s="198"/>
      <c r="Q54" s="198"/>
    </row>
    <row r="55" spans="1:17" x14ac:dyDescent="0.35">
      <c r="A55" s="198"/>
      <c r="B55" s="270"/>
      <c r="C55" s="198"/>
      <c r="D55" s="198"/>
      <c r="E55" s="284"/>
      <c r="F55" s="198"/>
      <c r="G55" s="266"/>
      <c r="H55" s="236"/>
      <c r="I55" s="236"/>
      <c r="J55" s="269"/>
      <c r="K55" s="236"/>
      <c r="L55" s="236"/>
      <c r="M55" s="267"/>
      <c r="N55" s="243"/>
      <c r="O55" s="268"/>
      <c r="P55" s="198"/>
      <c r="Q55" s="198"/>
    </row>
    <row r="56" spans="1:17" x14ac:dyDescent="0.35">
      <c r="A56" s="198"/>
      <c r="B56" s="270"/>
      <c r="C56" s="198"/>
      <c r="D56" s="198"/>
      <c r="E56" s="284"/>
      <c r="F56" s="198"/>
      <c r="G56" s="266"/>
      <c r="H56" s="236"/>
      <c r="I56" s="236"/>
      <c r="J56" s="269"/>
      <c r="K56" s="236"/>
      <c r="L56" s="236"/>
      <c r="M56" s="267"/>
      <c r="N56" s="243"/>
      <c r="O56" s="268"/>
      <c r="P56" s="198"/>
      <c r="Q56" s="198"/>
    </row>
    <row r="57" spans="1:17" x14ac:dyDescent="0.35">
      <c r="A57" s="198"/>
      <c r="B57" s="198"/>
      <c r="C57" s="198"/>
      <c r="D57" s="198"/>
      <c r="E57" s="284"/>
      <c r="F57" s="198"/>
      <c r="G57" s="266"/>
      <c r="H57" s="274"/>
      <c r="I57" s="274"/>
      <c r="J57" s="269"/>
      <c r="K57" s="274"/>
      <c r="L57" s="274"/>
      <c r="M57" s="267"/>
      <c r="N57" s="243"/>
      <c r="O57" s="271"/>
      <c r="P57" s="198"/>
      <c r="Q57" s="198"/>
    </row>
    <row r="58" spans="1:17" x14ac:dyDescent="0.35">
      <c r="A58" s="198"/>
      <c r="B58" s="198"/>
      <c r="C58" s="198"/>
      <c r="D58" s="198"/>
      <c r="E58" s="284"/>
      <c r="F58" s="198"/>
      <c r="G58" s="266"/>
      <c r="H58" s="274"/>
      <c r="I58" s="274"/>
      <c r="J58" s="269"/>
      <c r="K58" s="274"/>
      <c r="L58" s="274"/>
      <c r="M58" s="267"/>
      <c r="N58" s="243"/>
      <c r="O58" s="271"/>
      <c r="P58" s="198"/>
      <c r="Q58" s="198"/>
    </row>
    <row r="59" spans="1:17" x14ac:dyDescent="0.35">
      <c r="A59" s="198"/>
      <c r="B59" s="270"/>
      <c r="C59" s="198"/>
      <c r="D59" s="198"/>
      <c r="E59" s="284"/>
      <c r="F59" s="198"/>
      <c r="G59" s="266"/>
      <c r="H59" s="236"/>
      <c r="I59" s="236"/>
      <c r="J59" s="269"/>
      <c r="K59" s="236"/>
      <c r="L59" s="236"/>
      <c r="M59" s="267"/>
      <c r="N59" s="243"/>
      <c r="O59" s="268"/>
      <c r="P59" s="198"/>
      <c r="Q59" s="198"/>
    </row>
    <row r="60" spans="1:17" x14ac:dyDescent="0.35">
      <c r="A60" s="198"/>
      <c r="B60" s="270"/>
      <c r="C60" s="198"/>
      <c r="D60" s="198"/>
      <c r="E60" s="284"/>
      <c r="F60" s="198"/>
      <c r="G60" s="266"/>
      <c r="H60" s="236"/>
      <c r="I60" s="236"/>
      <c r="J60" s="269"/>
      <c r="K60" s="236"/>
      <c r="L60" s="236"/>
      <c r="M60" s="267"/>
      <c r="N60" s="243"/>
      <c r="O60" s="268"/>
      <c r="P60" s="198"/>
      <c r="Q60" s="198"/>
    </row>
    <row r="61" spans="1:17" x14ac:dyDescent="0.35">
      <c r="A61" s="198"/>
      <c r="B61" s="198"/>
      <c r="C61" s="198"/>
      <c r="D61" s="198"/>
      <c r="E61" s="284"/>
      <c r="F61" s="198"/>
      <c r="G61" s="266"/>
      <c r="H61" s="274"/>
      <c r="I61" s="274"/>
      <c r="J61" s="269"/>
      <c r="K61" s="274"/>
      <c r="L61" s="274"/>
      <c r="M61" s="267"/>
      <c r="N61" s="243"/>
      <c r="O61" s="271"/>
      <c r="P61" s="198"/>
      <c r="Q61" s="198"/>
    </row>
    <row r="62" spans="1:17" x14ac:dyDescent="0.35">
      <c r="A62" s="198"/>
      <c r="B62" s="198"/>
      <c r="C62" s="198"/>
      <c r="D62" s="198"/>
      <c r="E62" s="284"/>
      <c r="F62" s="198"/>
      <c r="G62" s="266"/>
      <c r="H62" s="274"/>
      <c r="I62" s="274"/>
      <c r="J62" s="269"/>
      <c r="K62" s="274"/>
      <c r="L62" s="274"/>
      <c r="M62" s="267"/>
      <c r="N62" s="243"/>
      <c r="O62" s="271"/>
      <c r="P62" s="198"/>
      <c r="Q62" s="198"/>
    </row>
    <row r="63" spans="1:17" x14ac:dyDescent="0.35">
      <c r="A63" s="198"/>
      <c r="B63" s="270"/>
      <c r="C63" s="198"/>
      <c r="D63" s="198"/>
      <c r="E63" s="284"/>
      <c r="F63" s="198"/>
      <c r="G63" s="266"/>
      <c r="H63" s="236"/>
      <c r="I63" s="236"/>
      <c r="J63" s="269"/>
      <c r="K63" s="236"/>
      <c r="L63" s="236"/>
      <c r="M63" s="267"/>
      <c r="N63" s="243"/>
      <c r="O63" s="268"/>
      <c r="P63" s="198"/>
      <c r="Q63" s="198"/>
    </row>
    <row r="64" spans="1:17" x14ac:dyDescent="0.35">
      <c r="A64" s="198"/>
      <c r="B64" s="198"/>
      <c r="C64" s="198"/>
      <c r="D64" s="198"/>
      <c r="E64" s="284"/>
      <c r="F64" s="198"/>
      <c r="G64" s="266"/>
      <c r="H64" s="236"/>
      <c r="I64" s="202"/>
      <c r="J64" s="269"/>
      <c r="K64" s="236"/>
      <c r="L64" s="236"/>
      <c r="M64" s="267"/>
      <c r="N64" s="243"/>
      <c r="O64" s="268"/>
      <c r="P64" s="198"/>
      <c r="Q64" s="198"/>
    </row>
    <row r="65" spans="1:16362" x14ac:dyDescent="0.35">
      <c r="A65" s="198"/>
      <c r="B65" s="198"/>
      <c r="C65" s="198"/>
      <c r="D65" s="198"/>
      <c r="E65" s="284"/>
      <c r="F65" s="198"/>
      <c r="G65" s="266"/>
      <c r="H65" s="236"/>
      <c r="I65" s="202"/>
      <c r="J65" s="269"/>
      <c r="K65" s="236"/>
      <c r="L65" s="236"/>
      <c r="M65" s="267"/>
      <c r="N65" s="243"/>
      <c r="O65" s="268"/>
      <c r="P65" s="198"/>
      <c r="Q65" s="198"/>
    </row>
    <row r="66" spans="1:16362" x14ac:dyDescent="0.35">
      <c r="A66" s="198"/>
      <c r="B66" s="198"/>
      <c r="C66" s="198"/>
      <c r="D66" s="198"/>
      <c r="E66" s="284"/>
      <c r="F66" s="198"/>
      <c r="G66" s="266"/>
      <c r="H66" s="236"/>
      <c r="I66" s="202"/>
      <c r="J66" s="269"/>
      <c r="K66" s="236"/>
      <c r="L66" s="236"/>
      <c r="M66" s="267"/>
      <c r="N66" s="243"/>
      <c r="O66" s="268"/>
      <c r="P66" s="198"/>
      <c r="Q66" s="198"/>
    </row>
    <row r="67" spans="1:16362" x14ac:dyDescent="0.35">
      <c r="A67" s="198"/>
      <c r="B67" s="198"/>
      <c r="C67" s="198"/>
      <c r="D67" s="198"/>
      <c r="E67" s="284"/>
      <c r="F67" s="198"/>
      <c r="G67" s="266"/>
      <c r="H67" s="274"/>
      <c r="I67" s="274"/>
      <c r="J67" s="269"/>
      <c r="K67" s="274"/>
      <c r="L67" s="274"/>
      <c r="M67" s="267"/>
      <c r="N67" s="243"/>
      <c r="O67" s="271"/>
      <c r="P67" s="198"/>
      <c r="Q67" s="198"/>
    </row>
    <row r="68" spans="1:16362" x14ac:dyDescent="0.35">
      <c r="A68" s="198"/>
      <c r="B68" s="270"/>
      <c r="C68" s="198"/>
      <c r="D68" s="198"/>
      <c r="E68" s="284"/>
      <c r="F68" s="198"/>
      <c r="G68" s="266"/>
      <c r="H68" s="236"/>
      <c r="I68" s="236"/>
      <c r="J68" s="269"/>
      <c r="K68" s="236"/>
      <c r="L68" s="236"/>
      <c r="M68" s="267"/>
      <c r="N68" s="243"/>
      <c r="O68" s="268"/>
      <c r="P68" s="198"/>
      <c r="Q68" s="198"/>
    </row>
    <row r="69" spans="1:16362" x14ac:dyDescent="0.35">
      <c r="A69" s="198"/>
      <c r="B69" s="270"/>
      <c r="C69" s="198"/>
      <c r="D69" s="198"/>
      <c r="E69" s="284"/>
      <c r="F69" s="198"/>
      <c r="G69" s="266"/>
      <c r="H69" s="236"/>
      <c r="I69" s="236"/>
      <c r="J69" s="269"/>
      <c r="K69" s="236"/>
      <c r="L69" s="236"/>
      <c r="M69" s="267"/>
      <c r="N69" s="243"/>
      <c r="O69" s="268"/>
      <c r="P69" s="198"/>
      <c r="Q69" s="198"/>
    </row>
    <row r="70" spans="1:16362" x14ac:dyDescent="0.35">
      <c r="A70" s="198"/>
      <c r="B70" s="270"/>
      <c r="C70" s="198"/>
      <c r="D70" s="198"/>
      <c r="E70" s="284"/>
      <c r="F70" s="198"/>
      <c r="G70" s="266"/>
      <c r="H70" s="236"/>
      <c r="I70" s="236"/>
      <c r="J70" s="269"/>
      <c r="K70" s="236"/>
      <c r="L70" s="236"/>
      <c r="M70" s="267"/>
      <c r="N70" s="243"/>
      <c r="O70" s="268"/>
      <c r="P70" s="198"/>
      <c r="Q70" s="198"/>
    </row>
    <row r="71" spans="1:16362" x14ac:dyDescent="0.35">
      <c r="A71" s="198"/>
      <c r="B71" s="198"/>
      <c r="C71" s="198"/>
      <c r="D71" s="198"/>
      <c r="E71" s="284"/>
      <c r="F71" s="198"/>
      <c r="G71" s="266"/>
      <c r="H71" s="274"/>
      <c r="I71" s="274"/>
      <c r="J71" s="269"/>
      <c r="K71" s="274"/>
      <c r="L71" s="274"/>
      <c r="M71" s="267"/>
      <c r="N71" s="243"/>
      <c r="O71" s="271"/>
      <c r="P71" s="198"/>
      <c r="Q71" s="198"/>
    </row>
    <row r="72" spans="1:16362" x14ac:dyDescent="0.35">
      <c r="A72" s="198"/>
      <c r="B72" s="198"/>
      <c r="C72" s="198"/>
      <c r="D72" s="198"/>
      <c r="E72" s="284"/>
      <c r="F72" s="198"/>
      <c r="G72" s="266"/>
      <c r="H72" s="274"/>
      <c r="I72" s="274"/>
      <c r="J72" s="269"/>
      <c r="K72" s="274"/>
      <c r="L72" s="274"/>
      <c r="M72" s="267"/>
      <c r="N72" s="243"/>
      <c r="O72" s="271"/>
      <c r="P72" s="198"/>
      <c r="Q72" s="198"/>
    </row>
    <row r="73" spans="1:16362" x14ac:dyDescent="0.35">
      <c r="A73" s="198"/>
      <c r="B73" s="270"/>
      <c r="C73" s="198"/>
      <c r="D73" s="198"/>
      <c r="E73" s="284"/>
      <c r="F73" s="198"/>
      <c r="G73" s="266"/>
      <c r="H73" s="236"/>
      <c r="I73" s="236"/>
      <c r="J73" s="269"/>
      <c r="K73" s="236"/>
      <c r="L73" s="236"/>
      <c r="M73" s="267"/>
      <c r="N73" s="243"/>
      <c r="O73" s="268"/>
      <c r="P73" s="198"/>
      <c r="Q73" s="198"/>
    </row>
    <row r="74" spans="1:16362" x14ac:dyDescent="0.35">
      <c r="A74" s="198"/>
      <c r="B74" s="270"/>
      <c r="C74" s="198"/>
      <c r="D74" s="198"/>
      <c r="E74" s="284"/>
      <c r="F74" s="198"/>
      <c r="G74" s="266"/>
      <c r="H74" s="236"/>
      <c r="I74" s="236"/>
      <c r="J74" s="269"/>
      <c r="K74" s="236"/>
      <c r="L74" s="236"/>
      <c r="M74" s="267"/>
      <c r="N74" s="243"/>
      <c r="O74" s="268"/>
      <c r="P74" s="198"/>
      <c r="Q74" s="198"/>
    </row>
    <row r="75" spans="1:16362" x14ac:dyDescent="0.35">
      <c r="A75" s="198"/>
      <c r="B75" s="273"/>
      <c r="C75" s="198"/>
      <c r="D75" s="198"/>
      <c r="E75" s="284"/>
      <c r="F75" s="198"/>
      <c r="G75" s="266"/>
      <c r="H75" s="236"/>
      <c r="I75" s="236"/>
      <c r="J75" s="269"/>
      <c r="K75" s="236"/>
      <c r="L75" s="236"/>
      <c r="M75" s="267"/>
      <c r="N75" s="243"/>
      <c r="O75" s="268"/>
      <c r="P75" s="198"/>
      <c r="Q75" s="198"/>
    </row>
    <row r="76" spans="1:16362" x14ac:dyDescent="0.35">
      <c r="A76" s="198"/>
      <c r="B76" s="198"/>
      <c r="C76" s="198"/>
      <c r="D76" s="198"/>
      <c r="E76" s="284"/>
      <c r="F76" s="198"/>
      <c r="G76" s="266"/>
      <c r="H76" s="274"/>
      <c r="I76" s="274"/>
      <c r="J76" s="269"/>
      <c r="K76" s="274"/>
      <c r="L76" s="274"/>
      <c r="M76" s="267"/>
      <c r="N76" s="243"/>
      <c r="O76" s="271"/>
      <c r="P76" s="198"/>
      <c r="Q76" s="198"/>
    </row>
    <row r="77" spans="1:16362" x14ac:dyDescent="0.35">
      <c r="A77" s="198"/>
      <c r="B77" s="198"/>
      <c r="C77" s="198"/>
      <c r="D77" s="198"/>
      <c r="E77" s="284"/>
      <c r="F77" s="198"/>
      <c r="G77" s="266"/>
      <c r="H77" s="274"/>
      <c r="I77" s="274"/>
      <c r="J77" s="269"/>
      <c r="K77" s="274"/>
      <c r="L77" s="274"/>
      <c r="M77" s="267"/>
      <c r="N77" s="243"/>
      <c r="O77" s="271"/>
      <c r="P77" s="198"/>
      <c r="Q77" s="198"/>
    </row>
    <row r="78" spans="1:16362" x14ac:dyDescent="0.35">
      <c r="A78" s="198"/>
      <c r="B78" s="198"/>
      <c r="C78" s="198"/>
      <c r="D78" s="198"/>
      <c r="E78" s="284"/>
      <c r="F78" s="198"/>
      <c r="G78" s="266"/>
      <c r="H78" s="274"/>
      <c r="I78" s="274"/>
      <c r="J78" s="269"/>
      <c r="K78" s="274"/>
      <c r="L78" s="274"/>
      <c r="M78" s="267"/>
      <c r="N78" s="243"/>
      <c r="O78" s="271"/>
      <c r="P78" s="198"/>
      <c r="Q78" s="198"/>
    </row>
    <row r="79" spans="1:16362" x14ac:dyDescent="0.35">
      <c r="A79" s="198"/>
      <c r="B79" s="198"/>
      <c r="C79" s="198"/>
      <c r="D79" s="198"/>
      <c r="E79" s="284"/>
      <c r="F79" s="198"/>
      <c r="G79" s="266"/>
      <c r="H79" s="274"/>
      <c r="I79" s="274"/>
      <c r="J79" s="269"/>
      <c r="K79" s="274"/>
      <c r="L79" s="274"/>
      <c r="M79" s="267"/>
      <c r="N79" s="243"/>
      <c r="O79" s="271"/>
      <c r="P79" s="198"/>
      <c r="Q79" s="198"/>
    </row>
    <row r="80" spans="1:16362" x14ac:dyDescent="0.35">
      <c r="A80" s="198"/>
      <c r="B80" s="273"/>
      <c r="C80" s="198"/>
      <c r="D80" s="198"/>
      <c r="E80" s="284"/>
      <c r="F80" s="198"/>
      <c r="G80" s="266"/>
      <c r="H80" s="236"/>
      <c r="I80" s="236"/>
      <c r="J80" s="269"/>
      <c r="K80" s="236"/>
      <c r="L80" s="236"/>
      <c r="M80" s="267"/>
      <c r="N80" s="243"/>
      <c r="O80" s="268"/>
      <c r="P80" s="198"/>
      <c r="Q80" s="19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</row>
    <row r="81" spans="1:16362" x14ac:dyDescent="0.35">
      <c r="A81" s="198"/>
      <c r="B81" s="273"/>
      <c r="C81" s="198"/>
      <c r="D81" s="198"/>
      <c r="E81" s="284"/>
      <c r="F81" s="198"/>
      <c r="G81" s="266"/>
      <c r="H81" s="236"/>
      <c r="I81" s="236"/>
      <c r="J81" s="269"/>
      <c r="K81" s="236"/>
      <c r="L81" s="236"/>
      <c r="M81" s="267"/>
      <c r="N81" s="243"/>
      <c r="O81" s="268"/>
      <c r="P81" s="198"/>
      <c r="Q81" s="19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</row>
    <row r="82" spans="1:16362" x14ac:dyDescent="0.35">
      <c r="A82" s="198"/>
      <c r="B82" s="273"/>
      <c r="C82" s="198"/>
      <c r="D82" s="198"/>
      <c r="E82" s="284"/>
      <c r="F82" s="198"/>
      <c r="G82" s="266"/>
      <c r="H82" s="236"/>
      <c r="I82" s="236"/>
      <c r="J82" s="269"/>
      <c r="K82" s="236"/>
      <c r="L82" s="236"/>
      <c r="M82" s="267"/>
      <c r="N82" s="243"/>
      <c r="O82" s="268"/>
      <c r="P82" s="198"/>
      <c r="Q82" s="198"/>
    </row>
    <row r="83" spans="1:16362" x14ac:dyDescent="0.35">
      <c r="A83" s="198"/>
      <c r="B83" s="273"/>
      <c r="C83" s="198"/>
      <c r="D83" s="198"/>
      <c r="E83" s="284"/>
      <c r="F83" s="198"/>
      <c r="G83" s="266"/>
      <c r="H83" s="236"/>
      <c r="I83" s="236"/>
      <c r="J83" s="269"/>
      <c r="K83" s="236"/>
      <c r="L83" s="236"/>
      <c r="M83" s="267"/>
      <c r="N83" s="243"/>
      <c r="O83" s="268"/>
      <c r="P83" s="198"/>
      <c r="Q83" s="198"/>
    </row>
    <row r="84" spans="1:16362" x14ac:dyDescent="0.35">
      <c r="A84" s="198"/>
      <c r="B84" s="273"/>
      <c r="C84" s="198"/>
      <c r="D84" s="198"/>
      <c r="E84" s="284"/>
      <c r="F84" s="198"/>
      <c r="G84" s="266"/>
      <c r="H84" s="236"/>
      <c r="I84" s="236"/>
      <c r="J84" s="269"/>
      <c r="K84" s="236"/>
      <c r="L84" s="236"/>
      <c r="M84" s="267"/>
      <c r="N84" s="243"/>
      <c r="O84" s="268"/>
      <c r="P84" s="198"/>
      <c r="Q84" s="198"/>
    </row>
    <row r="85" spans="1:16362" x14ac:dyDescent="0.35">
      <c r="A85" s="198"/>
      <c r="B85" s="273"/>
      <c r="C85" s="198"/>
      <c r="D85" s="198"/>
      <c r="E85" s="284"/>
      <c r="F85" s="198"/>
      <c r="G85" s="266"/>
      <c r="H85" s="236"/>
      <c r="I85" s="236"/>
      <c r="J85" s="269"/>
      <c r="K85" s="236"/>
      <c r="L85" s="236"/>
      <c r="M85" s="267"/>
      <c r="N85" s="243"/>
      <c r="O85" s="268"/>
      <c r="P85" s="198"/>
      <c r="Q85" s="198"/>
    </row>
    <row r="86" spans="1:16362" x14ac:dyDescent="0.35">
      <c r="A86" s="198"/>
      <c r="B86" s="273"/>
      <c r="C86" s="198"/>
      <c r="D86" s="198"/>
      <c r="E86" s="284"/>
      <c r="F86" s="198"/>
      <c r="G86" s="266"/>
      <c r="H86" s="236"/>
      <c r="I86" s="236"/>
      <c r="J86" s="269"/>
      <c r="K86" s="236"/>
      <c r="L86" s="236"/>
      <c r="M86" s="267"/>
      <c r="N86" s="243"/>
      <c r="O86" s="268"/>
      <c r="P86" s="198"/>
      <c r="Q86" s="198"/>
    </row>
    <row r="87" spans="1:16362" x14ac:dyDescent="0.35">
      <c r="A87" s="198"/>
      <c r="B87" s="198"/>
      <c r="C87" s="198"/>
      <c r="D87" s="198"/>
      <c r="E87" s="284"/>
      <c r="F87" s="198"/>
      <c r="G87" s="266"/>
      <c r="H87" s="274"/>
      <c r="I87" s="274"/>
      <c r="J87" s="269"/>
      <c r="K87" s="274"/>
      <c r="L87" s="274"/>
      <c r="M87" s="267"/>
      <c r="N87" s="243"/>
      <c r="O87" s="271"/>
      <c r="P87" s="198"/>
      <c r="Q87" s="198"/>
    </row>
    <row r="88" spans="1:16362" x14ac:dyDescent="0.35">
      <c r="A88" s="198"/>
      <c r="B88" s="273"/>
      <c r="C88" s="198"/>
      <c r="D88" s="198"/>
      <c r="E88" s="284"/>
      <c r="F88" s="198"/>
      <c r="G88" s="266"/>
      <c r="H88" s="236"/>
      <c r="I88" s="236"/>
      <c r="J88" s="269"/>
      <c r="K88" s="236"/>
      <c r="L88" s="236"/>
      <c r="M88" s="267"/>
      <c r="N88" s="243"/>
      <c r="O88" s="268"/>
      <c r="P88" s="198"/>
      <c r="Q88" s="198"/>
    </row>
    <row r="89" spans="1:16362" x14ac:dyDescent="0.35">
      <c r="A89" s="198"/>
      <c r="B89" s="198"/>
      <c r="C89" s="198"/>
      <c r="D89" s="198"/>
      <c r="E89" s="284"/>
      <c r="F89" s="198"/>
      <c r="G89" s="266"/>
      <c r="H89" s="274"/>
      <c r="I89" s="274"/>
      <c r="J89" s="269"/>
      <c r="K89" s="274"/>
      <c r="L89" s="274"/>
      <c r="M89" s="267"/>
      <c r="N89" s="243"/>
      <c r="O89" s="271"/>
      <c r="P89" s="198"/>
      <c r="Q89" s="198"/>
    </row>
    <row r="90" spans="1:16362" x14ac:dyDescent="0.35">
      <c r="A90" s="198"/>
      <c r="B90" s="198"/>
      <c r="C90" s="198"/>
      <c r="D90" s="198"/>
      <c r="E90" s="284"/>
      <c r="F90" s="198"/>
      <c r="G90" s="266"/>
      <c r="H90" s="274"/>
      <c r="I90" s="274"/>
      <c r="J90" s="269"/>
      <c r="K90" s="274"/>
      <c r="L90" s="274"/>
      <c r="M90" s="267"/>
      <c r="N90" s="243"/>
      <c r="O90" s="271"/>
      <c r="P90" s="198"/>
      <c r="Q90" s="198"/>
    </row>
    <row r="91" spans="1:16362" x14ac:dyDescent="0.35">
      <c r="A91" s="198"/>
      <c r="B91" s="198"/>
      <c r="C91" s="198"/>
      <c r="D91" s="198"/>
      <c r="E91" s="284"/>
      <c r="F91" s="198"/>
      <c r="G91" s="266"/>
      <c r="H91" s="274"/>
      <c r="I91" s="274"/>
      <c r="J91" s="269"/>
      <c r="K91" s="274"/>
      <c r="L91" s="274"/>
      <c r="M91" s="267"/>
      <c r="N91" s="243"/>
      <c r="O91" s="271"/>
      <c r="P91" s="198"/>
      <c r="Q91" s="198"/>
    </row>
    <row r="92" spans="1:16362" x14ac:dyDescent="0.35">
      <c r="A92" s="198"/>
      <c r="B92" s="198"/>
      <c r="C92" s="198"/>
      <c r="D92" s="198"/>
      <c r="E92" s="284"/>
      <c r="F92" s="198"/>
      <c r="G92" s="266"/>
      <c r="H92" s="274"/>
      <c r="I92" s="274"/>
      <c r="J92" s="269"/>
      <c r="K92" s="274"/>
      <c r="L92" s="274"/>
      <c r="M92" s="267"/>
      <c r="N92" s="243"/>
      <c r="O92" s="271"/>
      <c r="P92" s="198"/>
      <c r="Q92" s="198"/>
    </row>
    <row r="93" spans="1:16362" x14ac:dyDescent="0.35">
      <c r="A93" s="198"/>
      <c r="B93" s="273"/>
      <c r="C93" s="198"/>
      <c r="D93" s="198"/>
      <c r="E93" s="284"/>
      <c r="F93" s="198"/>
      <c r="G93" s="266"/>
      <c r="H93" s="236"/>
      <c r="I93" s="236"/>
      <c r="J93" s="269"/>
      <c r="K93" s="236"/>
      <c r="L93" s="236"/>
      <c r="M93" s="267"/>
      <c r="N93" s="243"/>
      <c r="O93" s="268"/>
      <c r="P93" s="198"/>
      <c r="Q93" s="198"/>
    </row>
    <row r="94" spans="1:16362" x14ac:dyDescent="0.35">
      <c r="A94" s="198"/>
      <c r="B94" s="273"/>
      <c r="C94" s="198"/>
      <c r="D94" s="198"/>
      <c r="E94" s="269"/>
      <c r="F94" s="198"/>
      <c r="G94" s="266"/>
      <c r="H94" s="236"/>
      <c r="I94" s="236"/>
      <c r="J94" s="269"/>
      <c r="K94" s="236"/>
      <c r="L94" s="236"/>
      <c r="M94" s="267"/>
      <c r="N94" s="243"/>
      <c r="O94" s="268"/>
      <c r="P94" s="198"/>
      <c r="Q94" s="198"/>
    </row>
    <row r="95" spans="1:16362" x14ac:dyDescent="0.35">
      <c r="A95" s="198"/>
      <c r="B95" s="273"/>
      <c r="C95" s="198"/>
      <c r="D95" s="198"/>
      <c r="E95" s="269"/>
      <c r="F95" s="198"/>
      <c r="G95" s="266"/>
      <c r="H95" s="236"/>
      <c r="I95" s="236"/>
      <c r="J95" s="269"/>
      <c r="K95" s="236"/>
      <c r="L95" s="236"/>
      <c r="M95" s="267"/>
      <c r="N95" s="243"/>
      <c r="O95" s="268"/>
      <c r="P95" s="198"/>
      <c r="Q95" s="198"/>
    </row>
    <row r="96" spans="1:16362" x14ac:dyDescent="0.35">
      <c r="A96" s="198"/>
      <c r="B96" s="273"/>
      <c r="C96" s="198"/>
      <c r="D96" s="198"/>
      <c r="E96" s="269"/>
      <c r="F96" s="198"/>
      <c r="G96" s="266"/>
      <c r="H96" s="236"/>
      <c r="I96" s="236"/>
      <c r="J96" s="269"/>
      <c r="K96" s="236"/>
      <c r="L96" s="236"/>
      <c r="M96" s="267"/>
      <c r="N96" s="243"/>
      <c r="O96" s="268"/>
      <c r="P96" s="198" t="s">
        <v>681</v>
      </c>
      <c r="Q96" s="198"/>
    </row>
    <row r="97" spans="1:17" x14ac:dyDescent="0.35">
      <c r="A97" s="198"/>
      <c r="B97" s="273"/>
      <c r="C97" s="198"/>
      <c r="D97" s="198"/>
      <c r="E97" s="269"/>
      <c r="F97" s="198"/>
      <c r="G97" s="266"/>
      <c r="H97" s="236"/>
      <c r="I97" s="236"/>
      <c r="J97" s="269"/>
      <c r="K97" s="236"/>
      <c r="L97" s="236"/>
      <c r="M97" s="267"/>
      <c r="N97" s="243"/>
      <c r="O97" s="268"/>
      <c r="P97" s="198"/>
      <c r="Q97" s="198"/>
    </row>
    <row r="98" spans="1:17" x14ac:dyDescent="0.35">
      <c r="A98" s="198"/>
      <c r="B98" s="198"/>
      <c r="C98" s="198"/>
      <c r="D98" s="198"/>
      <c r="E98" s="269"/>
      <c r="F98" s="198"/>
      <c r="G98" s="266"/>
      <c r="H98" s="274"/>
      <c r="I98" s="274"/>
      <c r="J98" s="269"/>
      <c r="K98" s="274"/>
      <c r="L98" s="274"/>
      <c r="M98" s="267"/>
      <c r="N98" s="243"/>
      <c r="O98" s="271"/>
      <c r="P98" s="198"/>
      <c r="Q98" s="198"/>
    </row>
    <row r="99" spans="1:17" x14ac:dyDescent="0.35">
      <c r="A99" s="198"/>
      <c r="B99" s="273"/>
      <c r="C99" s="198"/>
      <c r="D99" s="198"/>
      <c r="E99" s="269"/>
      <c r="F99" s="198"/>
      <c r="G99" s="266"/>
      <c r="H99" s="236"/>
      <c r="I99" s="236"/>
      <c r="J99" s="269"/>
      <c r="K99" s="236"/>
      <c r="L99" s="236"/>
      <c r="M99" s="267"/>
      <c r="N99" s="243"/>
      <c r="O99" s="268"/>
      <c r="P99" s="198"/>
      <c r="Q99" s="198"/>
    </row>
    <row r="100" spans="1:17" x14ac:dyDescent="0.35">
      <c r="A100" s="198"/>
      <c r="B100" s="198"/>
      <c r="C100" s="198"/>
      <c r="D100" s="198"/>
      <c r="E100" s="269"/>
      <c r="F100" s="198"/>
      <c r="G100" s="266"/>
      <c r="H100" s="274"/>
      <c r="I100" s="274"/>
      <c r="J100" s="269"/>
      <c r="K100" s="274"/>
      <c r="L100" s="274"/>
      <c r="M100" s="267"/>
      <c r="N100" s="243"/>
      <c r="O100" s="271"/>
      <c r="P100" s="198"/>
      <c r="Q100" s="198"/>
    </row>
    <row r="101" spans="1:17" x14ac:dyDescent="0.35">
      <c r="A101" s="198"/>
      <c r="B101" s="198"/>
      <c r="C101" s="198"/>
      <c r="D101" s="198"/>
      <c r="E101" s="269"/>
      <c r="F101" s="198"/>
      <c r="G101" s="266"/>
      <c r="H101" s="274"/>
      <c r="I101" s="274"/>
      <c r="J101" s="269"/>
      <c r="K101" s="274"/>
      <c r="L101" s="274"/>
      <c r="M101" s="267"/>
      <c r="N101" s="243"/>
      <c r="O101" s="271"/>
      <c r="P101" s="198"/>
      <c r="Q101" s="198"/>
    </row>
    <row r="102" spans="1:17" x14ac:dyDescent="0.35">
      <c r="A102" s="198"/>
      <c r="B102" s="198"/>
      <c r="C102" s="198"/>
      <c r="D102" s="198"/>
      <c r="E102" s="269"/>
      <c r="F102" s="198"/>
      <c r="G102" s="266"/>
      <c r="H102" s="274"/>
      <c r="I102" s="274"/>
      <c r="J102" s="269"/>
      <c r="K102" s="274"/>
      <c r="L102" s="274"/>
      <c r="M102" s="267"/>
      <c r="N102" s="243"/>
      <c r="O102" s="271"/>
      <c r="P102" s="198"/>
      <c r="Q102" s="198"/>
    </row>
    <row r="103" spans="1:17" x14ac:dyDescent="0.35">
      <c r="A103" s="198"/>
      <c r="B103" s="273"/>
      <c r="C103" s="198"/>
      <c r="D103" s="198"/>
      <c r="E103" s="269"/>
      <c r="F103" s="198"/>
      <c r="G103" s="266"/>
      <c r="H103" s="236"/>
      <c r="I103" s="236"/>
      <c r="J103" s="269"/>
      <c r="K103" s="236"/>
      <c r="L103" s="236"/>
      <c r="M103" s="267"/>
      <c r="N103" s="243"/>
      <c r="O103" s="268"/>
      <c r="P103" s="198"/>
      <c r="Q103" s="198"/>
    </row>
    <row r="104" spans="1:17" x14ac:dyDescent="0.35">
      <c r="A104" s="198"/>
      <c r="B104" s="273"/>
      <c r="C104" s="198"/>
      <c r="D104" s="198"/>
      <c r="E104" s="269"/>
      <c r="F104" s="198"/>
      <c r="G104" s="266"/>
      <c r="H104" s="236"/>
      <c r="I104" s="236"/>
      <c r="J104" s="269"/>
      <c r="K104" s="236"/>
      <c r="L104" s="236"/>
      <c r="M104" s="267"/>
      <c r="N104" s="243"/>
      <c r="O104" s="268"/>
      <c r="P104" s="198"/>
      <c r="Q104" s="198"/>
    </row>
    <row r="105" spans="1:17" x14ac:dyDescent="0.35">
      <c r="A105" s="198"/>
      <c r="B105" s="273"/>
      <c r="C105" s="198"/>
      <c r="D105" s="198"/>
      <c r="E105" s="269"/>
      <c r="F105" s="198"/>
      <c r="G105" s="266"/>
      <c r="H105" s="236"/>
      <c r="I105" s="236"/>
      <c r="J105" s="269"/>
      <c r="K105" s="236"/>
      <c r="L105" s="236"/>
      <c r="M105" s="267"/>
      <c r="N105" s="243"/>
      <c r="O105" s="268"/>
      <c r="P105" s="201"/>
      <c r="Q105" s="198"/>
    </row>
    <row r="106" spans="1:17" x14ac:dyDescent="0.35">
      <c r="A106" s="198"/>
      <c r="B106" s="273"/>
      <c r="C106" s="198"/>
      <c r="D106" s="198"/>
      <c r="E106" s="269"/>
      <c r="F106" s="198"/>
      <c r="G106" s="266"/>
      <c r="H106" s="236"/>
      <c r="I106" s="236"/>
      <c r="J106" s="269"/>
      <c r="K106" s="236"/>
      <c r="L106" s="236"/>
      <c r="M106" s="267"/>
      <c r="N106" s="243"/>
      <c r="O106" s="272"/>
      <c r="P106" s="198"/>
      <c r="Q106" s="198"/>
    </row>
    <row r="107" spans="1:17" x14ac:dyDescent="0.35">
      <c r="A107" s="198"/>
      <c r="B107" s="273"/>
      <c r="C107" s="198"/>
      <c r="D107" s="198"/>
      <c r="E107" s="269"/>
      <c r="F107" s="198"/>
      <c r="G107" s="266"/>
      <c r="H107" s="236"/>
      <c r="I107" s="236"/>
      <c r="J107" s="269"/>
      <c r="K107" s="236"/>
      <c r="L107" s="236"/>
      <c r="M107" s="267"/>
      <c r="N107" s="243"/>
      <c r="O107" s="268"/>
      <c r="P107" s="198"/>
      <c r="Q107" s="198"/>
    </row>
    <row r="108" spans="1:17" x14ac:dyDescent="0.35">
      <c r="A108" s="198"/>
      <c r="B108" s="273"/>
      <c r="C108" s="198"/>
      <c r="D108" s="198"/>
      <c r="E108" s="269"/>
      <c r="F108" s="198"/>
      <c r="G108" s="266"/>
      <c r="H108" s="236"/>
      <c r="I108" s="236"/>
      <c r="J108" s="269"/>
      <c r="K108" s="236"/>
      <c r="L108" s="236"/>
      <c r="M108" s="267"/>
      <c r="N108" s="243"/>
      <c r="O108" s="268"/>
      <c r="P108" s="198"/>
      <c r="Q108" s="198"/>
    </row>
    <row r="109" spans="1:17" x14ac:dyDescent="0.35">
      <c r="A109" s="198"/>
      <c r="B109" s="198"/>
      <c r="C109" s="198"/>
      <c r="D109" s="198"/>
      <c r="E109" s="269"/>
      <c r="F109" s="198"/>
      <c r="G109" s="266"/>
      <c r="H109" s="236"/>
      <c r="I109" s="236"/>
      <c r="J109" s="269"/>
      <c r="K109" s="236"/>
      <c r="L109" s="236"/>
      <c r="M109" s="267"/>
      <c r="N109" s="243"/>
      <c r="O109" s="268"/>
      <c r="P109" s="198"/>
      <c r="Q109" s="198"/>
    </row>
    <row r="110" spans="1:17" x14ac:dyDescent="0.35">
      <c r="A110" s="198"/>
      <c r="B110" s="198"/>
      <c r="C110" s="198"/>
      <c r="D110" s="198"/>
      <c r="E110" s="269"/>
      <c r="F110" s="198"/>
      <c r="G110" s="266"/>
      <c r="H110" s="274"/>
      <c r="I110" s="274"/>
      <c r="J110" s="269"/>
      <c r="K110" s="274"/>
      <c r="L110" s="274"/>
      <c r="M110" s="267"/>
      <c r="N110" s="243"/>
      <c r="O110" s="271"/>
      <c r="P110" s="198"/>
      <c r="Q110" s="198"/>
    </row>
    <row r="111" spans="1:17" x14ac:dyDescent="0.35">
      <c r="A111" s="198"/>
      <c r="B111" s="198"/>
      <c r="C111" s="198"/>
      <c r="D111" s="198"/>
      <c r="E111" s="269"/>
      <c r="F111" s="198"/>
      <c r="G111" s="266"/>
      <c r="H111" s="236"/>
      <c r="I111" s="236"/>
      <c r="J111" s="269"/>
      <c r="K111" s="236"/>
      <c r="L111" s="236"/>
      <c r="M111" s="267"/>
      <c r="N111" s="243"/>
      <c r="O111" s="268"/>
      <c r="P111" s="198"/>
      <c r="Q111" s="198"/>
    </row>
    <row r="112" spans="1:17" x14ac:dyDescent="0.35">
      <c r="A112" s="198"/>
      <c r="B112" s="198"/>
      <c r="C112" s="198"/>
      <c r="D112" s="198"/>
      <c r="E112" s="269"/>
      <c r="F112" s="198"/>
      <c r="G112" s="266"/>
      <c r="H112" s="236"/>
      <c r="I112" s="236"/>
      <c r="J112" s="269"/>
      <c r="K112" s="236"/>
      <c r="L112" s="236"/>
      <c r="M112" s="267"/>
      <c r="N112" s="243"/>
      <c r="O112" s="268"/>
      <c r="P112" s="198"/>
      <c r="Q112" s="198"/>
    </row>
    <row r="113" spans="1:17" x14ac:dyDescent="0.35">
      <c r="A113" s="198"/>
      <c r="B113" s="198"/>
      <c r="C113" s="198"/>
      <c r="D113" s="198"/>
      <c r="E113" s="269"/>
      <c r="F113" s="198"/>
      <c r="G113" s="266"/>
      <c r="H113" s="236"/>
      <c r="I113" s="236"/>
      <c r="J113" s="269"/>
      <c r="K113" s="274"/>
      <c r="L113" s="274"/>
      <c r="M113" s="267"/>
      <c r="N113" s="243"/>
      <c r="O113" s="268"/>
      <c r="P113" s="198"/>
      <c r="Q113" s="198"/>
    </row>
    <row r="114" spans="1:17" x14ac:dyDescent="0.35">
      <c r="A114" s="198"/>
      <c r="B114" s="198"/>
      <c r="C114" s="198"/>
      <c r="D114" s="198"/>
      <c r="E114" s="269"/>
      <c r="F114" s="198"/>
      <c r="G114" s="266"/>
      <c r="H114" s="236"/>
      <c r="I114" s="236"/>
      <c r="J114" s="269"/>
      <c r="K114" s="236"/>
      <c r="L114" s="236"/>
      <c r="M114" s="267"/>
      <c r="N114" s="243"/>
      <c r="O114" s="268"/>
      <c r="P114" s="198"/>
      <c r="Q114" s="198"/>
    </row>
    <row r="115" spans="1:17" x14ac:dyDescent="0.35">
      <c r="A115" s="198"/>
      <c r="B115" s="198"/>
      <c r="C115" s="198"/>
      <c r="D115" s="198"/>
      <c r="E115" s="269"/>
      <c r="F115" s="198"/>
      <c r="G115" s="266"/>
      <c r="H115" s="236"/>
      <c r="I115" s="236"/>
      <c r="J115" s="269"/>
      <c r="K115" s="236"/>
      <c r="L115" s="236"/>
      <c r="M115" s="267"/>
      <c r="N115" s="243"/>
      <c r="O115" s="268"/>
      <c r="P115" s="198"/>
      <c r="Q115" s="198"/>
    </row>
    <row r="116" spans="1:17" x14ac:dyDescent="0.35">
      <c r="A116" s="198"/>
      <c r="B116" s="198"/>
      <c r="C116" s="198"/>
      <c r="D116" s="198"/>
      <c r="E116" s="269"/>
      <c r="F116" s="198"/>
      <c r="G116" s="266"/>
      <c r="H116" s="236"/>
      <c r="I116" s="236"/>
      <c r="J116" s="269"/>
      <c r="K116" s="236"/>
      <c r="L116" s="236"/>
      <c r="M116" s="267"/>
      <c r="N116" s="243"/>
      <c r="O116" s="268"/>
      <c r="P116" s="198"/>
      <c r="Q116" s="198"/>
    </row>
    <row r="117" spans="1:17" x14ac:dyDescent="0.35">
      <c r="A117" s="198"/>
      <c r="B117" s="198"/>
      <c r="C117" s="198"/>
      <c r="D117" s="198"/>
      <c r="E117" s="269"/>
      <c r="F117" s="198"/>
      <c r="G117" s="266"/>
      <c r="H117" s="236"/>
      <c r="I117" s="236"/>
      <c r="J117" s="269"/>
      <c r="K117" s="236"/>
      <c r="L117" s="236"/>
      <c r="M117" s="267"/>
      <c r="N117" s="243"/>
      <c r="O117" s="268"/>
      <c r="P117" s="198"/>
      <c r="Q117" s="198"/>
    </row>
    <row r="118" spans="1:17" x14ac:dyDescent="0.35">
      <c r="A118" s="198"/>
      <c r="B118" s="198"/>
      <c r="C118" s="198"/>
      <c r="D118" s="198"/>
      <c r="E118" s="269"/>
      <c r="F118" s="198"/>
      <c r="G118" s="266"/>
      <c r="H118" s="236"/>
      <c r="I118" s="236"/>
      <c r="J118" s="269"/>
      <c r="K118" s="236"/>
      <c r="L118" s="236"/>
      <c r="M118" s="267"/>
      <c r="N118" s="243"/>
      <c r="O118" s="268"/>
      <c r="P118" s="198"/>
      <c r="Q118" s="198"/>
    </row>
    <row r="119" spans="1:17" x14ac:dyDescent="0.35">
      <c r="A119" s="198"/>
      <c r="B119" s="198"/>
      <c r="C119" s="198"/>
      <c r="D119" s="198"/>
      <c r="E119" s="269"/>
      <c r="F119" s="198"/>
      <c r="G119" s="266"/>
      <c r="H119" s="236"/>
      <c r="I119" s="236"/>
      <c r="J119" s="269"/>
      <c r="K119" s="236"/>
      <c r="L119" s="236"/>
      <c r="M119" s="267"/>
      <c r="N119" s="243"/>
      <c r="O119" s="268"/>
      <c r="P119" s="198"/>
      <c r="Q119" s="198"/>
    </row>
    <row r="120" spans="1:17" x14ac:dyDescent="0.35">
      <c r="A120" s="198"/>
      <c r="B120" s="198"/>
      <c r="C120" s="198"/>
      <c r="D120" s="198"/>
      <c r="E120" s="269"/>
      <c r="F120" s="198"/>
      <c r="G120" s="266"/>
      <c r="H120" s="236"/>
      <c r="I120" s="236"/>
      <c r="J120" s="269"/>
      <c r="K120" s="236"/>
      <c r="L120" s="236"/>
      <c r="M120" s="267"/>
      <c r="N120" s="243"/>
      <c r="O120" s="268"/>
      <c r="P120" s="198"/>
      <c r="Q120" s="198"/>
    </row>
    <row r="121" spans="1:17" x14ac:dyDescent="0.35">
      <c r="A121" s="198"/>
      <c r="B121" s="198"/>
      <c r="C121" s="198"/>
      <c r="D121" s="198"/>
      <c r="E121" s="269"/>
      <c r="F121" s="198"/>
      <c r="G121" s="266"/>
      <c r="H121" s="236"/>
      <c r="I121" s="236"/>
      <c r="J121" s="269"/>
      <c r="K121" s="236"/>
      <c r="L121" s="236"/>
      <c r="M121" s="267"/>
      <c r="N121" s="243"/>
      <c r="O121" s="268"/>
      <c r="P121" s="198"/>
      <c r="Q121" s="198"/>
    </row>
    <row r="122" spans="1:17" x14ac:dyDescent="0.35">
      <c r="A122" s="198"/>
      <c r="B122" s="198"/>
      <c r="C122" s="198"/>
      <c r="D122" s="198"/>
      <c r="E122" s="269"/>
      <c r="F122" s="198"/>
      <c r="G122" s="266"/>
      <c r="H122" s="198"/>
      <c r="I122" s="198"/>
      <c r="J122" s="198"/>
      <c r="K122" s="198"/>
      <c r="L122" s="198"/>
      <c r="M122" s="198"/>
      <c r="N122" s="198"/>
      <c r="O122" s="268"/>
      <c r="P122" s="198"/>
      <c r="Q122" s="198"/>
    </row>
    <row r="123" spans="1:17" x14ac:dyDescent="0.35">
      <c r="A123" s="198"/>
      <c r="B123" s="198"/>
      <c r="C123" s="198"/>
      <c r="D123" s="198"/>
      <c r="E123" s="269"/>
      <c r="F123" s="198"/>
      <c r="G123" s="266"/>
      <c r="H123" s="198"/>
      <c r="I123" s="198"/>
      <c r="J123" s="198"/>
      <c r="K123" s="198"/>
      <c r="L123" s="198"/>
      <c r="M123" s="198"/>
      <c r="N123" s="198"/>
      <c r="O123" s="268"/>
      <c r="P123" s="198"/>
      <c r="Q123" s="198"/>
    </row>
    <row r="124" spans="1:17" x14ac:dyDescent="0.35">
      <c r="A124" s="198"/>
      <c r="B124" s="198"/>
      <c r="C124" s="198"/>
      <c r="D124" s="198"/>
      <c r="E124" s="269"/>
      <c r="F124" s="198"/>
      <c r="G124" s="266"/>
      <c r="H124" s="198"/>
      <c r="I124" s="198"/>
      <c r="J124" s="198"/>
      <c r="K124" s="198"/>
      <c r="L124" s="198"/>
      <c r="M124" s="198"/>
      <c r="N124" s="198"/>
      <c r="O124" s="268"/>
      <c r="P124" s="198"/>
      <c r="Q124" s="198"/>
    </row>
    <row r="125" spans="1:17" x14ac:dyDescent="0.35">
      <c r="A125" s="198"/>
      <c r="B125" s="198"/>
      <c r="C125" s="198"/>
      <c r="D125" s="198"/>
      <c r="E125" s="269"/>
      <c r="F125" s="198"/>
      <c r="G125" s="266"/>
      <c r="H125" s="198"/>
      <c r="I125" s="198"/>
      <c r="J125" s="198"/>
      <c r="K125" s="198"/>
      <c r="L125" s="198"/>
      <c r="M125" s="198"/>
      <c r="N125" s="198"/>
      <c r="O125" s="268"/>
      <c r="P125" s="198"/>
      <c r="Q125" s="198"/>
    </row>
    <row r="126" spans="1:17" x14ac:dyDescent="0.35">
      <c r="A126" s="198"/>
      <c r="B126" s="198"/>
      <c r="C126" s="198"/>
      <c r="D126" s="198"/>
      <c r="E126" s="269"/>
      <c r="F126" s="198"/>
      <c r="G126" s="266"/>
      <c r="H126" s="198"/>
      <c r="I126" s="198"/>
      <c r="J126" s="198"/>
      <c r="K126" s="198"/>
      <c r="L126" s="198"/>
      <c r="M126" s="198"/>
      <c r="N126" s="198"/>
      <c r="O126" s="268"/>
      <c r="P126" s="198"/>
      <c r="Q126" s="198"/>
    </row>
    <row r="127" spans="1:17" x14ac:dyDescent="0.35">
      <c r="A127" s="198"/>
      <c r="B127" s="198"/>
      <c r="C127" s="198"/>
      <c r="D127" s="198"/>
      <c r="E127" s="269"/>
      <c r="F127" s="198"/>
      <c r="G127" s="266"/>
      <c r="H127" s="236"/>
      <c r="I127" s="236"/>
      <c r="J127" s="269"/>
      <c r="K127" s="198"/>
      <c r="L127" s="198"/>
      <c r="M127" s="198"/>
      <c r="N127" s="198"/>
      <c r="O127" s="268"/>
      <c r="P127" s="198"/>
      <c r="Q127" s="198"/>
    </row>
    <row r="128" spans="1:17" x14ac:dyDescent="0.35">
      <c r="A128" s="198"/>
      <c r="B128" s="198"/>
      <c r="C128" s="198"/>
      <c r="D128" s="198"/>
      <c r="E128" s="269"/>
      <c r="F128" s="198"/>
      <c r="G128" s="266"/>
      <c r="H128" s="236"/>
      <c r="I128" s="236"/>
      <c r="J128" s="269"/>
      <c r="K128" s="198"/>
      <c r="L128" s="198"/>
      <c r="M128" s="198"/>
      <c r="N128" s="198"/>
      <c r="O128" s="268"/>
      <c r="P128" s="198"/>
      <c r="Q128" s="198"/>
    </row>
    <row r="129" spans="1:17" x14ac:dyDescent="0.35">
      <c r="A129" s="198"/>
      <c r="B129" s="198"/>
      <c r="C129" s="198"/>
      <c r="D129" s="198"/>
      <c r="E129" s="269"/>
      <c r="F129" s="198"/>
      <c r="G129" s="266"/>
      <c r="H129" s="236"/>
      <c r="I129" s="198"/>
      <c r="J129" s="198"/>
      <c r="K129" s="236"/>
      <c r="L129" s="198"/>
      <c r="M129" s="198"/>
      <c r="N129" s="198"/>
      <c r="O129" s="268"/>
      <c r="P129" s="198"/>
      <c r="Q129" s="198"/>
    </row>
    <row r="130" spans="1:17" x14ac:dyDescent="0.35">
      <c r="A130" s="198"/>
      <c r="B130" s="198"/>
      <c r="C130" s="198"/>
      <c r="D130" s="198"/>
      <c r="E130" s="269"/>
      <c r="F130" s="198"/>
      <c r="G130" s="266"/>
      <c r="H130" s="198"/>
      <c r="I130" s="198"/>
      <c r="J130" s="198"/>
      <c r="K130" s="198"/>
      <c r="L130" s="198"/>
      <c r="M130" s="198"/>
      <c r="N130" s="198"/>
      <c r="O130" s="268"/>
      <c r="P130" s="198"/>
      <c r="Q130" s="198"/>
    </row>
    <row r="131" spans="1:17" x14ac:dyDescent="0.35">
      <c r="A131" s="198"/>
      <c r="B131" s="198"/>
      <c r="C131" s="198"/>
      <c r="D131" s="198"/>
      <c r="E131" s="269"/>
      <c r="F131" s="198"/>
      <c r="G131" s="266"/>
      <c r="H131" s="198"/>
      <c r="I131" s="198"/>
      <c r="J131" s="198"/>
      <c r="K131" s="198"/>
      <c r="L131" s="198"/>
      <c r="M131" s="198"/>
      <c r="N131" s="198"/>
      <c r="O131" s="268"/>
      <c r="P131" s="198"/>
      <c r="Q131" s="198"/>
    </row>
    <row r="132" spans="1:17" x14ac:dyDescent="0.35">
      <c r="A132" s="198"/>
      <c r="B132" s="198"/>
      <c r="C132" s="198"/>
      <c r="D132" s="198"/>
      <c r="E132" s="269"/>
      <c r="F132" s="198"/>
      <c r="G132" s="266"/>
      <c r="H132" s="198"/>
      <c r="I132" s="198"/>
      <c r="J132" s="198"/>
      <c r="K132" s="198"/>
      <c r="L132" s="198"/>
      <c r="M132" s="198"/>
      <c r="N132" s="198"/>
      <c r="O132" s="268"/>
      <c r="P132" s="198"/>
      <c r="Q132" s="198"/>
    </row>
    <row r="133" spans="1:17" x14ac:dyDescent="0.35">
      <c r="A133" s="198"/>
      <c r="B133" s="198"/>
      <c r="C133" s="198"/>
      <c r="D133" s="198"/>
      <c r="E133" s="269"/>
      <c r="F133" s="198"/>
      <c r="G133" s="266"/>
      <c r="H133" s="236"/>
      <c r="I133" s="236"/>
      <c r="J133" s="269"/>
      <c r="K133" s="198"/>
      <c r="L133" s="198"/>
      <c r="M133" s="198"/>
      <c r="N133" s="198"/>
      <c r="O133" s="268"/>
      <c r="P133" s="198"/>
      <c r="Q133" s="198"/>
    </row>
    <row r="134" spans="1:17" x14ac:dyDescent="0.35">
      <c r="A134" s="198"/>
      <c r="B134" s="198"/>
      <c r="C134" s="198"/>
      <c r="D134" s="198"/>
      <c r="E134" s="269"/>
      <c r="F134" s="198"/>
      <c r="G134" s="266"/>
      <c r="H134" s="236"/>
      <c r="I134" s="198"/>
      <c r="J134" s="198"/>
      <c r="K134" s="236"/>
      <c r="L134" s="198"/>
      <c r="M134" s="198"/>
      <c r="N134" s="198"/>
      <c r="O134" s="268"/>
      <c r="P134" s="198"/>
      <c r="Q134" s="198"/>
    </row>
    <row r="135" spans="1:17" x14ac:dyDescent="0.35">
      <c r="A135" s="198"/>
      <c r="B135" s="198"/>
      <c r="C135" s="198"/>
      <c r="D135" s="198"/>
      <c r="E135" s="269"/>
      <c r="F135" s="198"/>
      <c r="G135" s="266"/>
      <c r="H135" s="198"/>
      <c r="I135" s="198"/>
      <c r="J135" s="198"/>
      <c r="K135" s="198"/>
      <c r="L135" s="198"/>
      <c r="M135" s="198"/>
      <c r="N135" s="198"/>
      <c r="O135" s="268"/>
      <c r="P135" s="198"/>
      <c r="Q135" s="198"/>
    </row>
    <row r="136" spans="1:17" x14ac:dyDescent="0.35">
      <c r="A136" s="198"/>
      <c r="B136" s="198"/>
      <c r="C136" s="198"/>
      <c r="D136" s="198"/>
      <c r="E136" s="269"/>
      <c r="F136" s="198"/>
      <c r="G136" s="266"/>
      <c r="H136" s="198"/>
      <c r="I136" s="198"/>
      <c r="J136" s="198"/>
      <c r="K136" s="198"/>
      <c r="L136" s="198"/>
      <c r="M136" s="198"/>
      <c r="N136" s="198"/>
      <c r="O136" s="268"/>
      <c r="P136" s="198"/>
      <c r="Q136" s="198"/>
    </row>
    <row r="137" spans="1:17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268"/>
      <c r="P137" s="198"/>
      <c r="Q137" s="198"/>
    </row>
    <row r="138" spans="1:17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268"/>
      <c r="P138" s="198"/>
      <c r="Q138" s="198"/>
    </row>
    <row r="139" spans="1:17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268"/>
      <c r="P139" s="198"/>
      <c r="Q139" s="198"/>
    </row>
    <row r="140" spans="1:17" x14ac:dyDescent="0.35">
      <c r="A140" s="198"/>
      <c r="B140" s="198"/>
      <c r="C140" s="198"/>
      <c r="D140" s="198"/>
      <c r="E140" s="269"/>
      <c r="F140" s="198"/>
      <c r="G140" s="266"/>
      <c r="H140" s="198"/>
      <c r="I140" s="198"/>
      <c r="J140" s="198"/>
      <c r="K140" s="198"/>
      <c r="L140" s="198"/>
      <c r="M140" s="198"/>
      <c r="N140" s="198"/>
      <c r="O140" s="268"/>
      <c r="P140" s="198"/>
      <c r="Q140" s="198"/>
    </row>
    <row r="141" spans="1:17" x14ac:dyDescent="0.35">
      <c r="A141" s="198"/>
      <c r="B141" s="198"/>
      <c r="C141" s="198"/>
      <c r="D141" s="198"/>
      <c r="E141" s="269"/>
      <c r="F141" s="198"/>
      <c r="G141" s="266"/>
      <c r="H141" s="198"/>
      <c r="I141" s="198"/>
      <c r="J141" s="198"/>
      <c r="K141" s="198"/>
      <c r="L141" s="198"/>
      <c r="M141" s="198"/>
      <c r="N141" s="198"/>
      <c r="O141" s="268"/>
      <c r="P141" s="198"/>
      <c r="Q141" s="198"/>
    </row>
    <row r="142" spans="1:17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268"/>
      <c r="P142" s="198"/>
      <c r="Q142" s="198"/>
    </row>
    <row r="143" spans="1:17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268"/>
      <c r="P143" s="198"/>
      <c r="Q143" s="198"/>
    </row>
    <row r="144" spans="1:17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268"/>
      <c r="P144" s="198"/>
      <c r="Q144" s="198"/>
    </row>
    <row r="145" spans="1:17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268"/>
      <c r="P145" s="198"/>
      <c r="Q145" s="198"/>
    </row>
    <row r="146" spans="1:17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268"/>
      <c r="P146" s="198"/>
      <c r="Q146" s="198"/>
    </row>
    <row r="147" spans="1:17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268"/>
      <c r="P147" s="198"/>
      <c r="Q147" s="198"/>
    </row>
    <row r="148" spans="1:17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268"/>
      <c r="P148" s="198"/>
      <c r="Q148" s="198"/>
    </row>
    <row r="149" spans="1:17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268"/>
      <c r="P149" s="198"/>
      <c r="Q149" s="198"/>
    </row>
    <row r="150" spans="1:17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268"/>
      <c r="P150" s="198"/>
      <c r="Q150" s="198"/>
    </row>
    <row r="151" spans="1:17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268"/>
      <c r="P151" s="198"/>
      <c r="Q151" s="198"/>
    </row>
    <row r="152" spans="1:17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268"/>
      <c r="P152" s="198"/>
      <c r="Q152" s="198"/>
    </row>
    <row r="153" spans="1:17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268"/>
      <c r="P153" s="198"/>
      <c r="Q153" s="198"/>
    </row>
    <row r="154" spans="1:17" x14ac:dyDescent="0.35">
      <c r="A154" s="198"/>
      <c r="B154" s="198"/>
      <c r="C154" s="198"/>
      <c r="D154" s="198"/>
      <c r="E154" s="269"/>
      <c r="F154" s="198"/>
      <c r="G154" s="266"/>
      <c r="H154" s="198"/>
      <c r="I154" s="198"/>
      <c r="J154" s="198"/>
      <c r="K154" s="198"/>
      <c r="L154" s="198"/>
      <c r="M154" s="198"/>
      <c r="N154" s="198"/>
      <c r="O154" s="268"/>
      <c r="P154" s="198"/>
      <c r="Q154" s="198"/>
    </row>
    <row r="155" spans="1:17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268"/>
      <c r="P155" s="198"/>
      <c r="Q155" s="198"/>
    </row>
    <row r="156" spans="1:17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268"/>
      <c r="P156" s="198"/>
      <c r="Q156" s="198"/>
    </row>
    <row r="157" spans="1:17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268"/>
      <c r="P157" s="198"/>
      <c r="Q157" s="198"/>
    </row>
    <row r="158" spans="1:17" x14ac:dyDescent="0.35">
      <c r="A158" s="198"/>
      <c r="B158" s="198"/>
      <c r="C158" s="198"/>
      <c r="D158" s="198"/>
      <c r="E158" s="269"/>
      <c r="F158" s="198"/>
      <c r="G158" s="266"/>
      <c r="H158" s="198"/>
      <c r="I158" s="198"/>
      <c r="J158" s="198"/>
      <c r="K158" s="198"/>
      <c r="L158" s="198"/>
      <c r="M158" s="198"/>
      <c r="N158" s="198"/>
      <c r="O158" s="268"/>
      <c r="P158" s="198"/>
      <c r="Q158" s="198"/>
    </row>
    <row r="159" spans="1:17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268"/>
      <c r="P159" s="198"/>
      <c r="Q159" s="198"/>
    </row>
    <row r="160" spans="1:17" x14ac:dyDescent="0.35">
      <c r="A160" s="198"/>
      <c r="B160" s="198"/>
      <c r="C160" s="198"/>
      <c r="D160" s="198"/>
      <c r="E160" s="269"/>
      <c r="F160" s="198"/>
      <c r="G160" s="266"/>
      <c r="H160" s="198"/>
      <c r="I160" s="198"/>
      <c r="J160" s="198"/>
      <c r="K160" s="198"/>
      <c r="L160" s="198"/>
      <c r="M160" s="198"/>
      <c r="N160" s="198"/>
      <c r="O160" s="268"/>
      <c r="P160" s="198"/>
      <c r="Q160" s="198"/>
    </row>
    <row r="161" spans="1:17" x14ac:dyDescent="0.35">
      <c r="A161" s="198"/>
      <c r="B161" s="198"/>
      <c r="C161" s="198"/>
      <c r="D161" s="198"/>
      <c r="E161" s="269"/>
      <c r="F161" s="198"/>
      <c r="G161" s="266"/>
      <c r="H161" s="198"/>
      <c r="I161" s="198"/>
      <c r="J161" s="198"/>
      <c r="K161" s="198"/>
      <c r="L161" s="198"/>
      <c r="M161" s="198"/>
      <c r="N161" s="198"/>
      <c r="O161" s="268"/>
      <c r="P161" s="198"/>
      <c r="Q161" s="198"/>
    </row>
    <row r="162" spans="1:17" x14ac:dyDescent="0.35">
      <c r="A162" s="198"/>
      <c r="B162" s="198"/>
      <c r="C162" s="198"/>
      <c r="D162" s="198"/>
      <c r="E162" s="269"/>
      <c r="F162" s="198"/>
      <c r="G162" s="266"/>
      <c r="H162" s="198"/>
      <c r="I162" s="198"/>
      <c r="J162" s="198"/>
      <c r="K162" s="198"/>
      <c r="L162" s="198"/>
      <c r="M162" s="198"/>
      <c r="N162" s="198"/>
      <c r="O162" s="268"/>
      <c r="P162" s="198"/>
      <c r="Q162" s="198"/>
    </row>
    <row r="163" spans="1:17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268"/>
      <c r="P163" s="198"/>
      <c r="Q163" s="198"/>
    </row>
    <row r="164" spans="1:17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268"/>
      <c r="P164" s="198"/>
      <c r="Q164" s="198"/>
    </row>
    <row r="165" spans="1:17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268"/>
      <c r="P165" s="198"/>
      <c r="Q165" s="198"/>
    </row>
    <row r="166" spans="1:17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268"/>
      <c r="P166" s="198"/>
      <c r="Q166" s="198"/>
    </row>
    <row r="167" spans="1:17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268"/>
      <c r="P167" s="198"/>
      <c r="Q167" s="198"/>
    </row>
    <row r="168" spans="1:17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268"/>
      <c r="P168" s="198"/>
      <c r="Q168" s="198"/>
    </row>
    <row r="169" spans="1:17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268"/>
      <c r="P169" s="198"/>
      <c r="Q169" s="198"/>
    </row>
    <row r="170" spans="1:17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268"/>
      <c r="P170" s="198"/>
      <c r="Q170" s="198"/>
    </row>
    <row r="171" spans="1:17" x14ac:dyDescent="0.35">
      <c r="A171" s="198"/>
      <c r="B171" s="198"/>
      <c r="C171" s="198"/>
      <c r="D171" s="198"/>
      <c r="E171" s="269"/>
      <c r="F171" s="198"/>
      <c r="G171" s="266"/>
      <c r="H171" s="198"/>
      <c r="I171" s="198"/>
      <c r="J171" s="198"/>
      <c r="K171" s="198"/>
      <c r="L171" s="198"/>
      <c r="M171" s="198"/>
      <c r="N171" s="198"/>
      <c r="O171" s="268"/>
      <c r="P171" s="198"/>
      <c r="Q171" s="198"/>
    </row>
    <row r="172" spans="1:17" x14ac:dyDescent="0.35">
      <c r="A172" s="198"/>
      <c r="B172" s="198"/>
      <c r="C172" s="198"/>
      <c r="D172" s="198"/>
      <c r="E172" s="269"/>
      <c r="F172" s="198"/>
      <c r="G172" s="266"/>
      <c r="H172" s="198"/>
      <c r="I172" s="198"/>
      <c r="J172" s="198"/>
      <c r="K172" s="198"/>
      <c r="L172" s="198"/>
      <c r="M172" s="198"/>
      <c r="N172" s="198"/>
      <c r="O172" s="268"/>
      <c r="P172" s="198"/>
      <c r="Q172" s="198"/>
    </row>
    <row r="173" spans="1:17" x14ac:dyDescent="0.35">
      <c r="A173" s="198"/>
      <c r="B173" s="198"/>
      <c r="C173" s="198"/>
      <c r="D173" s="198"/>
      <c r="E173" s="269"/>
      <c r="F173" s="198"/>
      <c r="G173" s="266"/>
      <c r="H173" s="198"/>
      <c r="I173" s="198"/>
      <c r="J173" s="198"/>
      <c r="K173" s="198"/>
      <c r="L173" s="198"/>
      <c r="M173" s="198"/>
      <c r="N173" s="198"/>
      <c r="O173" s="268"/>
      <c r="P173" s="198"/>
      <c r="Q173" s="198"/>
    </row>
    <row r="174" spans="1:17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268"/>
      <c r="P174" s="198"/>
      <c r="Q174" s="198"/>
    </row>
    <row r="175" spans="1:17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268"/>
      <c r="P175" s="198"/>
      <c r="Q175" s="198"/>
    </row>
    <row r="176" spans="1:17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268"/>
      <c r="P176" s="198"/>
      <c r="Q176" s="198"/>
    </row>
    <row r="177" spans="1:17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268"/>
      <c r="P177" s="198"/>
      <c r="Q177" s="198"/>
    </row>
    <row r="178" spans="1:17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268"/>
      <c r="P178" s="198"/>
      <c r="Q178" s="198"/>
    </row>
    <row r="179" spans="1:17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268"/>
      <c r="P179" s="198"/>
      <c r="Q179" s="198"/>
    </row>
    <row r="180" spans="1:17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268"/>
      <c r="P180" s="198"/>
      <c r="Q180" s="198"/>
    </row>
    <row r="181" spans="1:17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268"/>
      <c r="P181" s="198"/>
      <c r="Q181" s="198"/>
    </row>
    <row r="182" spans="1:17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268"/>
      <c r="P182" s="198"/>
      <c r="Q182" s="198"/>
    </row>
    <row r="183" spans="1:17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268"/>
      <c r="P183" s="198"/>
      <c r="Q183" s="198"/>
    </row>
    <row r="184" spans="1:17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268"/>
      <c r="P184" s="198"/>
      <c r="Q184" s="198"/>
    </row>
    <row r="185" spans="1:17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268"/>
      <c r="P185" s="198"/>
      <c r="Q185" s="198"/>
    </row>
    <row r="186" spans="1:17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268"/>
      <c r="P186" s="198"/>
      <c r="Q186" s="198"/>
    </row>
    <row r="187" spans="1:17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268"/>
      <c r="P187" s="198"/>
      <c r="Q187" s="198"/>
    </row>
    <row r="188" spans="1:17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268"/>
      <c r="P188" s="198"/>
      <c r="Q188" s="198"/>
    </row>
    <row r="189" spans="1:17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268"/>
      <c r="P189" s="198"/>
      <c r="Q189" s="198"/>
    </row>
    <row r="190" spans="1:17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268"/>
      <c r="P190" s="198"/>
      <c r="Q190" s="198"/>
    </row>
    <row r="191" spans="1:17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268"/>
      <c r="P191" s="198"/>
      <c r="Q191" s="198"/>
    </row>
    <row r="192" spans="1:17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268"/>
      <c r="P192" s="198"/>
      <c r="Q192" s="198"/>
    </row>
    <row r="193" spans="1:17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268"/>
      <c r="P193" s="198"/>
      <c r="Q193" s="198"/>
    </row>
    <row r="194" spans="1:17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268"/>
      <c r="P194" s="198"/>
      <c r="Q194" s="198"/>
    </row>
    <row r="195" spans="1:17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268"/>
      <c r="P195" s="198"/>
      <c r="Q195" s="198"/>
    </row>
    <row r="196" spans="1:17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268"/>
      <c r="P196" s="198"/>
      <c r="Q196" s="198"/>
    </row>
    <row r="197" spans="1:17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268"/>
      <c r="P197" s="198"/>
      <c r="Q197" s="198"/>
    </row>
    <row r="198" spans="1:17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268"/>
      <c r="P198" s="198"/>
      <c r="Q198" s="198"/>
    </row>
    <row r="199" spans="1:17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268"/>
      <c r="P199" s="198"/>
      <c r="Q199" s="198"/>
    </row>
    <row r="200" spans="1:17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268"/>
      <c r="P200" s="198"/>
      <c r="Q200" s="198"/>
    </row>
    <row r="201" spans="1:17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268"/>
      <c r="P201" s="198"/>
      <c r="Q201" s="198"/>
    </row>
    <row r="202" spans="1:17" x14ac:dyDescent="0.35">
      <c r="A202" s="198"/>
      <c r="B202" s="198"/>
      <c r="C202" s="198"/>
      <c r="D202" s="198"/>
      <c r="E202" s="269"/>
      <c r="F202" s="198"/>
      <c r="G202" s="266"/>
      <c r="H202" s="198"/>
      <c r="I202" s="198"/>
      <c r="J202" s="198"/>
      <c r="K202" s="198"/>
      <c r="L202" s="198"/>
      <c r="M202" s="198"/>
      <c r="N202" s="198"/>
      <c r="O202" s="268"/>
      <c r="P202" s="198"/>
      <c r="Q202" s="198"/>
    </row>
    <row r="203" spans="1:17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268"/>
      <c r="P203" s="198"/>
      <c r="Q203" s="198"/>
    </row>
    <row r="204" spans="1:17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268"/>
      <c r="P204" s="198"/>
      <c r="Q204" s="198"/>
    </row>
    <row r="205" spans="1:17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268"/>
      <c r="P205" s="198"/>
      <c r="Q205" s="198"/>
    </row>
    <row r="206" spans="1:17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268"/>
      <c r="P206" s="198"/>
      <c r="Q206" s="198"/>
    </row>
    <row r="207" spans="1:17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268"/>
      <c r="P207" s="198"/>
      <c r="Q207" s="198"/>
    </row>
    <row r="208" spans="1:17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268"/>
      <c r="P208" s="198"/>
      <c r="Q208" s="198"/>
    </row>
    <row r="209" spans="1:17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268"/>
      <c r="P209" s="198"/>
      <c r="Q209" s="198"/>
    </row>
    <row r="210" spans="1:17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268"/>
      <c r="P210" s="198"/>
      <c r="Q210" s="198"/>
    </row>
    <row r="211" spans="1:17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268"/>
      <c r="P211" s="198"/>
      <c r="Q211" s="198"/>
    </row>
    <row r="212" spans="1:17" x14ac:dyDescent="0.35">
      <c r="A212" s="198"/>
      <c r="B212" s="198"/>
      <c r="C212" s="198"/>
      <c r="D212" s="198"/>
      <c r="E212" s="269"/>
      <c r="F212" s="198"/>
      <c r="G212" s="266"/>
      <c r="H212" s="198"/>
      <c r="I212" s="198"/>
      <c r="J212" s="198"/>
      <c r="K212" s="198"/>
      <c r="L212" s="198"/>
      <c r="M212" s="198"/>
      <c r="N212" s="198"/>
      <c r="O212" s="268"/>
      <c r="P212" s="198"/>
      <c r="Q212" s="198"/>
    </row>
    <row r="213" spans="1:17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268"/>
      <c r="P213" s="198"/>
      <c r="Q213" s="198"/>
    </row>
    <row r="214" spans="1:17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268"/>
      <c r="P214" s="198"/>
      <c r="Q214" s="198"/>
    </row>
    <row r="215" spans="1:17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268"/>
      <c r="P215" s="198"/>
      <c r="Q215" s="198"/>
    </row>
    <row r="216" spans="1:17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268"/>
      <c r="P216" s="198"/>
      <c r="Q216" s="198"/>
    </row>
    <row r="217" spans="1:17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268"/>
      <c r="P217" s="198"/>
      <c r="Q217" s="198"/>
    </row>
    <row r="218" spans="1:17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268"/>
      <c r="P218" s="198"/>
      <c r="Q218" s="198"/>
    </row>
    <row r="219" spans="1:17" x14ac:dyDescent="0.35">
      <c r="A219" s="198"/>
      <c r="B219" s="198"/>
      <c r="C219" s="198"/>
      <c r="D219" s="198"/>
      <c r="E219" s="269"/>
      <c r="F219" s="198"/>
      <c r="G219" s="266"/>
      <c r="H219" s="198"/>
      <c r="I219" s="198"/>
      <c r="J219" s="198"/>
      <c r="K219" s="198"/>
      <c r="L219" s="198"/>
      <c r="M219" s="198"/>
      <c r="N219" s="198"/>
      <c r="O219" s="268"/>
      <c r="P219" s="198"/>
      <c r="Q219" s="198"/>
    </row>
    <row r="220" spans="1:17" x14ac:dyDescent="0.35">
      <c r="A220" s="198"/>
      <c r="B220" s="198"/>
      <c r="C220" s="198"/>
      <c r="D220" s="198"/>
      <c r="E220" s="269"/>
      <c r="F220" s="198"/>
      <c r="G220" s="266"/>
      <c r="H220" s="198"/>
      <c r="I220" s="198"/>
      <c r="J220" s="198"/>
      <c r="K220" s="198"/>
      <c r="L220" s="198"/>
      <c r="M220" s="198"/>
      <c r="N220" s="198"/>
      <c r="O220" s="268"/>
      <c r="P220" s="198"/>
      <c r="Q220" s="198"/>
    </row>
    <row r="221" spans="1:17" x14ac:dyDescent="0.35">
      <c r="A221" s="198"/>
      <c r="B221" s="198"/>
      <c r="C221" s="198"/>
      <c r="D221" s="198"/>
      <c r="E221" s="269"/>
      <c r="F221" s="198"/>
      <c r="G221" s="266"/>
      <c r="H221" s="198"/>
      <c r="I221" s="198"/>
      <c r="J221" s="198"/>
      <c r="K221" s="198"/>
      <c r="L221" s="198"/>
      <c r="M221" s="198"/>
      <c r="N221" s="198"/>
      <c r="O221" s="268"/>
      <c r="P221" s="198"/>
      <c r="Q221" s="198"/>
    </row>
    <row r="222" spans="1:17" x14ac:dyDescent="0.35">
      <c r="A222" s="198"/>
      <c r="B222" s="198"/>
      <c r="C222" s="198"/>
      <c r="D222" s="198"/>
      <c r="E222" s="269"/>
      <c r="F222" s="198"/>
      <c r="G222" s="266"/>
      <c r="H222" s="198"/>
      <c r="I222" s="198"/>
      <c r="J222" s="198"/>
      <c r="K222" s="198"/>
      <c r="L222" s="198"/>
      <c r="M222" s="198"/>
      <c r="N222" s="198"/>
      <c r="O222" s="268"/>
      <c r="P222" s="198"/>
      <c r="Q222" s="198"/>
    </row>
    <row r="223" spans="1:17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268"/>
      <c r="P223" s="198"/>
      <c r="Q223" s="198"/>
    </row>
    <row r="224" spans="1:17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268"/>
      <c r="P224" s="198"/>
      <c r="Q224" s="198"/>
    </row>
    <row r="225" spans="1:17" x14ac:dyDescent="0.35">
      <c r="A225" s="198"/>
      <c r="B225" s="198"/>
      <c r="C225" s="198"/>
      <c r="D225" s="198"/>
      <c r="E225" s="269"/>
      <c r="F225" s="198"/>
      <c r="G225" s="266"/>
      <c r="H225" s="198"/>
      <c r="I225" s="198"/>
      <c r="J225" s="198"/>
      <c r="K225" s="198"/>
      <c r="L225" s="198"/>
      <c r="M225" s="198"/>
      <c r="N225" s="198"/>
      <c r="O225" s="268"/>
      <c r="P225" s="198"/>
      <c r="Q225" s="198"/>
    </row>
    <row r="226" spans="1:17" x14ac:dyDescent="0.35">
      <c r="A226" s="198"/>
      <c r="B226" s="198"/>
      <c r="C226" s="198"/>
      <c r="D226" s="198"/>
      <c r="E226" s="269"/>
      <c r="F226" s="198"/>
      <c r="G226" s="266"/>
      <c r="H226" s="198"/>
      <c r="I226" s="198"/>
      <c r="J226" s="198"/>
      <c r="K226" s="198"/>
      <c r="L226" s="198"/>
      <c r="M226" s="198"/>
      <c r="N226" s="198"/>
      <c r="O226" s="268"/>
      <c r="P226" s="198"/>
      <c r="Q226" s="198"/>
    </row>
    <row r="227" spans="1:17" x14ac:dyDescent="0.35">
      <c r="A227" s="198"/>
      <c r="B227" s="198"/>
      <c r="C227" s="198"/>
      <c r="D227" s="198"/>
      <c r="E227" s="269"/>
      <c r="F227" s="198"/>
      <c r="G227" s="266"/>
      <c r="H227" s="198"/>
      <c r="I227" s="198"/>
      <c r="J227" s="198"/>
      <c r="K227" s="198"/>
      <c r="L227" s="198"/>
      <c r="M227" s="198"/>
      <c r="N227" s="198"/>
      <c r="O227" s="268"/>
      <c r="P227" s="198"/>
      <c r="Q227" s="198"/>
    </row>
    <row r="228" spans="1:17" x14ac:dyDescent="0.35">
      <c r="A228" s="198"/>
      <c r="B228" s="198"/>
      <c r="C228" s="198"/>
      <c r="D228" s="198"/>
      <c r="E228" s="269"/>
      <c r="F228" s="198"/>
      <c r="G228" s="266"/>
      <c r="H228" s="198"/>
      <c r="I228" s="198"/>
      <c r="J228" s="198"/>
      <c r="K228" s="198"/>
      <c r="L228" s="198"/>
      <c r="M228" s="198"/>
      <c r="N228" s="198"/>
      <c r="O228" s="268"/>
      <c r="P228" s="198"/>
      <c r="Q228" s="198"/>
    </row>
    <row r="229" spans="1:17" x14ac:dyDescent="0.35">
      <c r="A229" s="198"/>
      <c r="B229" s="198"/>
      <c r="C229" s="198"/>
      <c r="D229" s="198"/>
      <c r="E229" s="269"/>
      <c r="F229" s="198"/>
      <c r="G229" s="266"/>
      <c r="H229" s="198"/>
      <c r="I229" s="198"/>
      <c r="J229" s="198"/>
      <c r="K229" s="198"/>
      <c r="L229" s="198"/>
      <c r="M229" s="198"/>
      <c r="N229" s="198"/>
      <c r="O229" s="268"/>
      <c r="P229" s="198"/>
      <c r="Q229" s="198"/>
    </row>
    <row r="230" spans="1:17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268"/>
      <c r="P230" s="198"/>
      <c r="Q230" s="198"/>
    </row>
    <row r="231" spans="1:17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79"/>
      <c r="I231" s="279"/>
      <c r="J231" s="279"/>
      <c r="K231" s="279"/>
      <c r="L231" s="279"/>
      <c r="M231" s="279"/>
      <c r="N231" s="279"/>
      <c r="O231" s="281"/>
      <c r="P231" s="279"/>
      <c r="Q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O114">
    <cfRule type="duplicateValues" dxfId="52" priority="15"/>
  </conditionalFormatting>
  <conditionalFormatting sqref="O115">
    <cfRule type="duplicateValues" dxfId="51" priority="16"/>
  </conditionalFormatting>
  <conditionalFormatting sqref="O117">
    <cfRule type="duplicateValues" dxfId="50" priority="9"/>
  </conditionalFormatting>
  <conditionalFormatting sqref="O118">
    <cfRule type="duplicateValues" dxfId="49" priority="8"/>
  </conditionalFormatting>
  <conditionalFormatting sqref="O120">
    <cfRule type="duplicateValues" dxfId="48" priority="11"/>
  </conditionalFormatting>
  <conditionalFormatting sqref="O121">
    <cfRule type="duplicateValues" dxfId="47" priority="10"/>
  </conditionalFormatting>
  <conditionalFormatting sqref="O123">
    <cfRule type="duplicateValues" dxfId="46" priority="13"/>
  </conditionalFormatting>
  <conditionalFormatting sqref="O124:O125">
    <cfRule type="duplicateValues" dxfId="45" priority="12"/>
  </conditionalFormatting>
  <conditionalFormatting sqref="O126">
    <cfRule type="duplicateValues" dxfId="44" priority="2"/>
  </conditionalFormatting>
  <conditionalFormatting sqref="O127 O119">
    <cfRule type="duplicateValues" dxfId="43" priority="22"/>
  </conditionalFormatting>
  <conditionalFormatting sqref="O128">
    <cfRule type="duplicateValues" dxfId="42" priority="7"/>
  </conditionalFormatting>
  <conditionalFormatting sqref="O129">
    <cfRule type="duplicateValues" dxfId="41" priority="5"/>
  </conditionalFormatting>
  <conditionalFormatting sqref="O130">
    <cfRule type="duplicateValues" dxfId="40" priority="3"/>
  </conditionalFormatting>
  <conditionalFormatting sqref="O131">
    <cfRule type="duplicateValues" dxfId="39" priority="6"/>
  </conditionalFormatting>
  <conditionalFormatting sqref="O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34" workbookViewId="0">
      <selection activeCell="M112" sqref="M112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65" t="s">
        <v>561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7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68" t="s">
        <v>563</v>
      </c>
      <c r="AN3" s="368"/>
      <c r="AO3" s="369">
        <f ca="1">TODAY()-1</f>
        <v>46048</v>
      </c>
      <c r="AP3" s="369"/>
      <c r="AQ3" s="369"/>
      <c r="AR3" s="369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70" t="s">
        <v>564</v>
      </c>
      <c r="M7" s="371"/>
      <c r="N7" s="371"/>
      <c r="O7" s="372"/>
      <c r="R7" t="s">
        <v>463</v>
      </c>
      <c r="AA7" s="373" t="s">
        <v>565</v>
      </c>
      <c r="AB7" s="374"/>
      <c r="AC7" s="374"/>
      <c r="AD7" s="374"/>
      <c r="AE7" s="375"/>
      <c r="AF7" s="382" t="s">
        <v>122</v>
      </c>
      <c r="AG7" s="385" t="s">
        <v>566</v>
      </c>
      <c r="AH7" s="386"/>
      <c r="AI7" s="389" t="s">
        <v>567</v>
      </c>
      <c r="AJ7" s="390"/>
      <c r="AK7" s="349" t="s">
        <v>568</v>
      </c>
      <c r="AL7" s="386"/>
      <c r="AM7" s="350" t="s">
        <v>569</v>
      </c>
      <c r="AN7" s="386"/>
      <c r="AO7" s="349" t="s">
        <v>1</v>
      </c>
      <c r="AP7" s="350"/>
      <c r="AQ7" s="350"/>
      <c r="AR7" s="351"/>
      <c r="AT7" s="140"/>
    </row>
    <row r="8" spans="1:46" ht="12.5" customHeight="1" x14ac:dyDescent="0.35">
      <c r="A8" s="139"/>
      <c r="E8" t="s">
        <v>570</v>
      </c>
      <c r="S8" t="s">
        <v>571</v>
      </c>
      <c r="AA8" s="376"/>
      <c r="AB8" s="377"/>
      <c r="AC8" s="377"/>
      <c r="AD8" s="377"/>
      <c r="AE8" s="378"/>
      <c r="AF8" s="383"/>
      <c r="AG8" s="387"/>
      <c r="AH8" s="388"/>
      <c r="AI8" s="391"/>
      <c r="AJ8" s="392"/>
      <c r="AK8" s="352"/>
      <c r="AL8" s="388"/>
      <c r="AM8" s="353"/>
      <c r="AN8" s="388"/>
      <c r="AO8" s="352"/>
      <c r="AP8" s="353"/>
      <c r="AQ8" s="353"/>
      <c r="AR8" s="354"/>
      <c r="AT8" s="140"/>
    </row>
    <row r="9" spans="1:46" ht="13" customHeight="1" thickBot="1" x14ac:dyDescent="0.4">
      <c r="A9" s="139"/>
      <c r="L9" s="149"/>
      <c r="M9" s="150"/>
      <c r="N9" s="150"/>
      <c r="O9" s="355"/>
      <c r="P9" s="356"/>
      <c r="AA9" s="379"/>
      <c r="AB9" s="380"/>
      <c r="AC9" s="380"/>
      <c r="AD9" s="380"/>
      <c r="AE9" s="381"/>
      <c r="AF9" s="384"/>
      <c r="AG9" s="387"/>
      <c r="AH9" s="388"/>
      <c r="AI9" s="391"/>
      <c r="AJ9" s="392"/>
      <c r="AK9" s="352"/>
      <c r="AL9" s="388"/>
      <c r="AM9" s="353"/>
      <c r="AN9" s="388"/>
      <c r="AO9" s="352"/>
      <c r="AP9" s="353"/>
      <c r="AQ9" s="353"/>
      <c r="AR9" s="35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34" t="s">
        <v>649</v>
      </c>
      <c r="AB10" s="335"/>
      <c r="AC10" s="335"/>
      <c r="AD10" s="335"/>
      <c r="AE10" s="336"/>
      <c r="AF10" s="237" t="s">
        <v>650</v>
      </c>
      <c r="AG10" s="361">
        <v>74</v>
      </c>
      <c r="AH10" s="362"/>
      <c r="AI10" s="363">
        <v>54</v>
      </c>
      <c r="AJ10" s="363"/>
      <c r="AK10" s="364">
        <v>20</v>
      </c>
      <c r="AL10" s="364"/>
      <c r="AM10" s="357">
        <f>AG10-AI10</f>
        <v>20</v>
      </c>
      <c r="AN10" s="357"/>
      <c r="AO10" s="358" t="s">
        <v>651</v>
      </c>
      <c r="AP10" s="359"/>
      <c r="AQ10" s="359"/>
      <c r="AR10" s="360"/>
      <c r="AT10" s="140"/>
    </row>
    <row r="11" spans="1:46" ht="13" customHeight="1" thickBot="1" x14ac:dyDescent="0.4">
      <c r="A11" s="139"/>
      <c r="S11" t="s">
        <v>572</v>
      </c>
      <c r="AA11" s="334" t="s">
        <v>652</v>
      </c>
      <c r="AB11" s="335"/>
      <c r="AC11" s="335"/>
      <c r="AD11" s="335"/>
      <c r="AE11" s="336"/>
      <c r="AF11" s="238" t="s">
        <v>650</v>
      </c>
      <c r="AG11" s="337">
        <v>74</v>
      </c>
      <c r="AH11" s="338"/>
      <c r="AI11" s="339">
        <v>54</v>
      </c>
      <c r="AJ11" s="339">
        <f>'[80]updated Progress'!N2</f>
        <v>85</v>
      </c>
      <c r="AK11" s="340"/>
      <c r="AL11" s="340"/>
      <c r="AM11" s="341">
        <f t="shared" ref="AM11:AM18" si="0">AG11-AI11</f>
        <v>20</v>
      </c>
      <c r="AN11" s="341"/>
      <c r="AO11" s="324"/>
      <c r="AP11" s="325"/>
      <c r="AQ11" s="325"/>
      <c r="AR11" s="326"/>
      <c r="AT11" s="140"/>
    </row>
    <row r="12" spans="1:46" ht="13.5" customHeight="1" thickBot="1" x14ac:dyDescent="0.4">
      <c r="A12" s="139"/>
      <c r="C12" t="s">
        <v>575</v>
      </c>
      <c r="I12" s="308"/>
      <c r="J12" s="393"/>
      <c r="K12" s="154" t="s">
        <v>576</v>
      </c>
      <c r="L12" s="154" t="s">
        <v>577</v>
      </c>
      <c r="M12" s="394" t="s">
        <v>578</v>
      </c>
      <c r="N12" s="393"/>
      <c r="O12" s="152" t="s">
        <v>576</v>
      </c>
      <c r="P12" s="152" t="s">
        <v>577</v>
      </c>
      <c r="Q12" s="394"/>
      <c r="R12" s="308"/>
      <c r="AA12" s="334" t="s">
        <v>129</v>
      </c>
      <c r="AB12" s="335"/>
      <c r="AC12" s="335"/>
      <c r="AD12" s="335"/>
      <c r="AE12" s="336"/>
      <c r="AF12" s="238" t="s">
        <v>650</v>
      </c>
      <c r="AG12" s="337">
        <v>74</v>
      </c>
      <c r="AH12" s="338"/>
      <c r="AI12" s="339">
        <v>54</v>
      </c>
      <c r="AJ12" s="339">
        <f>'[80]updated Progress'!U2</f>
        <v>108</v>
      </c>
      <c r="AK12" s="340"/>
      <c r="AL12" s="340"/>
      <c r="AM12" s="341">
        <f t="shared" si="0"/>
        <v>20</v>
      </c>
      <c r="AN12" s="341"/>
      <c r="AO12" s="327"/>
      <c r="AP12" s="328"/>
      <c r="AQ12" s="328"/>
      <c r="AR12" s="329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34" t="s">
        <v>51</v>
      </c>
      <c r="AB13" s="335"/>
      <c r="AC13" s="335"/>
      <c r="AD13" s="335"/>
      <c r="AE13" s="336"/>
      <c r="AF13" s="239" t="s">
        <v>653</v>
      </c>
      <c r="AG13" s="337">
        <v>196</v>
      </c>
      <c r="AH13" s="338"/>
      <c r="AI13" s="339">
        <v>134</v>
      </c>
      <c r="AJ13" s="339"/>
      <c r="AK13" s="340">
        <v>0</v>
      </c>
      <c r="AL13" s="340"/>
      <c r="AM13" s="341">
        <f t="shared" si="0"/>
        <v>62</v>
      </c>
      <c r="AN13" s="341"/>
      <c r="AO13" s="321" t="s">
        <v>659</v>
      </c>
      <c r="AP13" s="322"/>
      <c r="AQ13" s="322"/>
      <c r="AR13" s="323"/>
      <c r="AT13" s="140"/>
    </row>
    <row r="14" spans="1:46" ht="13" customHeight="1" thickBot="1" x14ac:dyDescent="0.4">
      <c r="A14" s="139"/>
      <c r="C14" t="s">
        <v>583</v>
      </c>
      <c r="K14" s="343"/>
      <c r="L14" s="343"/>
      <c r="O14" s="305"/>
      <c r="P14" s="305"/>
      <c r="R14" s="155"/>
      <c r="S14" s="155"/>
      <c r="T14" s="155"/>
      <c r="U14" s="155"/>
      <c r="W14" t="s">
        <v>584</v>
      </c>
      <c r="AA14" s="334" t="s">
        <v>574</v>
      </c>
      <c r="AB14" s="335"/>
      <c r="AC14" s="335"/>
      <c r="AD14" s="335"/>
      <c r="AE14" s="336"/>
      <c r="AF14" s="238" t="s">
        <v>653</v>
      </c>
      <c r="AG14" s="337">
        <v>196</v>
      </c>
      <c r="AH14" s="338"/>
      <c r="AI14" s="339">
        <f>'[80]updated Progress'!N2</f>
        <v>85</v>
      </c>
      <c r="AJ14" s="339"/>
      <c r="AK14" s="340"/>
      <c r="AL14" s="340"/>
      <c r="AM14" s="341">
        <f t="shared" si="0"/>
        <v>111</v>
      </c>
      <c r="AN14" s="341"/>
      <c r="AO14" s="324"/>
      <c r="AP14" s="325"/>
      <c r="AQ14" s="325"/>
      <c r="AR14" s="326"/>
      <c r="AT14" s="140"/>
    </row>
    <row r="15" spans="1:46" ht="13.5" customHeight="1" thickBot="1" x14ac:dyDescent="0.4">
      <c r="A15" s="139"/>
      <c r="K15" s="342"/>
      <c r="L15" s="342"/>
      <c r="O15" s="153"/>
      <c r="P15" s="153"/>
      <c r="AA15" s="334" t="s">
        <v>579</v>
      </c>
      <c r="AB15" s="335"/>
      <c r="AC15" s="335"/>
      <c r="AD15" s="335"/>
      <c r="AE15" s="336"/>
      <c r="AF15" s="238" t="s">
        <v>653</v>
      </c>
      <c r="AG15" s="337">
        <v>196</v>
      </c>
      <c r="AH15" s="338"/>
      <c r="AI15" s="339">
        <v>114</v>
      </c>
      <c r="AJ15" s="339"/>
      <c r="AK15" s="340">
        <v>3</v>
      </c>
      <c r="AL15" s="340"/>
      <c r="AM15" s="341">
        <f t="shared" si="0"/>
        <v>82</v>
      </c>
      <c r="AN15" s="341"/>
      <c r="AO15" s="324"/>
      <c r="AP15" s="325"/>
      <c r="AQ15" s="325"/>
      <c r="AR15" s="326"/>
      <c r="AT15" s="140"/>
    </row>
    <row r="16" spans="1:46" ht="13.5" customHeight="1" thickBot="1" x14ac:dyDescent="0.4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A16" s="334" t="s">
        <v>582</v>
      </c>
      <c r="AB16" s="335"/>
      <c r="AC16" s="335"/>
      <c r="AD16" s="335"/>
      <c r="AE16" s="336"/>
      <c r="AF16" s="238" t="s">
        <v>654</v>
      </c>
      <c r="AG16" s="337">
        <v>196</v>
      </c>
      <c r="AH16" s="338"/>
      <c r="AI16" s="339">
        <v>0</v>
      </c>
      <c r="AJ16" s="339"/>
      <c r="AK16" s="340"/>
      <c r="AL16" s="340"/>
      <c r="AM16" s="341">
        <f t="shared" si="0"/>
        <v>196</v>
      </c>
      <c r="AN16" s="341"/>
      <c r="AO16" s="327"/>
      <c r="AP16" s="328"/>
      <c r="AQ16" s="328"/>
      <c r="AR16" s="329"/>
      <c r="AT16" s="140"/>
    </row>
    <row r="17" spans="1:52" ht="13.5" customHeight="1" thickBot="1" x14ac:dyDescent="0.4">
      <c r="A17" s="139"/>
      <c r="AA17" s="334" t="s">
        <v>585</v>
      </c>
      <c r="AB17" s="335"/>
      <c r="AC17" s="335"/>
      <c r="AD17" s="335"/>
      <c r="AE17" s="336"/>
      <c r="AF17" s="238" t="s">
        <v>650</v>
      </c>
      <c r="AG17" s="337">
        <v>74</v>
      </c>
      <c r="AH17" s="338"/>
      <c r="AI17" s="339">
        <v>0</v>
      </c>
      <c r="AJ17" s="339"/>
      <c r="AK17" s="340"/>
      <c r="AL17" s="340"/>
      <c r="AM17" s="341">
        <f t="shared" si="0"/>
        <v>74</v>
      </c>
      <c r="AN17" s="341"/>
      <c r="AO17" s="321" t="s">
        <v>660</v>
      </c>
      <c r="AP17" s="322"/>
      <c r="AQ17" s="322"/>
      <c r="AR17" s="323"/>
      <c r="AT17" s="140"/>
    </row>
    <row r="18" spans="1:52" ht="13.5" customHeight="1" thickBot="1" x14ac:dyDescent="0.4">
      <c r="A18" s="139"/>
      <c r="AA18" s="334" t="s">
        <v>586</v>
      </c>
      <c r="AB18" s="335"/>
      <c r="AC18" s="335"/>
      <c r="AD18" s="335"/>
      <c r="AE18" s="336"/>
      <c r="AF18" s="240" t="s">
        <v>650</v>
      </c>
      <c r="AG18" s="344">
        <v>74</v>
      </c>
      <c r="AH18" s="345"/>
      <c r="AI18" s="346">
        <v>0</v>
      </c>
      <c r="AJ18" s="346"/>
      <c r="AK18" s="347"/>
      <c r="AL18" s="347"/>
      <c r="AM18" s="348">
        <f t="shared" si="0"/>
        <v>74</v>
      </c>
      <c r="AN18" s="348"/>
      <c r="AO18" s="330"/>
      <c r="AP18" s="331"/>
      <c r="AQ18" s="331"/>
      <c r="AR18" s="332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19" t="s">
        <v>593</v>
      </c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140"/>
    </row>
    <row r="25" spans="1:52" ht="12" customHeight="1" x14ac:dyDescent="0.35">
      <c r="A25" s="139"/>
      <c r="S25" s="155"/>
      <c r="V25" s="163"/>
      <c r="AT25" s="140"/>
      <c r="AV25" s="308">
        <f>SUM(AV27:AW165)</f>
        <v>66565.550093309022</v>
      </c>
      <c r="AW25" s="308"/>
      <c r="AX25" s="164"/>
      <c r="AY25" s="320">
        <f>SUM(AY27:AZ165)</f>
        <v>171</v>
      </c>
      <c r="AZ25" s="320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06"/>
      <c r="K26" s="307"/>
      <c r="L26" s="166"/>
      <c r="M26" s="166"/>
      <c r="N26" s="306" t="str">
        <f>VLOOKUP(N28,'[80]Location Status'!$A$7:$D$178,2,0)</f>
        <v>Gantry</v>
      </c>
      <c r="O26" s="307"/>
      <c r="P26" s="166"/>
      <c r="Q26" s="166"/>
      <c r="R26" s="306" t="str">
        <f>VLOOKUP(R28,'[80]Location Status'!$A$7:$D$178,2,0)</f>
        <v>1/0</v>
      </c>
      <c r="S26" s="307"/>
      <c r="T26" s="166"/>
      <c r="U26" s="166"/>
      <c r="V26" s="306" t="str">
        <f>VLOOKUP(V28,'[80]Location Status'!$A$7:$D$178,2,0)</f>
        <v>2/0</v>
      </c>
      <c r="W26" s="307"/>
      <c r="X26" s="166"/>
      <c r="Y26" s="166"/>
      <c r="Z26" s="306" t="str">
        <f>VLOOKUP(Z28,'[80]Location Status'!$A$7:$D$178,2,0)</f>
        <v>3/0</v>
      </c>
      <c r="AA26" s="307"/>
      <c r="AB26" s="166"/>
      <c r="AC26" s="166"/>
      <c r="AD26" s="306" t="str">
        <f>VLOOKUP(AD28,'[80]Location Status'!$A$7:$D$178,2,0)</f>
        <v>4/0</v>
      </c>
      <c r="AE26" s="307"/>
      <c r="AF26" s="166"/>
      <c r="AG26" s="166"/>
      <c r="AH26" s="306" t="str">
        <f>VLOOKUP(AH28,'[80]Location Status'!$A$7:$D$178,2,0)</f>
        <v>4/1</v>
      </c>
      <c r="AI26" s="307"/>
      <c r="AJ26" s="166"/>
      <c r="AK26" s="166"/>
      <c r="AL26" s="306" t="str">
        <f>VLOOKUP(AL28,'[80]Location Status'!$A$7:$D$178,2,0)</f>
        <v>4/2</v>
      </c>
      <c r="AM26" s="307"/>
      <c r="AN26" s="166"/>
      <c r="AO26" s="166"/>
      <c r="AP26" s="306" t="str">
        <f>VLOOKUP(AP28,'[80]Location Status'!$A$7:$D$178,2,0)</f>
        <v>5/0</v>
      </c>
      <c r="AQ26" s="30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00"/>
      <c r="M29" s="316"/>
      <c r="N29" s="173" t="s">
        <v>576</v>
      </c>
      <c r="O29" s="173" t="s">
        <v>577</v>
      </c>
      <c r="P29" s="315">
        <f>VLOOKUP(N28,'[80]Location Status'!$A$7:$D$178,4,0)</f>
        <v>116.51609330903607</v>
      </c>
      <c r="Q29" s="316"/>
      <c r="R29" s="71" t="s">
        <v>576</v>
      </c>
      <c r="S29" s="71" t="s">
        <v>577</v>
      </c>
      <c r="T29" s="315">
        <f>VLOOKUP(R28,'[80]Location Status'!$A$7:$D$178,4,0)</f>
        <v>181.08699999999999</v>
      </c>
      <c r="U29" s="316"/>
      <c r="V29" s="173" t="s">
        <v>576</v>
      </c>
      <c r="W29" s="173" t="s">
        <v>577</v>
      </c>
      <c r="X29" s="315">
        <f>VLOOKUP(V28,'[80]Location Status'!$A$7:$D$178,4,0)</f>
        <v>235.87100000000001</v>
      </c>
      <c r="Y29" s="316"/>
      <c r="Z29" s="173" t="s">
        <v>576</v>
      </c>
      <c r="AA29" s="173" t="s">
        <v>577</v>
      </c>
      <c r="AB29" s="315">
        <f>VLOOKUP(Z28,'[80]Location Status'!$A$7:$D$178,4,0)</f>
        <v>248.38800000000001</v>
      </c>
      <c r="AC29" s="316"/>
      <c r="AD29" s="173" t="s">
        <v>576</v>
      </c>
      <c r="AE29" s="173" t="s">
        <v>577</v>
      </c>
      <c r="AF29" s="315">
        <f>VLOOKUP(AD28,'[80]Location Status'!$A$7:$D$178,4,0)</f>
        <v>399.70400000000001</v>
      </c>
      <c r="AG29" s="316"/>
      <c r="AH29" s="173" t="s">
        <v>576</v>
      </c>
      <c r="AI29" s="173" t="s">
        <v>577</v>
      </c>
      <c r="AJ29" s="315">
        <f>VLOOKUP(AH28,'[80]Location Status'!$A$7:$D$178,4,0)</f>
        <v>433.65800000000002</v>
      </c>
      <c r="AK29" s="316"/>
      <c r="AL29" s="173" t="s">
        <v>576</v>
      </c>
      <c r="AM29" s="173" t="s">
        <v>577</v>
      </c>
      <c r="AN29" s="315">
        <f>VLOOKUP(AL28,'[80]Location Status'!$A$7:$D$178,4,0)</f>
        <v>405.41</v>
      </c>
      <c r="AO29" s="316"/>
      <c r="AP29" s="173" t="s">
        <v>576</v>
      </c>
      <c r="AQ29" s="173" t="s">
        <v>577</v>
      </c>
      <c r="AR29" s="300">
        <f>VLOOKUP(AP28,'[80]Location Status'!$A$7:$D$178,4,0)</f>
        <v>369.786</v>
      </c>
      <c r="AS29" s="300"/>
      <c r="AT29" s="171"/>
      <c r="AV29" s="308">
        <f>D29+H29+L29+P29+T29+X29+AB29+AF29+AJ29+AN29+AR29</f>
        <v>2390.420093309036</v>
      </c>
      <c r="AW29" s="308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08"/>
      <c r="AW30" s="308"/>
    </row>
    <row r="31" spans="1:52" x14ac:dyDescent="0.35">
      <c r="A31" s="139"/>
      <c r="N31" s="305"/>
      <c r="O31" s="305"/>
      <c r="R31" s="305"/>
      <c r="S31" s="305"/>
      <c r="V31" s="305"/>
      <c r="W31" s="305"/>
      <c r="Z31" s="305"/>
      <c r="AA31" s="305"/>
      <c r="AD31" s="305"/>
      <c r="AE31" s="305"/>
      <c r="AH31" s="305"/>
      <c r="AI31" s="305"/>
      <c r="AL31" s="305"/>
      <c r="AM31" s="305"/>
      <c r="AP31" s="305"/>
      <c r="AQ31" s="305"/>
      <c r="AT31" s="171"/>
      <c r="AV31" s="308"/>
      <c r="AW31" s="308"/>
    </row>
    <row r="32" spans="1:52" x14ac:dyDescent="0.35">
      <c r="A32" s="139"/>
      <c r="F32" s="174"/>
      <c r="J32" s="167"/>
      <c r="K32" s="166"/>
      <c r="N32" s="306" t="str">
        <f>VLOOKUP(N28,'[80]Location Status'!$A$7:$D$178,3,0)</f>
        <v>GNT</v>
      </c>
      <c r="O32" s="307"/>
      <c r="R32" s="306" t="str">
        <f>VLOOKUP(R28,'[80]Location Status'!$A$7:$D$178,3,0)</f>
        <v>DD60+0</v>
      </c>
      <c r="S32" s="307"/>
      <c r="V32" s="306" t="str">
        <f>VLOOKUP(V28,'[80]Location Status'!$A$7:$D$178,3,0)</f>
        <v>DD60+0</v>
      </c>
      <c r="W32" s="307"/>
      <c r="Z32" s="306" t="str">
        <f>VLOOKUP(Z28,'[80]Location Status'!$A$7:$D$178,3,0)</f>
        <v>DD45+0</v>
      </c>
      <c r="AA32" s="307"/>
      <c r="AD32" s="175" t="str">
        <f>VLOOKUP(AD28,'[80]Location Status'!$A$7:$D$178,3,0)</f>
        <v>DD60+0</v>
      </c>
      <c r="AE32" s="68"/>
      <c r="AH32" s="306" t="str">
        <f>VLOOKUP(AH28,'[80]Location Status'!$A$7:$D$178,3,0)</f>
        <v>DA+3</v>
      </c>
      <c r="AI32" s="307"/>
      <c r="AL32" s="306" t="str">
        <f>VLOOKUP(AL28,'[80]Location Status'!$A$7:$D$178,3,0)</f>
        <v>DA+3</v>
      </c>
      <c r="AM32" s="307"/>
      <c r="AP32" s="306" t="str">
        <f>VLOOKUP(AP28,'[80]Location Status'!$A$7:$D$178,3,0)</f>
        <v>DB2+0</v>
      </c>
      <c r="AQ32" s="307"/>
      <c r="AT32" s="140"/>
      <c r="AV32" s="308"/>
      <c r="AW32" s="308"/>
    </row>
    <row r="33" spans="1:56" x14ac:dyDescent="0.35">
      <c r="A33" s="139"/>
      <c r="AT33" s="140"/>
      <c r="AV33" s="308"/>
      <c r="AW33" s="308"/>
    </row>
    <row r="34" spans="1:56" x14ac:dyDescent="0.35">
      <c r="A34" s="139"/>
      <c r="B34" s="317" t="s">
        <v>593</v>
      </c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140"/>
      <c r="AV34" s="308"/>
      <c r="AW34" s="308"/>
    </row>
    <row r="35" spans="1:56" x14ac:dyDescent="0.35">
      <c r="A35" s="139"/>
      <c r="V35" s="155" t="s">
        <v>594</v>
      </c>
      <c r="AT35" s="140"/>
      <c r="AV35" s="308"/>
      <c r="AW35" s="308"/>
    </row>
    <row r="36" spans="1:56" x14ac:dyDescent="0.35">
      <c r="A36" s="165"/>
      <c r="B36" s="306" t="str">
        <f>VLOOKUP(B38,'[80]Location Status'!$A$7:$D$178,2,0)</f>
        <v>5/1</v>
      </c>
      <c r="C36" s="307"/>
      <c r="D36" s="166"/>
      <c r="E36" s="166"/>
      <c r="F36" s="306" t="str">
        <f>VLOOKUP(F38,'[80]Location Status'!$A$7:$D$178,2,0)</f>
        <v>5/2</v>
      </c>
      <c r="G36" s="307"/>
      <c r="H36" s="166"/>
      <c r="I36" s="166"/>
      <c r="J36" s="306" t="str">
        <f>VLOOKUP(J38,'[80]Location Status'!$A$7:$D$178,2,0)</f>
        <v>5/3</v>
      </c>
      <c r="K36" s="307"/>
      <c r="L36" s="166"/>
      <c r="M36" s="166"/>
      <c r="N36" s="306" t="str">
        <f>VLOOKUP(N38,'[80]Location Status'!$A$7:$D$178,2,0)</f>
        <v>5/4</v>
      </c>
      <c r="O36" s="307"/>
      <c r="P36" s="166"/>
      <c r="Q36" s="166"/>
      <c r="R36" s="306" t="str">
        <f>VLOOKUP(R38,'[80]Location Status'!$A$7:$D$178,2,0)</f>
        <v>5A/0</v>
      </c>
      <c r="S36" s="307"/>
      <c r="T36" s="166"/>
      <c r="U36" s="166"/>
      <c r="V36" s="306" t="str">
        <f>VLOOKUP(V38,'[80]Location Status'!$A$7:$D$178,2,0)</f>
        <v>5A/1</v>
      </c>
      <c r="W36" s="307"/>
      <c r="X36" s="166"/>
      <c r="Y36" s="166"/>
      <c r="Z36" s="306" t="str">
        <f>VLOOKUP(Z38,'[80]Location Status'!$A$7:$D$178,2,0)</f>
        <v>5A/2</v>
      </c>
      <c r="AA36" s="307"/>
      <c r="AB36" s="166"/>
      <c r="AC36" s="166"/>
      <c r="AD36" s="306" t="str">
        <f>VLOOKUP(AD38,'[80]Location Status'!$A$7:$D$178,2,0)</f>
        <v>5A/3</v>
      </c>
      <c r="AE36" s="307"/>
      <c r="AF36" s="166"/>
      <c r="AG36" s="166"/>
      <c r="AH36" s="306" t="str">
        <f>VLOOKUP(AH38,'[80]Location Status'!$A$7:$D$178,2,0)</f>
        <v>5A/4</v>
      </c>
      <c r="AI36" s="307"/>
      <c r="AJ36" s="166"/>
      <c r="AK36" s="166"/>
      <c r="AL36" s="306" t="str">
        <f>VLOOKUP(AL38,'[80]Location Status'!$A$7:$D$178,2,0)</f>
        <v>5B/0</v>
      </c>
      <c r="AM36" s="307"/>
      <c r="AN36" s="166"/>
      <c r="AO36" s="166"/>
      <c r="AP36" s="306" t="str">
        <f>VLOOKUP(AP38,'[80]Location Status'!$A$7:$D$178,2,0)</f>
        <v>5B/1</v>
      </c>
      <c r="AQ36" s="307"/>
      <c r="AR36" s="166"/>
      <c r="AS36" s="166"/>
      <c r="AT36" s="168"/>
      <c r="AU36" s="166"/>
      <c r="AV36" s="308"/>
      <c r="AW36" s="308"/>
      <c r="AX36" s="166"/>
      <c r="AY36" s="166"/>
      <c r="AZ36" s="166"/>
    </row>
    <row r="37" spans="1:56" x14ac:dyDescent="0.35">
      <c r="A37" s="139"/>
      <c r="AT37" s="140"/>
      <c r="AV37" s="308"/>
      <c r="AW37" s="308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0"/>
      <c r="AW38" s="310"/>
    </row>
    <row r="39" spans="1:56" x14ac:dyDescent="0.35">
      <c r="A39" s="139"/>
      <c r="B39" s="71" t="s">
        <v>576</v>
      </c>
      <c r="C39" s="71" t="s">
        <v>577</v>
      </c>
      <c r="D39" s="315">
        <f>VLOOKUP(B38,'[80]Location Status'!$A$7:$D$178,4,0)</f>
        <v>390.072</v>
      </c>
      <c r="E39" s="316"/>
      <c r="F39" s="173" t="s">
        <v>576</v>
      </c>
      <c r="G39" s="173" t="s">
        <v>577</v>
      </c>
      <c r="H39" s="315">
        <f>VLOOKUP(F38,'[80]Location Status'!$A$7:$D$178,4,0)</f>
        <v>388.65199999999999</v>
      </c>
      <c r="I39" s="316"/>
      <c r="J39" s="173" t="s">
        <v>576</v>
      </c>
      <c r="K39" s="173" t="s">
        <v>577</v>
      </c>
      <c r="L39" s="315">
        <f>VLOOKUP(J38,'[80]Location Status'!$A$7:$D$178,4,0)</f>
        <v>404.43799999999999</v>
      </c>
      <c r="M39" s="316"/>
      <c r="N39" s="173" t="s">
        <v>576</v>
      </c>
      <c r="O39" s="173" t="s">
        <v>577</v>
      </c>
      <c r="P39" s="315">
        <f>VLOOKUP(N38,'[80]Location Status'!$A$7:$D$178,4,0)</f>
        <v>409.68200000000002</v>
      </c>
      <c r="Q39" s="316"/>
      <c r="R39" s="173" t="s">
        <v>576</v>
      </c>
      <c r="S39" s="173" t="s">
        <v>577</v>
      </c>
      <c r="T39" s="315">
        <f>VLOOKUP(R38,'[80]Location Status'!$A$7:$D$178,4,0)</f>
        <v>411.935</v>
      </c>
      <c r="U39" s="316"/>
      <c r="V39" s="173" t="s">
        <v>576</v>
      </c>
      <c r="W39" s="173" t="s">
        <v>577</v>
      </c>
      <c r="X39" s="315">
        <f>VLOOKUP(V38,'[80]Location Status'!$A$7:$D$178,4,0)</f>
        <v>405.87900000000002</v>
      </c>
      <c r="Y39" s="316"/>
      <c r="Z39" s="173" t="s">
        <v>576</v>
      </c>
      <c r="AA39" s="173" t="s">
        <v>577</v>
      </c>
      <c r="AB39" s="315">
        <f>VLOOKUP(Z38,'[80]Location Status'!$A$7:$D$178,4,0)</f>
        <v>419.55900000000003</v>
      </c>
      <c r="AC39" s="316"/>
      <c r="AD39" s="173" t="s">
        <v>576</v>
      </c>
      <c r="AE39" s="173" t="s">
        <v>577</v>
      </c>
      <c r="AF39" s="315">
        <f>VLOOKUP(AD38,'[80]Location Status'!$A$7:$D$178,4,0)</f>
        <v>384.86200000000002</v>
      </c>
      <c r="AG39" s="316"/>
      <c r="AH39" s="173" t="s">
        <v>576</v>
      </c>
      <c r="AI39" s="173" t="s">
        <v>577</v>
      </c>
      <c r="AJ39" s="315">
        <f>VLOOKUP(AH38,'[80]Location Status'!$A$7:$D$178,4,0)</f>
        <v>386.18400000000003</v>
      </c>
      <c r="AK39" s="316"/>
      <c r="AL39" s="176" t="s">
        <v>576</v>
      </c>
      <c r="AM39" s="176" t="s">
        <v>577</v>
      </c>
      <c r="AN39" s="315">
        <f>VLOOKUP(AL38,'[80]Location Status'!$A$7:$D$178,4,0)</f>
        <v>411.63900000000001</v>
      </c>
      <c r="AO39" s="316"/>
      <c r="AP39" s="176" t="s">
        <v>576</v>
      </c>
      <c r="AQ39" s="176" t="s">
        <v>577</v>
      </c>
      <c r="AR39" s="313">
        <f>VLOOKUP(AP38,'[80]Location Status'!$A$7:$D$178,4,0)</f>
        <v>411.35899999999998</v>
      </c>
      <c r="AS39" s="318"/>
      <c r="AT39" s="140"/>
      <c r="AV39" s="308">
        <f>D39+H39+L39+P39+T39+X39+AB39+AF39+AJ39+AN39+AR39</f>
        <v>4424.2610000000004</v>
      </c>
      <c r="AW39" s="308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08"/>
      <c r="AW40" s="308"/>
    </row>
    <row r="41" spans="1:56" x14ac:dyDescent="0.35">
      <c r="A41" s="139"/>
      <c r="B41" s="305"/>
      <c r="C41" s="305"/>
      <c r="F41" s="305"/>
      <c r="G41" s="305"/>
      <c r="J41" s="305"/>
      <c r="K41" s="305"/>
      <c r="N41" s="305"/>
      <c r="O41" s="305"/>
      <c r="R41" s="305"/>
      <c r="S41" s="305"/>
      <c r="V41" s="305"/>
      <c r="W41" s="305"/>
      <c r="Z41" s="305"/>
      <c r="AA41" s="305"/>
      <c r="AD41" s="305"/>
      <c r="AE41" s="305"/>
      <c r="AH41" s="305"/>
      <c r="AI41" s="305"/>
      <c r="AL41" s="305"/>
      <c r="AM41" s="305"/>
      <c r="AP41" s="305" t="s">
        <v>595</v>
      </c>
      <c r="AQ41" s="305"/>
      <c r="AT41" s="140"/>
      <c r="AV41" s="308"/>
      <c r="AW41" s="308"/>
    </row>
    <row r="42" spans="1:56" x14ac:dyDescent="0.35">
      <c r="A42" s="139"/>
      <c r="B42" s="175" t="str">
        <f>VLOOKUP(B38,'[80]Location Status'!$A$7:$D$178,3,0)</f>
        <v>DA+0</v>
      </c>
      <c r="C42" s="68"/>
      <c r="F42" s="306" t="str">
        <f>VLOOKUP(F38,'[80]Location Status'!$A$7:$D$178,3,0)</f>
        <v>DA+0</v>
      </c>
      <c r="G42" s="307"/>
      <c r="J42" s="306" t="str">
        <f>VLOOKUP(J38,'[80]Location Status'!$A$7:$D$178,3,0)</f>
        <v>DA+0</v>
      </c>
      <c r="K42" s="307"/>
      <c r="N42" s="306" t="str">
        <f>VLOOKUP(N38,'[80]Location Status'!$A$7:$D$178,3,0)</f>
        <v>DA+3</v>
      </c>
      <c r="O42" s="307"/>
      <c r="R42" s="306" t="str">
        <f>VLOOKUP(R38,'[80]Location Status'!$A$7:$D$178,3,0)</f>
        <v>DC1+0</v>
      </c>
      <c r="S42" s="307"/>
      <c r="V42" s="306" t="str">
        <f>VLOOKUP(V38,'[80]Location Status'!$A$7:$D$178,3,0)</f>
        <v>DA+3</v>
      </c>
      <c r="W42" s="307"/>
      <c r="Z42" s="306" t="str">
        <f>VLOOKUP(Z38,'[80]Location Status'!$A$7:$D$178,3,0)</f>
        <v>DA+0</v>
      </c>
      <c r="AA42" s="307"/>
      <c r="AD42" s="306" t="str">
        <f>VLOOKUP(AD38,'[80]Location Status'!$A$7:$D$178,3,0)</f>
        <v>DA+3</v>
      </c>
      <c r="AE42" s="307"/>
      <c r="AH42" s="306" t="str">
        <f>VLOOKUP(AH38,'[80]Location Status'!$A$7:$D$178,3,0)</f>
        <v>DA+0</v>
      </c>
      <c r="AI42" s="307"/>
      <c r="AL42" s="306" t="str">
        <f>VLOOKUP(AL38,'[80]Location Status'!$A$7:$D$178,3,0)</f>
        <v>DB2+0</v>
      </c>
      <c r="AM42" s="307"/>
      <c r="AP42" s="306" t="str">
        <f>VLOOKUP(AP38,'[80]Location Status'!$A$7:$D$178,3,0)</f>
        <v>DA+3</v>
      </c>
      <c r="AQ42" s="307"/>
      <c r="AT42" s="140"/>
      <c r="AV42" s="308"/>
      <c r="AW42" s="308"/>
    </row>
    <row r="43" spans="1:56" x14ac:dyDescent="0.35">
      <c r="A43" s="139"/>
      <c r="Z43" s="163"/>
      <c r="AT43" s="140"/>
      <c r="AV43" s="308"/>
      <c r="AW43" s="308"/>
    </row>
    <row r="44" spans="1:56" x14ac:dyDescent="0.35">
      <c r="B44" s="317" t="s">
        <v>593</v>
      </c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17"/>
      <c r="AJ44" s="317"/>
      <c r="AK44" s="317"/>
      <c r="AL44" s="317"/>
      <c r="AM44" s="317"/>
      <c r="AN44" s="317"/>
      <c r="AO44" s="317"/>
      <c r="AP44" s="317"/>
      <c r="AQ44" s="317"/>
      <c r="AR44" s="317"/>
      <c r="AS44" s="317"/>
      <c r="AT44" s="140"/>
      <c r="AV44" s="308"/>
      <c r="AW44" s="308"/>
    </row>
    <row r="45" spans="1:56" x14ac:dyDescent="0.35">
      <c r="A45" s="165"/>
      <c r="B45" s="306" t="str">
        <f>VLOOKUP(B47,'[80]Location Status'!$A$7:$D$178,2,0)</f>
        <v>5B/2</v>
      </c>
      <c r="C45" s="307"/>
      <c r="D45" s="166"/>
      <c r="E45" s="166"/>
      <c r="F45" s="306" t="str">
        <f>VLOOKUP(F47,'[80]Location Status'!$A$7:$D$178,2,0)</f>
        <v>5B/3</v>
      </c>
      <c r="G45" s="307"/>
      <c r="H45" s="166"/>
      <c r="I45" s="166"/>
      <c r="J45" s="306" t="str">
        <f>VLOOKUP(J47,'[80]Location Status'!$A$7:$D$178,2,0)</f>
        <v>5B/4</v>
      </c>
      <c r="K45" s="307"/>
      <c r="L45" s="166"/>
      <c r="M45" s="166"/>
      <c r="N45" s="306" t="str">
        <f>VLOOKUP(N47,'[80]Location Status'!$A$7:$D$178,2,0)</f>
        <v>5B/5</v>
      </c>
      <c r="O45" s="307"/>
      <c r="P45" s="166"/>
      <c r="Q45" s="166"/>
      <c r="R45" s="306" t="str">
        <f>VLOOKUP(R47,'[80]Location Status'!$A$7:$D$178,2,0)</f>
        <v>5B/6</v>
      </c>
      <c r="S45" s="307"/>
      <c r="T45" s="166"/>
      <c r="U45" s="166"/>
      <c r="V45" s="306" t="str">
        <f>VLOOKUP(V47,'[80]Location Status'!$A$7:$D$178,2,0)</f>
        <v>5B/7</v>
      </c>
      <c r="W45" s="307"/>
      <c r="X45" s="166"/>
      <c r="Y45" s="166"/>
      <c r="Z45" s="306" t="str">
        <f>VLOOKUP(Z47,'[80]Location Status'!$A$7:$D$178,2,0)</f>
        <v>5B/8</v>
      </c>
      <c r="AA45" s="307"/>
      <c r="AB45" s="166"/>
      <c r="AC45" s="166"/>
      <c r="AD45" s="306" t="str">
        <f>VLOOKUP(AD47,'[80]Location Status'!$A$7:$D$178,2,0)</f>
        <v>5B/9</v>
      </c>
      <c r="AE45" s="307"/>
      <c r="AF45" s="166"/>
      <c r="AG45" s="166"/>
      <c r="AH45" s="306" t="str">
        <f>VLOOKUP(AH47,'[80]Location Status'!$A$7:$D$178,2,0)</f>
        <v>5B/10</v>
      </c>
      <c r="AI45" s="307"/>
      <c r="AJ45" s="166"/>
      <c r="AK45" s="166"/>
      <c r="AL45" s="306" t="str">
        <f>VLOOKUP(AL47,'[80]Location Status'!$A$7:$D$178,2,0)</f>
        <v>5B/11</v>
      </c>
      <c r="AM45" s="307"/>
      <c r="AN45" s="166"/>
      <c r="AO45" s="166"/>
      <c r="AP45" s="306" t="str">
        <f>VLOOKUP(AP47,'[80]Location Status'!$A$7:$D$178,2,0)</f>
        <v>5C/0</v>
      </c>
      <c r="AQ45" s="307"/>
      <c r="AT45" s="140"/>
      <c r="AU45" s="166"/>
      <c r="AV45" s="308"/>
      <c r="AW45" s="308"/>
      <c r="AX45" s="166"/>
      <c r="AY45" s="166"/>
      <c r="AZ45" s="166"/>
    </row>
    <row r="46" spans="1:56" x14ac:dyDescent="0.35">
      <c r="A46" s="139"/>
      <c r="AT46" s="140"/>
      <c r="AV46" s="308"/>
      <c r="AW46" s="308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10"/>
      <c r="AW47" s="310"/>
    </row>
    <row r="48" spans="1:56" x14ac:dyDescent="0.35">
      <c r="A48" s="139"/>
      <c r="B48" s="152" t="s">
        <v>576</v>
      </c>
      <c r="C48" s="152" t="s">
        <v>577</v>
      </c>
      <c r="D48" s="315">
        <f>VLOOKUP(B47,'[80]Location Status'!$A$7:$D$178,4,0)</f>
        <v>423.904</v>
      </c>
      <c r="E48" s="316"/>
      <c r="F48" s="177" t="s">
        <v>576</v>
      </c>
      <c r="G48" s="177" t="s">
        <v>577</v>
      </c>
      <c r="H48" s="315">
        <f>VLOOKUP(F47,'[80]Location Status'!$A$7:$D$178,4,0)</f>
        <v>412</v>
      </c>
      <c r="I48" s="316"/>
      <c r="J48" s="177" t="s">
        <v>576</v>
      </c>
      <c r="K48" s="177" t="s">
        <v>577</v>
      </c>
      <c r="L48" s="315">
        <f>VLOOKUP(J47,'[80]Location Status'!$A$7:$D$178,4,0)</f>
        <v>428.06099999999998</v>
      </c>
      <c r="M48" s="316"/>
      <c r="N48" s="176" t="s">
        <v>576</v>
      </c>
      <c r="O48" s="176" t="s">
        <v>577</v>
      </c>
      <c r="P48" s="315">
        <f>VLOOKUP(N47,'[80]Location Status'!$A$7:$D$178,4,0)</f>
        <v>407.06799999999998</v>
      </c>
      <c r="Q48" s="316"/>
      <c r="R48" s="173" t="s">
        <v>576</v>
      </c>
      <c r="S48" s="173" t="s">
        <v>577</v>
      </c>
      <c r="T48" s="315">
        <f>VLOOKUP(R47,'[80]Location Status'!$A$7:$D$178,4,0)</f>
        <v>431.339</v>
      </c>
      <c r="U48" s="316"/>
      <c r="V48" s="177" t="s">
        <v>576</v>
      </c>
      <c r="W48" s="177" t="s">
        <v>577</v>
      </c>
      <c r="X48" s="315">
        <f>VLOOKUP(V47,'[80]Location Status'!$A$7:$D$178,4,0)</f>
        <v>397.42700000000002</v>
      </c>
      <c r="Y48" s="316"/>
      <c r="Z48" s="177" t="s">
        <v>576</v>
      </c>
      <c r="AA48" s="177" t="s">
        <v>577</v>
      </c>
      <c r="AB48" s="315">
        <f>VLOOKUP(Z47,'[80]Location Status'!$A$7:$D$178,4,0)</f>
        <v>412.54300000000001</v>
      </c>
      <c r="AC48" s="316"/>
      <c r="AD48" s="177" t="s">
        <v>576</v>
      </c>
      <c r="AE48" s="177" t="s">
        <v>577</v>
      </c>
      <c r="AF48" s="313">
        <f>VLOOKUP(AD47,'[80]Location Status'!$A$7:$D$178,4,0)</f>
        <v>406.31599999999997</v>
      </c>
      <c r="AG48" s="314"/>
      <c r="AH48" s="177" t="s">
        <v>576</v>
      </c>
      <c r="AI48" s="177" t="s">
        <v>577</v>
      </c>
      <c r="AJ48" s="315">
        <f>VLOOKUP(AH47,'[80]Location Status'!$A$7:$D$178,4,0)</f>
        <v>431.584</v>
      </c>
      <c r="AK48" s="316"/>
      <c r="AL48" s="176" t="s">
        <v>576</v>
      </c>
      <c r="AM48" s="176" t="s">
        <v>577</v>
      </c>
      <c r="AN48" s="315">
        <f>VLOOKUP(AL47,'[80]Location Status'!$A$7:$D$178,4,0)</f>
        <v>406.78300000000002</v>
      </c>
      <c r="AO48" s="316"/>
      <c r="AP48" s="176" t="s">
        <v>576</v>
      </c>
      <c r="AQ48" s="176" t="s">
        <v>577</v>
      </c>
      <c r="AR48" s="315">
        <f>VLOOKUP(AP47,'[80]Location Status'!$A$7:$D$178,4,0)</f>
        <v>481.77699999999999</v>
      </c>
      <c r="AS48" s="300"/>
      <c r="AT48" s="140"/>
      <c r="AV48" s="308">
        <f>D48+H48+L48+P48+T48+X48+AB48+AF48+AJ48+AN48+AR48</f>
        <v>4638.8019999999997</v>
      </c>
      <c r="AW48" s="308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08"/>
      <c r="AW49" s="308"/>
      <c r="BB49" s="178"/>
      <c r="BC49" s="179"/>
      <c r="BD49" s="180"/>
    </row>
    <row r="50" spans="1:56" x14ac:dyDescent="0.35">
      <c r="A50" s="139"/>
      <c r="B50" s="305" t="s">
        <v>595</v>
      </c>
      <c r="C50" s="305"/>
      <c r="F50" s="305" t="s">
        <v>441</v>
      </c>
      <c r="G50" s="305"/>
      <c r="J50" s="305" t="s">
        <v>441</v>
      </c>
      <c r="K50" s="305"/>
      <c r="N50" s="305" t="s">
        <v>441</v>
      </c>
      <c r="O50" s="305"/>
      <c r="R50" s="305"/>
      <c r="S50" s="305"/>
      <c r="V50" s="305" t="s">
        <v>441</v>
      </c>
      <c r="W50" s="305"/>
      <c r="Z50" s="305" t="s">
        <v>595</v>
      </c>
      <c r="AA50" s="305"/>
      <c r="AD50" s="305" t="s">
        <v>441</v>
      </c>
      <c r="AE50" s="305"/>
      <c r="AH50" s="305" t="s">
        <v>595</v>
      </c>
      <c r="AI50" s="305"/>
      <c r="AL50" s="305" t="s">
        <v>441</v>
      </c>
      <c r="AM50" s="305"/>
      <c r="AP50" s="305"/>
      <c r="AQ50" s="305"/>
      <c r="AT50" s="140"/>
      <c r="AV50" s="308"/>
      <c r="AW50" s="308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08"/>
      <c r="AW51" s="308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08"/>
      <c r="AW52" s="308"/>
    </row>
    <row r="53" spans="1:56" x14ac:dyDescent="0.35">
      <c r="B53" s="317" t="s">
        <v>593</v>
      </c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AD53" s="183" t="s">
        <v>464</v>
      </c>
      <c r="AE53" s="183"/>
      <c r="AT53" s="140"/>
      <c r="AV53" s="308"/>
      <c r="AW53" s="308"/>
    </row>
    <row r="54" spans="1:56" x14ac:dyDescent="0.35">
      <c r="A54" s="165"/>
      <c r="B54" s="306" t="str">
        <f>VLOOKUP(B56,'[80]Location Status'!$A$7:$D$178,2,0)</f>
        <v>5C/1</v>
      </c>
      <c r="C54" s="307"/>
      <c r="D54" s="166"/>
      <c r="E54" s="166"/>
      <c r="F54" s="306" t="str">
        <f>VLOOKUP(F56,'[80]Location Status'!$A$7:$D$178,2,0)</f>
        <v>5C/2</v>
      </c>
      <c r="G54" s="307"/>
      <c r="H54" s="166"/>
      <c r="I54" s="166"/>
      <c r="J54" s="306" t="str">
        <f>VLOOKUP(J56,'[80]Location Status'!$A$7:$D$178,2,0)</f>
        <v>5C/3</v>
      </c>
      <c r="K54" s="307"/>
      <c r="L54" s="166"/>
      <c r="M54" s="166"/>
      <c r="N54" s="306" t="str">
        <f>VLOOKUP(N56,'[80]Location Status'!$A$7:$D$178,2,0)</f>
        <v>6/0</v>
      </c>
      <c r="O54" s="307"/>
      <c r="P54" s="166"/>
      <c r="Q54" s="166"/>
      <c r="R54" s="306" t="str">
        <f>VLOOKUP(R56,'[80]Location Status'!$A$7:$D$178,2,0)</f>
        <v>7/0</v>
      </c>
      <c r="S54" s="307"/>
      <c r="T54" s="166"/>
      <c r="U54" s="166"/>
      <c r="V54" s="306" t="str">
        <f>VLOOKUP(V56,'[80]Location Status'!$A$7:$D$178,2,0)</f>
        <v>7/1</v>
      </c>
      <c r="W54" s="307"/>
      <c r="X54" s="166"/>
      <c r="Y54" s="166"/>
      <c r="Z54" s="306" t="str">
        <f>VLOOKUP(Z56,'[80]Location Status'!$A$7:$D$178,2,0)</f>
        <v>7/2</v>
      </c>
      <c r="AA54" s="307"/>
      <c r="AB54" s="166"/>
      <c r="AC54" s="166"/>
      <c r="AD54" s="306" t="str">
        <f>VLOOKUP(AD56,'[80]Location Status'!$A$7:$D$178,2,0)</f>
        <v>8/0</v>
      </c>
      <c r="AE54" s="307"/>
      <c r="AF54" s="166"/>
      <c r="AG54" s="166"/>
      <c r="AH54" s="306" t="str">
        <f>VLOOKUP(AH56,'[80]Location Status'!$A$7:$D$178,2,0)</f>
        <v>8/1</v>
      </c>
      <c r="AI54" s="307"/>
      <c r="AJ54" s="166"/>
      <c r="AK54" s="166"/>
      <c r="AL54" s="306" t="str">
        <f>VLOOKUP(AL56,'[80]Location Status'!$A$7:$D$178,2,0)</f>
        <v>8/2</v>
      </c>
      <c r="AM54" s="307"/>
      <c r="AN54" s="166"/>
      <c r="AO54" s="166"/>
      <c r="AP54" s="306" t="str">
        <f>VLOOKUP(AP56,'[80]Location Status'!$A$7:$D$178,2,0)</f>
        <v>8/3</v>
      </c>
      <c r="AQ54" s="307"/>
      <c r="AR54" s="166"/>
      <c r="AS54" s="166"/>
      <c r="AT54" s="168"/>
      <c r="AU54" s="166"/>
      <c r="AV54" s="308"/>
      <c r="AW54" s="308"/>
      <c r="AX54" s="166"/>
      <c r="AY54" s="166"/>
      <c r="AZ54" s="166"/>
    </row>
    <row r="55" spans="1:56" x14ac:dyDescent="0.35">
      <c r="A55" s="139"/>
      <c r="AT55" s="140"/>
      <c r="AV55" s="308"/>
      <c r="AW55" s="308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10"/>
      <c r="AW56" s="310"/>
    </row>
    <row r="57" spans="1:56" x14ac:dyDescent="0.35">
      <c r="A57" s="139"/>
      <c r="B57" s="152" t="s">
        <v>576</v>
      </c>
      <c r="C57" s="152" t="s">
        <v>577</v>
      </c>
      <c r="D57" s="315">
        <f>VLOOKUP(B56,'[80]Location Status'!$A$7:$D$178,4,0)</f>
        <v>357.09899999999999</v>
      </c>
      <c r="E57" s="316"/>
      <c r="F57" s="177" t="s">
        <v>576</v>
      </c>
      <c r="G57" s="177" t="s">
        <v>577</v>
      </c>
      <c r="H57" s="315">
        <f>VLOOKUP(F56,'[80]Location Status'!$A$7:$D$178,4,0)</f>
        <v>479.70499999999998</v>
      </c>
      <c r="I57" s="316"/>
      <c r="J57" s="173" t="s">
        <v>576</v>
      </c>
      <c r="K57" s="173" t="s">
        <v>577</v>
      </c>
      <c r="L57" s="315">
        <f>VLOOKUP(J56,'[80]Location Status'!$A$7:$D$178,4,0)</f>
        <v>343.28800000000001</v>
      </c>
      <c r="M57" s="316"/>
      <c r="N57" s="173" t="s">
        <v>576</v>
      </c>
      <c r="O57" s="173" t="s">
        <v>577</v>
      </c>
      <c r="P57" s="313">
        <f>VLOOKUP(N56,'[80]Location Status'!$A$7:$D$178,4,0)</f>
        <v>233.81</v>
      </c>
      <c r="Q57" s="314"/>
      <c r="R57" s="173" t="s">
        <v>576</v>
      </c>
      <c r="S57" s="173" t="s">
        <v>577</v>
      </c>
      <c r="T57" s="315">
        <f>VLOOKUP(R56,'[80]Location Status'!$A$7:$D$178,4,0)</f>
        <v>370.22199999999998</v>
      </c>
      <c r="U57" s="316"/>
      <c r="V57" s="173" t="s">
        <v>576</v>
      </c>
      <c r="W57" s="173" t="s">
        <v>577</v>
      </c>
      <c r="X57" s="315">
        <f>VLOOKUP(V56,'[80]Location Status'!$A$7:$D$178,4,0)</f>
        <v>361.27300000000002</v>
      </c>
      <c r="Y57" s="316"/>
      <c r="Z57" s="177" t="s">
        <v>576</v>
      </c>
      <c r="AA57" s="177" t="s">
        <v>577</v>
      </c>
      <c r="AB57" s="315">
        <f>VLOOKUP(Z56,'[80]Location Status'!$A$7:$D$178,4,0)</f>
        <v>424.95800000000003</v>
      </c>
      <c r="AC57" s="316"/>
      <c r="AD57" s="177" t="s">
        <v>576</v>
      </c>
      <c r="AE57" s="177" t="s">
        <v>577</v>
      </c>
      <c r="AF57" s="313">
        <f>VLOOKUP(AD56,'[80]Location Status'!$A$7:$D$178,4,0)</f>
        <v>385.685</v>
      </c>
      <c r="AG57" s="314"/>
      <c r="AH57" s="177" t="s">
        <v>576</v>
      </c>
      <c r="AI57" s="177" t="s">
        <v>577</v>
      </c>
      <c r="AJ57" s="315">
        <f>VLOOKUP(AH56,'[80]Location Status'!$A$7:$D$178,4,0)</f>
        <v>365.00299999999999</v>
      </c>
      <c r="AK57" s="316"/>
      <c r="AL57" s="177" t="s">
        <v>576</v>
      </c>
      <c r="AM57" s="177" t="s">
        <v>577</v>
      </c>
      <c r="AN57" s="315">
        <f>VLOOKUP(AL56,'[80]Location Status'!$A$7:$D$178,4,0)</f>
        <v>345.87700000000001</v>
      </c>
      <c r="AO57" s="316"/>
      <c r="AP57" s="177" t="s">
        <v>576</v>
      </c>
      <c r="AQ57" s="177" t="s">
        <v>577</v>
      </c>
      <c r="AR57" s="315">
        <f>VLOOKUP(AP56,'[80]Location Status'!$A$7:$D$178,4,0)</f>
        <v>346.53800000000001</v>
      </c>
      <c r="AS57" s="300"/>
      <c r="AT57" s="140"/>
      <c r="AV57" s="308">
        <f>D57+H57+L57+P57+T57+X57+AB57+AF57+AJ57+AN57+AR57</f>
        <v>4013.4580000000001</v>
      </c>
      <c r="AW57" s="308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08"/>
      <c r="AW58" s="308"/>
      <c r="BB58" s="178"/>
      <c r="BC58" s="179"/>
      <c r="BD58" s="180"/>
    </row>
    <row r="59" spans="1:56" x14ac:dyDescent="0.35">
      <c r="A59" s="139"/>
      <c r="B59" s="305" t="s">
        <v>441</v>
      </c>
      <c r="C59" s="305"/>
      <c r="F59" s="305" t="s">
        <v>441</v>
      </c>
      <c r="G59" s="305"/>
      <c r="J59" s="305"/>
      <c r="K59" s="305"/>
      <c r="N59" s="305"/>
      <c r="O59" s="305"/>
      <c r="R59" s="305"/>
      <c r="S59" s="305"/>
      <c r="V59" s="305"/>
      <c r="W59" s="305"/>
      <c r="Z59" s="302" t="s">
        <v>441</v>
      </c>
      <c r="AA59" s="303"/>
      <c r="AD59" s="305" t="s">
        <v>441</v>
      </c>
      <c r="AE59" s="305"/>
      <c r="AH59" s="305" t="s">
        <v>441</v>
      </c>
      <c r="AI59" s="305"/>
      <c r="AL59" s="305" t="s">
        <v>441</v>
      </c>
      <c r="AM59" s="305"/>
      <c r="AP59" s="305" t="s">
        <v>595</v>
      </c>
      <c r="AQ59" s="305"/>
      <c r="AT59" s="140"/>
      <c r="AV59" s="308"/>
      <c r="AW59" s="308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08"/>
      <c r="AW60" s="308"/>
      <c r="BB60" s="178"/>
      <c r="BC60" s="179"/>
      <c r="BD60" s="180"/>
    </row>
    <row r="61" spans="1:56" x14ac:dyDescent="0.35">
      <c r="A61" s="139"/>
      <c r="AT61" s="140"/>
      <c r="AV61" s="308"/>
      <c r="AW61" s="308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08"/>
      <c r="AW62" s="308"/>
      <c r="BB62" s="178"/>
      <c r="BC62" s="179"/>
      <c r="BD62" s="180"/>
    </row>
    <row r="63" spans="1:56" x14ac:dyDescent="0.35">
      <c r="A63" s="139"/>
      <c r="B63" s="306" t="str">
        <f>VLOOKUP(B65,'[80]Location Status'!$A$7:$D$178,2,0)</f>
        <v>9/0</v>
      </c>
      <c r="C63" s="306"/>
      <c r="F63" s="306" t="str">
        <f>VLOOKUP(F65,'[80]Location Status'!$A$7:$D$178,2,0)</f>
        <v>10/0</v>
      </c>
      <c r="G63" s="306"/>
      <c r="J63" s="306" t="str">
        <f>VLOOKUP(J65,'[80]Location Status'!$A$7:$D$178,2,0)</f>
        <v>10/1</v>
      </c>
      <c r="K63" s="306"/>
      <c r="N63" s="306" t="str">
        <f>VLOOKUP(N65,'[80]Location Status'!$A$7:$D$178,2,0)</f>
        <v>10/2</v>
      </c>
      <c r="O63" s="306"/>
      <c r="R63" s="306" t="str">
        <f>VLOOKUP(R65,'[80]Location Status'!$A$7:$D$178,2,0)</f>
        <v>10/3</v>
      </c>
      <c r="S63" s="306"/>
      <c r="V63" s="306" t="str">
        <f>VLOOKUP(V65,'[80]Location Status'!$A$7:$D$178,2,0)</f>
        <v>10/4</v>
      </c>
      <c r="W63" s="306"/>
      <c r="Z63" s="306" t="str">
        <f>VLOOKUP(Z65,'[80]Location Status'!$A$7:$D$178,2,0)</f>
        <v>11/0</v>
      </c>
      <c r="AA63" s="306"/>
      <c r="AD63" s="306" t="str">
        <f>VLOOKUP(AD65,'[80]Location Status'!$A$7:$D$178,2,0)</f>
        <v>11/1</v>
      </c>
      <c r="AE63" s="306"/>
      <c r="AH63" s="306" t="str">
        <f>VLOOKUP(AH65,'[80]Location Status'!$A$7:$D$178,2,0)</f>
        <v>11/2</v>
      </c>
      <c r="AI63" s="306"/>
      <c r="AL63" s="306" t="str">
        <f>VLOOKUP(AL65,'[80]Location Status'!$A$7:$D$178,2,0)</f>
        <v>11/3</v>
      </c>
      <c r="AM63" s="306"/>
      <c r="AP63" s="306" t="str">
        <f>VLOOKUP(AP65,'[80]Location Status'!$A$7:$D$178,2,0)</f>
        <v>11/4</v>
      </c>
      <c r="AQ63" s="306"/>
      <c r="AT63" s="140"/>
      <c r="AV63" s="308"/>
      <c r="AW63" s="308"/>
      <c r="BB63" s="178"/>
      <c r="BC63" s="179"/>
      <c r="BD63" s="180"/>
    </row>
    <row r="64" spans="1:56" x14ac:dyDescent="0.35">
      <c r="A64" s="139"/>
      <c r="AT64" s="140"/>
      <c r="AV64" s="308"/>
      <c r="AW64" s="308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10"/>
      <c r="AW65" s="310"/>
    </row>
    <row r="66" spans="1:56" x14ac:dyDescent="0.35">
      <c r="A66" s="139"/>
      <c r="B66" s="151" t="s">
        <v>576</v>
      </c>
      <c r="C66" s="151" t="s">
        <v>577</v>
      </c>
      <c r="D66" s="313">
        <f>VLOOKUP(B65,'[80]Location Status'!$A$7:$D$178,4,0)</f>
        <v>195.429</v>
      </c>
      <c r="E66" s="314"/>
      <c r="F66" s="177" t="s">
        <v>576</v>
      </c>
      <c r="G66" s="177" t="s">
        <v>577</v>
      </c>
      <c r="H66" s="315">
        <f>VLOOKUP(F65,'[80]Location Status'!$A$7:$D$178,4,0)</f>
        <v>327.43</v>
      </c>
      <c r="I66" s="316"/>
      <c r="J66" s="177" t="s">
        <v>576</v>
      </c>
      <c r="K66" s="177" t="s">
        <v>577</v>
      </c>
      <c r="L66" s="315">
        <f>VLOOKUP(J65,'[80]Location Status'!$A$7:$D$178,4,0)</f>
        <v>437.142</v>
      </c>
      <c r="M66" s="316"/>
      <c r="N66" s="177" t="s">
        <v>576</v>
      </c>
      <c r="O66" s="177" t="s">
        <v>577</v>
      </c>
      <c r="P66" s="315">
        <f>VLOOKUP(N65,'[80]Location Status'!$A$7:$D$178,4,0)</f>
        <v>398.44499999999999</v>
      </c>
      <c r="Q66" s="316"/>
      <c r="R66" s="177" t="s">
        <v>576</v>
      </c>
      <c r="S66" s="177" t="s">
        <v>577</v>
      </c>
      <c r="T66" s="315">
        <f>VLOOKUP(R65,'[80]Location Status'!$A$7:$D$178,4,0)</f>
        <v>385.096</v>
      </c>
      <c r="U66" s="316"/>
      <c r="V66" s="173" t="s">
        <v>576</v>
      </c>
      <c r="W66" s="173" t="s">
        <v>577</v>
      </c>
      <c r="X66" s="315">
        <f>VLOOKUP(V65,'[80]Location Status'!$A$7:$D$178,4,0)</f>
        <v>418.04500000000002</v>
      </c>
      <c r="Y66" s="316"/>
      <c r="Z66" s="177" t="s">
        <v>576</v>
      </c>
      <c r="AA66" s="177" t="s">
        <v>577</v>
      </c>
      <c r="AB66" s="315">
        <f>VLOOKUP(Z65,'[80]Location Status'!$A$7:$D$178,4,0)</f>
        <v>356.43</v>
      </c>
      <c r="AC66" s="316"/>
      <c r="AD66" s="177" t="s">
        <v>576</v>
      </c>
      <c r="AE66" s="177" t="s">
        <v>577</v>
      </c>
      <c r="AF66" s="315">
        <f>VLOOKUP(AD65,'[80]Location Status'!$A$7:$D$178,4,0)</f>
        <v>400.90300000000002</v>
      </c>
      <c r="AG66" s="316"/>
      <c r="AH66" s="177" t="s">
        <v>576</v>
      </c>
      <c r="AI66" s="177" t="s">
        <v>577</v>
      </c>
      <c r="AJ66" s="315">
        <f>VLOOKUP(AH65,'[80]Location Status'!$A$7:$D$178,4,0)</f>
        <v>414.95100000000002</v>
      </c>
      <c r="AK66" s="316"/>
      <c r="AL66" s="177" t="s">
        <v>576</v>
      </c>
      <c r="AM66" s="177" t="s">
        <v>577</v>
      </c>
      <c r="AN66" s="315">
        <f>VLOOKUP(AL65,'[80]Location Status'!$A$7:$D$178,4,0)</f>
        <v>418.08800000000002</v>
      </c>
      <c r="AO66" s="316"/>
      <c r="AP66" s="177" t="s">
        <v>576</v>
      </c>
      <c r="AQ66" s="177" t="s">
        <v>577</v>
      </c>
      <c r="AR66" s="315">
        <f>VLOOKUP(AP65,'[80]Location Status'!$A$7:$D$178,4,0)</f>
        <v>397.64</v>
      </c>
      <c r="AS66" s="300"/>
      <c r="AT66" s="140"/>
      <c r="AV66" s="308">
        <f>D66+H66+L66+P66+T66+X66+AB66+AF66+AJ66+AN66+AR66</f>
        <v>4149.5990000000002</v>
      </c>
      <c r="AW66" s="308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08"/>
      <c r="AW67" s="308"/>
      <c r="BB67" s="179"/>
      <c r="BC67" s="179"/>
      <c r="BD67" s="180"/>
    </row>
    <row r="68" spans="1:56" x14ac:dyDescent="0.35">
      <c r="A68" s="139"/>
      <c r="B68" s="305"/>
      <c r="C68" s="305"/>
      <c r="F68" s="305"/>
      <c r="G68" s="305"/>
      <c r="J68" s="302" t="s">
        <v>595</v>
      </c>
      <c r="K68" s="303"/>
      <c r="N68" s="302" t="s">
        <v>441</v>
      </c>
      <c r="O68" s="303"/>
      <c r="R68" s="302" t="s">
        <v>441</v>
      </c>
      <c r="S68" s="303"/>
      <c r="V68" s="305"/>
      <c r="W68" s="305"/>
      <c r="Z68" s="304" t="s">
        <v>441</v>
      </c>
      <c r="AA68" s="304"/>
      <c r="AD68" s="302" t="s">
        <v>595</v>
      </c>
      <c r="AE68" s="303"/>
      <c r="AH68" s="302" t="s">
        <v>595</v>
      </c>
      <c r="AI68" s="303"/>
      <c r="AL68" s="304" t="s">
        <v>441</v>
      </c>
      <c r="AM68" s="304"/>
      <c r="AP68" s="304" t="s">
        <v>441</v>
      </c>
      <c r="AQ68" s="304"/>
      <c r="AT68" s="140"/>
      <c r="AV68" s="308"/>
      <c r="AW68" s="308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08"/>
      <c r="AW69" s="308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08"/>
      <c r="AW70" s="308"/>
      <c r="BB70" s="179"/>
      <c r="BC70" s="179"/>
      <c r="BD70" s="180"/>
    </row>
    <row r="71" spans="1:56" x14ac:dyDescent="0.35">
      <c r="A71" s="139"/>
      <c r="AT71" s="140"/>
      <c r="AV71" s="308"/>
      <c r="AW71" s="308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08"/>
      <c r="AW72" s="308"/>
      <c r="BB72" s="179"/>
      <c r="BC72" s="179"/>
      <c r="BD72" s="180"/>
    </row>
    <row r="73" spans="1:56" x14ac:dyDescent="0.35">
      <c r="A73" s="139"/>
      <c r="B73" s="306" t="str">
        <f>VLOOKUP(B75,'[80]Location Status'!$A$7:$D$178,2,0)</f>
        <v>11/5</v>
      </c>
      <c r="C73" s="307"/>
      <c r="F73" s="306" t="str">
        <f>VLOOKUP(F75,'[80]Location Status'!$A$7:$D$178,2,0)</f>
        <v>11/6</v>
      </c>
      <c r="G73" s="307"/>
      <c r="J73" s="306" t="str">
        <f>VLOOKUP(J75,'[80]Location Status'!$A$7:$D$178,2,0)</f>
        <v>12/0</v>
      </c>
      <c r="K73" s="307"/>
      <c r="N73" s="306" t="str">
        <f>VLOOKUP(N75,'[80]Location Status'!$A$7:$D$178,2,0)</f>
        <v>12/1</v>
      </c>
      <c r="O73" s="307"/>
      <c r="R73" s="306" t="str">
        <f>VLOOKUP(R75,'[80]Location Status'!$A$7:$D$178,2,0)</f>
        <v>12/2</v>
      </c>
      <c r="S73" s="307"/>
      <c r="V73" s="306" t="str">
        <f>VLOOKUP(V75,'[80]Location Status'!$A$7:$D$178,2,0)</f>
        <v>12/3</v>
      </c>
      <c r="W73" s="307"/>
      <c r="Z73" s="306" t="str">
        <f>VLOOKUP(Z75,'[80]Location Status'!$A$7:$D$178,2,0)</f>
        <v>12/4</v>
      </c>
      <c r="AA73" s="307"/>
      <c r="AD73" s="306" t="str">
        <f>VLOOKUP(AD75,'[80]Location Status'!$A$7:$D$178,2,0)</f>
        <v>12/5</v>
      </c>
      <c r="AE73" s="307"/>
      <c r="AH73" s="306" t="str">
        <f>VLOOKUP(AH75,'[80]Location Status'!$A$7:$D$178,2,0)</f>
        <v>13/0</v>
      </c>
      <c r="AI73" s="307"/>
      <c r="AL73" s="306" t="str">
        <f>VLOOKUP(AL75,'[80]Location Status'!$A$7:$D$178,2,0)</f>
        <v>13/1</v>
      </c>
      <c r="AM73" s="307"/>
      <c r="AP73" s="306" t="str">
        <f>VLOOKUP(AP75,'[80]Location Status'!$A$7:$D$178,2,0)</f>
        <v>13/2</v>
      </c>
      <c r="AQ73" s="307"/>
      <c r="AT73" s="140"/>
      <c r="AV73" s="308"/>
      <c r="AW73" s="308"/>
      <c r="BB73" s="178"/>
      <c r="BC73" s="179"/>
      <c r="BD73" s="180"/>
    </row>
    <row r="74" spans="1:56" x14ac:dyDescent="0.35">
      <c r="A74" s="139"/>
      <c r="AT74" s="140"/>
      <c r="AV74" s="308"/>
      <c r="AW74" s="308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10"/>
      <c r="AW75" s="310"/>
    </row>
    <row r="76" spans="1:56" x14ac:dyDescent="0.35">
      <c r="A76" s="139"/>
      <c r="B76" s="177" t="s">
        <v>576</v>
      </c>
      <c r="C76" s="177" t="s">
        <v>577</v>
      </c>
      <c r="D76" s="300">
        <f>VLOOKUP(B75,'[80]Location Status'!$A$7:$D$178,4,0)</f>
        <v>416.399</v>
      </c>
      <c r="E76" s="301"/>
      <c r="F76" s="177" t="s">
        <v>576</v>
      </c>
      <c r="G76" s="177" t="s">
        <v>577</v>
      </c>
      <c r="H76" s="300">
        <f>VLOOKUP(F75,'[80]Location Status'!$A$7:$D$178,4,0)</f>
        <v>328.48899999999998</v>
      </c>
      <c r="I76" s="301"/>
      <c r="J76" s="177" t="s">
        <v>576</v>
      </c>
      <c r="K76" s="177" t="s">
        <v>577</v>
      </c>
      <c r="L76" s="300">
        <f>VLOOKUP(J75,'[80]Location Status'!$A$7:$D$178,4,0)</f>
        <v>369</v>
      </c>
      <c r="M76" s="301"/>
      <c r="N76" s="177" t="s">
        <v>576</v>
      </c>
      <c r="O76" s="177" t="s">
        <v>577</v>
      </c>
      <c r="P76" s="300">
        <f>VLOOKUP(N75,'[80]Location Status'!$A$7:$D$178,4,0)</f>
        <v>381</v>
      </c>
      <c r="Q76" s="301"/>
      <c r="R76" s="177" t="s">
        <v>576</v>
      </c>
      <c r="S76" s="177" t="s">
        <v>577</v>
      </c>
      <c r="T76" s="300">
        <f>VLOOKUP(R75,'[80]Location Status'!$A$7:$D$178,4,0)</f>
        <v>385</v>
      </c>
      <c r="U76" s="301"/>
      <c r="V76" s="177" t="s">
        <v>576</v>
      </c>
      <c r="W76" s="177" t="s">
        <v>577</v>
      </c>
      <c r="X76" s="300">
        <f>VLOOKUP(V75,'[80]Location Status'!$A$7:$D$178,4,0)</f>
        <v>403</v>
      </c>
      <c r="Y76" s="301"/>
      <c r="Z76" s="177" t="s">
        <v>576</v>
      </c>
      <c r="AA76" s="177" t="s">
        <v>577</v>
      </c>
      <c r="AB76" s="300">
        <f>VLOOKUP(Z75,'[80]Location Status'!$A$7:$D$178,4,0)</f>
        <v>436</v>
      </c>
      <c r="AC76" s="301"/>
      <c r="AD76" s="177" t="s">
        <v>576</v>
      </c>
      <c r="AE76" s="177" t="s">
        <v>577</v>
      </c>
      <c r="AF76" s="300">
        <f>VLOOKUP(AD75,'[80]Location Status'!$A$7:$D$178,4,0)</f>
        <v>398.42599999999999</v>
      </c>
      <c r="AG76" s="301"/>
      <c r="AH76" s="177" t="s">
        <v>576</v>
      </c>
      <c r="AI76" s="177" t="s">
        <v>577</v>
      </c>
      <c r="AJ76" s="300">
        <f>VLOOKUP(AH75,'[80]Location Status'!$A$7:$D$178,4,0)</f>
        <v>387.00400000000002</v>
      </c>
      <c r="AK76" s="301"/>
      <c r="AL76" s="177" t="s">
        <v>576</v>
      </c>
      <c r="AM76" s="177" t="s">
        <v>577</v>
      </c>
      <c r="AN76" s="300">
        <f>VLOOKUP(AL75,'[80]Location Status'!$A$7:$D$178,4,0)</f>
        <v>361</v>
      </c>
      <c r="AO76" s="301"/>
      <c r="AP76" s="173" t="s">
        <v>576</v>
      </c>
      <c r="AQ76" s="173" t="s">
        <v>577</v>
      </c>
      <c r="AR76" s="300">
        <f>VLOOKUP(AP75,'[80]Location Status'!$A$7:$D$178,4,0)</f>
        <v>371</v>
      </c>
      <c r="AS76" s="301"/>
      <c r="AT76" s="140"/>
      <c r="AV76" s="308">
        <f>D76+H76+L76+P76+T76+X76+AB76+AF76+AJ76+AN76+AR76</f>
        <v>4236.3179999999993</v>
      </c>
      <c r="AW76" s="308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08"/>
      <c r="AW77" s="308"/>
      <c r="BB77" s="179"/>
      <c r="BC77" s="179"/>
      <c r="BD77" s="180"/>
    </row>
    <row r="78" spans="1:56" x14ac:dyDescent="0.35">
      <c r="A78" s="139"/>
      <c r="B78" s="304" t="s">
        <v>441</v>
      </c>
      <c r="C78" s="304"/>
      <c r="F78" s="302" t="s">
        <v>441</v>
      </c>
      <c r="G78" s="303"/>
      <c r="J78" s="302" t="s">
        <v>595</v>
      </c>
      <c r="K78" s="303"/>
      <c r="N78" s="304" t="s">
        <v>441</v>
      </c>
      <c r="O78" s="304"/>
      <c r="R78" s="304" t="s">
        <v>441</v>
      </c>
      <c r="S78" s="304"/>
      <c r="V78" s="302" t="s">
        <v>595</v>
      </c>
      <c r="W78" s="303"/>
      <c r="Z78" s="302" t="s">
        <v>595</v>
      </c>
      <c r="AA78" s="303"/>
      <c r="AD78" s="304" t="s">
        <v>441</v>
      </c>
      <c r="AE78" s="304"/>
      <c r="AH78" s="302" t="s">
        <v>441</v>
      </c>
      <c r="AI78" s="303"/>
      <c r="AL78" s="304" t="s">
        <v>441</v>
      </c>
      <c r="AM78" s="304"/>
      <c r="AP78" s="305"/>
      <c r="AQ78" s="305"/>
      <c r="AT78" s="140"/>
      <c r="AV78" s="308"/>
      <c r="AW78" s="308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08"/>
      <c r="AW79" s="308"/>
      <c r="BB79" s="179"/>
      <c r="BC79" s="179"/>
      <c r="BD79" s="180"/>
    </row>
    <row r="80" spans="1:56" x14ac:dyDescent="0.35">
      <c r="AT80" s="140"/>
      <c r="AV80" s="308"/>
      <c r="AW80" s="308"/>
      <c r="BB80" s="179"/>
      <c r="BC80" s="179"/>
      <c r="BD80" s="180"/>
    </row>
    <row r="81" spans="1:56" x14ac:dyDescent="0.35">
      <c r="A81" s="139"/>
      <c r="B81" s="306" t="str">
        <f>VLOOKUP(B83,'[80]Location Status'!$A$7:$D$178,2,0)</f>
        <v>13/3</v>
      </c>
      <c r="C81" s="307"/>
      <c r="F81" s="306" t="str">
        <f>VLOOKUP(F83,'[80]Location Status'!$A$7:$D$178,2,0)</f>
        <v>13/4</v>
      </c>
      <c r="G81" s="307"/>
      <c r="J81" s="306" t="str">
        <f>VLOOKUP(J83,'[80]Location Status'!$A$7:$D$178,2,0)</f>
        <v>13/5</v>
      </c>
      <c r="K81" s="307"/>
      <c r="N81" s="306" t="str">
        <f>VLOOKUP(N83,'[80]Location Status'!$A$7:$D$178,2,0)</f>
        <v>13/6</v>
      </c>
      <c r="O81" s="307"/>
      <c r="R81" s="306" t="str">
        <f>VLOOKUP(R83,'[80]Location Status'!$A$7:$D$178,2,0)</f>
        <v>14/0</v>
      </c>
      <c r="S81" s="307"/>
      <c r="V81" s="306" t="str">
        <f>VLOOKUP(V83,'[80]Location Status'!$A$7:$D$178,2,0)</f>
        <v>14/1</v>
      </c>
      <c r="W81" s="307"/>
      <c r="Z81" s="306" t="str">
        <f>VLOOKUP(Z83,'[80]Location Status'!$A$7:$D$178,2,0)</f>
        <v>14/2</v>
      </c>
      <c r="AA81" s="307"/>
      <c r="AD81" s="306" t="str">
        <f>VLOOKUP(AD83,'[80]Location Status'!$A$7:$D$178,2,0)</f>
        <v>14/3</v>
      </c>
      <c r="AE81" s="307"/>
      <c r="AH81" s="306" t="str">
        <f>VLOOKUP(AH83,'[80]Location Status'!$A$7:$D$178,2,0)</f>
        <v>14/4</v>
      </c>
      <c r="AI81" s="307"/>
      <c r="AL81" s="306" t="str">
        <f>VLOOKUP(AL83,'[80]Location Status'!$A$7:$D$178,2,0)</f>
        <v>14/5</v>
      </c>
      <c r="AM81" s="307"/>
      <c r="AP81" s="306" t="str">
        <f>VLOOKUP(AP83,'[80]Location Status'!$A$7:$D$178,2,0)</f>
        <v>14/6</v>
      </c>
      <c r="AQ81" s="307"/>
      <c r="AT81" s="140"/>
      <c r="AV81" s="308"/>
      <c r="AW81" s="308"/>
      <c r="BB81" s="178"/>
      <c r="BC81" s="179"/>
      <c r="BD81" s="180"/>
    </row>
    <row r="82" spans="1:56" x14ac:dyDescent="0.35">
      <c r="A82" s="139"/>
      <c r="AT82" s="140"/>
      <c r="AV82" s="308"/>
      <c r="AW82" s="308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10"/>
      <c r="AW83" s="310"/>
    </row>
    <row r="84" spans="1:56" x14ac:dyDescent="0.35">
      <c r="A84" s="139"/>
      <c r="B84" s="177" t="s">
        <v>576</v>
      </c>
      <c r="C84" s="177" t="s">
        <v>577</v>
      </c>
      <c r="D84" s="306">
        <f>VLOOKUP(B83,'[80]Location Status'!$A$7:$D$178,4,0)</f>
        <v>374</v>
      </c>
      <c r="E84" s="307"/>
      <c r="F84" s="177" t="s">
        <v>576</v>
      </c>
      <c r="G84" s="177" t="s">
        <v>577</v>
      </c>
      <c r="H84" s="306">
        <f>VLOOKUP(F83,'[80]Location Status'!$A$7:$D$178,4,0)</f>
        <v>441</v>
      </c>
      <c r="I84" s="307"/>
      <c r="J84" s="177" t="s">
        <v>576</v>
      </c>
      <c r="K84" s="177" t="s">
        <v>577</v>
      </c>
      <c r="L84" s="306">
        <f>VLOOKUP(J83,'[80]Location Status'!$A$7:$D$178,4,0)</f>
        <v>376</v>
      </c>
      <c r="M84" s="307"/>
      <c r="N84" s="177" t="s">
        <v>576</v>
      </c>
      <c r="O84" s="177" t="s">
        <v>577</v>
      </c>
      <c r="P84" s="306">
        <f>VLOOKUP(N83,'[80]Location Status'!$A$7:$D$178,4,0)</f>
        <v>409.10300000000001</v>
      </c>
      <c r="Q84" s="307"/>
      <c r="R84" s="177" t="s">
        <v>576</v>
      </c>
      <c r="S84" s="177" t="s">
        <v>577</v>
      </c>
      <c r="T84" s="306">
        <f>VLOOKUP(R83,'[80]Location Status'!$A$7:$D$178,4,0)</f>
        <v>387.99700000000001</v>
      </c>
      <c r="U84" s="307"/>
      <c r="V84" s="177" t="s">
        <v>576</v>
      </c>
      <c r="W84" s="177" t="s">
        <v>577</v>
      </c>
      <c r="X84" s="306">
        <f>VLOOKUP(V83,'[80]Location Status'!$A$7:$D$178,4,0)</f>
        <v>393</v>
      </c>
      <c r="Y84" s="307"/>
      <c r="Z84" s="177" t="s">
        <v>576</v>
      </c>
      <c r="AA84" s="177" t="s">
        <v>577</v>
      </c>
      <c r="AB84" s="306">
        <f>VLOOKUP(Z83,'[80]Location Status'!$A$7:$D$178,4,0)</f>
        <v>399</v>
      </c>
      <c r="AC84" s="307"/>
      <c r="AD84" s="177" t="s">
        <v>576</v>
      </c>
      <c r="AE84" s="177" t="s">
        <v>577</v>
      </c>
      <c r="AF84" s="300">
        <f>VLOOKUP(AD83,'[80]Location Status'!$A$7:$D$178,4,0)</f>
        <v>395</v>
      </c>
      <c r="AG84" s="301"/>
      <c r="AH84" s="177" t="s">
        <v>576</v>
      </c>
      <c r="AI84" s="177" t="s">
        <v>577</v>
      </c>
      <c r="AJ84" s="306">
        <f>VLOOKUP(AH83,'[80]Location Status'!$A$7:$D$178,4,0)</f>
        <v>395</v>
      </c>
      <c r="AK84" s="307"/>
      <c r="AL84" s="177" t="s">
        <v>576</v>
      </c>
      <c r="AM84" s="177" t="s">
        <v>577</v>
      </c>
      <c r="AN84" s="306">
        <f>VLOOKUP(AL83,'[80]Location Status'!$A$7:$D$178,4,0)</f>
        <v>417</v>
      </c>
      <c r="AO84" s="307"/>
      <c r="AP84" s="177" t="s">
        <v>576</v>
      </c>
      <c r="AQ84" s="177" t="s">
        <v>577</v>
      </c>
      <c r="AR84" s="306">
        <f>VLOOKUP(AP83,'[80]Location Status'!$A$7:$D$178,4,0)</f>
        <v>415</v>
      </c>
      <c r="AS84" s="307"/>
      <c r="AT84" s="140"/>
      <c r="AV84" s="308">
        <f>D84+H84+L84+P84+T84+X84+AB84+AF84+AJ84+AN84+AR84</f>
        <v>4402.1000000000004</v>
      </c>
      <c r="AW84" s="308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08"/>
      <c r="AW85" s="308"/>
      <c r="BB85" s="179"/>
      <c r="BC85" s="179"/>
      <c r="BD85" s="180"/>
    </row>
    <row r="86" spans="1:56" x14ac:dyDescent="0.35">
      <c r="A86" s="139"/>
      <c r="B86" s="305"/>
      <c r="C86" s="305"/>
      <c r="F86" s="311" t="s">
        <v>441</v>
      </c>
      <c r="G86" s="312"/>
      <c r="J86" s="304" t="s">
        <v>441</v>
      </c>
      <c r="K86" s="304"/>
      <c r="N86" s="304" t="s">
        <v>441</v>
      </c>
      <c r="O86" s="304"/>
      <c r="R86" s="304" t="s">
        <v>441</v>
      </c>
      <c r="S86" s="304"/>
      <c r="V86" s="305"/>
      <c r="W86" s="305"/>
      <c r="Z86" s="304" t="s">
        <v>441</v>
      </c>
      <c r="AA86" s="304"/>
      <c r="AD86" s="302" t="s">
        <v>595</v>
      </c>
      <c r="AE86" s="303"/>
      <c r="AH86" s="304" t="s">
        <v>441</v>
      </c>
      <c r="AI86" s="304"/>
      <c r="AL86" s="304" t="s">
        <v>441</v>
      </c>
      <c r="AM86" s="304"/>
      <c r="AP86" s="304" t="s">
        <v>441</v>
      </c>
      <c r="AQ86" s="304"/>
      <c r="AT86" s="140"/>
      <c r="AV86" s="308"/>
      <c r="AW86" s="308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08"/>
      <c r="AW87" s="308"/>
      <c r="BB87" s="179"/>
      <c r="BC87" s="179"/>
      <c r="BD87" s="180"/>
    </row>
    <row r="88" spans="1:56" x14ac:dyDescent="0.35">
      <c r="A88" s="139"/>
      <c r="AT88" s="140"/>
      <c r="AV88" s="308"/>
      <c r="AW88" s="308"/>
      <c r="BB88" s="179"/>
      <c r="BC88" s="179"/>
      <c r="BD88" s="180"/>
    </row>
    <row r="89" spans="1:56" x14ac:dyDescent="0.35">
      <c r="A89" s="139"/>
      <c r="B89" s="306" t="str">
        <f>VLOOKUP(B91,'[80]Location Status'!$A$7:$D$178,2,0)</f>
        <v>14/7</v>
      </c>
      <c r="C89" s="307"/>
      <c r="F89" s="306" t="str">
        <f>VLOOKUP(F91,'[80]Location Status'!$A$7:$D$178,2,0)</f>
        <v>15/0</v>
      </c>
      <c r="G89" s="307"/>
      <c r="J89" s="306" t="str">
        <f>VLOOKUP(J91,'[80]Location Status'!$A$7:$D$178,2,0)</f>
        <v>15/1</v>
      </c>
      <c r="K89" s="307"/>
      <c r="N89" s="306" t="str">
        <f>VLOOKUP(N91,'[80]Location Status'!$A$7:$D$178,2,0)</f>
        <v>15/2</v>
      </c>
      <c r="O89" s="307"/>
      <c r="R89" s="306" t="str">
        <f>VLOOKUP(R91,'[80]Location Status'!$A$7:$D$178,2,0)</f>
        <v>15/3</v>
      </c>
      <c r="S89" s="307"/>
      <c r="V89" s="306" t="str">
        <f>VLOOKUP(V91,'[80]Location Status'!$A$7:$D$178,2,0)</f>
        <v>15/4</v>
      </c>
      <c r="W89" s="307"/>
      <c r="Z89" s="306" t="str">
        <f>VLOOKUP(Z91,'[80]Location Status'!$A$7:$D$178,2,0)</f>
        <v>15/5</v>
      </c>
      <c r="AA89" s="307"/>
      <c r="AD89" s="306" t="str">
        <f>VLOOKUP(AD91,'[80]Location Status'!$A$7:$D$178,2,0)</f>
        <v>15/6</v>
      </c>
      <c r="AE89" s="307"/>
      <c r="AH89" s="306" t="str">
        <f>VLOOKUP(AH91,'[80]Location Status'!$A$7:$D$178,2,0)</f>
        <v>15/7</v>
      </c>
      <c r="AI89" s="307"/>
      <c r="AL89" s="306" t="str">
        <f>VLOOKUP(AL91,'[80]Location Status'!$A$7:$D$178,2,0)</f>
        <v>16/0</v>
      </c>
      <c r="AM89" s="307"/>
      <c r="AP89" s="306" t="str">
        <f>VLOOKUP(AP91,'[80]Location Status'!$A$7:$D$178,2,0)</f>
        <v>16/1</v>
      </c>
      <c r="AQ89" s="307"/>
      <c r="AT89" s="140"/>
      <c r="AV89" s="308"/>
      <c r="AW89" s="308"/>
      <c r="BB89" s="178"/>
      <c r="BC89" s="179"/>
      <c r="BD89" s="180"/>
    </row>
    <row r="90" spans="1:56" x14ac:dyDescent="0.35">
      <c r="A90" s="139"/>
      <c r="AT90" s="140"/>
      <c r="AV90" s="308"/>
      <c r="AW90" s="308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10"/>
      <c r="AW91" s="310"/>
    </row>
    <row r="92" spans="1:56" x14ac:dyDescent="0.35">
      <c r="A92" s="139"/>
      <c r="B92" s="177" t="s">
        <v>576</v>
      </c>
      <c r="C92" s="177" t="s">
        <v>577</v>
      </c>
      <c r="D92" s="306">
        <f>VLOOKUP(B91,'[80]Location Status'!$A$7:$D$178,4,0)</f>
        <v>417.392</v>
      </c>
      <c r="E92" s="307"/>
      <c r="F92" s="177" t="s">
        <v>576</v>
      </c>
      <c r="G92" s="177" t="s">
        <v>577</v>
      </c>
      <c r="H92" s="306">
        <f>VLOOKUP(F91,'[80]Location Status'!$A$7:$D$178,4,0)</f>
        <v>482</v>
      </c>
      <c r="I92" s="307"/>
      <c r="J92" s="177" t="s">
        <v>576</v>
      </c>
      <c r="K92" s="177" t="s">
        <v>577</v>
      </c>
      <c r="L92" s="306">
        <f>VLOOKUP(J91,'[80]Location Status'!$A$7:$D$178,4,0)</f>
        <v>357</v>
      </c>
      <c r="M92" s="307"/>
      <c r="N92" s="177" t="s">
        <v>576</v>
      </c>
      <c r="O92" s="177" t="s">
        <v>577</v>
      </c>
      <c r="P92" s="306">
        <f>VLOOKUP(N91,'[80]Location Status'!$A$7:$D$178,4,0)</f>
        <v>401</v>
      </c>
      <c r="Q92" s="307"/>
      <c r="R92" s="177" t="s">
        <v>576</v>
      </c>
      <c r="S92" s="177" t="s">
        <v>577</v>
      </c>
      <c r="T92" s="300">
        <f>VLOOKUP(R91,'[80]Location Status'!$A$7:$D$178,4,0)</f>
        <v>413</v>
      </c>
      <c r="U92" s="301"/>
      <c r="V92" s="177" t="s">
        <v>576</v>
      </c>
      <c r="W92" s="177" t="s">
        <v>577</v>
      </c>
      <c r="X92" s="306">
        <f>VLOOKUP(V91,'[80]Location Status'!$A$7:$D$178,4,0)</f>
        <v>380</v>
      </c>
      <c r="Y92" s="307"/>
      <c r="Z92" s="177" t="s">
        <v>576</v>
      </c>
      <c r="AA92" s="177" t="s">
        <v>577</v>
      </c>
      <c r="AB92" s="306">
        <f>VLOOKUP(Z91,'[80]Location Status'!$A$7:$D$178,4,0)</f>
        <v>364</v>
      </c>
      <c r="AC92" s="307"/>
      <c r="AD92" s="177" t="s">
        <v>576</v>
      </c>
      <c r="AE92" s="177" t="s">
        <v>577</v>
      </c>
      <c r="AF92" s="306">
        <f>VLOOKUP(AD91,'[80]Location Status'!$A$7:$D$178,4,0)</f>
        <v>443</v>
      </c>
      <c r="AG92" s="307"/>
      <c r="AH92" s="177" t="s">
        <v>576</v>
      </c>
      <c r="AI92" s="177" t="s">
        <v>577</v>
      </c>
      <c r="AJ92" s="300">
        <f>VLOOKUP(AH91,'[80]Location Status'!$A$7:$D$178,4,0)</f>
        <v>389.72500000000002</v>
      </c>
      <c r="AK92" s="301"/>
      <c r="AL92" s="177" t="s">
        <v>576</v>
      </c>
      <c r="AM92" s="177" t="s">
        <v>577</v>
      </c>
      <c r="AN92" s="306">
        <f>VLOOKUP(AL91,'[80]Location Status'!$A$7:$D$178,4,0)</f>
        <v>439.99599999999998</v>
      </c>
      <c r="AO92" s="307"/>
      <c r="AP92" s="177" t="s">
        <v>576</v>
      </c>
      <c r="AQ92" s="177" t="s">
        <v>577</v>
      </c>
      <c r="AR92" s="306">
        <f>VLOOKUP(AP91,'[80]Location Status'!$A$7:$D$178,4,0)</f>
        <v>398</v>
      </c>
      <c r="AS92" s="307"/>
      <c r="AT92" s="140"/>
      <c r="AV92" s="308">
        <f>D92+H92+L92+P92+T92+X92+AB92+AF92+AJ92+AN92+AR92</f>
        <v>4485.1129999999994</v>
      </c>
      <c r="AW92" s="308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08"/>
      <c r="AW93" s="308"/>
      <c r="BB93" s="170"/>
      <c r="BC93" s="170"/>
      <c r="BD93" s="170"/>
    </row>
    <row r="94" spans="1:56" x14ac:dyDescent="0.35">
      <c r="A94" s="139"/>
      <c r="B94" s="304" t="s">
        <v>441</v>
      </c>
      <c r="C94" s="304"/>
      <c r="F94" s="304" t="s">
        <v>441</v>
      </c>
      <c r="G94" s="304"/>
      <c r="J94" s="302" t="s">
        <v>595</v>
      </c>
      <c r="K94" s="303"/>
      <c r="N94" s="304" t="s">
        <v>441</v>
      </c>
      <c r="O94" s="304"/>
      <c r="R94" s="304" t="s">
        <v>441</v>
      </c>
      <c r="S94" s="304"/>
      <c r="V94" s="304" t="s">
        <v>441</v>
      </c>
      <c r="W94" s="304"/>
      <c r="Z94" s="304" t="s">
        <v>441</v>
      </c>
      <c r="AA94" s="304"/>
      <c r="AD94" s="304" t="s">
        <v>441</v>
      </c>
      <c r="AE94" s="304"/>
      <c r="AH94" s="304" t="s">
        <v>441</v>
      </c>
      <c r="AI94" s="304"/>
      <c r="AL94" s="304" t="s">
        <v>441</v>
      </c>
      <c r="AM94" s="304"/>
      <c r="AP94" s="304" t="s">
        <v>441</v>
      </c>
      <c r="AQ94" s="304"/>
      <c r="AT94" s="140"/>
      <c r="AV94" s="308"/>
      <c r="AW94" s="308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08"/>
      <c r="AW95" s="308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08"/>
      <c r="AW96" s="308"/>
      <c r="BB96" s="170"/>
      <c r="BC96" s="170"/>
      <c r="BD96" s="170"/>
    </row>
    <row r="97" spans="1:56" x14ac:dyDescent="0.35">
      <c r="A97" s="139"/>
      <c r="B97" s="306" t="str">
        <f>VLOOKUP(B99,'[80]Location Status'!$A$7:$D$178,2,0)</f>
        <v>16/2</v>
      </c>
      <c r="C97" s="307"/>
      <c r="F97" s="306" t="str">
        <f>VLOOKUP(F99,'[80]Location Status'!$A$7:$D$178,2,0)</f>
        <v>16/3</v>
      </c>
      <c r="G97" s="307"/>
      <c r="J97" s="306" t="str">
        <f>VLOOKUP(J99,'[80]Location Status'!$A$7:$D$178,2,0)</f>
        <v>16/4</v>
      </c>
      <c r="K97" s="307"/>
      <c r="N97" s="306" t="str">
        <f>VLOOKUP(N99,'[80]Location Status'!$A$7:$D$178,2,0)</f>
        <v>16/5</v>
      </c>
      <c r="O97" s="307"/>
      <c r="R97" s="306" t="str">
        <f>VLOOKUP(R99,'[80]Location Status'!$A$7:$D$178,2,0)</f>
        <v>16/6</v>
      </c>
      <c r="S97" s="307"/>
      <c r="V97" s="306" t="str">
        <f>VLOOKUP(V99,'[80]Location Status'!$A$7:$D$178,2,0)</f>
        <v>17/0</v>
      </c>
      <c r="W97" s="307"/>
      <c r="Z97" s="306" t="str">
        <f>VLOOKUP(Z99,'[80]Location Status'!$A$7:$D$178,2,0)</f>
        <v>17/1</v>
      </c>
      <c r="AA97" s="307"/>
      <c r="AD97" s="306" t="str">
        <f>VLOOKUP(AD99,'[80]Location Status'!$A$7:$D$178,2,0)</f>
        <v>17/2</v>
      </c>
      <c r="AE97" s="307"/>
      <c r="AH97" s="306" t="str">
        <f>VLOOKUP(AH99,'[80]Location Status'!$A$7:$D$178,2,0)</f>
        <v>17/3</v>
      </c>
      <c r="AI97" s="307"/>
      <c r="AL97" s="306" t="str">
        <f>VLOOKUP(AL99,'[80]Location Status'!$A$7:$D$178,2,0)</f>
        <v>17/4</v>
      </c>
      <c r="AM97" s="307"/>
      <c r="AP97" s="306" t="str">
        <f>VLOOKUP(AP99,'[80]Location Status'!$A$7:$D$178,2,0)</f>
        <v>17/5</v>
      </c>
      <c r="AQ97" s="307"/>
      <c r="AT97" s="140"/>
      <c r="AV97" s="308"/>
      <c r="AW97" s="308"/>
      <c r="BB97" s="170"/>
      <c r="BC97" s="170"/>
      <c r="BD97" s="170"/>
    </row>
    <row r="98" spans="1:56" x14ac:dyDescent="0.35">
      <c r="A98" s="139"/>
      <c r="AT98" s="140"/>
      <c r="AV98" s="308"/>
      <c r="AW98" s="308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10"/>
      <c r="AW99" s="310"/>
    </row>
    <row r="100" spans="1:56" x14ac:dyDescent="0.35">
      <c r="A100" s="139"/>
      <c r="B100" s="177" t="s">
        <v>576</v>
      </c>
      <c r="C100" s="177" t="s">
        <v>577</v>
      </c>
      <c r="D100" s="300">
        <f>VLOOKUP(B99,'[80]Location Status'!$A$7:$D$178,4,0)</f>
        <v>408</v>
      </c>
      <c r="E100" s="301"/>
      <c r="F100" s="177" t="s">
        <v>576</v>
      </c>
      <c r="G100" s="177" t="s">
        <v>577</v>
      </c>
      <c r="H100" s="306">
        <f>VLOOKUP(F99,'[80]Location Status'!$A$7:$D$178,4,0)</f>
        <v>481</v>
      </c>
      <c r="I100" s="307"/>
      <c r="J100" s="177" t="s">
        <v>576</v>
      </c>
      <c r="K100" s="177" t="s">
        <v>577</v>
      </c>
      <c r="L100" s="306">
        <f>VLOOKUP(J99,'[80]Location Status'!$A$7:$D$178,4,0)</f>
        <v>346</v>
      </c>
      <c r="M100" s="307"/>
      <c r="N100" s="177" t="s">
        <v>576</v>
      </c>
      <c r="O100" s="177" t="s">
        <v>577</v>
      </c>
      <c r="P100" s="306">
        <f>VLOOKUP(N99,'[80]Location Status'!$A$7:$D$178,4,0)</f>
        <v>291</v>
      </c>
      <c r="Q100" s="307"/>
      <c r="R100" s="177" t="s">
        <v>576</v>
      </c>
      <c r="S100" s="177" t="s">
        <v>577</v>
      </c>
      <c r="T100" s="300">
        <f>VLOOKUP(R99,'[80]Location Status'!$A$7:$D$178,4,0)</f>
        <v>348.60399999999998</v>
      </c>
      <c r="U100" s="301"/>
      <c r="V100" s="177" t="s">
        <v>576</v>
      </c>
      <c r="W100" s="177" t="s">
        <v>577</v>
      </c>
      <c r="X100" s="306">
        <f>VLOOKUP(V99,'[80]Location Status'!$A$7:$D$178,4,0)</f>
        <v>399.99599999999998</v>
      </c>
      <c r="Y100" s="307"/>
      <c r="Z100" s="177" t="s">
        <v>576</v>
      </c>
      <c r="AA100" s="177" t="s">
        <v>577</v>
      </c>
      <c r="AB100" s="306">
        <f>VLOOKUP(Z99,'[80]Location Status'!$A$7:$D$178,4,0)</f>
        <v>408</v>
      </c>
      <c r="AC100" s="307"/>
      <c r="AD100" s="177" t="s">
        <v>576</v>
      </c>
      <c r="AE100" s="177" t="s">
        <v>577</v>
      </c>
      <c r="AF100" s="306">
        <f>VLOOKUP(AD99,'[80]Location Status'!$A$7:$D$178,4,0)</f>
        <v>418</v>
      </c>
      <c r="AG100" s="307"/>
      <c r="AH100" s="177" t="s">
        <v>576</v>
      </c>
      <c r="AI100" s="177" t="s">
        <v>577</v>
      </c>
      <c r="AJ100" s="306">
        <f>VLOOKUP(AH99,'[80]Location Status'!$A$7:$D$178,4,0)</f>
        <v>421</v>
      </c>
      <c r="AK100" s="307"/>
      <c r="AL100" s="177" t="s">
        <v>576</v>
      </c>
      <c r="AM100" s="177" t="s">
        <v>577</v>
      </c>
      <c r="AN100" s="306">
        <f>VLOOKUP(AL99,'[80]Location Status'!$A$7:$D$178,4,0)</f>
        <v>503</v>
      </c>
      <c r="AO100" s="307"/>
      <c r="AP100" s="177" t="s">
        <v>576</v>
      </c>
      <c r="AQ100" s="177" t="s">
        <v>577</v>
      </c>
      <c r="AR100" s="300">
        <f>VLOOKUP(AP99,'[80]Location Status'!$A$7:$D$178,4,0)</f>
        <v>321</v>
      </c>
      <c r="AS100" s="301"/>
      <c r="AT100" s="140"/>
      <c r="AV100" s="308">
        <f>D100+H100+L100+P100+T100+X100+AB100+AF100+AJ100+AN100+AR100</f>
        <v>4345.6000000000004</v>
      </c>
      <c r="AW100" s="308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08"/>
      <c r="AW101" s="308"/>
      <c r="BB101" s="170"/>
      <c r="BC101" s="170"/>
      <c r="BD101" s="170"/>
    </row>
    <row r="102" spans="1:56" x14ac:dyDescent="0.35">
      <c r="A102" s="139"/>
      <c r="B102" s="304" t="s">
        <v>441</v>
      </c>
      <c r="C102" s="304"/>
      <c r="F102" s="304" t="s">
        <v>441</v>
      </c>
      <c r="G102" s="304"/>
      <c r="J102" s="304" t="s">
        <v>441</v>
      </c>
      <c r="K102" s="304"/>
      <c r="N102" s="304" t="s">
        <v>441</v>
      </c>
      <c r="O102" s="304"/>
      <c r="R102" s="304" t="s">
        <v>441</v>
      </c>
      <c r="S102" s="304"/>
      <c r="V102" s="304" t="s">
        <v>441</v>
      </c>
      <c r="W102" s="304"/>
      <c r="Z102" s="304" t="s">
        <v>441</v>
      </c>
      <c r="AA102" s="304"/>
      <c r="AD102" s="304" t="s">
        <v>441</v>
      </c>
      <c r="AE102" s="304"/>
      <c r="AH102" s="302" t="s">
        <v>595</v>
      </c>
      <c r="AI102" s="303"/>
      <c r="AL102" s="302" t="s">
        <v>595</v>
      </c>
      <c r="AM102" s="303"/>
      <c r="AP102" s="304" t="s">
        <v>441</v>
      </c>
      <c r="AQ102" s="304"/>
      <c r="AT102" s="140"/>
      <c r="AV102" s="308"/>
      <c r="AW102" s="308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08"/>
      <c r="AW103" s="308"/>
      <c r="BB103" s="179"/>
      <c r="BC103" s="179"/>
      <c r="BD103" s="180"/>
    </row>
    <row r="104" spans="1:56" x14ac:dyDescent="0.35">
      <c r="A104" s="139"/>
      <c r="R104" s="184"/>
      <c r="AT104" s="140"/>
      <c r="AV104" s="308"/>
      <c r="AW104" s="308"/>
    </row>
    <row r="105" spans="1:56" x14ac:dyDescent="0.35">
      <c r="A105" s="139"/>
      <c r="B105" s="306" t="str">
        <f>VLOOKUP(B107,'[80]Location Status'!$A$7:$D$178,2,0)</f>
        <v>17/6</v>
      </c>
      <c r="C105" s="307"/>
      <c r="F105" s="306" t="str">
        <f>VLOOKUP(F107,'[80]Location Status'!$A$7:$D$178,2,0)</f>
        <v>17/7</v>
      </c>
      <c r="G105" s="307"/>
      <c r="J105" s="306" t="str">
        <f>VLOOKUP(J107,'[80]Location Status'!$A$7:$D$178,2,0)</f>
        <v>17/8</v>
      </c>
      <c r="K105" s="307"/>
      <c r="N105" s="306" t="str">
        <f>VLOOKUP(N107,'[80]Location Status'!$A$7:$D$178,2,0)</f>
        <v>17/9</v>
      </c>
      <c r="O105" s="307"/>
      <c r="R105" s="306" t="str">
        <f>VLOOKUP(R107,'[80]Location Status'!$A$7:$D$178,2,0)</f>
        <v>18/0</v>
      </c>
      <c r="S105" s="307"/>
      <c r="V105" s="306" t="str">
        <f>VLOOKUP(V107,'[80]Location Status'!$A$7:$D$178,2,0)</f>
        <v>18/1</v>
      </c>
      <c r="W105" s="307"/>
      <c r="Z105" s="306" t="str">
        <f>VLOOKUP(Z107,'[80]Location Status'!$A$7:$D$178,2,0)</f>
        <v>18/2</v>
      </c>
      <c r="AA105" s="307"/>
      <c r="AD105" s="306" t="str">
        <f>VLOOKUP(AD107,'[80]Location Status'!$A$7:$D$178,2,0)</f>
        <v>18/3</v>
      </c>
      <c r="AE105" s="307"/>
      <c r="AH105" s="306" t="str">
        <f>VLOOKUP(AH107,'[80]Location Status'!$A$7:$D$178,2,0)</f>
        <v>18/4</v>
      </c>
      <c r="AI105" s="307"/>
      <c r="AL105" s="306" t="str">
        <f>VLOOKUP(AL107,'[80]Location Status'!$A$7:$D$178,2,0)</f>
        <v>18/5</v>
      </c>
      <c r="AM105" s="307"/>
      <c r="AP105" s="306" t="str">
        <f>VLOOKUP(AP107,'[80]Location Status'!$A$7:$D$178,2,0)</f>
        <v>18/6</v>
      </c>
      <c r="AQ105" s="307"/>
      <c r="AT105" s="140"/>
      <c r="AV105" s="308"/>
      <c r="AW105" s="308"/>
      <c r="BB105" s="178"/>
      <c r="BC105" s="179"/>
      <c r="BD105" s="180"/>
    </row>
    <row r="106" spans="1:56" x14ac:dyDescent="0.35">
      <c r="A106" s="139"/>
      <c r="AT106" s="140"/>
      <c r="AV106" s="308"/>
      <c r="AW106" s="308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10"/>
      <c r="AW107" s="310"/>
    </row>
    <row r="108" spans="1:56" x14ac:dyDescent="0.35">
      <c r="A108" s="139"/>
      <c r="B108" s="177" t="s">
        <v>576</v>
      </c>
      <c r="C108" s="177" t="s">
        <v>577</v>
      </c>
      <c r="D108" s="306">
        <f>VLOOKUP(B107,'[80]Location Status'!$A$7:$D$178,4,0)</f>
        <v>389</v>
      </c>
      <c r="E108" s="307"/>
      <c r="F108" s="177" t="s">
        <v>576</v>
      </c>
      <c r="G108" s="177" t="s">
        <v>577</v>
      </c>
      <c r="H108" s="306">
        <f>VLOOKUP(F107,'[80]Location Status'!$A$7:$D$178,4,0)</f>
        <v>448</v>
      </c>
      <c r="I108" s="307"/>
      <c r="J108" s="177" t="s">
        <v>576</v>
      </c>
      <c r="K108" s="177" t="s">
        <v>577</v>
      </c>
      <c r="L108" s="306">
        <f>VLOOKUP(J107,'[80]Location Status'!$A$7:$D$178,4,0)</f>
        <v>304</v>
      </c>
      <c r="M108" s="307"/>
      <c r="N108" s="177" t="s">
        <v>576</v>
      </c>
      <c r="O108" s="177" t="s">
        <v>577</v>
      </c>
      <c r="P108" s="300">
        <f>VLOOKUP(N107,'[80]Location Status'!$A$7:$D$178,4,0)</f>
        <v>339.22800000000001</v>
      </c>
      <c r="Q108" s="301"/>
      <c r="R108" s="177" t="s">
        <v>576</v>
      </c>
      <c r="S108" s="177" t="s">
        <v>577</v>
      </c>
      <c r="T108" s="306">
        <f>VLOOKUP(R107,'[80]Location Status'!$A$7:$D$178,4,0)</f>
        <v>503.00200000000001</v>
      </c>
      <c r="U108" s="307"/>
      <c r="V108" s="177" t="s">
        <v>576</v>
      </c>
      <c r="W108" s="177" t="s">
        <v>577</v>
      </c>
      <c r="X108" s="306">
        <f>VLOOKUP(V107,'[80]Location Status'!$A$7:$D$178,4,0)</f>
        <v>433</v>
      </c>
      <c r="Y108" s="307"/>
      <c r="Z108" s="177" t="s">
        <v>576</v>
      </c>
      <c r="AA108" s="177" t="s">
        <v>577</v>
      </c>
      <c r="AB108" s="306">
        <f>VLOOKUP(Z107,'[80]Location Status'!$A$7:$D$178,4,0)</f>
        <v>405</v>
      </c>
      <c r="AC108" s="307"/>
      <c r="AD108" s="177" t="s">
        <v>576</v>
      </c>
      <c r="AE108" s="177" t="s">
        <v>577</v>
      </c>
      <c r="AF108" s="306">
        <f>VLOOKUP(AD107,'[80]Location Status'!$A$7:$D$178,4,0)</f>
        <v>418</v>
      </c>
      <c r="AG108" s="307"/>
      <c r="AH108" s="177" t="s">
        <v>576</v>
      </c>
      <c r="AI108" s="177" t="s">
        <v>577</v>
      </c>
      <c r="AJ108" s="300">
        <f>VLOOKUP(AH107,'[80]Location Status'!$A$7:$D$178,4,0)</f>
        <v>344</v>
      </c>
      <c r="AK108" s="301"/>
      <c r="AL108" s="177" t="s">
        <v>576</v>
      </c>
      <c r="AM108" s="177" t="s">
        <v>577</v>
      </c>
      <c r="AN108" s="306">
        <f>VLOOKUP(AL107,'[80]Location Status'!$A$7:$D$178,4,0)</f>
        <v>417</v>
      </c>
      <c r="AO108" s="307"/>
      <c r="AP108" s="177" t="s">
        <v>576</v>
      </c>
      <c r="AQ108" s="177" t="s">
        <v>577</v>
      </c>
      <c r="AR108" s="306">
        <f>VLOOKUP(AP107,'[80]Location Status'!$A$7:$D$178,4,0)</f>
        <v>384</v>
      </c>
      <c r="AS108" s="307"/>
      <c r="AT108" s="140"/>
      <c r="AV108" s="308">
        <f>D108+H108+L108+P108+T108+X108+AB108+AF108+AJ108+AN108+AR108</f>
        <v>4384.2299999999996</v>
      </c>
      <c r="AW108" s="308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08"/>
      <c r="AW109" s="308"/>
    </row>
    <row r="110" spans="1:56" x14ac:dyDescent="0.35">
      <c r="A110" s="139"/>
      <c r="B110" s="304" t="s">
        <v>441</v>
      </c>
      <c r="C110" s="304"/>
      <c r="F110" s="302" t="s">
        <v>595</v>
      </c>
      <c r="G110" s="303"/>
      <c r="J110" s="302" t="s">
        <v>595</v>
      </c>
      <c r="K110" s="303"/>
      <c r="N110" s="302" t="s">
        <v>595</v>
      </c>
      <c r="O110" s="303"/>
      <c r="R110" s="302" t="s">
        <v>595</v>
      </c>
      <c r="S110" s="303"/>
      <c r="V110" s="302" t="s">
        <v>595</v>
      </c>
      <c r="W110" s="303"/>
      <c r="Z110" s="304" t="s">
        <v>441</v>
      </c>
      <c r="AA110" s="304"/>
      <c r="AD110" s="304" t="s">
        <v>441</v>
      </c>
      <c r="AE110" s="304"/>
      <c r="AH110" s="304" t="s">
        <v>441</v>
      </c>
      <c r="AI110" s="304"/>
      <c r="AL110" s="304" t="s">
        <v>441</v>
      </c>
      <c r="AM110" s="304"/>
      <c r="AP110" s="304" t="s">
        <v>441</v>
      </c>
      <c r="AQ110" s="304"/>
      <c r="AT110" s="140"/>
      <c r="AV110" s="308"/>
      <c r="AW110" s="308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08"/>
      <c r="AW111" s="308"/>
      <c r="BB111" s="179"/>
      <c r="BC111" s="179"/>
      <c r="BD111" s="180"/>
    </row>
    <row r="112" spans="1:56" x14ac:dyDescent="0.35">
      <c r="A112" s="139"/>
      <c r="AT112" s="140"/>
      <c r="AV112" s="308"/>
      <c r="AW112" s="308"/>
    </row>
    <row r="113" spans="1:56" x14ac:dyDescent="0.35">
      <c r="A113" s="139"/>
      <c r="B113" s="306" t="str">
        <f>VLOOKUP(B115,'[80]Location Status'!$A$7:$D$178,2,0)</f>
        <v>18/7</v>
      </c>
      <c r="C113" s="307"/>
      <c r="F113" s="306" t="str">
        <f>VLOOKUP(F115,'[80]Location Status'!$A$7:$D$178,2,0)</f>
        <v>18/8</v>
      </c>
      <c r="G113" s="307"/>
      <c r="J113" s="306" t="str">
        <f>VLOOKUP(J115,'[80]Location Status'!$A$7:$D$178,2,0)</f>
        <v>19/0</v>
      </c>
      <c r="K113" s="307"/>
      <c r="N113" s="306" t="str">
        <f>VLOOKUP(N115,'[80]Location Status'!$A$7:$D$178,2,0)</f>
        <v>19/1</v>
      </c>
      <c r="O113" s="307"/>
      <c r="R113" s="306" t="str">
        <f>VLOOKUP(R115,'[80]Location Status'!$A$7:$D$178,2,0)</f>
        <v>19/2</v>
      </c>
      <c r="S113" s="307"/>
      <c r="V113" s="306" t="str">
        <f>VLOOKUP(V114,'[80]Location Status'!$A$7:$D$178,2,0)</f>
        <v>19/3</v>
      </c>
      <c r="W113" s="307"/>
      <c r="Z113" s="167" t="str">
        <f>VLOOKUP(Z115,'[80]Location Status'!$A$7:$D$178,2,0)</f>
        <v>20/0</v>
      </c>
      <c r="AA113" s="166"/>
      <c r="AD113" s="306" t="str">
        <f>VLOOKUP(AD115,'[80]Location Status'!$A$7:$D$178,2,0)</f>
        <v>21/0</v>
      </c>
      <c r="AE113" s="307"/>
      <c r="AH113" s="306" t="str">
        <f>VLOOKUP(AH115,'[80]Location Status'!$A$7:$D$178,2,0)</f>
        <v>21/1</v>
      </c>
      <c r="AI113" s="307"/>
      <c r="AL113" s="306" t="str">
        <f>VLOOKUP(AL115,'[80]Location Status'!$A$7:$D$178,2,0)</f>
        <v>21/2</v>
      </c>
      <c r="AM113" s="307"/>
      <c r="AP113" s="306" t="str">
        <f>VLOOKUP(AP115,'[80]Location Status'!$A$7:$D$178,2,0)</f>
        <v>21/3</v>
      </c>
      <c r="AQ113" s="307"/>
      <c r="AT113" s="140"/>
      <c r="AV113" s="308"/>
      <c r="AW113" s="308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08"/>
      <c r="AW114" s="308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10"/>
      <c r="AW115" s="310"/>
    </row>
    <row r="116" spans="1:56" x14ac:dyDescent="0.35">
      <c r="A116" s="139"/>
      <c r="B116" s="177" t="s">
        <v>576</v>
      </c>
      <c r="C116" s="177" t="s">
        <v>577</v>
      </c>
      <c r="D116" s="306">
        <f>VLOOKUP(B115,'[80]Location Status'!$A$7:$D$178,4,0)</f>
        <v>326</v>
      </c>
      <c r="E116" s="307"/>
      <c r="F116" s="177" t="s">
        <v>576</v>
      </c>
      <c r="G116" s="177" t="s">
        <v>577</v>
      </c>
      <c r="H116" s="300">
        <f>VLOOKUP(F115,'[80]Location Status'!$A$7:$D$178,4,0)</f>
        <v>298.20600000000002</v>
      </c>
      <c r="I116" s="301"/>
      <c r="J116" s="177" t="s">
        <v>576</v>
      </c>
      <c r="K116" s="177" t="s">
        <v>577</v>
      </c>
      <c r="L116" s="300">
        <f>VLOOKUP(J115,'[80]Location Status'!$A$7:$D$178,4,0)</f>
        <v>415.00400000000002</v>
      </c>
      <c r="M116" s="301"/>
      <c r="N116" s="177" t="s">
        <v>576</v>
      </c>
      <c r="O116" s="177" t="s">
        <v>577</v>
      </c>
      <c r="P116" s="306">
        <f>VLOOKUP(N115,'[80]Location Status'!$A$7:$D$178,4,0)</f>
        <v>395</v>
      </c>
      <c r="Q116" s="307"/>
      <c r="R116" s="177" t="s">
        <v>576</v>
      </c>
      <c r="S116" s="177" t="s">
        <v>577</v>
      </c>
      <c r="T116" s="306">
        <f>VLOOKUP(R115,'[80]Location Status'!$A$7:$D$178,4,0)</f>
        <v>404</v>
      </c>
      <c r="U116" s="307"/>
      <c r="V116" s="177" t="s">
        <v>576</v>
      </c>
      <c r="W116" s="177" t="s">
        <v>577</v>
      </c>
      <c r="X116" s="300">
        <f>VLOOKUP(V114,'[80]Location Status'!$A$7:$D$178,4,0)</f>
        <v>359.55599999999998</v>
      </c>
      <c r="Y116" s="301"/>
      <c r="Z116" s="177" t="s">
        <v>576</v>
      </c>
      <c r="AA116" s="177" t="s">
        <v>577</v>
      </c>
      <c r="AB116" s="300">
        <f>VLOOKUP(Z115,'[80]Location Status'!$A$7:$D$178,4,0)</f>
        <v>460.68400000000003</v>
      </c>
      <c r="AC116" s="301"/>
      <c r="AD116" s="177" t="s">
        <v>576</v>
      </c>
      <c r="AE116" s="177" t="s">
        <v>577</v>
      </c>
      <c r="AF116" s="306">
        <f>VLOOKUP(AD115,'[80]Location Status'!$A$7:$D$178,4,0)</f>
        <v>431</v>
      </c>
      <c r="AG116" s="307"/>
      <c r="AH116" s="177" t="s">
        <v>576</v>
      </c>
      <c r="AI116" s="177" t="s">
        <v>577</v>
      </c>
      <c r="AJ116" s="300">
        <f>VLOOKUP(AH115,'[80]Location Status'!$A$7:$D$178,4,0)</f>
        <v>409</v>
      </c>
      <c r="AK116" s="301"/>
      <c r="AL116" s="177" t="s">
        <v>576</v>
      </c>
      <c r="AM116" s="177" t="s">
        <v>577</v>
      </c>
      <c r="AN116" s="306">
        <f>VLOOKUP(AL115,'[80]Location Status'!$A$7:$D$178,4,0)</f>
        <v>359</v>
      </c>
      <c r="AO116" s="307"/>
      <c r="AP116" s="177" t="s">
        <v>576</v>
      </c>
      <c r="AQ116" s="177" t="s">
        <v>577</v>
      </c>
      <c r="AR116" s="306">
        <f>VLOOKUP(AP115,'[80]Location Status'!$A$7:$D$178,4,0)</f>
        <v>414</v>
      </c>
      <c r="AS116" s="307"/>
      <c r="AT116" s="140"/>
      <c r="AV116" s="308">
        <f>D116+H116+L116+P116+T116+X116+AB116+AF116+AJ116+AN116+AR116</f>
        <v>4271.4500000000007</v>
      </c>
      <c r="AW116" s="308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08"/>
      <c r="AW117" s="308"/>
    </row>
    <row r="118" spans="1:56" x14ac:dyDescent="0.35">
      <c r="A118" s="139"/>
      <c r="B118" s="304" t="s">
        <v>441</v>
      </c>
      <c r="C118" s="304"/>
      <c r="F118" s="304" t="s">
        <v>441</v>
      </c>
      <c r="G118" s="304"/>
      <c r="J118" s="304" t="s">
        <v>441</v>
      </c>
      <c r="K118" s="304"/>
      <c r="N118" s="302" t="s">
        <v>595</v>
      </c>
      <c r="O118" s="303"/>
      <c r="R118" s="304" t="s">
        <v>441</v>
      </c>
      <c r="S118" s="304"/>
      <c r="V118" s="304" t="s">
        <v>441</v>
      </c>
      <c r="W118" s="304"/>
      <c r="Z118" s="305" t="s">
        <v>441</v>
      </c>
      <c r="AA118" s="305"/>
      <c r="AD118" s="304" t="s">
        <v>441</v>
      </c>
      <c r="AE118" s="304"/>
      <c r="AH118" s="304" t="s">
        <v>441</v>
      </c>
      <c r="AI118" s="304"/>
      <c r="AL118" s="304" t="s">
        <v>441</v>
      </c>
      <c r="AM118" s="304"/>
      <c r="AP118" s="304" t="s">
        <v>441</v>
      </c>
      <c r="AQ118" s="304"/>
      <c r="AT118" s="140"/>
      <c r="AV118" s="308"/>
      <c r="AW118" s="308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08"/>
      <c r="AW119" s="308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08"/>
      <c r="AW120" s="308"/>
    </row>
    <row r="121" spans="1:56" x14ac:dyDescent="0.35">
      <c r="A121" s="139"/>
      <c r="B121" s="306" t="str">
        <f>VLOOKUP(B123,'[80]Location Status'!$A$7:$D$178,2,0)</f>
        <v>21/4</v>
      </c>
      <c r="C121" s="307"/>
      <c r="F121" s="306" t="str">
        <f>VLOOKUP(F123,'[80]Location Status'!$A$7:$D$178,2,0)</f>
        <v>21/5</v>
      </c>
      <c r="G121" s="307"/>
      <c r="J121" s="306" t="str">
        <f>VLOOKUP(J123,'[80]Location Status'!$A$7:$D$178,2,0)</f>
        <v>22/0</v>
      </c>
      <c r="K121" s="307"/>
      <c r="N121" s="306" t="str">
        <f>VLOOKUP(N123,'[80]Location Status'!$A$7:$D$178,2,0)</f>
        <v>22/1</v>
      </c>
      <c r="O121" s="307"/>
      <c r="R121" s="306" t="str">
        <f>VLOOKUP(R123,'[80]Location Status'!$A$7:$D$178,2,0)</f>
        <v>22/2</v>
      </c>
      <c r="S121" s="307"/>
      <c r="V121" s="306" t="str">
        <f>VLOOKUP(V123,'[80]Location Status'!$A$7:$D$178,2,0)</f>
        <v>22/3</v>
      </c>
      <c r="W121" s="307"/>
      <c r="Z121" s="306" t="str">
        <f>VLOOKUP(Z123,'[80]Location Status'!$A$7:$D$178,2,0)</f>
        <v>22/4</v>
      </c>
      <c r="AA121" s="307"/>
      <c r="AD121" s="306" t="str">
        <f>VLOOKUP(AD123,'[80]Location Status'!$A$7:$D$178,2,0)</f>
        <v>23/0</v>
      </c>
      <c r="AE121" s="307"/>
      <c r="AH121" s="306" t="str">
        <f>VLOOKUP(AH123,'[80]Location Status'!$A$7:$D$178,2,0)</f>
        <v>23/1</v>
      </c>
      <c r="AI121" s="307"/>
      <c r="AL121" s="306" t="str">
        <f>VLOOKUP(AL123,'[80]Location Status'!$A$7:$D$178,2,0)</f>
        <v>23/2</v>
      </c>
      <c r="AM121" s="307"/>
      <c r="AP121" s="306" t="str">
        <f>VLOOKUP(AP123,'[80]Location Status'!$A$7:$D$178,2,0)</f>
        <v>23/3</v>
      </c>
      <c r="AQ121" s="307"/>
      <c r="AT121" s="140"/>
      <c r="AV121" s="308"/>
      <c r="AW121" s="308"/>
      <c r="BB121" s="178"/>
      <c r="BC121" s="179"/>
      <c r="BD121" s="180"/>
    </row>
    <row r="122" spans="1:56" x14ac:dyDescent="0.35">
      <c r="A122" s="139"/>
      <c r="AT122" s="140"/>
      <c r="AV122" s="308"/>
      <c r="AW122" s="308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10"/>
      <c r="AW123" s="310"/>
    </row>
    <row r="124" spans="1:56" x14ac:dyDescent="0.35">
      <c r="A124" s="139"/>
      <c r="B124" s="177" t="s">
        <v>576</v>
      </c>
      <c r="C124" s="177" t="s">
        <v>577</v>
      </c>
      <c r="D124" s="300">
        <f>VLOOKUP(B123,'[80]Location Status'!$A$7:$D$178,4,0)</f>
        <v>425</v>
      </c>
      <c r="E124" s="301"/>
      <c r="F124" s="177" t="s">
        <v>576</v>
      </c>
      <c r="G124" s="177" t="s">
        <v>577</v>
      </c>
      <c r="H124" s="300">
        <f>VLOOKUP(F123,'[80]Location Status'!$A$7:$D$178,4,0)</f>
        <v>356.40600000000001</v>
      </c>
      <c r="I124" s="301"/>
      <c r="J124" s="177" t="s">
        <v>576</v>
      </c>
      <c r="K124" s="177" t="s">
        <v>577</v>
      </c>
      <c r="L124" s="300">
        <f>VLOOKUP(J123,'[80]Location Status'!$A$7:$D$178,4,0)</f>
        <v>409.00400000000002</v>
      </c>
      <c r="M124" s="301"/>
      <c r="N124" s="177" t="s">
        <v>576</v>
      </c>
      <c r="O124" s="177" t="s">
        <v>577</v>
      </c>
      <c r="P124" s="300">
        <f>VLOOKUP(N123,'[80]Location Status'!$A$7:$D$178,4,0)</f>
        <v>416</v>
      </c>
      <c r="Q124" s="301"/>
      <c r="R124" s="177" t="s">
        <v>576</v>
      </c>
      <c r="S124" s="177" t="s">
        <v>577</v>
      </c>
      <c r="T124" s="300">
        <f>VLOOKUP(R123,'[80]Location Status'!$A$7:$D$178,4,0)</f>
        <v>419</v>
      </c>
      <c r="U124" s="301"/>
      <c r="V124" s="177" t="s">
        <v>576</v>
      </c>
      <c r="W124" s="177" t="s">
        <v>577</v>
      </c>
      <c r="X124" s="300">
        <f>VLOOKUP(V123,'[80]Location Status'!$A$7:$D$178,4,0)</f>
        <v>413</v>
      </c>
      <c r="Y124" s="301"/>
      <c r="Z124" s="177" t="s">
        <v>576</v>
      </c>
      <c r="AA124" s="177" t="s">
        <v>577</v>
      </c>
      <c r="AB124" s="300">
        <f>VLOOKUP(Z123,'[80]Location Status'!$A$7:$D$178,4,0)</f>
        <v>315.50799999999998</v>
      </c>
      <c r="AC124" s="301"/>
      <c r="AD124" s="177" t="s">
        <v>576</v>
      </c>
      <c r="AE124" s="177" t="s">
        <v>577</v>
      </c>
      <c r="AF124" s="300">
        <f>VLOOKUP(AD123,'[80]Location Status'!$A$7:$D$178,4,0)</f>
        <v>431.00200000000001</v>
      </c>
      <c r="AG124" s="301"/>
      <c r="AH124" s="177" t="s">
        <v>576</v>
      </c>
      <c r="AI124" s="177" t="s">
        <v>577</v>
      </c>
      <c r="AJ124" s="300">
        <f>VLOOKUP(AH123,'[80]Location Status'!$A$7:$D$178,4,0)</f>
        <v>409</v>
      </c>
      <c r="AK124" s="301"/>
      <c r="AL124" s="177" t="s">
        <v>576</v>
      </c>
      <c r="AM124" s="177" t="s">
        <v>577</v>
      </c>
      <c r="AN124" s="300">
        <f>VLOOKUP(AL123,'[80]Location Status'!$A$7:$D$178,4,0)</f>
        <v>428</v>
      </c>
      <c r="AO124" s="301"/>
      <c r="AP124" s="177" t="s">
        <v>576</v>
      </c>
      <c r="AQ124" s="177" t="s">
        <v>577</v>
      </c>
      <c r="AR124" s="300">
        <f>VLOOKUP(AP123,'[80]Location Status'!$A$7:$D$178,4,0)</f>
        <v>412</v>
      </c>
      <c r="AS124" s="301"/>
      <c r="AT124" s="185"/>
      <c r="AV124" s="308">
        <f>D124+H124+L124+P124+T124+X124+AB124+AF124+AJ124+AN124+AR124</f>
        <v>4433.92</v>
      </c>
      <c r="AW124" s="308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08"/>
      <c r="AW125" s="308"/>
    </row>
    <row r="126" spans="1:56" x14ac:dyDescent="0.35">
      <c r="A126" s="139"/>
      <c r="B126" s="304" t="s">
        <v>441</v>
      </c>
      <c r="C126" s="304"/>
      <c r="F126" s="304" t="s">
        <v>441</v>
      </c>
      <c r="G126" s="304"/>
      <c r="J126" s="304" t="s">
        <v>441</v>
      </c>
      <c r="K126" s="304"/>
      <c r="N126" s="304" t="s">
        <v>441</v>
      </c>
      <c r="O126" s="304"/>
      <c r="R126" s="304" t="s">
        <v>441</v>
      </c>
      <c r="S126" s="304"/>
      <c r="V126" s="304" t="s">
        <v>441</v>
      </c>
      <c r="W126" s="304"/>
      <c r="Z126" s="304" t="s">
        <v>441</v>
      </c>
      <c r="AA126" s="304"/>
      <c r="AD126" s="304" t="s">
        <v>441</v>
      </c>
      <c r="AE126" s="304"/>
      <c r="AH126" s="304" t="s">
        <v>441</v>
      </c>
      <c r="AI126" s="304"/>
      <c r="AL126" s="304" t="s">
        <v>441</v>
      </c>
      <c r="AM126" s="304"/>
      <c r="AP126" s="304" t="s">
        <v>599</v>
      </c>
      <c r="AQ126" s="304"/>
      <c r="AT126" s="140"/>
      <c r="AV126" s="308"/>
      <c r="AW126" s="308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08"/>
      <c r="AW127" s="308"/>
      <c r="BB127" s="179"/>
      <c r="BC127" s="179"/>
      <c r="BD127" s="180"/>
    </row>
    <row r="128" spans="1:56" x14ac:dyDescent="0.35">
      <c r="A128" s="139"/>
      <c r="AT128" s="140"/>
      <c r="AV128" s="308"/>
      <c r="AW128" s="308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08"/>
      <c r="AW129" s="308"/>
    </row>
    <row r="130" spans="1:56" x14ac:dyDescent="0.35">
      <c r="A130" s="139"/>
      <c r="B130" s="306" t="str">
        <f>VLOOKUP(B132,'[80]Location Status'!$A$7:$D$178,2,0)</f>
        <v>23/4</v>
      </c>
      <c r="C130" s="307"/>
      <c r="F130" s="306" t="str">
        <f>VLOOKUP(F132,'[80]Location Status'!$A$7:$D$178,2,0)</f>
        <v>23/5</v>
      </c>
      <c r="G130" s="307"/>
      <c r="J130" s="306" t="str">
        <f>VLOOKUP(J132,'[80]Location Status'!$A$7:$D$178,2,0)</f>
        <v>23/6</v>
      </c>
      <c r="K130" s="307"/>
      <c r="N130" s="306" t="str">
        <f>VLOOKUP(N132,'[80]Location Status'!$A$7:$D$178,2,0)</f>
        <v>23/7</v>
      </c>
      <c r="O130" s="307"/>
      <c r="R130" s="306" t="str">
        <f>VLOOKUP(R132,'[80]Location Status'!$A$7:$D$178,2,0)</f>
        <v>24/0</v>
      </c>
      <c r="S130" s="307"/>
      <c r="V130" s="306" t="str">
        <f>VLOOKUP(V132,'[80]Location Status'!$A$7:$D$178,2,0)</f>
        <v>24/1</v>
      </c>
      <c r="W130" s="307"/>
      <c r="Z130" s="306" t="str">
        <f>VLOOKUP(Z132,'[80]Location Status'!$A$7:$D$178,2,0)</f>
        <v>24/2.</v>
      </c>
      <c r="AA130" s="307"/>
      <c r="AD130" s="306" t="str">
        <f>VLOOKUP(AD132,'[80]Location Status'!$A$7:$D$178,2,0)</f>
        <v>25/0</v>
      </c>
      <c r="AE130" s="307"/>
      <c r="AH130" s="306" t="str">
        <f>VLOOKUP(AH132,'[80]Location Status'!$A$7:$D$178,2,0)</f>
        <v>25/1</v>
      </c>
      <c r="AI130" s="307"/>
      <c r="AL130" s="306" t="str">
        <f>VLOOKUP(AL132,'[80]Location Status'!$A$7:$D$178,2,0)</f>
        <v>25/2.</v>
      </c>
      <c r="AM130" s="307"/>
      <c r="AP130" s="306" t="str">
        <f>VLOOKUP(AP132,'[80]Location Status'!$A$7:$D$178,2,0)</f>
        <v>25/3.</v>
      </c>
      <c r="AQ130" s="307"/>
      <c r="AT130" s="140"/>
      <c r="AV130" s="308"/>
      <c r="AW130" s="308"/>
      <c r="BB130" s="178"/>
      <c r="BC130" s="179"/>
      <c r="BD130" s="180"/>
    </row>
    <row r="131" spans="1:56" x14ac:dyDescent="0.35">
      <c r="A131" s="139"/>
      <c r="AT131" s="140"/>
      <c r="AV131" s="308"/>
      <c r="AW131" s="308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10"/>
      <c r="AW132" s="310"/>
    </row>
    <row r="133" spans="1:56" x14ac:dyDescent="0.35">
      <c r="A133" s="139"/>
      <c r="B133" s="177" t="s">
        <v>576</v>
      </c>
      <c r="C133" s="177" t="s">
        <v>577</v>
      </c>
      <c r="D133" s="306">
        <f>VLOOKUP(B132,'[80]Location Status'!$A$7:$D$178,4,0)</f>
        <v>408</v>
      </c>
      <c r="E133" s="307"/>
      <c r="F133" s="177" t="s">
        <v>576</v>
      </c>
      <c r="G133" s="177" t="s">
        <v>577</v>
      </c>
      <c r="H133" s="306">
        <f>VLOOKUP(F132,'[80]Location Status'!$A$7:$D$178,4,0)</f>
        <v>362</v>
      </c>
      <c r="I133" s="307"/>
      <c r="J133" s="177" t="s">
        <v>576</v>
      </c>
      <c r="K133" s="177" t="s">
        <v>577</v>
      </c>
      <c r="L133" s="300">
        <f>VLOOKUP(J132,'[80]Location Status'!$A$7:$D$178,4,0)</f>
        <v>303</v>
      </c>
      <c r="M133" s="301"/>
      <c r="N133" s="177" t="s">
        <v>576</v>
      </c>
      <c r="O133" s="177" t="s">
        <v>577</v>
      </c>
      <c r="P133" s="300">
        <f>VLOOKUP(N132,'[80]Location Status'!$A$7:$D$178,4,0)</f>
        <v>336.96199999999999</v>
      </c>
      <c r="Q133" s="301"/>
      <c r="R133" s="177" t="s">
        <v>576</v>
      </c>
      <c r="S133" s="177" t="s">
        <v>577</v>
      </c>
      <c r="T133" s="300">
        <f>VLOOKUP(R132,'[80]Location Status'!$A$7:$D$178,4,0)</f>
        <v>431.99799999999999</v>
      </c>
      <c r="U133" s="301"/>
      <c r="V133" s="177" t="s">
        <v>576</v>
      </c>
      <c r="W133" s="177" t="s">
        <v>577</v>
      </c>
      <c r="X133" s="300">
        <f>VLOOKUP(V132,'[80]Location Status'!$A$7:$D$178,4,0)</f>
        <v>567</v>
      </c>
      <c r="Y133" s="301"/>
      <c r="Z133" s="177" t="s">
        <v>576</v>
      </c>
      <c r="AA133" s="177" t="s">
        <v>577</v>
      </c>
      <c r="AB133" s="300">
        <f>VLOOKUP(Z132,'[80]Location Status'!$A$7:$D$178,4,0)</f>
        <v>543.55399999999997</v>
      </c>
      <c r="AC133" s="301"/>
      <c r="AD133" s="177" t="s">
        <v>576</v>
      </c>
      <c r="AE133" s="177" t="s">
        <v>577</v>
      </c>
      <c r="AF133" s="306">
        <f>VLOOKUP(AD132,'[80]Location Status'!$A$7:$D$178,4,0)</f>
        <v>429</v>
      </c>
      <c r="AG133" s="307"/>
      <c r="AH133" s="177" t="s">
        <v>576</v>
      </c>
      <c r="AI133" s="177" t="s">
        <v>577</v>
      </c>
      <c r="AJ133" s="306">
        <f>VLOOKUP(AH132,'[80]Location Status'!$A$7:$D$178,4,0)</f>
        <v>346</v>
      </c>
      <c r="AK133" s="307"/>
      <c r="AL133" s="177" t="s">
        <v>576</v>
      </c>
      <c r="AM133" s="177" t="s">
        <v>577</v>
      </c>
      <c r="AN133" s="306">
        <f>VLOOKUP(AL132,'[80]Location Status'!$A$7:$D$178,4,0)</f>
        <v>381</v>
      </c>
      <c r="AO133" s="307"/>
      <c r="AP133" s="177" t="s">
        <v>576</v>
      </c>
      <c r="AQ133" s="177" t="s">
        <v>577</v>
      </c>
      <c r="AR133" s="306">
        <f>VLOOKUP(AP132,'[80]Location Status'!$A$7:$D$178,4,0)</f>
        <v>394</v>
      </c>
      <c r="AS133" s="307"/>
      <c r="AT133" s="140"/>
      <c r="AV133" s="308">
        <f>D133+H133+L133+P133+T133+X133+AB133+AF133+AJ133+AN133+AR133</f>
        <v>4502.5140000000001</v>
      </c>
      <c r="AW133" s="308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08"/>
      <c r="AW134" s="308"/>
    </row>
    <row r="135" spans="1:56" x14ac:dyDescent="0.35">
      <c r="A135" s="139"/>
      <c r="B135" s="304" t="s">
        <v>441</v>
      </c>
      <c r="C135" s="304"/>
      <c r="F135" s="304" t="s">
        <v>441</v>
      </c>
      <c r="G135" s="304"/>
      <c r="J135" s="304" t="s">
        <v>441</v>
      </c>
      <c r="K135" s="304"/>
      <c r="N135" s="304" t="s">
        <v>441</v>
      </c>
      <c r="O135" s="304"/>
      <c r="R135" s="305" t="s">
        <v>441</v>
      </c>
      <c r="S135" s="305"/>
      <c r="V135" s="302" t="s">
        <v>595</v>
      </c>
      <c r="W135" s="303"/>
      <c r="Z135" s="304" t="s">
        <v>441</v>
      </c>
      <c r="AA135" s="304"/>
      <c r="AD135" s="302" t="s">
        <v>595</v>
      </c>
      <c r="AE135" s="303"/>
      <c r="AH135" s="305"/>
      <c r="AI135" s="305"/>
      <c r="AL135" s="305"/>
      <c r="AM135" s="305"/>
      <c r="AP135" s="304" t="s">
        <v>441</v>
      </c>
      <c r="AQ135" s="304"/>
      <c r="AT135" s="140"/>
      <c r="AV135" s="308"/>
      <c r="AW135" s="308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08"/>
      <c r="AW136" s="308"/>
      <c r="BB136" s="179"/>
      <c r="BC136" s="179"/>
      <c r="BD136" s="180"/>
    </row>
    <row r="137" spans="1:56" x14ac:dyDescent="0.35">
      <c r="A137" s="139"/>
      <c r="C137" s="182"/>
      <c r="AT137" s="140"/>
      <c r="AV137" s="308"/>
      <c r="AW137" s="308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08"/>
      <c r="AW138" s="308"/>
    </row>
    <row r="139" spans="1:56" x14ac:dyDescent="0.35">
      <c r="A139" s="139"/>
      <c r="B139" s="306" t="str">
        <f>VLOOKUP(B141,'[80]Location Status'!$A$7:$D$178,2,0)</f>
        <v>25/4</v>
      </c>
      <c r="C139" s="307"/>
      <c r="F139" s="306" t="str">
        <f>VLOOKUP(F141,'[80]Location Status'!$A$7:$D$178,2,0)</f>
        <v>26/0</v>
      </c>
      <c r="G139" s="307"/>
      <c r="J139" s="306" t="str">
        <f>VLOOKUP(J141,'[80]Location Status'!$A$7:$D$178,2,0)</f>
        <v>26/1</v>
      </c>
      <c r="K139" s="307"/>
      <c r="N139" s="306" t="str">
        <f>VLOOKUP(N141,'[80]Location Status'!$A$7:$D$178,2,0)</f>
        <v>26/2</v>
      </c>
      <c r="O139" s="307"/>
      <c r="R139" s="306" t="str">
        <f>VLOOKUP(R141,'[80]Location Status'!$A$7:$D$178,2,0)</f>
        <v>26/3</v>
      </c>
      <c r="S139" s="307"/>
      <c r="V139" s="306" t="str">
        <f>VLOOKUP(V141,'[80]Location Status'!$A$7:$D$178,2,0)</f>
        <v>26/4</v>
      </c>
      <c r="W139" s="307"/>
      <c r="Z139" s="306" t="str">
        <f>VLOOKUP(Z141,'[80]Location Status'!$A$7:$D$178,2,0)</f>
        <v>26/5</v>
      </c>
      <c r="AA139" s="307"/>
      <c r="AD139" s="306" t="str">
        <f>VLOOKUP(AD141,'[80]Location Status'!$A$7:$D$178,2,0)</f>
        <v>26/6</v>
      </c>
      <c r="AE139" s="307"/>
      <c r="AH139" s="306" t="str">
        <f>VLOOKUP(AH141,'[80]Location Status'!$A$7:$D$178,2,0)</f>
        <v>26/7</v>
      </c>
      <c r="AI139" s="307"/>
      <c r="AL139" s="306" t="str">
        <f>VLOOKUP(AL141,'[80]Location Status'!$A$7:$D$178,2,0)</f>
        <v>26/8</v>
      </c>
      <c r="AM139" s="307"/>
      <c r="AP139" s="306" t="str">
        <f>VLOOKUP(AP141,'[80]Location Status'!$A$7:$D$178,2,0)</f>
        <v>26/9</v>
      </c>
      <c r="AQ139" s="307"/>
      <c r="AT139" s="140"/>
      <c r="AV139" s="308"/>
      <c r="AW139" s="308"/>
      <c r="BB139" s="178"/>
      <c r="BC139" s="179"/>
      <c r="BD139" s="180"/>
    </row>
    <row r="140" spans="1:56" x14ac:dyDescent="0.35">
      <c r="A140" s="139"/>
      <c r="AT140" s="140"/>
      <c r="AV140" s="308"/>
      <c r="AW140" s="308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10"/>
      <c r="AW141" s="310"/>
    </row>
    <row r="142" spans="1:56" x14ac:dyDescent="0.35">
      <c r="A142" s="139"/>
      <c r="B142" s="177" t="s">
        <v>576</v>
      </c>
      <c r="C142" s="177" t="s">
        <v>577</v>
      </c>
      <c r="D142" s="300">
        <f>VLOOKUP(B141,'[80]Location Status'!$A$7:$D$178,4,0)</f>
        <v>356.86900000000003</v>
      </c>
      <c r="E142" s="301"/>
      <c r="F142" s="177" t="s">
        <v>576</v>
      </c>
      <c r="G142" s="177" t="s">
        <v>577</v>
      </c>
      <c r="H142" s="300">
        <f>VLOOKUP(F141,'[80]Location Status'!$A$7:$D$178,4,0)</f>
        <v>438</v>
      </c>
      <c r="I142" s="301"/>
      <c r="J142" s="177" t="s">
        <v>576</v>
      </c>
      <c r="K142" s="177" t="s">
        <v>577</v>
      </c>
      <c r="L142" s="300">
        <f>VLOOKUP(J141,'[80]Location Status'!$A$7:$D$178,4,0)</f>
        <v>399</v>
      </c>
      <c r="M142" s="301"/>
      <c r="N142" s="177" t="s">
        <v>576</v>
      </c>
      <c r="O142" s="177" t="s">
        <v>577</v>
      </c>
      <c r="P142" s="300">
        <f>VLOOKUP(N141,'[80]Location Status'!$A$7:$D$178,4,0)</f>
        <v>347</v>
      </c>
      <c r="Q142" s="301"/>
      <c r="R142" s="177" t="s">
        <v>576</v>
      </c>
      <c r="S142" s="177" t="s">
        <v>577</v>
      </c>
      <c r="T142" s="300">
        <f>VLOOKUP(R141,'[80]Location Status'!$A$7:$D$178,4,0)</f>
        <v>400</v>
      </c>
      <c r="U142" s="301"/>
      <c r="V142" s="177" t="s">
        <v>576</v>
      </c>
      <c r="W142" s="177" t="s">
        <v>577</v>
      </c>
      <c r="X142" s="300">
        <f>VLOOKUP(V141,'[80]Location Status'!$A$7:$D$178,4,0)</f>
        <v>375</v>
      </c>
      <c r="Y142" s="301"/>
      <c r="Z142" s="177" t="s">
        <v>576</v>
      </c>
      <c r="AA142" s="177" t="s">
        <v>577</v>
      </c>
      <c r="AB142" s="300">
        <f>VLOOKUP(Z141,'[80]Location Status'!$A$7:$D$178,4,0)</f>
        <v>416</v>
      </c>
      <c r="AC142" s="301"/>
      <c r="AD142" s="177" t="s">
        <v>576</v>
      </c>
      <c r="AE142" s="177" t="s">
        <v>577</v>
      </c>
      <c r="AF142" s="300">
        <f>VLOOKUP(AD141,'[80]Location Status'!$A$7:$D$178,4,0)</f>
        <v>408</v>
      </c>
      <c r="AG142" s="301"/>
      <c r="AH142" s="177" t="s">
        <v>576</v>
      </c>
      <c r="AI142" s="177" t="s">
        <v>577</v>
      </c>
      <c r="AJ142" s="300">
        <f>VLOOKUP(AH141,'[80]Location Status'!$A$7:$D$178,4,0)</f>
        <v>404</v>
      </c>
      <c r="AK142" s="301"/>
      <c r="AL142" s="177" t="s">
        <v>576</v>
      </c>
      <c r="AM142" s="177" t="s">
        <v>577</v>
      </c>
      <c r="AN142" s="300">
        <f>VLOOKUP(AL141,'[80]Location Status'!$A$7:$D$178,4,0)</f>
        <v>391</v>
      </c>
      <c r="AO142" s="301"/>
      <c r="AP142" s="177" t="s">
        <v>576</v>
      </c>
      <c r="AQ142" s="177" t="s">
        <v>577</v>
      </c>
      <c r="AR142" s="300">
        <f>VLOOKUP(AP141,'[80]Location Status'!$A$7:$D$178,4,0)</f>
        <v>371</v>
      </c>
      <c r="AS142" s="301"/>
      <c r="AT142" s="140"/>
      <c r="AV142" s="308">
        <f>D142+H142+L142+P142+T142+X142+AB142+AF142+AJ142+AN142+AR142</f>
        <v>4305.8690000000006</v>
      </c>
      <c r="AW142" s="308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08"/>
      <c r="AW143" s="308"/>
    </row>
    <row r="144" spans="1:56" x14ac:dyDescent="0.35">
      <c r="A144" s="139"/>
      <c r="B144" s="304" t="s">
        <v>441</v>
      </c>
      <c r="C144" s="304"/>
      <c r="F144" s="304" t="s">
        <v>441</v>
      </c>
      <c r="G144" s="304"/>
      <c r="J144" s="304" t="s">
        <v>441</v>
      </c>
      <c r="K144" s="304"/>
      <c r="N144" s="305"/>
      <c r="O144" s="305"/>
      <c r="R144" s="304" t="s">
        <v>441</v>
      </c>
      <c r="S144" s="304"/>
      <c r="V144" s="304" t="s">
        <v>441</v>
      </c>
      <c r="W144" s="304"/>
      <c r="Z144" s="304" t="s">
        <v>599</v>
      </c>
      <c r="AA144" s="304"/>
      <c r="AD144" s="304" t="s">
        <v>441</v>
      </c>
      <c r="AE144" s="304"/>
      <c r="AH144" s="302" t="s">
        <v>595</v>
      </c>
      <c r="AI144" s="303"/>
      <c r="AL144" s="302" t="s">
        <v>595</v>
      </c>
      <c r="AM144" s="303"/>
      <c r="AP144" s="304" t="s">
        <v>441</v>
      </c>
      <c r="AQ144" s="304"/>
      <c r="AT144" s="140"/>
      <c r="AV144" s="308"/>
      <c r="AW144" s="308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08"/>
      <c r="AW145" s="308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08"/>
      <c r="AW146" s="308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08"/>
      <c r="AW147" s="308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08"/>
      <c r="AW148" s="308"/>
    </row>
    <row r="149" spans="1:56" x14ac:dyDescent="0.35">
      <c r="A149" s="139"/>
      <c r="B149" s="306" t="str">
        <f>VLOOKUP(B151,'[80]Location Status'!$A$7:$D$178,2,0)</f>
        <v>26/10</v>
      </c>
      <c r="C149" s="307"/>
      <c r="F149" s="306" t="str">
        <f>VLOOKUP(F151,'[80]Location Status'!$A$7:$D$178,2,0)</f>
        <v>27/0</v>
      </c>
      <c r="G149" s="307"/>
      <c r="J149" s="306" t="str">
        <f>VLOOKUP(J151,'[80]Location Status'!$A$7:$D$178,2,0)</f>
        <v>27/1</v>
      </c>
      <c r="K149" s="307"/>
      <c r="N149" s="306" t="str">
        <f>VLOOKUP(N151,'[80]Location Status'!$A$7:$D$178,2,0)</f>
        <v>28/0</v>
      </c>
      <c r="O149" s="307"/>
      <c r="R149" s="306" t="str">
        <f>VLOOKUP(R151,'[80]Location Status'!$A$7:$D$178,2,0)</f>
        <v>28/1</v>
      </c>
      <c r="S149" s="307"/>
      <c r="V149" s="306" t="str">
        <f>VLOOKUP(V151,'[80]Location Status'!$A$7:$D$178,2,0)</f>
        <v>29/0</v>
      </c>
      <c r="W149" s="307"/>
      <c r="Z149" s="306" t="str">
        <f>VLOOKUP(Z151,'[80]Location Status'!$A$7:$D$178,2,0)</f>
        <v>29/1</v>
      </c>
      <c r="AA149" s="307"/>
      <c r="AD149" s="306" t="str">
        <f>VLOOKUP(AD151,'[80]Location Status'!$A$7:$D$178,2,0)</f>
        <v>29/2</v>
      </c>
      <c r="AE149" s="307"/>
      <c r="AH149" s="306" t="str">
        <f>VLOOKUP(AH151,'[80]Location Status'!$A$7:$D$178,2,0)</f>
        <v>30/0</v>
      </c>
      <c r="AI149" s="307"/>
      <c r="AL149" s="306" t="str">
        <f>VLOOKUP(AL151,'[80]Location Status'!$A$7:$D$178,2,0)</f>
        <v>30/1</v>
      </c>
      <c r="AM149" s="307"/>
      <c r="AP149" s="306" t="str">
        <f>VLOOKUP(AP151,'[80]Location Status'!$A$7:$D$178,2,0)</f>
        <v>30/2</v>
      </c>
      <c r="AQ149" s="307"/>
      <c r="AT149" s="140"/>
      <c r="AV149" s="308"/>
      <c r="AW149" s="308"/>
      <c r="BB149" s="178"/>
      <c r="BC149" s="179"/>
      <c r="BD149" s="180"/>
    </row>
    <row r="150" spans="1:56" x14ac:dyDescent="0.35">
      <c r="A150" s="139"/>
      <c r="AT150" s="140"/>
      <c r="AV150" s="308"/>
      <c r="AW150" s="308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10"/>
      <c r="AW151" s="310"/>
    </row>
    <row r="152" spans="1:56" x14ac:dyDescent="0.35">
      <c r="A152" s="139"/>
      <c r="B152" s="151" t="s">
        <v>576</v>
      </c>
      <c r="C152" s="151" t="s">
        <v>577</v>
      </c>
      <c r="D152" s="300">
        <f>VLOOKUP(B151,'[80]Location Status'!$A$7:$D$178,4,0)</f>
        <v>391.18900000000002</v>
      </c>
      <c r="E152" s="301"/>
      <c r="F152" s="177" t="s">
        <v>576</v>
      </c>
      <c r="G152" s="177" t="s">
        <v>577</v>
      </c>
      <c r="H152" s="300">
        <f>VLOOKUP(F151,'[80]Location Status'!$A$7:$D$178,4,0)</f>
        <v>412</v>
      </c>
      <c r="I152" s="301"/>
      <c r="J152" s="177" t="s">
        <v>576</v>
      </c>
      <c r="K152" s="177" t="s">
        <v>577</v>
      </c>
      <c r="L152" s="300">
        <f>VLOOKUP(J151,'[80]Location Status'!$A$7:$D$178,4,0)</f>
        <v>384.05200000000002</v>
      </c>
      <c r="M152" s="301"/>
      <c r="N152" s="177" t="s">
        <v>576</v>
      </c>
      <c r="O152" s="177" t="s">
        <v>577</v>
      </c>
      <c r="P152" s="300">
        <f>VLOOKUP(N151,'[80]Location Status'!$A$7:$D$178,4,0)</f>
        <v>404</v>
      </c>
      <c r="Q152" s="301"/>
      <c r="R152" s="177" t="s">
        <v>576</v>
      </c>
      <c r="S152" s="177" t="s">
        <v>577</v>
      </c>
      <c r="T152" s="300">
        <f>VLOOKUP(R151,'[80]Location Status'!$A$7:$D$178,4,0)</f>
        <v>261.80599999999998</v>
      </c>
      <c r="U152" s="301"/>
      <c r="V152" s="177" t="s">
        <v>576</v>
      </c>
      <c r="W152" s="177" t="s">
        <v>577</v>
      </c>
      <c r="X152" s="300">
        <f>VLOOKUP(V151,'[80]Location Status'!$A$7:$D$178,4,0)</f>
        <v>358</v>
      </c>
      <c r="Y152" s="301"/>
      <c r="Z152" s="177" t="s">
        <v>576</v>
      </c>
      <c r="AA152" s="177" t="s">
        <v>577</v>
      </c>
      <c r="AB152" s="300">
        <f>VLOOKUP(Z151,'[80]Location Status'!$A$7:$D$178,4,0)</f>
        <v>419</v>
      </c>
      <c r="AC152" s="301"/>
      <c r="AD152" s="177" t="s">
        <v>576</v>
      </c>
      <c r="AE152" s="177" t="s">
        <v>577</v>
      </c>
      <c r="AF152" s="300">
        <f>VLOOKUP(AD151,'[80]Location Status'!$A$7:$D$178,4,0)</f>
        <v>367.80799999999999</v>
      </c>
      <c r="AG152" s="301"/>
      <c r="AH152" s="177" t="s">
        <v>576</v>
      </c>
      <c r="AI152" s="177" t="s">
        <v>577</v>
      </c>
      <c r="AJ152" s="300">
        <f>VLOOKUP(AH151,'[80]Location Status'!$A$7:$D$178,4,0)</f>
        <v>409.00299999999999</v>
      </c>
      <c r="AK152" s="301"/>
      <c r="AL152" s="177" t="s">
        <v>576</v>
      </c>
      <c r="AM152" s="177" t="s">
        <v>577</v>
      </c>
      <c r="AN152" s="300">
        <f>VLOOKUP(AL151,'[80]Location Status'!$A$7:$D$178,4,0)</f>
        <v>343</v>
      </c>
      <c r="AO152" s="301"/>
      <c r="AP152" s="177" t="s">
        <v>576</v>
      </c>
      <c r="AQ152" s="177" t="s">
        <v>577</v>
      </c>
      <c r="AR152" s="300">
        <f>VLOOKUP(AP151,'[80]Location Status'!$A$7:$D$178,4,0)</f>
        <v>394</v>
      </c>
      <c r="AS152" s="301"/>
      <c r="AT152" s="140"/>
      <c r="AV152" s="308">
        <f>D152+H152+L152+P152+T152+X152+AB152+AF152+AJ152+AN152+AR152</f>
        <v>4143.8580000000002</v>
      </c>
      <c r="AW152" s="308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08"/>
      <c r="AW153" s="308"/>
    </row>
    <row r="154" spans="1:56" x14ac:dyDescent="0.35">
      <c r="A154" s="139"/>
      <c r="B154" s="302" t="s">
        <v>595</v>
      </c>
      <c r="C154" s="303"/>
      <c r="F154" s="302" t="s">
        <v>595</v>
      </c>
      <c r="G154" s="303"/>
      <c r="J154" s="304" t="s">
        <v>441</v>
      </c>
      <c r="K154" s="304"/>
      <c r="N154" s="302" t="s">
        <v>595</v>
      </c>
      <c r="O154" s="303"/>
      <c r="R154" s="305"/>
      <c r="S154" s="305"/>
      <c r="V154" s="304" t="s">
        <v>441</v>
      </c>
      <c r="W154" s="304"/>
      <c r="Z154" s="304" t="s">
        <v>441</v>
      </c>
      <c r="AA154" s="304"/>
      <c r="AD154" s="304" t="s">
        <v>441</v>
      </c>
      <c r="AE154" s="304"/>
      <c r="AH154" s="304" t="s">
        <v>441</v>
      </c>
      <c r="AI154" s="304"/>
      <c r="AL154" s="304" t="s">
        <v>441</v>
      </c>
      <c r="AM154" s="304"/>
      <c r="AP154" s="304" t="s">
        <v>441</v>
      </c>
      <c r="AQ154" s="304"/>
      <c r="AT154" s="140"/>
      <c r="AV154" s="308"/>
      <c r="AW154" s="308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08"/>
      <c r="AW155" s="308"/>
      <c r="BB155" s="179"/>
      <c r="BC155" s="179"/>
      <c r="BD155" s="180"/>
    </row>
    <row r="156" spans="1:56" x14ac:dyDescent="0.35">
      <c r="A156" s="139"/>
      <c r="AT156" s="140"/>
      <c r="AV156" s="308"/>
      <c r="AW156" s="308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08"/>
      <c r="AW157" s="308"/>
    </row>
    <row r="158" spans="1:56" x14ac:dyDescent="0.35">
      <c r="A158" s="139"/>
      <c r="B158" s="306" t="str">
        <f>VLOOKUP(B160,'[80]Location Status'!$A$7:$D$178,2,0)</f>
        <v>30/3</v>
      </c>
      <c r="C158" s="307"/>
      <c r="F158" s="306" t="str">
        <f>VLOOKUP(F160,'[80]Location Status'!$A$7:$D$178,2,0)</f>
        <v>30/4</v>
      </c>
      <c r="G158" s="307"/>
      <c r="J158" s="306" t="str">
        <f>VLOOKUP(J160,'[80]Location Status'!$A$7:$D$178,2,0)</f>
        <v>30/5</v>
      </c>
      <c r="K158" s="307"/>
      <c r="N158" s="306" t="str">
        <f>VLOOKUP(N160,'[80]Location Status'!$A$7:$D$178,2,0)</f>
        <v>31/0</v>
      </c>
      <c r="O158" s="307"/>
      <c r="R158" s="306" t="str">
        <f>VLOOKUP(R160,'[80]Location Status'!$A$7:$D$178,2,0)</f>
        <v>31/1</v>
      </c>
      <c r="S158" s="307"/>
      <c r="V158" s="306" t="str">
        <f>VLOOKUP(V160,'[80]Location Status'!$A$7:$D$178,2,0)</f>
        <v>31/2</v>
      </c>
      <c r="W158" s="307"/>
      <c r="Z158" s="306" t="str">
        <f>VLOOKUP(Z160,'[80]Location Status'!$A$7:$D$178,2,0)</f>
        <v xml:space="preserve">32/0 </v>
      </c>
      <c r="AA158" s="307"/>
      <c r="AD158" s="306" t="str">
        <f>VLOOKUP(AD160,'[80]Location Status'!$A$7:$D$178,2,0)</f>
        <v>32/1</v>
      </c>
      <c r="AE158" s="307"/>
      <c r="AH158" s="306" t="str">
        <f>VLOOKUP(AH160,'[80]Location Status'!$A$7:$D$178,2,0)</f>
        <v>32/2</v>
      </c>
      <c r="AI158" s="307"/>
      <c r="AL158" s="306" t="str">
        <f>VLOOKUP(AL160,'[80]Location Status'!$A$7:$D$178,2,0)</f>
        <v>33/0</v>
      </c>
      <c r="AM158" s="307"/>
      <c r="AP158" s="167"/>
      <c r="AQ158" s="166"/>
      <c r="AT158" s="140"/>
      <c r="AV158" s="308"/>
      <c r="AW158" s="308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08"/>
      <c r="AW159" s="308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10"/>
      <c r="AW160" s="310"/>
    </row>
    <row r="161" spans="1:56" x14ac:dyDescent="0.35">
      <c r="A161" s="139"/>
      <c r="B161" s="151" t="s">
        <v>576</v>
      </c>
      <c r="C161" s="151" t="s">
        <v>577</v>
      </c>
      <c r="D161" s="306">
        <f>VLOOKUP(B160,'[80]Location Status'!$A$7:$D$178,4,0)</f>
        <v>403</v>
      </c>
      <c r="E161" s="307"/>
      <c r="F161" s="151" t="s">
        <v>576</v>
      </c>
      <c r="G161" s="151" t="s">
        <v>577</v>
      </c>
      <c r="H161" s="300">
        <f>VLOOKUP(F160,'[80]Location Status'!$A$7:$D$178,4,0)</f>
        <v>350</v>
      </c>
      <c r="I161" s="301"/>
      <c r="J161" s="177" t="s">
        <v>576</v>
      </c>
      <c r="K161" s="177" t="s">
        <v>577</v>
      </c>
      <c r="L161" s="300">
        <f>VLOOKUP(J160,'[80]Location Status'!$A$7:$D$178,4,0)</f>
        <v>354.815</v>
      </c>
      <c r="M161" s="301"/>
      <c r="N161" s="177" t="s">
        <v>576</v>
      </c>
      <c r="O161" s="177" t="s">
        <v>577</v>
      </c>
      <c r="P161" s="300">
        <f>VLOOKUP(N160,'[80]Location Status'!$A$7:$D$178,4,0)</f>
        <v>363</v>
      </c>
      <c r="Q161" s="301"/>
      <c r="R161" s="177" t="s">
        <v>576</v>
      </c>
      <c r="S161" s="177" t="s">
        <v>577</v>
      </c>
      <c r="T161" s="300">
        <f>VLOOKUP(R160,'[80]Location Status'!$A$7:$D$178,4,0)</f>
        <v>437</v>
      </c>
      <c r="U161" s="301"/>
      <c r="V161" s="177" t="s">
        <v>576</v>
      </c>
      <c r="W161" s="177" t="s">
        <v>577</v>
      </c>
      <c r="X161" s="300">
        <f>VLOOKUP(V160,'[80]Location Status'!$A$7:$D$178,4,0)</f>
        <v>347.61599999999999</v>
      </c>
      <c r="Y161" s="301"/>
      <c r="Z161" s="177" t="s">
        <v>576</v>
      </c>
      <c r="AA161" s="177" t="s">
        <v>577</v>
      </c>
      <c r="AB161" s="300">
        <f>VLOOKUP(Z160,'[80]Location Status'!$A$7:$D$178,4,0)</f>
        <v>400</v>
      </c>
      <c r="AC161" s="301"/>
      <c r="AD161" s="177" t="s">
        <v>576</v>
      </c>
      <c r="AE161" s="177" t="s">
        <v>577</v>
      </c>
      <c r="AF161" s="300">
        <f>VLOOKUP(AD160,'[80]Location Status'!$A$7:$D$178,4,0)</f>
        <v>439</v>
      </c>
      <c r="AG161" s="301"/>
      <c r="AH161" s="177" t="s">
        <v>576</v>
      </c>
      <c r="AI161" s="177" t="s">
        <v>577</v>
      </c>
      <c r="AJ161" s="300">
        <f>VLOOKUP(AH160,'[80]Location Status'!$A$7:$D$178,4,0)</f>
        <v>343.60700000000003</v>
      </c>
      <c r="AK161" s="301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09">
        <f>D161+H161+L161+P161+T161+X161+AB161+AF161+AJ161+AN161+AR161</f>
        <v>3438.038</v>
      </c>
      <c r="AW161" s="309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08"/>
      <c r="AW162" s="308"/>
    </row>
    <row r="163" spans="1:56" x14ac:dyDescent="0.35">
      <c r="A163" s="139"/>
      <c r="B163" s="302" t="s">
        <v>595</v>
      </c>
      <c r="C163" s="303"/>
      <c r="F163" s="304" t="s">
        <v>441</v>
      </c>
      <c r="G163" s="304"/>
      <c r="J163" s="304" t="s">
        <v>441</v>
      </c>
      <c r="K163" s="304"/>
      <c r="N163" s="304" t="s">
        <v>441</v>
      </c>
      <c r="O163" s="304"/>
      <c r="R163" s="305"/>
      <c r="S163" s="305"/>
      <c r="V163" s="305"/>
      <c r="W163" s="305"/>
      <c r="Z163" s="304" t="s">
        <v>441</v>
      </c>
      <c r="AA163" s="304"/>
      <c r="AD163" s="305"/>
      <c r="AE163" s="305"/>
      <c r="AH163" s="302" t="s">
        <v>595</v>
      </c>
      <c r="AI163" s="303"/>
      <c r="AL163" s="302" t="s">
        <v>595</v>
      </c>
      <c r="AM163" s="303"/>
      <c r="AP163" s="167"/>
      <c r="AQ163" s="166"/>
      <c r="AT163" s="140"/>
      <c r="AV163" s="308"/>
      <c r="AW163" s="308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08"/>
      <c r="AW164" s="308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08"/>
      <c r="AW165" s="308"/>
    </row>
  </sheetData>
  <mergeCells count="743"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AV144:AW144"/>
    <mergeCell ref="AV142:AW142"/>
    <mergeCell ref="AV143:AW143"/>
    <mergeCell ref="AV140:AW140"/>
    <mergeCell ref="AV141:AW141"/>
    <mergeCell ref="AH135:AI135"/>
    <mergeCell ref="AL135:AM135"/>
    <mergeCell ref="AP135:AQ135"/>
    <mergeCell ref="AJ142:AK142"/>
    <mergeCell ref="AN142:AO142"/>
    <mergeCell ref="AR142:AS142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B144:C144"/>
    <mergeCell ref="F144:G144"/>
    <mergeCell ref="J144:K144"/>
    <mergeCell ref="N144:O144"/>
    <mergeCell ref="R144:S144"/>
    <mergeCell ref="AF152:AG152"/>
    <mergeCell ref="AJ152:AK152"/>
    <mergeCell ref="AN152:AO152"/>
    <mergeCell ref="AR152:AS152"/>
    <mergeCell ref="V144:W144"/>
    <mergeCell ref="Z144:AA144"/>
    <mergeCell ref="AD144:AE144"/>
    <mergeCell ref="AH144:AI144"/>
    <mergeCell ref="AL144:AM144"/>
    <mergeCell ref="AP144:AQ14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54" t="s">
        <v>632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7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55" t="s">
        <v>563</v>
      </c>
      <c r="AN3" s="455"/>
      <c r="AO3" s="369">
        <f ca="1">TODAY()-1</f>
        <v>46048</v>
      </c>
      <c r="AP3" s="368"/>
      <c r="AQ3" s="368"/>
      <c r="AR3" s="368"/>
      <c r="AS3" s="368"/>
      <c r="AT3" s="456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70" t="s">
        <v>564</v>
      </c>
      <c r="M7" s="371"/>
      <c r="N7" s="371"/>
      <c r="O7" s="372"/>
      <c r="R7" t="s">
        <v>463</v>
      </c>
      <c r="AA7" s="457" t="s">
        <v>565</v>
      </c>
      <c r="AB7" s="458"/>
      <c r="AC7" s="458"/>
      <c r="AD7" s="458"/>
      <c r="AE7" s="458"/>
      <c r="AF7" s="459"/>
      <c r="AG7" s="466" t="s">
        <v>566</v>
      </c>
      <c r="AH7" s="362"/>
      <c r="AI7" s="362"/>
      <c r="AJ7" s="469" t="s">
        <v>567</v>
      </c>
      <c r="AK7" s="469"/>
      <c r="AL7" s="469"/>
      <c r="AM7" s="362" t="s">
        <v>568</v>
      </c>
      <c r="AN7" s="362"/>
      <c r="AO7" s="472"/>
      <c r="AP7" s="361" t="s">
        <v>569</v>
      </c>
      <c r="AQ7" s="362"/>
      <c r="AR7" s="472"/>
      <c r="AT7" s="140"/>
    </row>
    <row r="8" spans="1:46" x14ac:dyDescent="0.35">
      <c r="A8" s="139"/>
      <c r="E8" t="s">
        <v>570</v>
      </c>
      <c r="S8" t="s">
        <v>571</v>
      </c>
      <c r="AA8" s="460"/>
      <c r="AB8" s="461"/>
      <c r="AC8" s="461"/>
      <c r="AD8" s="461"/>
      <c r="AE8" s="461"/>
      <c r="AF8" s="462"/>
      <c r="AG8" s="467"/>
      <c r="AH8" s="338"/>
      <c r="AI8" s="338"/>
      <c r="AJ8" s="470"/>
      <c r="AK8" s="470"/>
      <c r="AL8" s="470"/>
      <c r="AM8" s="338"/>
      <c r="AN8" s="338"/>
      <c r="AO8" s="473"/>
      <c r="AP8" s="337"/>
      <c r="AQ8" s="338"/>
      <c r="AR8" s="473"/>
      <c r="AT8" s="140"/>
    </row>
    <row r="9" spans="1:46" ht="15" thickBot="1" x14ac:dyDescent="0.4">
      <c r="A9" s="139"/>
      <c r="L9" s="149"/>
      <c r="M9" s="150"/>
      <c r="N9" s="150"/>
      <c r="O9" s="355"/>
      <c r="P9" s="356"/>
      <c r="AA9" s="463"/>
      <c r="AB9" s="464"/>
      <c r="AC9" s="464"/>
      <c r="AD9" s="464"/>
      <c r="AE9" s="464"/>
      <c r="AF9" s="465"/>
      <c r="AG9" s="468"/>
      <c r="AH9" s="345"/>
      <c r="AI9" s="345"/>
      <c r="AJ9" s="471"/>
      <c r="AK9" s="471"/>
      <c r="AL9" s="471"/>
      <c r="AM9" s="345"/>
      <c r="AN9" s="345"/>
      <c r="AO9" s="474"/>
      <c r="AP9" s="344"/>
      <c r="AQ9" s="345"/>
      <c r="AR9" s="474"/>
      <c r="AT9" s="140"/>
    </row>
    <row r="10" spans="1:46" x14ac:dyDescent="0.35">
      <c r="A10" s="139"/>
      <c r="C10" t="s">
        <v>572</v>
      </c>
      <c r="U10" t="s">
        <v>573</v>
      </c>
      <c r="AA10" s="447" t="s">
        <v>51</v>
      </c>
      <c r="AB10" s="448"/>
      <c r="AC10" s="448"/>
      <c r="AD10" s="448"/>
      <c r="AE10" s="448"/>
      <c r="AF10" s="449"/>
      <c r="AG10" s="450">
        <f>'[81]Location Status'!J4</f>
        <v>34</v>
      </c>
      <c r="AH10" s="415"/>
      <c r="AI10" s="415"/>
      <c r="AJ10" s="451">
        <f>'[81]updated Progress'!I3</f>
        <v>5</v>
      </c>
      <c r="AK10" s="451"/>
      <c r="AL10" s="451"/>
      <c r="AM10" s="452">
        <f>'[81]updated Progress'!L2+'[81]updated Progress'!K2-'[81]updated Progress'!I3</f>
        <v>0</v>
      </c>
      <c r="AN10" s="452"/>
      <c r="AO10" s="453"/>
      <c r="AP10" s="414">
        <f t="shared" ref="AP10:AP15" si="0">AG10-AJ10</f>
        <v>29</v>
      </c>
      <c r="AQ10" s="415"/>
      <c r="AR10" s="446"/>
      <c r="AT10" s="140"/>
    </row>
    <row r="11" spans="1:46" x14ac:dyDescent="0.35">
      <c r="A11" s="139"/>
      <c r="S11" t="s">
        <v>572</v>
      </c>
      <c r="AA11" s="440" t="s">
        <v>574</v>
      </c>
      <c r="AB11" s="441"/>
      <c r="AC11" s="441"/>
      <c r="AD11" s="441"/>
      <c r="AE11" s="441"/>
      <c r="AF11" s="442"/>
      <c r="AG11" s="303">
        <f>AG10</f>
        <v>34</v>
      </c>
      <c r="AH11" s="305"/>
      <c r="AI11" s="305"/>
      <c r="AJ11" s="339">
        <f>'[81]updated Progress'!M2</f>
        <v>2</v>
      </c>
      <c r="AK11" s="339"/>
      <c r="AL11" s="339"/>
      <c r="AM11" s="341"/>
      <c r="AN11" s="341"/>
      <c r="AO11" s="445"/>
      <c r="AP11" s="414">
        <f t="shared" si="0"/>
        <v>32</v>
      </c>
      <c r="AQ11" s="415"/>
      <c r="AR11" s="446"/>
      <c r="AT11" s="140"/>
    </row>
    <row r="12" spans="1:46" x14ac:dyDescent="0.35">
      <c r="A12" s="139"/>
      <c r="C12" t="s">
        <v>575</v>
      </c>
      <c r="I12" s="308"/>
      <c r="J12" s="393"/>
      <c r="K12" s="154" t="s">
        <v>576</v>
      </c>
      <c r="L12" s="154" t="s">
        <v>577</v>
      </c>
      <c r="M12" s="394" t="s">
        <v>578</v>
      </c>
      <c r="N12" s="393"/>
      <c r="O12" s="152" t="s">
        <v>576</v>
      </c>
      <c r="P12" s="152" t="s">
        <v>577</v>
      </c>
      <c r="Q12" s="394"/>
      <c r="R12" s="308"/>
      <c r="AA12" s="440" t="s">
        <v>579</v>
      </c>
      <c r="AB12" s="441"/>
      <c r="AC12" s="441"/>
      <c r="AD12" s="441"/>
      <c r="AE12" s="441"/>
      <c r="AF12" s="442"/>
      <c r="AG12" s="303">
        <f>AG10</f>
        <v>34</v>
      </c>
      <c r="AH12" s="305"/>
      <c r="AI12" s="305"/>
      <c r="AJ12" s="339">
        <f>'[81]updated Progress'!S2</f>
        <v>0</v>
      </c>
      <c r="AK12" s="339"/>
      <c r="AL12" s="339"/>
      <c r="AM12" s="341">
        <f>'[81]updated Progress'!R2</f>
        <v>0</v>
      </c>
      <c r="AN12" s="341"/>
      <c r="AO12" s="445"/>
      <c r="AP12" s="414">
        <f t="shared" si="0"/>
        <v>34</v>
      </c>
      <c r="AQ12" s="415"/>
      <c r="AR12" s="446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40" t="s">
        <v>582</v>
      </c>
      <c r="AB13" s="441"/>
      <c r="AC13" s="441"/>
      <c r="AD13" s="441"/>
      <c r="AE13" s="441"/>
      <c r="AF13" s="442"/>
      <c r="AG13" s="303">
        <f>AG10</f>
        <v>34</v>
      </c>
      <c r="AH13" s="305"/>
      <c r="AI13" s="305"/>
      <c r="AJ13" s="339"/>
      <c r="AK13" s="339"/>
      <c r="AL13" s="339"/>
      <c r="AM13" s="341"/>
      <c r="AN13" s="341"/>
      <c r="AO13" s="445"/>
      <c r="AP13" s="414">
        <f t="shared" si="0"/>
        <v>34</v>
      </c>
      <c r="AQ13" s="415"/>
      <c r="AR13" s="446"/>
      <c r="AT13" s="140"/>
    </row>
    <row r="14" spans="1:46" x14ac:dyDescent="0.35">
      <c r="A14" s="139"/>
      <c r="C14" t="s">
        <v>583</v>
      </c>
      <c r="K14" s="343"/>
      <c r="L14" s="343"/>
      <c r="O14" s="305"/>
      <c r="P14" s="305"/>
      <c r="R14" s="155"/>
      <c r="S14" s="155"/>
      <c r="T14" s="155"/>
      <c r="U14" s="155"/>
      <c r="W14" t="s">
        <v>584</v>
      </c>
      <c r="AA14" s="440" t="s">
        <v>585</v>
      </c>
      <c r="AB14" s="441"/>
      <c r="AC14" s="441"/>
      <c r="AD14" s="441"/>
      <c r="AE14" s="441"/>
      <c r="AF14" s="442"/>
      <c r="AG14" s="443">
        <f>'[81]Location Status'!D43/1000</f>
        <v>12.514880000000002</v>
      </c>
      <c r="AH14" s="444"/>
      <c r="AI14" s="444"/>
      <c r="AJ14" s="339"/>
      <c r="AK14" s="339"/>
      <c r="AL14" s="339"/>
      <c r="AM14" s="341"/>
      <c r="AN14" s="341"/>
      <c r="AO14" s="445"/>
      <c r="AP14" s="428">
        <f t="shared" si="0"/>
        <v>12.514880000000002</v>
      </c>
      <c r="AQ14" s="429"/>
      <c r="AR14" s="430"/>
      <c r="AT14" s="140"/>
    </row>
    <row r="15" spans="1:46" ht="15" thickBot="1" x14ac:dyDescent="0.4">
      <c r="A15" s="139"/>
      <c r="K15" s="342"/>
      <c r="L15" s="342"/>
      <c r="O15" s="153"/>
      <c r="P15" s="153"/>
      <c r="AA15" s="431" t="s">
        <v>586</v>
      </c>
      <c r="AB15" s="432"/>
      <c r="AC15" s="432"/>
      <c r="AD15" s="432"/>
      <c r="AE15" s="432"/>
      <c r="AF15" s="433"/>
      <c r="AG15" s="434">
        <f>AG14</f>
        <v>12.514880000000002</v>
      </c>
      <c r="AH15" s="435"/>
      <c r="AI15" s="435"/>
      <c r="AJ15" s="346"/>
      <c r="AK15" s="346"/>
      <c r="AL15" s="346"/>
      <c r="AM15" s="348"/>
      <c r="AN15" s="348"/>
      <c r="AO15" s="436"/>
      <c r="AP15" s="437">
        <f t="shared" si="0"/>
        <v>12.514880000000002</v>
      </c>
      <c r="AQ15" s="438"/>
      <c r="AR15" s="439"/>
      <c r="AT15" s="140"/>
    </row>
    <row r="16" spans="1:46" x14ac:dyDescent="0.35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08">
        <f>SUM(AV27:AW64)</f>
        <v>12514.88</v>
      </c>
      <c r="AW25" s="308"/>
      <c r="AX25" s="164"/>
      <c r="AY25" s="320">
        <f>SUM(AY27:AZ64)</f>
        <v>34</v>
      </c>
      <c r="AZ25" s="320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06"/>
      <c r="K26" s="307"/>
      <c r="L26" s="166"/>
      <c r="M26" s="216"/>
      <c r="N26" s="217" t="s">
        <v>634</v>
      </c>
      <c r="O26" s="217"/>
      <c r="P26" s="216"/>
      <c r="Q26" s="166"/>
      <c r="R26" s="306" t="str">
        <f>VLOOKUP(R28,'[81]Location Status'!$A$7:$D$42,2,0)</f>
        <v>1/0</v>
      </c>
      <c r="S26" s="307"/>
      <c r="T26" s="166"/>
      <c r="U26" s="166"/>
      <c r="V26" s="306" t="str">
        <f>VLOOKUP(V28,'[81]Location Status'!$A$7:$D$42,2,0)</f>
        <v>2/0</v>
      </c>
      <c r="W26" s="307"/>
      <c r="X26" s="166"/>
      <c r="Y26" s="166"/>
      <c r="Z26" s="306" t="str">
        <f>VLOOKUP(Z28,'[81]Location Status'!$A$7:$D$42,2,0)</f>
        <v>2/1</v>
      </c>
      <c r="AA26" s="307"/>
      <c r="AB26" s="166"/>
      <c r="AC26" s="166"/>
      <c r="AD26" s="306" t="str">
        <f>VLOOKUP(AD28,'[81]Location Status'!$A$7:$D$42,2,0)</f>
        <v>2/2</v>
      </c>
      <c r="AE26" s="307"/>
      <c r="AF26" s="166"/>
      <c r="AG26" s="166"/>
      <c r="AH26" s="306" t="str">
        <f>VLOOKUP(AH28,'[81]Location Status'!$A$7:$D$42,2,0)</f>
        <v>2/3</v>
      </c>
      <c r="AI26" s="307"/>
      <c r="AJ26" s="166"/>
      <c r="AK26" s="166"/>
      <c r="AL26" s="306" t="str">
        <f>VLOOKUP(AL28,'[81]Location Status'!$A$7:$D$42,2,0)</f>
        <v>2/4</v>
      </c>
      <c r="AM26" s="307"/>
      <c r="AN26" s="166"/>
      <c r="AO26" s="166"/>
      <c r="AP26" s="306" t="str">
        <f>VLOOKUP(AP28,'[81]Location Status'!$A$7:$D$42,2,0)</f>
        <v>3/0</v>
      </c>
      <c r="AQ26" s="30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00"/>
      <c r="M29" s="316"/>
      <c r="N29" s="218"/>
      <c r="O29" s="218"/>
      <c r="P29" s="315">
        <f>VLOOKUP(N28,'[81]Location Status'!$A$7:$D$42,4,0)</f>
        <v>41.991</v>
      </c>
      <c r="Q29" s="316"/>
      <c r="R29" s="71" t="s">
        <v>576</v>
      </c>
      <c r="S29" s="71" t="s">
        <v>577</v>
      </c>
      <c r="T29" s="315">
        <f>VLOOKUP(R28,'[81]Location Status'!$A$7:$D$42,4,0)</f>
        <v>278.58600000000001</v>
      </c>
      <c r="U29" s="316"/>
      <c r="V29" s="173" t="s">
        <v>576</v>
      </c>
      <c r="W29" s="173" t="s">
        <v>577</v>
      </c>
      <c r="X29" s="315">
        <f>VLOOKUP(V28,'[81]Location Status'!$A$7:$D$42,4,0)</f>
        <v>258</v>
      </c>
      <c r="Y29" s="316"/>
      <c r="Z29" s="177" t="s">
        <v>576</v>
      </c>
      <c r="AA29" s="177" t="s">
        <v>577</v>
      </c>
      <c r="AB29" s="315">
        <f>VLOOKUP(Z28,'[81]Location Status'!$A$7:$D$42,4,0)</f>
        <v>310</v>
      </c>
      <c r="AC29" s="316"/>
      <c r="AD29" s="177" t="s">
        <v>576</v>
      </c>
      <c r="AE29" s="177" t="s">
        <v>577</v>
      </c>
      <c r="AF29" s="315">
        <f>VLOOKUP(AD28,'[81]Location Status'!$A$7:$D$42,4,0)</f>
        <v>362</v>
      </c>
      <c r="AG29" s="316"/>
      <c r="AH29" s="176" t="s">
        <v>576</v>
      </c>
      <c r="AI29" s="176" t="s">
        <v>577</v>
      </c>
      <c r="AJ29" s="315">
        <f>VLOOKUP(AH28,'[81]Location Status'!$A$7:$D$42,4,0)</f>
        <v>384</v>
      </c>
      <c r="AK29" s="316"/>
      <c r="AL29" s="176" t="s">
        <v>576</v>
      </c>
      <c r="AM29" s="176" t="s">
        <v>577</v>
      </c>
      <c r="AN29" s="315">
        <f>VLOOKUP(AL28,'[81]Location Status'!$A$7:$D$42,4,0)</f>
        <v>377.01400000000001</v>
      </c>
      <c r="AO29" s="316"/>
      <c r="AP29" s="173" t="s">
        <v>576</v>
      </c>
      <c r="AQ29" s="173" t="s">
        <v>577</v>
      </c>
      <c r="AR29" s="300">
        <f>VLOOKUP(AP28,'[81]Location Status'!$A$7:$D$42,4,0)</f>
        <v>460</v>
      </c>
      <c r="AS29" s="300"/>
      <c r="AT29" s="171"/>
      <c r="AV29" s="308">
        <f>D29+H29+L29+P29+T29+X29+AB29+AF29+AJ29+AN29+AR29</f>
        <v>2471.5909999999999</v>
      </c>
      <c r="AW29" s="308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08"/>
      <c r="AW30" s="308"/>
    </row>
    <row r="31" spans="1:52" x14ac:dyDescent="0.35">
      <c r="A31" s="139"/>
      <c r="N31" s="427"/>
      <c r="O31" s="427"/>
      <c r="R31" s="305"/>
      <c r="S31" s="305"/>
      <c r="V31" s="305"/>
      <c r="W31" s="305"/>
      <c r="Z31" s="305" t="s">
        <v>441</v>
      </c>
      <c r="AA31" s="305"/>
      <c r="AD31" s="305" t="s">
        <v>595</v>
      </c>
      <c r="AE31" s="305"/>
      <c r="AH31" s="305" t="s">
        <v>441</v>
      </c>
      <c r="AI31" s="305"/>
      <c r="AL31" s="305"/>
      <c r="AM31" s="305"/>
      <c r="AP31" s="305"/>
      <c r="AQ31" s="305"/>
      <c r="AT31" s="171"/>
      <c r="AV31" s="308"/>
      <c r="AW31" s="308"/>
    </row>
    <row r="32" spans="1:52" x14ac:dyDescent="0.35">
      <c r="A32" s="139"/>
      <c r="F32" s="174"/>
      <c r="J32" s="167"/>
      <c r="K32" s="166"/>
      <c r="N32" s="306">
        <f>VLOOKUP(N28,'[81]Location Status'!$A$7:$D$42,3,0)</f>
        <v>0</v>
      </c>
      <c r="O32" s="307"/>
      <c r="R32" s="306" t="str">
        <f>VLOOKUP(R28,'[81]Location Status'!$A$7:$D$42,3,0)</f>
        <v>DD60+0</v>
      </c>
      <c r="S32" s="307"/>
      <c r="V32" s="306" t="str">
        <f>VLOOKUP(V28,'[81]Location Status'!$A$7:$D$42,3,0)</f>
        <v>DD60+0</v>
      </c>
      <c r="W32" s="307"/>
      <c r="Z32" s="306" t="str">
        <f>VLOOKUP(Z28,'[81]Location Status'!$A$7:$D$42,3,0)</f>
        <v>DA+0</v>
      </c>
      <c r="AA32" s="307"/>
      <c r="AD32" s="211" t="str">
        <f>VLOOKUP(AD28,'[81]Location Status'!$A$7:$D$42,3,0)</f>
        <v>DA+0</v>
      </c>
      <c r="AE32" s="68"/>
      <c r="AH32" s="306" t="str">
        <f>VLOOKUP(AH28,'[81]Location Status'!$A$7:$D$42,3,0)</f>
        <v>DA+0</v>
      </c>
      <c r="AI32" s="307"/>
      <c r="AL32" s="306" t="str">
        <f>VLOOKUP(AL28,'[81]Location Status'!$A$7:$D$42,3,0)</f>
        <v>DA+0</v>
      </c>
      <c r="AM32" s="307"/>
      <c r="AP32" s="306" t="str">
        <f>VLOOKUP(AP28,'[81]Location Status'!$A$7:$D$42,3,0)</f>
        <v>DD45+3</v>
      </c>
      <c r="AQ32" s="307"/>
      <c r="AT32" s="140"/>
      <c r="AV32" s="308"/>
      <c r="AW32" s="308"/>
    </row>
    <row r="33" spans="1:52" x14ac:dyDescent="0.35">
      <c r="A33" s="139"/>
      <c r="R33" s="220" t="s">
        <v>635</v>
      </c>
      <c r="AT33" s="140"/>
      <c r="AV33" s="308"/>
      <c r="AW33" s="308"/>
    </row>
    <row r="34" spans="1:52" x14ac:dyDescent="0.35">
      <c r="A34" s="139"/>
      <c r="AT34" s="140"/>
      <c r="AV34" s="308"/>
      <c r="AW34" s="308"/>
    </row>
    <row r="35" spans="1:52" x14ac:dyDescent="0.35">
      <c r="A35" s="139"/>
      <c r="AT35" s="140"/>
      <c r="AV35" s="308"/>
      <c r="AW35" s="308"/>
    </row>
    <row r="36" spans="1:52" x14ac:dyDescent="0.35">
      <c r="A36" s="165"/>
      <c r="B36" s="306" t="str">
        <f>VLOOKUP(B38,'[81]Location Status'!$A$7:$D$42,2,0)</f>
        <v>3/1</v>
      </c>
      <c r="C36" s="307"/>
      <c r="D36" s="166"/>
      <c r="E36" s="166"/>
      <c r="F36" s="306" t="str">
        <f>VLOOKUP(F38,'[81]Location Status'!$A$7:$D$42,2,0)</f>
        <v>3/2</v>
      </c>
      <c r="G36" s="307"/>
      <c r="H36" s="166"/>
      <c r="I36" s="166"/>
      <c r="J36" s="306" t="str">
        <f>VLOOKUP(J38,'[81]Location Status'!$A$7:$D$42,2,0)</f>
        <v>4/0</v>
      </c>
      <c r="K36" s="307"/>
      <c r="L36" s="166"/>
      <c r="M36" s="166"/>
      <c r="N36" s="306" t="str">
        <f>VLOOKUP(N38,'[81]Location Status'!$A$7:$D$42,2,0)</f>
        <v>4/1</v>
      </c>
      <c r="O36" s="307"/>
      <c r="P36" s="166"/>
      <c r="Q36" s="166"/>
      <c r="R36" s="306" t="str">
        <f>VLOOKUP(R38,'[81]Location Status'!$A$7:$D$42,2,0)</f>
        <v>4/2</v>
      </c>
      <c r="S36" s="307"/>
      <c r="T36" s="166"/>
      <c r="U36" s="166"/>
      <c r="V36" s="306" t="str">
        <f>VLOOKUP(V38,'[81]Location Status'!$A$7:$D$42,2,0)</f>
        <v>4/3</v>
      </c>
      <c r="W36" s="307"/>
      <c r="X36" s="166"/>
      <c r="Y36" s="166"/>
      <c r="Z36" s="306" t="str">
        <f>VLOOKUP(Z38,'[81]Location Status'!$A$7:$D$42,2,0)</f>
        <v>5/0</v>
      </c>
      <c r="AA36" s="307"/>
      <c r="AB36" s="166"/>
      <c r="AC36" s="166"/>
      <c r="AD36" s="306" t="str">
        <f>VLOOKUP(AD38,'[81]Location Status'!$A$7:$D$42,2,0)</f>
        <v>5/1</v>
      </c>
      <c r="AE36" s="307"/>
      <c r="AF36" s="166"/>
      <c r="AG36" s="166"/>
      <c r="AH36" s="306" t="str">
        <f>VLOOKUP(AH38,'[81]Location Status'!$A$7:$D$42,2,0)</f>
        <v>5/2</v>
      </c>
      <c r="AI36" s="307"/>
      <c r="AJ36" s="166"/>
      <c r="AK36" s="166"/>
      <c r="AL36" s="306" t="str">
        <f>VLOOKUP(AL38,'[81]Location Status'!$A$7:$D$42,2,0)</f>
        <v>6/0</v>
      </c>
      <c r="AM36" s="307"/>
      <c r="AN36" s="166"/>
      <c r="AO36" s="166"/>
      <c r="AP36" s="306" t="str">
        <f>VLOOKUP(AP38,'[81]Location Status'!$A$7:$D$42,2,0)</f>
        <v>6/1</v>
      </c>
      <c r="AQ36" s="307"/>
      <c r="AR36" s="166"/>
      <c r="AS36" s="166"/>
      <c r="AT36" s="168"/>
      <c r="AU36" s="166"/>
      <c r="AV36" s="308"/>
      <c r="AW36" s="308"/>
      <c r="AX36" s="166"/>
      <c r="AY36" s="166"/>
      <c r="AZ36" s="166"/>
    </row>
    <row r="37" spans="1:52" x14ac:dyDescent="0.35">
      <c r="A37" s="139"/>
      <c r="AT37" s="140"/>
      <c r="AV37" s="308"/>
      <c r="AW37" s="308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0"/>
      <c r="AW38" s="310"/>
    </row>
    <row r="39" spans="1:52" x14ac:dyDescent="0.35">
      <c r="A39" s="139"/>
      <c r="B39" s="151" t="s">
        <v>576</v>
      </c>
      <c r="C39" s="151" t="s">
        <v>577</v>
      </c>
      <c r="D39" s="315">
        <f>VLOOKUP(B38,'[81]Location Status'!$A$7:$D$42,4,0)</f>
        <v>423</v>
      </c>
      <c r="E39" s="316"/>
      <c r="F39" s="177" t="s">
        <v>576</v>
      </c>
      <c r="G39" s="177" t="s">
        <v>577</v>
      </c>
      <c r="H39" s="315">
        <f>VLOOKUP(F38,'[81]Location Status'!$A$7:$D$42,4,0)</f>
        <v>346.29399999999998</v>
      </c>
      <c r="I39" s="316"/>
      <c r="J39" s="177" t="s">
        <v>576</v>
      </c>
      <c r="K39" s="177" t="s">
        <v>577</v>
      </c>
      <c r="L39" s="315">
        <f>VLOOKUP(J38,'[81]Location Status'!$A$7:$D$42,4,0)</f>
        <v>356</v>
      </c>
      <c r="M39" s="316"/>
      <c r="N39" s="176" t="s">
        <v>576</v>
      </c>
      <c r="O39" s="176" t="s">
        <v>577</v>
      </c>
      <c r="P39" s="315">
        <f>VLOOKUP(N38,'[81]Location Status'!$A$7:$D$42,4,0)</f>
        <v>359</v>
      </c>
      <c r="Q39" s="316"/>
      <c r="R39" s="176" t="s">
        <v>576</v>
      </c>
      <c r="S39" s="176" t="s">
        <v>577</v>
      </c>
      <c r="T39" s="315">
        <f>VLOOKUP(R38,'[81]Location Status'!$A$7:$D$42,4,0)</f>
        <v>365</v>
      </c>
      <c r="U39" s="316"/>
      <c r="V39" s="176" t="s">
        <v>576</v>
      </c>
      <c r="W39" s="176" t="s">
        <v>577</v>
      </c>
      <c r="X39" s="315">
        <f>VLOOKUP(V38,'[81]Location Status'!$A$7:$D$42,4,0)</f>
        <v>392.58100000000002</v>
      </c>
      <c r="Y39" s="316"/>
      <c r="Z39" s="176" t="s">
        <v>576</v>
      </c>
      <c r="AA39" s="176" t="s">
        <v>577</v>
      </c>
      <c r="AB39" s="315">
        <f>VLOOKUP(Z38,'[81]Location Status'!$A$7:$D$42,4,0)</f>
        <v>398</v>
      </c>
      <c r="AC39" s="316"/>
      <c r="AD39" s="176" t="s">
        <v>576</v>
      </c>
      <c r="AE39" s="176" t="s">
        <v>577</v>
      </c>
      <c r="AF39" s="315">
        <f>VLOOKUP(AD38,'[81]Location Status'!$A$7:$D$42,4,0)</f>
        <v>435</v>
      </c>
      <c r="AG39" s="316"/>
      <c r="AH39" s="173" t="s">
        <v>576</v>
      </c>
      <c r="AI39" s="173" t="s">
        <v>577</v>
      </c>
      <c r="AJ39" s="315">
        <f>VLOOKUP(AH38,'[81]Location Status'!$A$7:$D$42,4,0)</f>
        <v>398.53399999999999</v>
      </c>
      <c r="AK39" s="316"/>
      <c r="AL39" s="173" t="s">
        <v>576</v>
      </c>
      <c r="AM39" s="173" t="s">
        <v>577</v>
      </c>
      <c r="AN39" s="315">
        <f>VLOOKUP(AL38,'[81]Location Status'!$A$7:$D$42,4,0)</f>
        <v>383</v>
      </c>
      <c r="AO39" s="316"/>
      <c r="AP39" s="173" t="s">
        <v>576</v>
      </c>
      <c r="AQ39" s="173" t="s">
        <v>577</v>
      </c>
      <c r="AR39" s="313">
        <f>VLOOKUP(AP38,'[81]Location Status'!$A$7:$D$42,4,0)</f>
        <v>386</v>
      </c>
      <c r="AS39" s="318"/>
      <c r="AT39" s="140"/>
      <c r="AV39" s="308">
        <f>D39+H39+L39+P39+T39+X39+AB39+AF39+AJ39+AN39+AR39</f>
        <v>4242.4089999999997</v>
      </c>
      <c r="AW39" s="308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08"/>
      <c r="AW40" s="308"/>
    </row>
    <row r="41" spans="1:52" x14ac:dyDescent="0.35">
      <c r="A41" s="139"/>
      <c r="B41" s="311" t="s">
        <v>441</v>
      </c>
      <c r="C41" s="312"/>
      <c r="F41" s="311" t="s">
        <v>441</v>
      </c>
      <c r="G41" s="312"/>
      <c r="J41" s="305" t="s">
        <v>595</v>
      </c>
      <c r="K41" s="305"/>
      <c r="N41" s="305" t="s">
        <v>595</v>
      </c>
      <c r="O41" s="305"/>
      <c r="R41" s="305" t="s">
        <v>595</v>
      </c>
      <c r="S41" s="305"/>
      <c r="V41" s="305"/>
      <c r="W41" s="305"/>
      <c r="Z41" s="305"/>
      <c r="AA41" s="305"/>
      <c r="AD41" s="305"/>
      <c r="AE41" s="305"/>
      <c r="AH41" s="305"/>
      <c r="AI41" s="305"/>
      <c r="AL41" s="305"/>
      <c r="AM41" s="305"/>
      <c r="AP41" s="305"/>
      <c r="AQ41" s="305"/>
      <c r="AT41" s="140"/>
      <c r="AV41" s="308"/>
      <c r="AW41" s="308"/>
    </row>
    <row r="42" spans="1:52" x14ac:dyDescent="0.35">
      <c r="A42" s="139"/>
      <c r="B42" s="175" t="str">
        <f>VLOOKUP(B38,'[81]Location Status'!$A$7:$D$42,3,0)</f>
        <v>DB1+9</v>
      </c>
      <c r="C42" s="68"/>
      <c r="F42" s="306" t="str">
        <f>VLOOKUP(F38,'[81]Location Status'!$A$7:$D$42,3,0)</f>
        <v>DA+3</v>
      </c>
      <c r="G42" s="307"/>
      <c r="J42" s="306" t="str">
        <f>VLOOKUP(J38,'[81]Location Status'!$A$7:$D$42,3,0)</f>
        <v>DB2+0</v>
      </c>
      <c r="K42" s="307"/>
      <c r="N42" s="306" t="str">
        <f>VLOOKUP(N38,'[81]Location Status'!$A$7:$D$42,3,0)</f>
        <v>DA+0</v>
      </c>
      <c r="O42" s="307"/>
      <c r="R42" s="306" t="str">
        <f>VLOOKUP(R38,'[81]Location Status'!$A$7:$D$42,3,0)</f>
        <v>DA+0</v>
      </c>
      <c r="S42" s="307"/>
      <c r="V42" s="306" t="str">
        <f>VLOOKUP(V38,'[81]Location Status'!$A$7:$D$42,3,0)</f>
        <v>DA+0</v>
      </c>
      <c r="W42" s="307"/>
      <c r="Z42" s="306" t="str">
        <f>VLOOKUP(Z38,'[81]Location Status'!$A$7:$D$42,3,0)</f>
        <v>DC2+0</v>
      </c>
      <c r="AA42" s="307"/>
      <c r="AD42" s="306" t="str">
        <f>VLOOKUP(AD38,'[81]Location Status'!$A$7:$D$42,3,0)</f>
        <v>DA+3</v>
      </c>
      <c r="AE42" s="307"/>
      <c r="AH42" s="306" t="str">
        <f>VLOOKUP(AH38,'[81]Location Status'!$A$7:$D$42,3,0)</f>
        <v>DA+3</v>
      </c>
      <c r="AI42" s="307"/>
      <c r="AL42" s="306" t="str">
        <f>VLOOKUP(AL38,'[81]Location Status'!$A$7:$D$42,3,0)</f>
        <v>DC1+0</v>
      </c>
      <c r="AM42" s="307"/>
      <c r="AP42" s="306" t="str">
        <f>VLOOKUP(AP38,'[81]Location Status'!$A$7:$D$42,3,0)</f>
        <v>DA+0</v>
      </c>
      <c r="AQ42" s="307"/>
      <c r="AT42" s="140"/>
      <c r="AV42" s="308"/>
      <c r="AW42" s="308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8"/>
      <c r="AW43" s="308"/>
    </row>
    <row r="44" spans="1:52" x14ac:dyDescent="0.35">
      <c r="A44" s="139"/>
      <c r="S44" s="182"/>
      <c r="Z44" s="163"/>
      <c r="AT44" s="140"/>
      <c r="AV44" s="308"/>
      <c r="AW44" s="308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8"/>
      <c r="AW45" s="308"/>
    </row>
    <row r="46" spans="1:52" x14ac:dyDescent="0.35">
      <c r="A46" s="165"/>
      <c r="B46" s="306" t="str">
        <f>VLOOKUP(B48,'[81]Location Status'!$A$7:$D$42,2,0)</f>
        <v>6/2</v>
      </c>
      <c r="C46" s="307"/>
      <c r="D46" s="166"/>
      <c r="E46" s="166"/>
      <c r="F46" s="306" t="str">
        <f>VLOOKUP(F48,'[81]Location Status'!$A$7:$D$42,2,0)</f>
        <v>6/3</v>
      </c>
      <c r="G46" s="307"/>
      <c r="H46" s="166"/>
      <c r="I46" s="166"/>
      <c r="J46" s="306" t="str">
        <f>VLOOKUP(J48,'[81]Location Status'!$A$7:$D$42,2,0)</f>
        <v>6/4</v>
      </c>
      <c r="K46" s="307"/>
      <c r="L46" s="166"/>
      <c r="M46" s="166"/>
      <c r="N46" s="306" t="str">
        <f>VLOOKUP(N48,'[81]Location Status'!$A$7:$D$42,2,0)</f>
        <v>6/5</v>
      </c>
      <c r="O46" s="307"/>
      <c r="P46" s="166"/>
      <c r="Q46" s="166"/>
      <c r="R46" s="306" t="str">
        <f>VLOOKUP(R48,'[81]Location Status'!$A$7:$D$42,2,0)</f>
        <v>7/0</v>
      </c>
      <c r="S46" s="307"/>
      <c r="T46" s="166"/>
      <c r="U46" s="166"/>
      <c r="V46" s="306" t="str">
        <f>VLOOKUP(V48,'[81]Location Status'!$A$7:$D$42,2,0)</f>
        <v>7/1</v>
      </c>
      <c r="W46" s="307"/>
      <c r="X46" s="166"/>
      <c r="Y46" s="166"/>
      <c r="Z46" s="306" t="str">
        <f>VLOOKUP(Z48,'[81]Location Status'!$A$7:$D$42,2,0)</f>
        <v>7/2</v>
      </c>
      <c r="AA46" s="307"/>
      <c r="AB46" s="166"/>
      <c r="AC46" s="166"/>
      <c r="AD46" s="306" t="str">
        <f>VLOOKUP(AD48,'[81]Location Status'!$A$7:$D$42,2,0)</f>
        <v>7/3</v>
      </c>
      <c r="AE46" s="307"/>
      <c r="AF46" s="166"/>
      <c r="AG46" s="166"/>
      <c r="AH46" s="306" t="str">
        <f>VLOOKUP(AH48,'[81]Location Status'!$A$7:$D$42,2,0)</f>
        <v>8/0</v>
      </c>
      <c r="AI46" s="307"/>
      <c r="AJ46" s="166"/>
      <c r="AK46" s="166"/>
      <c r="AL46" s="306" t="str">
        <f>VLOOKUP(AL48,'[81]Location Status'!$A$7:$D$42,2,0)</f>
        <v>8/1</v>
      </c>
      <c r="AM46" s="307"/>
      <c r="AN46" s="166"/>
      <c r="AO46" s="166"/>
      <c r="AP46" s="306" t="str">
        <f>VLOOKUP(AP48,'[81]Location Status'!$A$7:$D$42,2,0)</f>
        <v>8/2</v>
      </c>
      <c r="AQ46" s="307"/>
      <c r="AR46" s="166"/>
      <c r="AS46" s="166"/>
      <c r="AT46" s="168"/>
      <c r="AU46" s="166"/>
      <c r="AV46" s="308"/>
      <c r="AW46" s="308"/>
      <c r="AX46" s="166"/>
      <c r="AY46" s="166"/>
      <c r="AZ46" s="166"/>
    </row>
    <row r="47" spans="1:52" x14ac:dyDescent="0.35">
      <c r="A47" s="139"/>
      <c r="AT47" s="140"/>
      <c r="AV47" s="308"/>
      <c r="AW47" s="308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0"/>
      <c r="AW48" s="310"/>
    </row>
    <row r="49" spans="1:56" x14ac:dyDescent="0.35">
      <c r="A49" s="139"/>
      <c r="B49" s="71" t="s">
        <v>576</v>
      </c>
      <c r="C49" s="71" t="s">
        <v>577</v>
      </c>
      <c r="D49" s="315">
        <f>VLOOKUP(B48,'[81]Location Status'!$A$7:$D$42,4,0)</f>
        <v>381</v>
      </c>
      <c r="E49" s="316"/>
      <c r="F49" s="173" t="s">
        <v>576</v>
      </c>
      <c r="G49" s="173" t="s">
        <v>577</v>
      </c>
      <c r="H49" s="315">
        <f>VLOOKUP(F48,'[81]Location Status'!$A$7:$D$42,4,0)</f>
        <v>385</v>
      </c>
      <c r="I49" s="316"/>
      <c r="J49" s="173" t="s">
        <v>576</v>
      </c>
      <c r="K49" s="173" t="s">
        <v>577</v>
      </c>
      <c r="L49" s="315">
        <f>VLOOKUP(J48,'[81]Location Status'!$A$7:$D$42,4,0)</f>
        <v>378</v>
      </c>
      <c r="M49" s="316"/>
      <c r="N49" s="173" t="s">
        <v>576</v>
      </c>
      <c r="O49" s="173" t="s">
        <v>577</v>
      </c>
      <c r="P49" s="315">
        <f>VLOOKUP(N48,'[81]Location Status'!$A$7:$D$42,4,0)</f>
        <v>349.613</v>
      </c>
      <c r="Q49" s="316"/>
      <c r="R49" s="173" t="s">
        <v>576</v>
      </c>
      <c r="S49" s="173" t="s">
        <v>577</v>
      </c>
      <c r="T49" s="315">
        <f>VLOOKUP(R48,'[81]Location Status'!$A$7:$D$42,4,0)</f>
        <v>421</v>
      </c>
      <c r="U49" s="316"/>
      <c r="V49" s="173" t="s">
        <v>576</v>
      </c>
      <c r="W49" s="173" t="s">
        <v>577</v>
      </c>
      <c r="X49" s="315">
        <f>VLOOKUP(V48,'[81]Location Status'!$A$7:$D$42,4,0)</f>
        <v>350</v>
      </c>
      <c r="Y49" s="316"/>
      <c r="Z49" s="173" t="s">
        <v>576</v>
      </c>
      <c r="AA49" s="173" t="s">
        <v>577</v>
      </c>
      <c r="AB49" s="315">
        <f>VLOOKUP(Z48,'[81]Location Status'!$A$7:$D$42,4,0)</f>
        <v>357</v>
      </c>
      <c r="AC49" s="316"/>
      <c r="AD49" s="173" t="s">
        <v>576</v>
      </c>
      <c r="AE49" s="173" t="s">
        <v>577</v>
      </c>
      <c r="AF49" s="313">
        <f>VLOOKUP(AD48,'[81]Location Status'!$A$7:$D$42,4,0)</f>
        <v>469.72699999999998</v>
      </c>
      <c r="AG49" s="314"/>
      <c r="AH49" s="173" t="s">
        <v>576</v>
      </c>
      <c r="AI49" s="173" t="s">
        <v>577</v>
      </c>
      <c r="AJ49" s="315">
        <f>VLOOKUP(AH48,'[81]Location Status'!$A$7:$D$42,4,0)</f>
        <v>329</v>
      </c>
      <c r="AK49" s="316"/>
      <c r="AL49" s="173" t="s">
        <v>576</v>
      </c>
      <c r="AM49" s="173" t="s">
        <v>577</v>
      </c>
      <c r="AN49" s="315">
        <f>VLOOKUP(AL48,'[81]Location Status'!$A$7:$D$42,4,0)</f>
        <v>333</v>
      </c>
      <c r="AO49" s="316"/>
      <c r="AP49" s="173" t="s">
        <v>576</v>
      </c>
      <c r="AQ49" s="173" t="s">
        <v>577</v>
      </c>
      <c r="AR49" s="315">
        <f>VLOOKUP(AP48,'[81]Location Status'!$A$7:$D$42,4,0)</f>
        <v>402.72699999999998</v>
      </c>
      <c r="AS49" s="300"/>
      <c r="AT49" s="140"/>
      <c r="AV49" s="308">
        <f>D49+H49+L49+P49+T49+X49+AB49+AF49+AJ49+AN49+AR49</f>
        <v>4156.067</v>
      </c>
      <c r="AW49" s="308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08"/>
      <c r="AW50" s="308"/>
      <c r="BB50" s="178"/>
      <c r="BC50" s="179"/>
      <c r="BD50" s="180"/>
    </row>
    <row r="51" spans="1:56" x14ac:dyDescent="0.35">
      <c r="A51" s="139"/>
      <c r="B51" s="305"/>
      <c r="C51" s="305"/>
      <c r="F51" s="305"/>
      <c r="G51" s="305"/>
      <c r="J51" s="305"/>
      <c r="K51" s="305"/>
      <c r="L51" s="221"/>
      <c r="N51" s="305"/>
      <c r="O51" s="305"/>
      <c r="R51" s="305"/>
      <c r="S51" s="305"/>
      <c r="V51" s="305"/>
      <c r="W51" s="305"/>
      <c r="Z51" s="305"/>
      <c r="AA51" s="305"/>
      <c r="AD51" s="305"/>
      <c r="AE51" s="305"/>
      <c r="AH51" s="305"/>
      <c r="AI51" s="305"/>
      <c r="AL51" s="305"/>
      <c r="AM51" s="305"/>
      <c r="AP51" s="305"/>
      <c r="AQ51" s="305"/>
      <c r="AT51" s="140"/>
      <c r="AV51" s="308"/>
      <c r="AW51" s="308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8"/>
      <c r="AW52" s="308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8"/>
      <c r="AW53" s="308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8"/>
      <c r="AW54" s="308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8"/>
      <c r="AW55" s="308"/>
    </row>
    <row r="56" spans="1:56" x14ac:dyDescent="0.35">
      <c r="A56" s="165"/>
      <c r="B56" s="306" t="str">
        <f>VLOOKUP(B58,'[81]Location Status'!$A$7:$D$42,2,0)</f>
        <v>9/0</v>
      </c>
      <c r="C56" s="307"/>
      <c r="D56" s="166"/>
      <c r="E56" s="166"/>
      <c r="F56" s="306" t="str">
        <f>VLOOKUP(F58,'[81]Location Status'!$A$7:$D$42,2,0)</f>
        <v>9/1</v>
      </c>
      <c r="G56" s="307"/>
      <c r="H56" s="166"/>
      <c r="I56" s="166"/>
      <c r="J56" s="306" t="str">
        <f>VLOOKUP(J58,'[81]Location Status'!$A$7:$D$42,2,0)</f>
        <v>9/2</v>
      </c>
      <c r="K56" s="307"/>
      <c r="L56" s="166"/>
      <c r="M56" s="166"/>
      <c r="N56" s="306" t="str">
        <f>VLOOKUP(N58,'[81]Location Status'!$A$7:$D$42,2,0)</f>
        <v>10/0</v>
      </c>
      <c r="O56" s="307"/>
      <c r="P56" s="166"/>
      <c r="Q56" s="166"/>
      <c r="R56" s="306" t="str">
        <f>VLOOKUP(R58,'[81]Location Status'!$A$7:$D$42,2,0)</f>
        <v>11/0</v>
      </c>
      <c r="S56" s="307"/>
      <c r="T56" s="166"/>
      <c r="U56" s="166"/>
      <c r="V56" s="306" t="s">
        <v>102</v>
      </c>
      <c r="W56" s="307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8"/>
      <c r="AW56" s="308"/>
      <c r="AX56" s="166"/>
      <c r="AY56" s="166"/>
      <c r="AZ56" s="166"/>
    </row>
    <row r="57" spans="1:56" x14ac:dyDescent="0.35">
      <c r="A57" s="139"/>
      <c r="AT57" s="140"/>
      <c r="AV57" s="308"/>
      <c r="AW57" s="308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0"/>
      <c r="AW58" s="310"/>
    </row>
    <row r="59" spans="1:56" x14ac:dyDescent="0.35">
      <c r="A59" s="139"/>
      <c r="B59" s="71" t="s">
        <v>576</v>
      </c>
      <c r="C59" s="71" t="s">
        <v>577</v>
      </c>
      <c r="D59" s="315">
        <f>VLOOKUP(B58,'[81]Location Status'!$A$7:$D$42,4,0)</f>
        <v>346</v>
      </c>
      <c r="E59" s="316"/>
      <c r="F59" s="173" t="s">
        <v>576</v>
      </c>
      <c r="G59" s="173" t="s">
        <v>577</v>
      </c>
      <c r="H59" s="315">
        <f>VLOOKUP(F58,'[81]Location Status'!$A$7:$D$42,4,0)</f>
        <v>424</v>
      </c>
      <c r="I59" s="316"/>
      <c r="J59" s="173" t="s">
        <v>576</v>
      </c>
      <c r="K59" s="173" t="s">
        <v>577</v>
      </c>
      <c r="L59" s="315">
        <f>VLOOKUP(J58,'[81]Location Status'!$A$7:$D$42,4,0)</f>
        <v>400.44299999999998</v>
      </c>
      <c r="M59" s="316"/>
      <c r="N59" s="173" t="s">
        <v>576</v>
      </c>
      <c r="O59" s="173" t="s">
        <v>577</v>
      </c>
      <c r="P59" s="315">
        <f>VLOOKUP(N58,'[81]Location Status'!$A$7:$D$42,4,0)</f>
        <v>386.37</v>
      </c>
      <c r="Q59" s="316"/>
      <c r="R59" s="173" t="s">
        <v>576</v>
      </c>
      <c r="S59" s="173" t="s">
        <v>577</v>
      </c>
      <c r="T59" s="315">
        <f>VLOOKUP(R58,'[81]Location Status'!$A$7:$D$42,4,0)</f>
        <v>88</v>
      </c>
      <c r="U59" s="300"/>
      <c r="V59" s="222"/>
      <c r="W59" s="223"/>
      <c r="X59" s="172"/>
      <c r="AT59" s="140"/>
      <c r="AV59" s="308">
        <f>D59+H59+L59+P59+T59+X59+AB59+AF59+AJ59+AN59+AR59</f>
        <v>1644.8130000000001</v>
      </c>
      <c r="AW59" s="308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8"/>
      <c r="AW60" s="308"/>
      <c r="BB60" s="178"/>
      <c r="BC60" s="179"/>
      <c r="BD60" s="180"/>
    </row>
    <row r="61" spans="1:56" ht="15" thickBot="1" x14ac:dyDescent="0.4">
      <c r="A61" s="139"/>
      <c r="B61" s="305"/>
      <c r="C61" s="305"/>
      <c r="F61" s="305"/>
      <c r="G61" s="305"/>
      <c r="J61" s="305"/>
      <c r="K61" s="305"/>
      <c r="N61" s="305"/>
      <c r="O61" s="305"/>
      <c r="R61" s="305"/>
      <c r="S61" s="305"/>
      <c r="V61" s="425"/>
      <c r="W61" s="426"/>
      <c r="AT61" s="140"/>
      <c r="AV61" s="308"/>
      <c r="AW61" s="308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8"/>
      <c r="AW62" s="308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08"/>
      <c r="AW63" s="308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8"/>
      <c r="AW64" s="308"/>
    </row>
    <row r="65" spans="1:33" ht="15" thickBot="1" x14ac:dyDescent="0.4"/>
    <row r="66" spans="1:33" ht="15" thickBot="1" x14ac:dyDescent="0.4">
      <c r="A66" s="419" t="s">
        <v>615</v>
      </c>
      <c r="B66" s="420"/>
      <c r="C66" s="420"/>
      <c r="D66" s="420"/>
      <c r="E66" s="420"/>
      <c r="F66" s="420"/>
      <c r="G66" s="420"/>
      <c r="H66" s="420"/>
      <c r="I66" s="420"/>
      <c r="J66" s="420"/>
      <c r="K66" s="420"/>
      <c r="L66" s="420"/>
      <c r="M66" s="420"/>
      <c r="N66" s="420"/>
      <c r="O66" s="421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22" t="s">
        <v>616</v>
      </c>
      <c r="B68" s="423"/>
      <c r="C68" s="423" t="s">
        <v>617</v>
      </c>
      <c r="D68" s="423"/>
      <c r="E68" s="423"/>
      <c r="F68" s="204"/>
      <c r="G68" s="423" t="s">
        <v>618</v>
      </c>
      <c r="H68" s="423"/>
      <c r="I68" s="423"/>
      <c r="J68" s="423" t="s">
        <v>619</v>
      </c>
      <c r="K68" s="423"/>
      <c r="L68" s="423"/>
      <c r="M68" s="423" t="s">
        <v>0</v>
      </c>
      <c r="N68" s="423"/>
      <c r="O68" s="424"/>
      <c r="P68"/>
      <c r="Q68"/>
      <c r="R68"/>
      <c r="S68"/>
      <c r="T68"/>
      <c r="U68"/>
      <c r="Y68" s="422" t="s">
        <v>620</v>
      </c>
      <c r="Z68" s="423"/>
      <c r="AA68" s="423"/>
      <c r="AB68" s="423" t="s">
        <v>621</v>
      </c>
      <c r="AC68" s="423"/>
      <c r="AD68" s="423"/>
      <c r="AE68" s="423" t="s">
        <v>569</v>
      </c>
      <c r="AF68" s="423"/>
      <c r="AG68" s="424"/>
    </row>
    <row r="69" spans="1:33" x14ac:dyDescent="0.35">
      <c r="A69" s="414">
        <f>1</f>
        <v>1</v>
      </c>
      <c r="B69" s="415"/>
      <c r="C69" s="407" t="s">
        <v>4</v>
      </c>
      <c r="D69" s="407"/>
      <c r="E69" s="407"/>
      <c r="F69" s="206" t="s">
        <v>622</v>
      </c>
      <c r="G69" s="407">
        <f>'[81]updated Progress'!C49</f>
        <v>0</v>
      </c>
      <c r="H69" s="407"/>
      <c r="I69" s="407"/>
      <c r="J69" s="407">
        <f>'[81]updated Progress'!D49</f>
        <v>0</v>
      </c>
      <c r="K69" s="407"/>
      <c r="L69" s="407"/>
      <c r="M69" s="407">
        <f>'[81]updated Progress'!E49</f>
        <v>0</v>
      </c>
      <c r="N69" s="407"/>
      <c r="O69" s="407"/>
      <c r="V69" s="153"/>
      <c r="W69" s="153"/>
      <c r="X69" s="153"/>
      <c r="Y69" s="416">
        <f>'[81]updated Progress'!M49</f>
        <v>0</v>
      </c>
      <c r="Z69" s="407"/>
      <c r="AA69" s="407"/>
      <c r="AB69" s="407">
        <f>'[81]updated Progress'!N49</f>
        <v>0</v>
      </c>
      <c r="AC69" s="407"/>
      <c r="AD69" s="407"/>
      <c r="AE69" s="417">
        <f>'[81]updated Progress'!O49</f>
        <v>0</v>
      </c>
      <c r="AF69" s="407"/>
      <c r="AG69" s="418"/>
    </row>
    <row r="70" spans="1:33" x14ac:dyDescent="0.35">
      <c r="A70" s="411">
        <f>A69+1</f>
        <v>2</v>
      </c>
      <c r="B70" s="305"/>
      <c r="C70" s="401" t="s">
        <v>55</v>
      </c>
      <c r="D70" s="401"/>
      <c r="E70" s="401"/>
      <c r="F70" s="198" t="s">
        <v>622</v>
      </c>
      <c r="G70" s="407">
        <f>'[81]updated Progress'!C50</f>
        <v>0</v>
      </c>
      <c r="H70" s="407"/>
      <c r="I70" s="407"/>
      <c r="J70" s="407">
        <f>'[81]updated Progress'!D50</f>
        <v>0</v>
      </c>
      <c r="K70" s="407"/>
      <c r="L70" s="407"/>
      <c r="M70" s="407">
        <f>'[81]updated Progress'!E50</f>
        <v>0</v>
      </c>
      <c r="N70" s="407"/>
      <c r="O70" s="407"/>
      <c r="V70" s="153"/>
      <c r="W70" s="153"/>
      <c r="X70" s="153"/>
      <c r="Y70" s="412">
        <f>'[81]updated Progress'!M50</f>
        <v>0</v>
      </c>
      <c r="Z70" s="401"/>
      <c r="AA70" s="401"/>
      <c r="AB70" s="401">
        <f>'[81]updated Progress'!N50</f>
        <v>0</v>
      </c>
      <c r="AC70" s="401"/>
      <c r="AD70" s="401"/>
      <c r="AE70" s="402">
        <f>'[81]updated Progress'!O50</f>
        <v>0</v>
      </c>
      <c r="AF70" s="401"/>
      <c r="AG70" s="403"/>
    </row>
    <row r="71" spans="1:33" x14ac:dyDescent="0.35">
      <c r="A71" s="411">
        <f t="shared" ref="A71:A99" si="1">A70+1</f>
        <v>3</v>
      </c>
      <c r="B71" s="305"/>
      <c r="C71" s="401" t="s">
        <v>3</v>
      </c>
      <c r="D71" s="401"/>
      <c r="E71" s="401"/>
      <c r="F71" s="198" t="s">
        <v>622</v>
      </c>
      <c r="G71" s="407">
        <f>'[81]updated Progress'!C51</f>
        <v>14</v>
      </c>
      <c r="H71" s="407"/>
      <c r="I71" s="407"/>
      <c r="J71" s="407">
        <f>'[81]updated Progress'!D51</f>
        <v>2</v>
      </c>
      <c r="K71" s="407"/>
      <c r="L71" s="407"/>
      <c r="M71" s="407">
        <f>'[81]updated Progress'!E51</f>
        <v>12</v>
      </c>
      <c r="N71" s="407"/>
      <c r="O71" s="407"/>
      <c r="V71" s="153"/>
      <c r="W71" s="153"/>
      <c r="X71" s="153"/>
      <c r="Y71" s="412">
        <f>'[81]updated Progress'!M51</f>
        <v>0</v>
      </c>
      <c r="Z71" s="401"/>
      <c r="AA71" s="401"/>
      <c r="AB71" s="401">
        <f>'[81]updated Progress'!N51</f>
        <v>2</v>
      </c>
      <c r="AC71" s="401"/>
      <c r="AD71" s="401"/>
      <c r="AE71" s="402">
        <f>'[81]updated Progress'!O51</f>
        <v>14</v>
      </c>
      <c r="AF71" s="401"/>
      <c r="AG71" s="403"/>
    </row>
    <row r="72" spans="1:33" x14ac:dyDescent="0.35">
      <c r="A72" s="411">
        <f t="shared" si="1"/>
        <v>4</v>
      </c>
      <c r="B72" s="305"/>
      <c r="C72" s="413" t="s">
        <v>68</v>
      </c>
      <c r="D72" s="401"/>
      <c r="E72" s="401"/>
      <c r="F72" s="198" t="s">
        <v>622</v>
      </c>
      <c r="G72" s="407">
        <f>'[81]updated Progress'!C52</f>
        <v>0</v>
      </c>
      <c r="H72" s="407"/>
      <c r="I72" s="407"/>
      <c r="J72" s="407">
        <f>'[81]updated Progress'!D52</f>
        <v>0</v>
      </c>
      <c r="K72" s="407"/>
      <c r="L72" s="407"/>
      <c r="M72" s="407">
        <f>'[81]updated Progress'!E52</f>
        <v>0</v>
      </c>
      <c r="N72" s="407"/>
      <c r="O72" s="407"/>
      <c r="V72" s="153"/>
      <c r="W72" s="153"/>
      <c r="X72" s="153"/>
      <c r="Y72" s="412">
        <f>'[81]updated Progress'!M52</f>
        <v>0</v>
      </c>
      <c r="Z72" s="401"/>
      <c r="AA72" s="401"/>
      <c r="AB72" s="401">
        <f>'[81]updated Progress'!N52</f>
        <v>0</v>
      </c>
      <c r="AC72" s="401"/>
      <c r="AD72" s="401"/>
      <c r="AE72" s="402">
        <f>'[81]updated Progress'!O52</f>
        <v>0</v>
      </c>
      <c r="AF72" s="401"/>
      <c r="AG72" s="403"/>
    </row>
    <row r="73" spans="1:33" x14ac:dyDescent="0.35">
      <c r="A73" s="411">
        <f t="shared" si="1"/>
        <v>5</v>
      </c>
      <c r="B73" s="305"/>
      <c r="C73" s="401" t="s">
        <v>2</v>
      </c>
      <c r="D73" s="401"/>
      <c r="E73" s="401"/>
      <c r="F73" s="198" t="s">
        <v>622</v>
      </c>
      <c r="G73" s="407">
        <f>'[81]updated Progress'!C53</f>
        <v>5</v>
      </c>
      <c r="H73" s="407"/>
      <c r="I73" s="407"/>
      <c r="J73" s="407">
        <f>'[81]updated Progress'!D53</f>
        <v>1</v>
      </c>
      <c r="K73" s="407"/>
      <c r="L73" s="407"/>
      <c r="M73" s="407">
        <f>'[81]updated Progress'!E53</f>
        <v>4</v>
      </c>
      <c r="N73" s="407"/>
      <c r="O73" s="407"/>
      <c r="V73" s="153"/>
      <c r="W73" s="153"/>
      <c r="X73" s="153"/>
      <c r="Y73" s="412">
        <f>'[81]updated Progress'!M53</f>
        <v>0</v>
      </c>
      <c r="Z73" s="401"/>
      <c r="AA73" s="401"/>
      <c r="AB73" s="401">
        <f>'[81]updated Progress'!N53</f>
        <v>1</v>
      </c>
      <c r="AC73" s="401"/>
      <c r="AD73" s="401"/>
      <c r="AE73" s="402">
        <f>'[81]updated Progress'!O53</f>
        <v>5</v>
      </c>
      <c r="AF73" s="401"/>
      <c r="AG73" s="403"/>
    </row>
    <row r="74" spans="1:33" x14ac:dyDescent="0.35">
      <c r="A74" s="411">
        <f t="shared" si="1"/>
        <v>6</v>
      </c>
      <c r="B74" s="305"/>
      <c r="C74" s="401" t="s">
        <v>47</v>
      </c>
      <c r="D74" s="401"/>
      <c r="E74" s="401"/>
      <c r="F74" s="198" t="s">
        <v>622</v>
      </c>
      <c r="G74" s="407">
        <f>'[81]updated Progress'!C54</f>
        <v>2</v>
      </c>
      <c r="H74" s="407"/>
      <c r="I74" s="407"/>
      <c r="J74" s="407">
        <f>'[81]updated Progress'!D54</f>
        <v>0</v>
      </c>
      <c r="K74" s="407"/>
      <c r="L74" s="407"/>
      <c r="M74" s="407">
        <f>'[81]updated Progress'!E54</f>
        <v>2</v>
      </c>
      <c r="N74" s="407"/>
      <c r="O74" s="407"/>
      <c r="V74" s="153"/>
      <c r="W74" s="153"/>
      <c r="X74" s="153"/>
      <c r="Y74" s="412">
        <f>'[81]updated Progress'!M54</f>
        <v>0</v>
      </c>
      <c r="Z74" s="401"/>
      <c r="AA74" s="401"/>
      <c r="AB74" s="401">
        <f>'[81]updated Progress'!N54</f>
        <v>0</v>
      </c>
      <c r="AC74" s="401"/>
      <c r="AD74" s="401"/>
      <c r="AE74" s="402">
        <f>'[81]updated Progress'!O54</f>
        <v>2</v>
      </c>
      <c r="AF74" s="401"/>
      <c r="AG74" s="403"/>
    </row>
    <row r="75" spans="1:33" x14ac:dyDescent="0.35">
      <c r="A75" s="411">
        <f t="shared" si="1"/>
        <v>7</v>
      </c>
      <c r="B75" s="305"/>
      <c r="C75" s="401" t="s">
        <v>17</v>
      </c>
      <c r="D75" s="401"/>
      <c r="E75" s="401"/>
      <c r="F75" s="198" t="s">
        <v>622</v>
      </c>
      <c r="G75" s="407">
        <f>'[81]updated Progress'!C55</f>
        <v>1</v>
      </c>
      <c r="H75" s="407"/>
      <c r="I75" s="407"/>
      <c r="J75" s="407">
        <f>'[81]updated Progress'!D55</f>
        <v>0</v>
      </c>
      <c r="K75" s="407"/>
      <c r="L75" s="407"/>
      <c r="M75" s="407">
        <f>'[81]updated Progress'!E55</f>
        <v>1</v>
      </c>
      <c r="N75" s="407"/>
      <c r="O75" s="407"/>
      <c r="V75" s="153"/>
      <c r="W75" s="153"/>
      <c r="X75" s="153"/>
      <c r="Y75" s="412">
        <f>'[81]updated Progress'!M55</f>
        <v>0</v>
      </c>
      <c r="Z75" s="401"/>
      <c r="AA75" s="401"/>
      <c r="AB75" s="401">
        <f>'[81]updated Progress'!N55</f>
        <v>0</v>
      </c>
      <c r="AC75" s="401"/>
      <c r="AD75" s="401"/>
      <c r="AE75" s="402">
        <f>'[81]updated Progress'!O55</f>
        <v>1</v>
      </c>
      <c r="AF75" s="401"/>
      <c r="AG75" s="403"/>
    </row>
    <row r="76" spans="1:33" x14ac:dyDescent="0.35">
      <c r="A76" s="411">
        <f t="shared" si="1"/>
        <v>8</v>
      </c>
      <c r="B76" s="305"/>
      <c r="C76" s="401" t="s">
        <v>89</v>
      </c>
      <c r="D76" s="401"/>
      <c r="E76" s="401"/>
      <c r="F76" s="198" t="s">
        <v>622</v>
      </c>
      <c r="G76" s="407">
        <f>'[81]updated Progress'!C56</f>
        <v>0</v>
      </c>
      <c r="H76" s="407"/>
      <c r="I76" s="407"/>
      <c r="J76" s="407">
        <f>'[81]updated Progress'!D56</f>
        <v>0</v>
      </c>
      <c r="K76" s="407"/>
      <c r="L76" s="407"/>
      <c r="M76" s="407">
        <f>'[81]updated Progress'!E56</f>
        <v>0</v>
      </c>
      <c r="N76" s="407"/>
      <c r="O76" s="407"/>
      <c r="V76" s="153"/>
      <c r="W76" s="153"/>
      <c r="X76" s="153"/>
      <c r="Y76" s="412">
        <f>'[81]updated Progress'!M56</f>
        <v>0</v>
      </c>
      <c r="Z76" s="401"/>
      <c r="AA76" s="401"/>
      <c r="AB76" s="401">
        <f>'[81]updated Progress'!N56</f>
        <v>0</v>
      </c>
      <c r="AC76" s="401"/>
      <c r="AD76" s="401"/>
      <c r="AE76" s="402">
        <f>'[81]updated Progress'!O56</f>
        <v>0</v>
      </c>
      <c r="AF76" s="401"/>
      <c r="AG76" s="403"/>
    </row>
    <row r="77" spans="1:33" x14ac:dyDescent="0.35">
      <c r="A77" s="411">
        <f t="shared" si="1"/>
        <v>9</v>
      </c>
      <c r="B77" s="305"/>
      <c r="C77" s="401" t="s">
        <v>99</v>
      </c>
      <c r="D77" s="401"/>
      <c r="E77" s="401"/>
      <c r="F77" s="198" t="s">
        <v>622</v>
      </c>
      <c r="G77" s="407">
        <f>'[81]updated Progress'!C58</f>
        <v>0</v>
      </c>
      <c r="H77" s="407"/>
      <c r="I77" s="407"/>
      <c r="J77" s="407">
        <f>'[81]updated Progress'!D58</f>
        <v>0</v>
      </c>
      <c r="K77" s="407"/>
      <c r="L77" s="407"/>
      <c r="M77" s="407">
        <f>'[81]updated Progress'!E58</f>
        <v>0</v>
      </c>
      <c r="N77" s="407"/>
      <c r="O77" s="407"/>
      <c r="V77" s="153"/>
      <c r="W77" s="153"/>
      <c r="X77" s="153"/>
      <c r="Y77" s="412">
        <f>'[81]updated Progress'!M58</f>
        <v>0</v>
      </c>
      <c r="Z77" s="401"/>
      <c r="AA77" s="401"/>
      <c r="AB77" s="401">
        <f>'[81]updated Progress'!N58</f>
        <v>0</v>
      </c>
      <c r="AC77" s="401"/>
      <c r="AD77" s="401"/>
      <c r="AE77" s="402">
        <f>'[81]updated Progress'!O58</f>
        <v>0</v>
      </c>
      <c r="AF77" s="401"/>
      <c r="AG77" s="403"/>
    </row>
    <row r="78" spans="1:33" x14ac:dyDescent="0.35">
      <c r="A78" s="411">
        <f t="shared" si="1"/>
        <v>10</v>
      </c>
      <c r="B78" s="305"/>
      <c r="C78" s="401" t="s">
        <v>93</v>
      </c>
      <c r="D78" s="401"/>
      <c r="E78" s="401"/>
      <c r="F78" s="198" t="s">
        <v>622</v>
      </c>
      <c r="G78" s="407">
        <f>'[81]updated Progress'!C59</f>
        <v>1</v>
      </c>
      <c r="H78" s="407"/>
      <c r="I78" s="407"/>
      <c r="J78" s="407">
        <f>'[81]updated Progress'!D59</f>
        <v>1</v>
      </c>
      <c r="K78" s="407"/>
      <c r="L78" s="407"/>
      <c r="M78" s="407">
        <f>'[81]updated Progress'!E59</f>
        <v>0</v>
      </c>
      <c r="N78" s="407"/>
      <c r="O78" s="407"/>
      <c r="V78" s="153"/>
      <c r="W78" s="153"/>
      <c r="X78" s="153"/>
      <c r="Y78" s="412">
        <f>'[81]updated Progress'!M59</f>
        <v>0</v>
      </c>
      <c r="Z78" s="401"/>
      <c r="AA78" s="401"/>
      <c r="AB78" s="401">
        <f>'[81]updated Progress'!N59</f>
        <v>1</v>
      </c>
      <c r="AC78" s="401"/>
      <c r="AD78" s="401"/>
      <c r="AE78" s="402">
        <f>'[81]updated Progress'!O59</f>
        <v>1</v>
      </c>
      <c r="AF78" s="401"/>
      <c r="AG78" s="403"/>
    </row>
    <row r="79" spans="1:33" x14ac:dyDescent="0.35">
      <c r="A79" s="411">
        <f t="shared" si="1"/>
        <v>11</v>
      </c>
      <c r="B79" s="305"/>
      <c r="C79" s="401" t="s">
        <v>82</v>
      </c>
      <c r="D79" s="401"/>
      <c r="E79" s="401"/>
      <c r="F79" s="198" t="s">
        <v>622</v>
      </c>
      <c r="G79" s="407">
        <f>'[81]updated Progress'!C60</f>
        <v>2</v>
      </c>
      <c r="H79" s="407"/>
      <c r="I79" s="407"/>
      <c r="J79" s="407">
        <f>'[81]updated Progress'!D60</f>
        <v>1</v>
      </c>
      <c r="K79" s="407"/>
      <c r="L79" s="407"/>
      <c r="M79" s="407">
        <f>'[81]updated Progress'!E60</f>
        <v>1</v>
      </c>
      <c r="N79" s="407"/>
      <c r="O79" s="407"/>
      <c r="V79" s="153"/>
      <c r="W79" s="153"/>
      <c r="X79" s="153"/>
      <c r="Y79" s="412">
        <f>'[81]updated Progress'!M60</f>
        <v>0</v>
      </c>
      <c r="Z79" s="401"/>
      <c r="AA79" s="401"/>
      <c r="AB79" s="401">
        <f>'[81]updated Progress'!N60</f>
        <v>1</v>
      </c>
      <c r="AC79" s="401"/>
      <c r="AD79" s="401"/>
      <c r="AE79" s="402">
        <f>'[81]updated Progress'!O60</f>
        <v>2</v>
      </c>
      <c r="AF79" s="401"/>
      <c r="AG79" s="403"/>
    </row>
    <row r="80" spans="1:33" x14ac:dyDescent="0.35">
      <c r="A80" s="411">
        <f t="shared" si="1"/>
        <v>12</v>
      </c>
      <c r="B80" s="305"/>
      <c r="C80" s="401" t="s">
        <v>100</v>
      </c>
      <c r="D80" s="401"/>
      <c r="E80" s="401"/>
      <c r="F80" s="198" t="s">
        <v>622</v>
      </c>
      <c r="G80" s="407">
        <f>'[81]updated Progress'!C61</f>
        <v>0</v>
      </c>
      <c r="H80" s="407"/>
      <c r="I80" s="407"/>
      <c r="J80" s="407">
        <f>'[81]updated Progress'!D61</f>
        <v>0</v>
      </c>
      <c r="K80" s="407"/>
      <c r="L80" s="407"/>
      <c r="M80" s="407">
        <f>'[81]updated Progress'!E61</f>
        <v>0</v>
      </c>
      <c r="N80" s="407"/>
      <c r="O80" s="407"/>
      <c r="V80" s="153"/>
      <c r="W80" s="153"/>
      <c r="X80" s="153"/>
      <c r="Y80" s="412">
        <f>'[81]updated Progress'!M61</f>
        <v>0</v>
      </c>
      <c r="Z80" s="401"/>
      <c r="AA80" s="401"/>
      <c r="AB80" s="401">
        <f>'[81]updated Progress'!N61</f>
        <v>0</v>
      </c>
      <c r="AC80" s="401"/>
      <c r="AD80" s="401"/>
      <c r="AE80" s="402">
        <f>'[81]updated Progress'!O61</f>
        <v>0</v>
      </c>
      <c r="AF80" s="401"/>
      <c r="AG80" s="403"/>
    </row>
    <row r="81" spans="1:33" x14ac:dyDescent="0.35">
      <c r="A81" s="411">
        <f t="shared" si="1"/>
        <v>13</v>
      </c>
      <c r="B81" s="305"/>
      <c r="C81" s="401" t="s">
        <v>101</v>
      </c>
      <c r="D81" s="401"/>
      <c r="E81" s="401"/>
      <c r="F81" s="198" t="s">
        <v>622</v>
      </c>
      <c r="G81" s="407">
        <f>'[81]updated Progress'!C62</f>
        <v>0</v>
      </c>
      <c r="H81" s="407"/>
      <c r="I81" s="407"/>
      <c r="J81" s="407">
        <f>'[81]updated Progress'!D62</f>
        <v>0</v>
      </c>
      <c r="K81" s="407"/>
      <c r="L81" s="407"/>
      <c r="M81" s="407">
        <f>'[81]updated Progress'!E62</f>
        <v>0</v>
      </c>
      <c r="N81" s="407"/>
      <c r="O81" s="407"/>
      <c r="V81" s="153"/>
      <c r="W81" s="153"/>
      <c r="X81" s="153"/>
      <c r="Y81" s="412">
        <f>'[81]updated Progress'!M62</f>
        <v>0</v>
      </c>
      <c r="Z81" s="401"/>
      <c r="AA81" s="401"/>
      <c r="AB81" s="401">
        <f>'[81]updated Progress'!N62</f>
        <v>0</v>
      </c>
      <c r="AC81" s="401"/>
      <c r="AD81" s="401"/>
      <c r="AE81" s="402">
        <f>'[81]updated Progress'!O62</f>
        <v>0</v>
      </c>
      <c r="AF81" s="401"/>
      <c r="AG81" s="403"/>
    </row>
    <row r="82" spans="1:33" x14ac:dyDescent="0.35">
      <c r="A82" s="411">
        <f t="shared" si="1"/>
        <v>14</v>
      </c>
      <c r="B82" s="305"/>
      <c r="C82" s="401" t="s">
        <v>83</v>
      </c>
      <c r="D82" s="401"/>
      <c r="E82" s="401"/>
      <c r="F82" s="198" t="s">
        <v>622</v>
      </c>
      <c r="G82" s="407">
        <f>'[81]updated Progress'!C65</f>
        <v>1</v>
      </c>
      <c r="H82" s="407"/>
      <c r="I82" s="407"/>
      <c r="J82" s="407">
        <f>'[81]updated Progress'!D65</f>
        <v>0</v>
      </c>
      <c r="K82" s="407"/>
      <c r="L82" s="407"/>
      <c r="M82" s="407">
        <f>'[81]updated Progress'!E65</f>
        <v>1</v>
      </c>
      <c r="N82" s="407"/>
      <c r="O82" s="407"/>
      <c r="V82" s="153"/>
      <c r="W82" s="153"/>
      <c r="X82" s="153"/>
      <c r="Y82" s="412">
        <f>'[81]updated Progress'!M65</f>
        <v>0</v>
      </c>
      <c r="Z82" s="401"/>
      <c r="AA82" s="401"/>
      <c r="AB82" s="401">
        <f>'[81]updated Progress'!N65</f>
        <v>0</v>
      </c>
      <c r="AC82" s="401"/>
      <c r="AD82" s="401"/>
      <c r="AE82" s="402">
        <f>'[81]updated Progress'!O65</f>
        <v>1</v>
      </c>
      <c r="AF82" s="401"/>
      <c r="AG82" s="403"/>
    </row>
    <row r="83" spans="1:33" x14ac:dyDescent="0.35">
      <c r="A83" s="411">
        <f t="shared" si="1"/>
        <v>15</v>
      </c>
      <c r="B83" s="305"/>
      <c r="C83" s="401" t="s">
        <v>623</v>
      </c>
      <c r="D83" s="401"/>
      <c r="E83" s="401"/>
      <c r="F83" s="198" t="s">
        <v>622</v>
      </c>
      <c r="G83" s="407">
        <f>'[81]updated Progress'!C64</f>
        <v>0</v>
      </c>
      <c r="H83" s="407"/>
      <c r="I83" s="407"/>
      <c r="J83" s="407">
        <f>'[81]updated Progress'!D64</f>
        <v>0</v>
      </c>
      <c r="K83" s="407"/>
      <c r="L83" s="407"/>
      <c r="M83" s="407">
        <f>'[81]updated Progress'!E64</f>
        <v>0</v>
      </c>
      <c r="N83" s="407"/>
      <c r="O83" s="407"/>
      <c r="V83" s="153"/>
      <c r="W83" s="153"/>
      <c r="X83" s="153"/>
      <c r="Y83" s="412">
        <f>'[81]updated Progress'!M64</f>
        <v>0</v>
      </c>
      <c r="Z83" s="401"/>
      <c r="AA83" s="401"/>
      <c r="AB83" s="401">
        <f>'[81]updated Progress'!N64</f>
        <v>0</v>
      </c>
      <c r="AC83" s="401"/>
      <c r="AD83" s="401"/>
      <c r="AE83" s="402">
        <f>'[81]updated Progress'!O64</f>
        <v>0</v>
      </c>
      <c r="AF83" s="401"/>
      <c r="AG83" s="403"/>
    </row>
    <row r="84" spans="1:33" x14ac:dyDescent="0.35">
      <c r="A84" s="411">
        <f t="shared" si="1"/>
        <v>16</v>
      </c>
      <c r="B84" s="305"/>
      <c r="C84" s="401" t="s">
        <v>96</v>
      </c>
      <c r="D84" s="401"/>
      <c r="E84" s="401"/>
      <c r="F84" s="198" t="s">
        <v>622</v>
      </c>
      <c r="G84" s="407">
        <f>'[81]updated Progress'!C66</f>
        <v>0</v>
      </c>
      <c r="H84" s="407"/>
      <c r="I84" s="407"/>
      <c r="J84" s="407">
        <f>'[81]updated Progress'!D66</f>
        <v>0</v>
      </c>
      <c r="K84" s="407"/>
      <c r="L84" s="407"/>
      <c r="M84" s="407">
        <f>'[81]updated Progress'!E66</f>
        <v>0</v>
      </c>
      <c r="N84" s="407"/>
      <c r="O84" s="407"/>
      <c r="V84" s="153"/>
      <c r="W84" s="153"/>
      <c r="X84" s="153"/>
      <c r="Y84" s="412">
        <f>'[81]updated Progress'!M66</f>
        <v>0</v>
      </c>
      <c r="Z84" s="401"/>
      <c r="AA84" s="401"/>
      <c r="AB84" s="401">
        <f>'[81]updated Progress'!N66</f>
        <v>0</v>
      </c>
      <c r="AC84" s="401"/>
      <c r="AD84" s="401"/>
      <c r="AE84" s="402">
        <f>'[81]updated Progress'!O66</f>
        <v>0</v>
      </c>
      <c r="AF84" s="401"/>
      <c r="AG84" s="403"/>
    </row>
    <row r="85" spans="1:33" x14ac:dyDescent="0.35">
      <c r="A85" s="411">
        <f t="shared" si="1"/>
        <v>17</v>
      </c>
      <c r="B85" s="305"/>
      <c r="C85" s="401" t="s">
        <v>624</v>
      </c>
      <c r="D85" s="401"/>
      <c r="E85" s="401"/>
      <c r="F85" s="198" t="s">
        <v>622</v>
      </c>
      <c r="G85" s="407">
        <f>'[81]updated Progress'!C67</f>
        <v>0</v>
      </c>
      <c r="H85" s="407"/>
      <c r="I85" s="407"/>
      <c r="J85" s="407">
        <f>'[81]updated Progress'!D67</f>
        <v>0</v>
      </c>
      <c r="K85" s="407"/>
      <c r="L85" s="407"/>
      <c r="M85" s="407">
        <f>'[81]updated Progress'!E67</f>
        <v>0</v>
      </c>
      <c r="N85" s="407"/>
      <c r="O85" s="407"/>
      <c r="V85" s="153"/>
      <c r="W85" s="153"/>
      <c r="X85" s="153"/>
      <c r="Y85" s="412">
        <f>'[81]updated Progress'!M67</f>
        <v>0</v>
      </c>
      <c r="Z85" s="401"/>
      <c r="AA85" s="401"/>
      <c r="AB85" s="401">
        <f>'[81]updated Progress'!N67</f>
        <v>0</v>
      </c>
      <c r="AC85" s="401"/>
      <c r="AD85" s="401"/>
      <c r="AE85" s="402">
        <f>'[81]updated Progress'!O67</f>
        <v>0</v>
      </c>
      <c r="AF85" s="401"/>
      <c r="AG85" s="403"/>
    </row>
    <row r="86" spans="1:33" x14ac:dyDescent="0.35">
      <c r="A86" s="411">
        <f t="shared" si="1"/>
        <v>18</v>
      </c>
      <c r="B86" s="305"/>
      <c r="C86" s="401" t="s">
        <v>625</v>
      </c>
      <c r="D86" s="401"/>
      <c r="E86" s="401"/>
      <c r="F86" s="198" t="s">
        <v>622</v>
      </c>
      <c r="G86" s="407">
        <f>'[81]updated Progress'!C68</f>
        <v>0</v>
      </c>
      <c r="H86" s="407"/>
      <c r="I86" s="407"/>
      <c r="J86" s="407">
        <f>'[81]updated Progress'!D68</f>
        <v>0</v>
      </c>
      <c r="K86" s="407"/>
      <c r="L86" s="407"/>
      <c r="M86" s="407">
        <f>'[81]updated Progress'!E68</f>
        <v>0</v>
      </c>
      <c r="N86" s="407"/>
      <c r="O86" s="407"/>
      <c r="V86" s="153"/>
      <c r="W86" s="153"/>
      <c r="X86" s="153"/>
      <c r="Y86" s="412">
        <f>'[81]updated Progress'!M68</f>
        <v>0</v>
      </c>
      <c r="Z86" s="401"/>
      <c r="AA86" s="401"/>
      <c r="AB86" s="401">
        <f>'[81]updated Progress'!N68</f>
        <v>0</v>
      </c>
      <c r="AC86" s="401"/>
      <c r="AD86" s="401"/>
      <c r="AE86" s="402">
        <f>'[81]updated Progress'!O68</f>
        <v>0</v>
      </c>
      <c r="AF86" s="401"/>
      <c r="AG86" s="403"/>
    </row>
    <row r="87" spans="1:33" x14ac:dyDescent="0.35">
      <c r="A87" s="411">
        <f t="shared" si="1"/>
        <v>19</v>
      </c>
      <c r="B87" s="305"/>
      <c r="C87" s="401" t="s">
        <v>71</v>
      </c>
      <c r="D87" s="401"/>
      <c r="E87" s="401"/>
      <c r="F87" s="198" t="s">
        <v>622</v>
      </c>
      <c r="G87" s="407">
        <f>'[81]updated Progress'!C69</f>
        <v>1</v>
      </c>
      <c r="H87" s="407"/>
      <c r="I87" s="407"/>
      <c r="J87" s="407">
        <f>'[81]updated Progress'!D69</f>
        <v>0</v>
      </c>
      <c r="K87" s="407"/>
      <c r="L87" s="407"/>
      <c r="M87" s="407">
        <f>'[81]updated Progress'!E69</f>
        <v>1</v>
      </c>
      <c r="N87" s="407"/>
      <c r="O87" s="407"/>
      <c r="V87" s="153"/>
      <c r="W87" s="153"/>
      <c r="X87" s="153"/>
      <c r="Y87" s="412">
        <f>'[81]updated Progress'!M69</f>
        <v>0</v>
      </c>
      <c r="Z87" s="401"/>
      <c r="AA87" s="401"/>
      <c r="AB87" s="401">
        <f>'[81]updated Progress'!N69</f>
        <v>0</v>
      </c>
      <c r="AC87" s="401"/>
      <c r="AD87" s="401"/>
      <c r="AE87" s="402">
        <f>'[81]updated Progress'!O69</f>
        <v>1</v>
      </c>
      <c r="AF87" s="401"/>
      <c r="AG87" s="403"/>
    </row>
    <row r="88" spans="1:33" x14ac:dyDescent="0.35">
      <c r="A88" s="411">
        <f t="shared" si="1"/>
        <v>20</v>
      </c>
      <c r="B88" s="305"/>
      <c r="C88" s="401" t="s">
        <v>626</v>
      </c>
      <c r="D88" s="401"/>
      <c r="E88" s="401"/>
      <c r="F88" s="198" t="s">
        <v>622</v>
      </c>
      <c r="G88" s="407">
        <f>'[81]updated Progress'!C70</f>
        <v>0</v>
      </c>
      <c r="H88" s="407"/>
      <c r="I88" s="407"/>
      <c r="J88" s="407">
        <f>'[81]updated Progress'!D70</f>
        <v>0</v>
      </c>
      <c r="K88" s="407"/>
      <c r="L88" s="407"/>
      <c r="M88" s="407">
        <f>'[81]updated Progress'!E70</f>
        <v>0</v>
      </c>
      <c r="N88" s="407"/>
      <c r="O88" s="407"/>
      <c r="V88" s="153"/>
      <c r="W88" s="153"/>
      <c r="X88" s="153"/>
      <c r="Y88" s="412">
        <f>'[81]updated Progress'!M70</f>
        <v>0</v>
      </c>
      <c r="Z88" s="401"/>
      <c r="AA88" s="401"/>
      <c r="AB88" s="401">
        <f>'[81]updated Progress'!N70</f>
        <v>0</v>
      </c>
      <c r="AC88" s="401"/>
      <c r="AD88" s="401"/>
      <c r="AE88" s="402">
        <f>'[81]updated Progress'!O70</f>
        <v>0</v>
      </c>
      <c r="AF88" s="401"/>
      <c r="AG88" s="403"/>
    </row>
    <row r="89" spans="1:33" x14ac:dyDescent="0.35">
      <c r="A89" s="411">
        <f t="shared" si="1"/>
        <v>21</v>
      </c>
      <c r="B89" s="305"/>
      <c r="C89" s="401" t="s">
        <v>627</v>
      </c>
      <c r="D89" s="401"/>
      <c r="E89" s="401"/>
      <c r="F89" s="198" t="s">
        <v>622</v>
      </c>
      <c r="G89" s="407">
        <f>'[81]updated Progress'!C71</f>
        <v>0</v>
      </c>
      <c r="H89" s="407"/>
      <c r="I89" s="407"/>
      <c r="J89" s="407">
        <f>'[81]updated Progress'!D71</f>
        <v>0</v>
      </c>
      <c r="K89" s="407"/>
      <c r="L89" s="407"/>
      <c r="M89" s="407">
        <f>'[81]updated Progress'!E71</f>
        <v>0</v>
      </c>
      <c r="N89" s="407"/>
      <c r="O89" s="407"/>
      <c r="V89" s="153"/>
      <c r="W89" s="153"/>
      <c r="X89" s="153"/>
      <c r="Y89" s="412">
        <f>'[81]updated Progress'!M71</f>
        <v>0</v>
      </c>
      <c r="Z89" s="401"/>
      <c r="AA89" s="401"/>
      <c r="AB89" s="401">
        <f>'[81]updated Progress'!N71</f>
        <v>0</v>
      </c>
      <c r="AC89" s="401"/>
      <c r="AD89" s="401"/>
      <c r="AE89" s="402">
        <f>'[81]updated Progress'!O71</f>
        <v>0</v>
      </c>
      <c r="AF89" s="401"/>
      <c r="AG89" s="403"/>
    </row>
    <row r="90" spans="1:33" x14ac:dyDescent="0.35">
      <c r="A90" s="411">
        <f t="shared" si="1"/>
        <v>22</v>
      </c>
      <c r="B90" s="305"/>
      <c r="C90" s="401" t="s">
        <v>628</v>
      </c>
      <c r="D90" s="401"/>
      <c r="E90" s="401"/>
      <c r="F90" s="198" t="s">
        <v>622</v>
      </c>
      <c r="G90" s="407">
        <f>'[81]updated Progress'!C72</f>
        <v>0</v>
      </c>
      <c r="H90" s="407"/>
      <c r="I90" s="407"/>
      <c r="J90" s="407">
        <f>'[81]updated Progress'!D72</f>
        <v>0</v>
      </c>
      <c r="K90" s="407"/>
      <c r="L90" s="407"/>
      <c r="M90" s="407">
        <f>'[81]updated Progress'!E72</f>
        <v>0</v>
      </c>
      <c r="N90" s="407"/>
      <c r="O90" s="407"/>
      <c r="V90" s="153"/>
      <c r="W90" s="153"/>
      <c r="X90" s="153"/>
      <c r="Y90" s="412">
        <f>'[81]updated Progress'!M72</f>
        <v>0</v>
      </c>
      <c r="Z90" s="401"/>
      <c r="AA90" s="401"/>
      <c r="AB90" s="401">
        <f>'[81]updated Progress'!N72</f>
        <v>0</v>
      </c>
      <c r="AC90" s="401"/>
      <c r="AD90" s="401"/>
      <c r="AE90" s="402">
        <f>'[81]updated Progress'!O72</f>
        <v>0</v>
      </c>
      <c r="AF90" s="401"/>
      <c r="AG90" s="403"/>
    </row>
    <row r="91" spans="1:33" x14ac:dyDescent="0.35">
      <c r="A91" s="411">
        <f t="shared" si="1"/>
        <v>23</v>
      </c>
      <c r="B91" s="305"/>
      <c r="C91" s="401" t="s">
        <v>76</v>
      </c>
      <c r="D91" s="401"/>
      <c r="E91" s="401"/>
      <c r="F91" s="198" t="s">
        <v>622</v>
      </c>
      <c r="G91" s="407">
        <f>'[81]updated Progress'!C73</f>
        <v>0</v>
      </c>
      <c r="H91" s="407"/>
      <c r="I91" s="407"/>
      <c r="J91" s="407">
        <f>'[81]updated Progress'!D73</f>
        <v>0</v>
      </c>
      <c r="K91" s="407"/>
      <c r="L91" s="407"/>
      <c r="M91" s="407">
        <f>'[81]updated Progress'!E73</f>
        <v>0</v>
      </c>
      <c r="N91" s="407"/>
      <c r="O91" s="407"/>
      <c r="V91" s="153"/>
      <c r="W91" s="153"/>
      <c r="X91" s="153"/>
      <c r="Y91" s="412">
        <f>'[81]updated Progress'!M73</f>
        <v>0</v>
      </c>
      <c r="Z91" s="401"/>
      <c r="AA91" s="401"/>
      <c r="AB91" s="401">
        <f>'[81]updated Progress'!N73</f>
        <v>0</v>
      </c>
      <c r="AC91" s="401"/>
      <c r="AD91" s="401"/>
      <c r="AE91" s="402">
        <f>'[81]updated Progress'!O73</f>
        <v>0</v>
      </c>
      <c r="AF91" s="401"/>
      <c r="AG91" s="403"/>
    </row>
    <row r="92" spans="1:33" x14ac:dyDescent="0.35">
      <c r="A92" s="411">
        <f t="shared" si="1"/>
        <v>24</v>
      </c>
      <c r="B92" s="305"/>
      <c r="C92" s="401" t="s">
        <v>81</v>
      </c>
      <c r="D92" s="401"/>
      <c r="E92" s="401"/>
      <c r="F92" s="198" t="s">
        <v>622</v>
      </c>
      <c r="G92" s="407">
        <f>'[81]updated Progress'!C74</f>
        <v>2</v>
      </c>
      <c r="H92" s="407"/>
      <c r="I92" s="407"/>
      <c r="J92" s="407">
        <f>'[81]updated Progress'!D74</f>
        <v>0</v>
      </c>
      <c r="K92" s="407"/>
      <c r="L92" s="407"/>
      <c r="M92" s="407">
        <f>'[81]updated Progress'!E74</f>
        <v>2</v>
      </c>
      <c r="N92" s="407"/>
      <c r="O92" s="407"/>
      <c r="V92" s="153"/>
      <c r="W92" s="153"/>
      <c r="X92" s="153"/>
      <c r="Y92" s="412">
        <f>'[81]updated Progress'!M74</f>
        <v>0</v>
      </c>
      <c r="Z92" s="401"/>
      <c r="AA92" s="401"/>
      <c r="AB92" s="401">
        <f>'[81]updated Progress'!N74</f>
        <v>0</v>
      </c>
      <c r="AC92" s="401"/>
      <c r="AD92" s="401"/>
      <c r="AE92" s="402">
        <f>'[81]updated Progress'!O74</f>
        <v>2</v>
      </c>
      <c r="AF92" s="401"/>
      <c r="AG92" s="403"/>
    </row>
    <row r="93" spans="1:33" x14ac:dyDescent="0.35">
      <c r="A93" s="411">
        <f t="shared" si="1"/>
        <v>25</v>
      </c>
      <c r="B93" s="305"/>
      <c r="C93" s="401" t="s">
        <v>629</v>
      </c>
      <c r="D93" s="401"/>
      <c r="E93" s="401"/>
      <c r="F93" s="198" t="s">
        <v>622</v>
      </c>
      <c r="G93" s="407">
        <f>'[81]updated Progress'!C75</f>
        <v>0</v>
      </c>
      <c r="H93" s="407"/>
      <c r="I93" s="407"/>
      <c r="J93" s="407">
        <f>'[81]updated Progress'!D75</f>
        <v>0</v>
      </c>
      <c r="K93" s="407"/>
      <c r="L93" s="407"/>
      <c r="M93" s="407">
        <f>'[81]updated Progress'!E75</f>
        <v>0</v>
      </c>
      <c r="N93" s="407"/>
      <c r="O93" s="407"/>
      <c r="V93" s="153"/>
      <c r="W93" s="153"/>
      <c r="X93" s="153"/>
      <c r="Y93" s="412">
        <f>'[81]updated Progress'!M75</f>
        <v>0</v>
      </c>
      <c r="Z93" s="401"/>
      <c r="AA93" s="401"/>
      <c r="AB93" s="401">
        <f>'[81]updated Progress'!N75</f>
        <v>0</v>
      </c>
      <c r="AC93" s="401"/>
      <c r="AD93" s="401"/>
      <c r="AE93" s="402">
        <f>'[81]updated Progress'!O75</f>
        <v>0</v>
      </c>
      <c r="AF93" s="401"/>
      <c r="AG93" s="403"/>
    </row>
    <row r="94" spans="1:33" x14ac:dyDescent="0.35">
      <c r="A94" s="411">
        <f t="shared" si="1"/>
        <v>26</v>
      </c>
      <c r="B94" s="305"/>
      <c r="C94" s="401" t="s">
        <v>630</v>
      </c>
      <c r="D94" s="401"/>
      <c r="E94" s="401"/>
      <c r="F94" s="198" t="s">
        <v>622</v>
      </c>
      <c r="G94" s="407">
        <f>'[81]updated Progress'!C76</f>
        <v>0</v>
      </c>
      <c r="H94" s="407"/>
      <c r="I94" s="407"/>
      <c r="J94" s="407">
        <f>'[81]updated Progress'!D76</f>
        <v>0</v>
      </c>
      <c r="K94" s="407"/>
      <c r="L94" s="407"/>
      <c r="M94" s="407">
        <f>'[81]updated Progress'!E76</f>
        <v>0</v>
      </c>
      <c r="N94" s="407"/>
      <c r="O94" s="407"/>
      <c r="V94" s="153"/>
      <c r="W94" s="153"/>
      <c r="X94" s="153"/>
      <c r="Y94" s="412">
        <f>'[81]updated Progress'!M76</f>
        <v>0</v>
      </c>
      <c r="Z94" s="401"/>
      <c r="AA94" s="401"/>
      <c r="AB94" s="401">
        <f>'[81]updated Progress'!N76</f>
        <v>0</v>
      </c>
      <c r="AC94" s="401"/>
      <c r="AD94" s="401"/>
      <c r="AE94" s="402">
        <f>'[81]updated Progress'!O76</f>
        <v>0</v>
      </c>
      <c r="AF94" s="401"/>
      <c r="AG94" s="403"/>
    </row>
    <row r="95" spans="1:33" x14ac:dyDescent="0.35">
      <c r="A95" s="411">
        <f t="shared" si="1"/>
        <v>27</v>
      </c>
      <c r="B95" s="305"/>
      <c r="C95" s="401" t="s">
        <v>86</v>
      </c>
      <c r="D95" s="401"/>
      <c r="E95" s="401"/>
      <c r="F95" s="198" t="s">
        <v>622</v>
      </c>
      <c r="G95" s="407">
        <f>'[81]updated Progress'!C77</f>
        <v>5</v>
      </c>
      <c r="H95" s="407"/>
      <c r="I95" s="407"/>
      <c r="J95" s="407">
        <f>'[81]updated Progress'!D77</f>
        <v>0</v>
      </c>
      <c r="K95" s="407"/>
      <c r="L95" s="407"/>
      <c r="M95" s="407">
        <f>'[81]updated Progress'!E77</f>
        <v>5</v>
      </c>
      <c r="N95" s="407"/>
      <c r="O95" s="407"/>
      <c r="V95" s="153"/>
      <c r="W95" s="153"/>
      <c r="X95" s="153"/>
      <c r="Y95" s="412">
        <f>'[81]updated Progress'!M77</f>
        <v>0</v>
      </c>
      <c r="Z95" s="401"/>
      <c r="AA95" s="401"/>
      <c r="AB95" s="401">
        <f>'[81]updated Progress'!N77</f>
        <v>0</v>
      </c>
      <c r="AC95" s="401"/>
      <c r="AD95" s="401"/>
      <c r="AE95" s="402">
        <f>'[81]updated Progress'!O77</f>
        <v>5</v>
      </c>
      <c r="AF95" s="401"/>
      <c r="AG95" s="403"/>
    </row>
    <row r="96" spans="1:33" x14ac:dyDescent="0.35">
      <c r="A96" s="411">
        <f t="shared" si="1"/>
        <v>28</v>
      </c>
      <c r="B96" s="305"/>
      <c r="C96" s="401" t="s">
        <v>94</v>
      </c>
      <c r="D96" s="401"/>
      <c r="E96" s="401"/>
      <c r="F96" s="198" t="s">
        <v>622</v>
      </c>
      <c r="G96" s="407">
        <f>'[81]updated Progress'!C78</f>
        <v>0</v>
      </c>
      <c r="H96" s="407"/>
      <c r="I96" s="407"/>
      <c r="J96" s="407">
        <f>'[81]updated Progress'!D78</f>
        <v>0</v>
      </c>
      <c r="K96" s="407"/>
      <c r="L96" s="407"/>
      <c r="M96" s="407">
        <f>'[81]updated Progress'!E78</f>
        <v>0</v>
      </c>
      <c r="N96" s="407"/>
      <c r="O96" s="407"/>
      <c r="V96" s="153"/>
      <c r="W96" s="153"/>
      <c r="X96" s="153"/>
      <c r="Y96" s="412">
        <f>'[81]updated Progress'!M78</f>
        <v>0</v>
      </c>
      <c r="Z96" s="401"/>
      <c r="AA96" s="401"/>
      <c r="AB96" s="401">
        <f>'[81]updated Progress'!N78</f>
        <v>0</v>
      </c>
      <c r="AC96" s="401"/>
      <c r="AD96" s="401"/>
      <c r="AE96" s="402">
        <f>'[81]updated Progress'!O78</f>
        <v>0</v>
      </c>
      <c r="AF96" s="401"/>
      <c r="AG96" s="403"/>
    </row>
    <row r="97" spans="1:33" x14ac:dyDescent="0.35">
      <c r="A97" s="411">
        <f t="shared" si="1"/>
        <v>29</v>
      </c>
      <c r="B97" s="305"/>
      <c r="C97" s="401" t="s">
        <v>631</v>
      </c>
      <c r="D97" s="401"/>
      <c r="E97" s="401"/>
      <c r="F97" s="198" t="s">
        <v>622</v>
      </c>
      <c r="G97" s="407">
        <f>'[81]updated Progress'!C79</f>
        <v>0</v>
      </c>
      <c r="H97" s="407"/>
      <c r="I97" s="407"/>
      <c r="J97" s="407">
        <f>'[81]updated Progress'!D79</f>
        <v>0</v>
      </c>
      <c r="K97" s="407"/>
      <c r="L97" s="407"/>
      <c r="M97" s="407">
        <f>'[81]updated Progress'!E79</f>
        <v>0</v>
      </c>
      <c r="N97" s="407"/>
      <c r="O97" s="407"/>
      <c r="V97" s="153"/>
      <c r="W97" s="153"/>
      <c r="X97" s="153"/>
      <c r="Y97" s="412">
        <f>'[81]updated Progress'!M79</f>
        <v>0</v>
      </c>
      <c r="Z97" s="401"/>
      <c r="AA97" s="401"/>
      <c r="AB97" s="401">
        <f>'[81]updated Progress'!N79</f>
        <v>0</v>
      </c>
      <c r="AC97" s="401"/>
      <c r="AD97" s="401"/>
      <c r="AE97" s="402">
        <f>'[81]updated Progress'!O79</f>
        <v>0</v>
      </c>
      <c r="AF97" s="401"/>
      <c r="AG97" s="403"/>
    </row>
    <row r="98" spans="1:33" x14ac:dyDescent="0.35">
      <c r="A98" s="411">
        <f t="shared" si="1"/>
        <v>30</v>
      </c>
      <c r="B98" s="305"/>
      <c r="C98" s="401" t="s">
        <v>92</v>
      </c>
      <c r="D98" s="401"/>
      <c r="E98" s="401"/>
      <c r="F98" s="198" t="s">
        <v>622</v>
      </c>
      <c r="G98" s="407">
        <f>'[81]updated Progress'!C80</f>
        <v>0</v>
      </c>
      <c r="H98" s="407"/>
      <c r="I98" s="407"/>
      <c r="J98" s="407">
        <f>'[81]updated Progress'!D80</f>
        <v>0</v>
      </c>
      <c r="K98" s="407"/>
      <c r="L98" s="407"/>
      <c r="M98" s="407">
        <f>'[81]updated Progress'!E80</f>
        <v>0</v>
      </c>
      <c r="N98" s="407"/>
      <c r="O98" s="407"/>
      <c r="V98" s="153"/>
      <c r="W98" s="153"/>
      <c r="X98" s="153"/>
      <c r="Y98" s="412">
        <f>'[81]updated Progress'!M80</f>
        <v>0</v>
      </c>
      <c r="Z98" s="401"/>
      <c r="AA98" s="401"/>
      <c r="AB98" s="401">
        <f>'[81]updated Progress'!N80</f>
        <v>0</v>
      </c>
      <c r="AC98" s="401"/>
      <c r="AD98" s="401"/>
      <c r="AE98" s="402">
        <f>'[81]updated Progress'!O80</f>
        <v>0</v>
      </c>
      <c r="AF98" s="401"/>
      <c r="AG98" s="403"/>
    </row>
    <row r="99" spans="1:33" ht="15" thickBot="1" x14ac:dyDescent="0.4">
      <c r="A99" s="404">
        <f t="shared" si="1"/>
        <v>31</v>
      </c>
      <c r="B99" s="405"/>
      <c r="C99" s="406" t="s">
        <v>168</v>
      </c>
      <c r="D99" s="406"/>
      <c r="E99" s="406"/>
      <c r="F99" s="207" t="s">
        <v>622</v>
      </c>
      <c r="G99" s="407">
        <f>'[81]updated Progress'!C81</f>
        <v>0</v>
      </c>
      <c r="H99" s="407"/>
      <c r="I99" s="407"/>
      <c r="J99" s="407">
        <f>'[81]updated Progress'!D81</f>
        <v>0</v>
      </c>
      <c r="K99" s="407"/>
      <c r="L99" s="407"/>
      <c r="M99" s="407">
        <f>'[81]updated Progress'!E81</f>
        <v>0</v>
      </c>
      <c r="N99" s="407"/>
      <c r="O99" s="407"/>
      <c r="V99" s="153"/>
      <c r="W99" s="153"/>
      <c r="X99" s="153"/>
      <c r="Y99" s="408">
        <f>'[81]updated Progress'!M81</f>
        <v>0</v>
      </c>
      <c r="Z99" s="406"/>
      <c r="AA99" s="406"/>
      <c r="AB99" s="406">
        <f>'[81]updated Progress'!N81</f>
        <v>0</v>
      </c>
      <c r="AC99" s="406"/>
      <c r="AD99" s="406"/>
      <c r="AE99" s="409">
        <f>'[81]updated Progress'!O81</f>
        <v>0</v>
      </c>
      <c r="AF99" s="406"/>
      <c r="AG99" s="410"/>
    </row>
    <row r="100" spans="1:33" ht="15" thickBot="1" x14ac:dyDescent="0.4">
      <c r="A100" s="398"/>
      <c r="B100" s="399"/>
      <c r="C100" s="395" t="s">
        <v>48</v>
      </c>
      <c r="D100" s="395"/>
      <c r="E100" s="395"/>
      <c r="F100" s="208" t="s">
        <v>622</v>
      </c>
      <c r="G100" s="395">
        <f>'[81]updated Progress'!C82</f>
        <v>34</v>
      </c>
      <c r="H100" s="395"/>
      <c r="I100" s="395"/>
      <c r="J100" s="395">
        <f>'[81]updated Progress'!D82</f>
        <v>5</v>
      </c>
      <c r="K100" s="395"/>
      <c r="L100" s="395"/>
      <c r="M100" s="395">
        <f>'[81]updated Progress'!E82</f>
        <v>29</v>
      </c>
      <c r="N100" s="395"/>
      <c r="O100" s="397"/>
      <c r="V100" s="153"/>
      <c r="W100" s="153"/>
      <c r="X100" s="153"/>
      <c r="Y100" s="400">
        <f>'[81]updated Progress'!M82</f>
        <v>0</v>
      </c>
      <c r="Z100" s="395"/>
      <c r="AA100" s="395"/>
      <c r="AB100" s="395">
        <f>'[81]updated Progress'!N82</f>
        <v>5</v>
      </c>
      <c r="AC100" s="395"/>
      <c r="AD100" s="395"/>
      <c r="AE100" s="396">
        <f>'[81]updated Progress'!O82</f>
        <v>34</v>
      </c>
      <c r="AF100" s="395"/>
      <c r="AG100" s="397"/>
    </row>
    <row r="101" spans="1:33" x14ac:dyDescent="0.35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683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5" t="s">
        <v>347</v>
      </c>
      <c r="B1" s="476"/>
      <c r="C1" s="476"/>
      <c r="D1" s="477"/>
      <c r="E1" s="477"/>
      <c r="F1" s="477"/>
      <c r="G1" s="477"/>
      <c r="H1" s="477"/>
      <c r="I1" s="477"/>
      <c r="J1" s="476"/>
      <c r="K1" s="476"/>
      <c r="L1" s="476"/>
      <c r="M1" s="476"/>
      <c r="N1" s="476"/>
      <c r="O1" s="476"/>
      <c r="P1" s="478"/>
    </row>
    <row r="2" spans="1:16" s="2" customFormat="1" ht="29.25" customHeight="1" x14ac:dyDescent="0.35">
      <c r="A2" s="47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7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Bharat Kaushik</cp:lastModifiedBy>
  <cp:lastPrinted>2025-11-01T09:53:58Z</cp:lastPrinted>
  <dcterms:created xsi:type="dcterms:W3CDTF">2014-09-09T10:51:37Z</dcterms:created>
  <dcterms:modified xsi:type="dcterms:W3CDTF">2026-01-27T11:44:47Z</dcterms:modified>
</cp:coreProperties>
</file>