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Associate-External Payroll/PD 05.22.2026/Daily Total and Daily clock in and Clock out/"/>
    </mc:Choice>
  </mc:AlternateContent>
  <xr:revisionPtr revIDLastSave="0" documentId="8_{0659FE47-6B79-424B-A545-EEFA877E9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__bookmark_1">Report!$A$6:$AJ$490</definedName>
    <definedName name="__bookmark_2">Report!$A$492:$AJ$1104</definedName>
    <definedName name="__bookmark_3">Report!$A$1106:$AK$2680</definedName>
    <definedName name="__bookmark_4">Report!$A$2682:$AK$3610</definedName>
    <definedName name="__bookmark_5">Report!$A$3612:$AK$4267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266" i="1" l="1"/>
  <c r="Y4266" i="1"/>
  <c r="AE4265" i="1"/>
  <c r="Y4265" i="1"/>
  <c r="AE4263" i="1"/>
  <c r="Y4263" i="1"/>
  <c r="AE4262" i="1"/>
  <c r="Y4262" i="1"/>
  <c r="J4260" i="1"/>
  <c r="AE4258" i="1"/>
  <c r="Y4258" i="1"/>
  <c r="AE4257" i="1"/>
  <c r="Y4257" i="1"/>
  <c r="J4255" i="1"/>
  <c r="AE4254" i="1"/>
  <c r="Y4254" i="1"/>
  <c r="AE4253" i="1"/>
  <c r="Y4253" i="1"/>
  <c r="AE4251" i="1"/>
  <c r="Y4251" i="1"/>
  <c r="AE4250" i="1"/>
  <c r="Y4250" i="1"/>
  <c r="J4248" i="1"/>
  <c r="AE4247" i="1"/>
  <c r="Y4247" i="1"/>
  <c r="AE4246" i="1"/>
  <c r="Y4246" i="1"/>
  <c r="J4244" i="1"/>
  <c r="AE4243" i="1"/>
  <c r="Y4243" i="1"/>
  <c r="AE4242" i="1"/>
  <c r="Y4242" i="1"/>
  <c r="J4240" i="1"/>
  <c r="AE4239" i="1"/>
  <c r="Y4239" i="1"/>
  <c r="AE4238" i="1"/>
  <c r="Y4238" i="1"/>
  <c r="AE4236" i="1"/>
  <c r="Y4236" i="1"/>
  <c r="AE4235" i="1"/>
  <c r="Y4235" i="1"/>
  <c r="AE4233" i="1"/>
  <c r="Y4233" i="1"/>
  <c r="AE4232" i="1"/>
  <c r="Y4232" i="1"/>
  <c r="AE4230" i="1"/>
  <c r="Y4230" i="1"/>
  <c r="AE4229" i="1"/>
  <c r="Y4229" i="1"/>
  <c r="AE4227" i="1"/>
  <c r="Y4227" i="1"/>
  <c r="AE4226" i="1"/>
  <c r="Y4226" i="1"/>
  <c r="AE4224" i="1"/>
  <c r="Y4224" i="1"/>
  <c r="AE4223" i="1"/>
  <c r="Y4223" i="1"/>
  <c r="AE4221" i="1"/>
  <c r="Y4221" i="1"/>
  <c r="AE4220" i="1"/>
  <c r="Y4220" i="1"/>
  <c r="AE4218" i="1"/>
  <c r="Y4218" i="1"/>
  <c r="AE4217" i="1"/>
  <c r="Y4217" i="1"/>
  <c r="AE4215" i="1"/>
  <c r="Y4215" i="1"/>
  <c r="AE4214" i="1"/>
  <c r="Y4214" i="1"/>
  <c r="AE4212" i="1"/>
  <c r="Y4212" i="1"/>
  <c r="AE4211" i="1"/>
  <c r="Y4211" i="1"/>
  <c r="AE4209" i="1"/>
  <c r="Y4209" i="1"/>
  <c r="AE4208" i="1"/>
  <c r="Y4208" i="1"/>
  <c r="AE4206" i="1"/>
  <c r="Y4206" i="1"/>
  <c r="AE4205" i="1"/>
  <c r="Y4205" i="1"/>
  <c r="AE4203" i="1"/>
  <c r="Y4203" i="1"/>
  <c r="AE4202" i="1"/>
  <c r="Y4202" i="1"/>
  <c r="AE4200" i="1"/>
  <c r="Y4200" i="1"/>
  <c r="AE4199" i="1"/>
  <c r="Y4199" i="1"/>
  <c r="AE4197" i="1"/>
  <c r="Y4197" i="1"/>
  <c r="AE4196" i="1"/>
  <c r="Y4196" i="1"/>
  <c r="AE4194" i="1"/>
  <c r="Y4194" i="1"/>
  <c r="AE4193" i="1"/>
  <c r="Y4193" i="1"/>
  <c r="J4191" i="1"/>
  <c r="AE4190" i="1"/>
  <c r="Y4190" i="1"/>
  <c r="AE4189" i="1"/>
  <c r="Y4189" i="1"/>
  <c r="AE4187" i="1"/>
  <c r="Y4187" i="1"/>
  <c r="AE4186" i="1"/>
  <c r="Y4186" i="1"/>
  <c r="J4184" i="1"/>
  <c r="AE4183" i="1"/>
  <c r="Y4183" i="1"/>
  <c r="AE4182" i="1"/>
  <c r="Y4182" i="1"/>
  <c r="J4180" i="1"/>
  <c r="AE4179" i="1"/>
  <c r="Y4179" i="1"/>
  <c r="AE4178" i="1"/>
  <c r="Y4178" i="1"/>
  <c r="J4176" i="1"/>
  <c r="AE4175" i="1"/>
  <c r="Y4175" i="1"/>
  <c r="AE4174" i="1"/>
  <c r="Y4174" i="1"/>
  <c r="AE4172" i="1"/>
  <c r="Y4172" i="1"/>
  <c r="AE4171" i="1"/>
  <c r="Y4171" i="1"/>
  <c r="J4169" i="1"/>
  <c r="AE4168" i="1"/>
  <c r="Y4168" i="1"/>
  <c r="AE4167" i="1"/>
  <c r="Y4167" i="1"/>
  <c r="AE4165" i="1"/>
  <c r="Y4165" i="1"/>
  <c r="AE4164" i="1"/>
  <c r="Y4164" i="1"/>
  <c r="J4162" i="1"/>
  <c r="AE4161" i="1"/>
  <c r="Y4161" i="1"/>
  <c r="AE4160" i="1"/>
  <c r="Y4160" i="1"/>
  <c r="J4158" i="1"/>
  <c r="AE4157" i="1"/>
  <c r="Y4157" i="1"/>
  <c r="AE4156" i="1"/>
  <c r="Y4156" i="1"/>
  <c r="AE4154" i="1"/>
  <c r="Y4154" i="1"/>
  <c r="AE4153" i="1"/>
  <c r="Y4153" i="1"/>
  <c r="AE4151" i="1"/>
  <c r="Y4151" i="1"/>
  <c r="AE4150" i="1"/>
  <c r="Y4150" i="1"/>
  <c r="AE4148" i="1"/>
  <c r="Y4148" i="1"/>
  <c r="AE4147" i="1"/>
  <c r="Y4147" i="1"/>
  <c r="AE4145" i="1"/>
  <c r="Y4145" i="1"/>
  <c r="AE4144" i="1"/>
  <c r="Y4144" i="1"/>
  <c r="AE4142" i="1"/>
  <c r="Y4142" i="1"/>
  <c r="AE4141" i="1"/>
  <c r="Y4141" i="1"/>
  <c r="AE4139" i="1"/>
  <c r="Y4139" i="1"/>
  <c r="AE4138" i="1"/>
  <c r="Y4138" i="1"/>
  <c r="AE4136" i="1"/>
  <c r="Y4136" i="1"/>
  <c r="AE4135" i="1"/>
  <c r="Y4135" i="1"/>
  <c r="AE4133" i="1"/>
  <c r="Y4133" i="1"/>
  <c r="AE4132" i="1"/>
  <c r="Y4132" i="1"/>
  <c r="AE4130" i="1"/>
  <c r="Y4130" i="1"/>
  <c r="AE4129" i="1"/>
  <c r="Y4129" i="1"/>
  <c r="AE4127" i="1"/>
  <c r="Y4127" i="1"/>
  <c r="AE4126" i="1"/>
  <c r="Y4126" i="1"/>
  <c r="AE4124" i="1"/>
  <c r="Y4124" i="1"/>
  <c r="AE4123" i="1"/>
  <c r="Y4123" i="1"/>
  <c r="AE4121" i="1"/>
  <c r="Y4121" i="1"/>
  <c r="AE4120" i="1"/>
  <c r="Y4120" i="1"/>
  <c r="AE4118" i="1"/>
  <c r="Y4118" i="1"/>
  <c r="AE4117" i="1"/>
  <c r="Y4117" i="1"/>
  <c r="J4115" i="1"/>
  <c r="AE4113" i="1"/>
  <c r="Y4113" i="1"/>
  <c r="AE4112" i="1"/>
  <c r="Y4112" i="1"/>
  <c r="AE4110" i="1"/>
  <c r="Y4110" i="1"/>
  <c r="AE4109" i="1"/>
  <c r="Y4109" i="1"/>
  <c r="AE4107" i="1"/>
  <c r="Y4107" i="1"/>
  <c r="AE4106" i="1"/>
  <c r="Y4106" i="1"/>
  <c r="AE4104" i="1"/>
  <c r="Y4104" i="1"/>
  <c r="AE4103" i="1"/>
  <c r="Y4103" i="1"/>
  <c r="AE4101" i="1"/>
  <c r="Y4101" i="1"/>
  <c r="AE4100" i="1"/>
  <c r="Y4100" i="1"/>
  <c r="AE4098" i="1"/>
  <c r="Y4098" i="1"/>
  <c r="AE4097" i="1"/>
  <c r="Y4097" i="1"/>
  <c r="AE4095" i="1"/>
  <c r="Y4095" i="1"/>
  <c r="AE4094" i="1"/>
  <c r="Y4094" i="1"/>
  <c r="AE4092" i="1"/>
  <c r="Y4092" i="1"/>
  <c r="AE4091" i="1"/>
  <c r="Y4091" i="1"/>
  <c r="AE4089" i="1"/>
  <c r="Y4089" i="1"/>
  <c r="AE4088" i="1"/>
  <c r="Y4088" i="1"/>
  <c r="AE4086" i="1"/>
  <c r="Y4086" i="1"/>
  <c r="AE4085" i="1"/>
  <c r="Y4085" i="1"/>
  <c r="AE4083" i="1"/>
  <c r="Y4083" i="1"/>
  <c r="AE4082" i="1"/>
  <c r="Y4082" i="1"/>
  <c r="AE4080" i="1"/>
  <c r="Y4080" i="1"/>
  <c r="AE4079" i="1"/>
  <c r="Y4079" i="1"/>
  <c r="AE4077" i="1"/>
  <c r="Y4077" i="1"/>
  <c r="AE4076" i="1"/>
  <c r="Y4076" i="1"/>
  <c r="AE4074" i="1"/>
  <c r="Y4074" i="1"/>
  <c r="AE4073" i="1"/>
  <c r="Y4073" i="1"/>
  <c r="AE4071" i="1"/>
  <c r="Y4071" i="1"/>
  <c r="AE4070" i="1"/>
  <c r="Y4070" i="1"/>
  <c r="AE4068" i="1"/>
  <c r="Y4068" i="1"/>
  <c r="AE4067" i="1"/>
  <c r="Y4067" i="1"/>
  <c r="AE4065" i="1"/>
  <c r="Y4065" i="1"/>
  <c r="AE4064" i="1"/>
  <c r="Y4064" i="1"/>
  <c r="AE4062" i="1"/>
  <c r="Y4062" i="1"/>
  <c r="AE4061" i="1"/>
  <c r="Y4061" i="1"/>
  <c r="AE4059" i="1"/>
  <c r="Y4059" i="1"/>
  <c r="AE4058" i="1"/>
  <c r="Y4058" i="1"/>
  <c r="AE4056" i="1"/>
  <c r="Y4056" i="1"/>
  <c r="AE4055" i="1"/>
  <c r="Y4055" i="1"/>
  <c r="AE4053" i="1"/>
  <c r="Y4053" i="1"/>
  <c r="AE4052" i="1"/>
  <c r="Y4052" i="1"/>
  <c r="AE4050" i="1"/>
  <c r="Y4050" i="1"/>
  <c r="AE4049" i="1"/>
  <c r="Y4049" i="1"/>
  <c r="AE4047" i="1"/>
  <c r="Y4047" i="1"/>
  <c r="AE4046" i="1"/>
  <c r="Y4046" i="1"/>
  <c r="AE4044" i="1"/>
  <c r="Y4044" i="1"/>
  <c r="AE4043" i="1"/>
  <c r="Y4043" i="1"/>
  <c r="AE4041" i="1"/>
  <c r="Y4041" i="1"/>
  <c r="AE4040" i="1"/>
  <c r="Y4040" i="1"/>
  <c r="AE4038" i="1"/>
  <c r="Y4038" i="1"/>
  <c r="AE4037" i="1"/>
  <c r="Y4037" i="1"/>
  <c r="AE4035" i="1"/>
  <c r="Y4035" i="1"/>
  <c r="AE4034" i="1"/>
  <c r="Y4034" i="1"/>
  <c r="AE4032" i="1"/>
  <c r="Y4032" i="1"/>
  <c r="AE4031" i="1"/>
  <c r="Y4031" i="1"/>
  <c r="AE4029" i="1"/>
  <c r="Y4029" i="1"/>
  <c r="AE4028" i="1"/>
  <c r="Y4028" i="1"/>
  <c r="AE4026" i="1"/>
  <c r="Y4026" i="1"/>
  <c r="AE4025" i="1"/>
  <c r="Y4025" i="1"/>
  <c r="AE4023" i="1"/>
  <c r="Y4023" i="1"/>
  <c r="AE4022" i="1"/>
  <c r="Y4022" i="1"/>
  <c r="AE4020" i="1"/>
  <c r="Y4020" i="1"/>
  <c r="AE4019" i="1"/>
  <c r="Y4019" i="1"/>
  <c r="AE4017" i="1"/>
  <c r="Y4017" i="1"/>
  <c r="AE4016" i="1"/>
  <c r="Y4016" i="1"/>
  <c r="AE4014" i="1"/>
  <c r="Y4014" i="1"/>
  <c r="AE4013" i="1"/>
  <c r="Y4013" i="1"/>
  <c r="AE4011" i="1"/>
  <c r="Y4011" i="1"/>
  <c r="AE4010" i="1"/>
  <c r="Y4010" i="1"/>
  <c r="AE4008" i="1"/>
  <c r="Y4008" i="1"/>
  <c r="AE4007" i="1"/>
  <c r="Y4007" i="1"/>
  <c r="AE4005" i="1"/>
  <c r="Y4005" i="1"/>
  <c r="AE4004" i="1"/>
  <c r="Y4004" i="1"/>
  <c r="AE4002" i="1"/>
  <c r="Y4002" i="1"/>
  <c r="AE4001" i="1"/>
  <c r="Y4001" i="1"/>
  <c r="AE3999" i="1"/>
  <c r="Y3999" i="1"/>
  <c r="AE3998" i="1"/>
  <c r="Y3998" i="1"/>
  <c r="AE3996" i="1"/>
  <c r="Y3996" i="1"/>
  <c r="AE3995" i="1"/>
  <c r="Y3995" i="1"/>
  <c r="AE3993" i="1"/>
  <c r="Y3993" i="1"/>
  <c r="AE3992" i="1"/>
  <c r="Y3992" i="1"/>
  <c r="AE3990" i="1"/>
  <c r="Y3990" i="1"/>
  <c r="AE3989" i="1"/>
  <c r="Y3989" i="1"/>
  <c r="AE3987" i="1"/>
  <c r="Y3987" i="1"/>
  <c r="AE3986" i="1"/>
  <c r="Y3986" i="1"/>
  <c r="AE3984" i="1"/>
  <c r="Y3984" i="1"/>
  <c r="AE3983" i="1"/>
  <c r="Y3983" i="1"/>
  <c r="J3981" i="1"/>
  <c r="AE3980" i="1"/>
  <c r="Y3980" i="1"/>
  <c r="AE3979" i="1"/>
  <c r="Y3979" i="1"/>
  <c r="J3977" i="1"/>
  <c r="AE3975" i="1"/>
  <c r="Y3975" i="1"/>
  <c r="AE3974" i="1"/>
  <c r="Y3974" i="1"/>
  <c r="AE3972" i="1"/>
  <c r="Y3972" i="1"/>
  <c r="AE3971" i="1"/>
  <c r="Y3971" i="1"/>
  <c r="AE3969" i="1"/>
  <c r="Y3969" i="1"/>
  <c r="AE3968" i="1"/>
  <c r="Y3968" i="1"/>
  <c r="AE3966" i="1"/>
  <c r="Y3966" i="1"/>
  <c r="AE3965" i="1"/>
  <c r="Y3965" i="1"/>
  <c r="AE3963" i="1"/>
  <c r="Y3963" i="1"/>
  <c r="AE3962" i="1"/>
  <c r="Y3962" i="1"/>
  <c r="AE3960" i="1"/>
  <c r="Y3960" i="1"/>
  <c r="AE3959" i="1"/>
  <c r="Y3959" i="1"/>
  <c r="AE3957" i="1"/>
  <c r="Y3957" i="1"/>
  <c r="AE3956" i="1"/>
  <c r="Y3956" i="1"/>
  <c r="AE3954" i="1"/>
  <c r="Y3954" i="1"/>
  <c r="AE3953" i="1"/>
  <c r="Y3953" i="1"/>
  <c r="AE3951" i="1"/>
  <c r="Y3951" i="1"/>
  <c r="AE3950" i="1"/>
  <c r="Y3950" i="1"/>
  <c r="AE3948" i="1"/>
  <c r="Y3948" i="1"/>
  <c r="AE3947" i="1"/>
  <c r="Y3947" i="1"/>
  <c r="AE3945" i="1"/>
  <c r="Y3945" i="1"/>
  <c r="AE3944" i="1"/>
  <c r="Y3944" i="1"/>
  <c r="AE3942" i="1"/>
  <c r="Y3942" i="1"/>
  <c r="AE3941" i="1"/>
  <c r="Y3941" i="1"/>
  <c r="AE3939" i="1"/>
  <c r="Y3939" i="1"/>
  <c r="AE3938" i="1"/>
  <c r="Y3938" i="1"/>
  <c r="AE3936" i="1"/>
  <c r="Y3936" i="1"/>
  <c r="AE3935" i="1"/>
  <c r="Y3935" i="1"/>
  <c r="AE3933" i="1"/>
  <c r="Y3933" i="1"/>
  <c r="AE3932" i="1"/>
  <c r="Y3932" i="1"/>
  <c r="AE3930" i="1"/>
  <c r="Y3930" i="1"/>
  <c r="AE3929" i="1"/>
  <c r="Y3929" i="1"/>
  <c r="AE3927" i="1"/>
  <c r="Y3927" i="1"/>
  <c r="AE3926" i="1"/>
  <c r="Y3926" i="1"/>
  <c r="AE3924" i="1"/>
  <c r="Y3924" i="1"/>
  <c r="AE3923" i="1"/>
  <c r="Y3923" i="1"/>
  <c r="AE3921" i="1"/>
  <c r="Y3921" i="1"/>
  <c r="AE3920" i="1"/>
  <c r="Y3920" i="1"/>
  <c r="AE3918" i="1"/>
  <c r="Y3918" i="1"/>
  <c r="AE3917" i="1"/>
  <c r="Y3917" i="1"/>
  <c r="AE3915" i="1"/>
  <c r="Y3915" i="1"/>
  <c r="AE3914" i="1"/>
  <c r="Y3914" i="1"/>
  <c r="AE3912" i="1"/>
  <c r="Y3912" i="1"/>
  <c r="AE3911" i="1"/>
  <c r="Y3911" i="1"/>
  <c r="AE3909" i="1"/>
  <c r="Y3909" i="1"/>
  <c r="AE3908" i="1"/>
  <c r="Y3908" i="1"/>
  <c r="AE3906" i="1"/>
  <c r="Y3906" i="1"/>
  <c r="AE3905" i="1"/>
  <c r="Y3905" i="1"/>
  <c r="AE3903" i="1"/>
  <c r="Y3903" i="1"/>
  <c r="AE3902" i="1"/>
  <c r="Y3902" i="1"/>
  <c r="AE3900" i="1"/>
  <c r="Y3900" i="1"/>
  <c r="AE3899" i="1"/>
  <c r="Y3899" i="1"/>
  <c r="AE3897" i="1"/>
  <c r="Y3897" i="1"/>
  <c r="AE3896" i="1"/>
  <c r="Y3896" i="1"/>
  <c r="AE3894" i="1"/>
  <c r="Y3894" i="1"/>
  <c r="AE3893" i="1"/>
  <c r="Y3893" i="1"/>
  <c r="AE3891" i="1"/>
  <c r="Y3891" i="1"/>
  <c r="AE3890" i="1"/>
  <c r="Y3890" i="1"/>
  <c r="AE3888" i="1"/>
  <c r="Y3888" i="1"/>
  <c r="AE3887" i="1"/>
  <c r="Y3887" i="1"/>
  <c r="AE3885" i="1"/>
  <c r="Y3885" i="1"/>
  <c r="AE3884" i="1"/>
  <c r="Y3884" i="1"/>
  <c r="AE3882" i="1"/>
  <c r="Y3882" i="1"/>
  <c r="AE3881" i="1"/>
  <c r="Y3881" i="1"/>
  <c r="AE3879" i="1"/>
  <c r="Y3879" i="1"/>
  <c r="AE3878" i="1"/>
  <c r="Y3878" i="1"/>
  <c r="AE3876" i="1"/>
  <c r="Y3876" i="1"/>
  <c r="AE3875" i="1"/>
  <c r="Y3875" i="1"/>
  <c r="AE3873" i="1"/>
  <c r="Y3873" i="1"/>
  <c r="AE3872" i="1"/>
  <c r="Y3872" i="1"/>
  <c r="AE3870" i="1"/>
  <c r="Y3870" i="1"/>
  <c r="AE3869" i="1"/>
  <c r="Y3869" i="1"/>
  <c r="AE3867" i="1"/>
  <c r="Y3867" i="1"/>
  <c r="AE3866" i="1"/>
  <c r="Y3866" i="1"/>
  <c r="AE3864" i="1"/>
  <c r="Y3864" i="1"/>
  <c r="AE3863" i="1"/>
  <c r="Y3863" i="1"/>
  <c r="AE3861" i="1"/>
  <c r="Y3861" i="1"/>
  <c r="AE3860" i="1"/>
  <c r="Y3860" i="1"/>
  <c r="AE3858" i="1"/>
  <c r="Y3858" i="1"/>
  <c r="AE3857" i="1"/>
  <c r="Y3857" i="1"/>
  <c r="AE3855" i="1"/>
  <c r="Y3855" i="1"/>
  <c r="AE3854" i="1"/>
  <c r="Y3854" i="1"/>
  <c r="AE3852" i="1"/>
  <c r="Y3852" i="1"/>
  <c r="AE3851" i="1"/>
  <c r="Y3851" i="1"/>
  <c r="AE3849" i="1"/>
  <c r="Y3849" i="1"/>
  <c r="AE3848" i="1"/>
  <c r="Y3848" i="1"/>
  <c r="AE3846" i="1"/>
  <c r="Y3846" i="1"/>
  <c r="AE3845" i="1"/>
  <c r="Y3845" i="1"/>
  <c r="AE3843" i="1"/>
  <c r="Y3843" i="1"/>
  <c r="AE3842" i="1"/>
  <c r="Y3842" i="1"/>
  <c r="AE3840" i="1"/>
  <c r="Y3840" i="1"/>
  <c r="AE3839" i="1"/>
  <c r="Y3839" i="1"/>
  <c r="AE3837" i="1"/>
  <c r="Y3837" i="1"/>
  <c r="AE3836" i="1"/>
  <c r="Y3836" i="1"/>
  <c r="AE3834" i="1"/>
  <c r="Y3834" i="1"/>
  <c r="AE3833" i="1"/>
  <c r="Y3833" i="1"/>
  <c r="AE3831" i="1"/>
  <c r="Y3831" i="1"/>
  <c r="AE3830" i="1"/>
  <c r="Y3830" i="1"/>
  <c r="AE3828" i="1"/>
  <c r="Y3828" i="1"/>
  <c r="AE3827" i="1"/>
  <c r="Y3827" i="1"/>
  <c r="AE3825" i="1"/>
  <c r="Y3825" i="1"/>
  <c r="AE3824" i="1"/>
  <c r="Y3824" i="1"/>
  <c r="AE3822" i="1"/>
  <c r="Y3822" i="1"/>
  <c r="AE3821" i="1"/>
  <c r="Y3821" i="1"/>
  <c r="AE3819" i="1"/>
  <c r="Y3819" i="1"/>
  <c r="AE3818" i="1"/>
  <c r="Y3818" i="1"/>
  <c r="AE3816" i="1"/>
  <c r="Y3816" i="1"/>
  <c r="AE3815" i="1"/>
  <c r="Y3815" i="1"/>
  <c r="AE3813" i="1"/>
  <c r="Y3813" i="1"/>
  <c r="AE3812" i="1"/>
  <c r="Y3812" i="1"/>
  <c r="AE3810" i="1"/>
  <c r="Y3810" i="1"/>
  <c r="AE3809" i="1"/>
  <c r="Y3809" i="1"/>
  <c r="J3807" i="1"/>
  <c r="AE3806" i="1"/>
  <c r="Y3806" i="1"/>
  <c r="AE3805" i="1"/>
  <c r="Y3805" i="1"/>
  <c r="J3803" i="1"/>
  <c r="AE3802" i="1"/>
  <c r="Y3802" i="1"/>
  <c r="AE3801" i="1"/>
  <c r="Y3801" i="1"/>
  <c r="J3799" i="1"/>
  <c r="AE3797" i="1"/>
  <c r="Y3797" i="1"/>
  <c r="AE3796" i="1"/>
  <c r="Y3796" i="1"/>
  <c r="J3794" i="1"/>
  <c r="AE3793" i="1"/>
  <c r="Y3793" i="1"/>
  <c r="AE3792" i="1"/>
  <c r="Y3792" i="1"/>
  <c r="J3790" i="1"/>
  <c r="AE3789" i="1"/>
  <c r="Y3789" i="1"/>
  <c r="AE3788" i="1"/>
  <c r="Y3788" i="1"/>
  <c r="J3786" i="1"/>
  <c r="AE3785" i="1"/>
  <c r="Y3785" i="1"/>
  <c r="AE3784" i="1"/>
  <c r="Y3784" i="1"/>
  <c r="AE3782" i="1"/>
  <c r="Y3782" i="1"/>
  <c r="AE3781" i="1"/>
  <c r="Y3781" i="1"/>
  <c r="J3779" i="1"/>
  <c r="AE3778" i="1"/>
  <c r="Y3778" i="1"/>
  <c r="AE3777" i="1"/>
  <c r="Y3777" i="1"/>
  <c r="J3775" i="1"/>
  <c r="AE3774" i="1"/>
  <c r="Y3774" i="1"/>
  <c r="AE3773" i="1"/>
  <c r="Y3773" i="1"/>
  <c r="J3771" i="1"/>
  <c r="AE3770" i="1"/>
  <c r="Y3770" i="1"/>
  <c r="AE3769" i="1"/>
  <c r="Y3769" i="1"/>
  <c r="AE3767" i="1"/>
  <c r="Y3767" i="1"/>
  <c r="AE3766" i="1"/>
  <c r="Y3766" i="1"/>
  <c r="AE3764" i="1"/>
  <c r="Y3764" i="1"/>
  <c r="AE3763" i="1"/>
  <c r="Y3763" i="1"/>
  <c r="AE3761" i="1"/>
  <c r="Y3761" i="1"/>
  <c r="AE3760" i="1"/>
  <c r="Y3760" i="1"/>
  <c r="AE3758" i="1"/>
  <c r="Y3758" i="1"/>
  <c r="AE3757" i="1"/>
  <c r="Y3757" i="1"/>
  <c r="AE3755" i="1"/>
  <c r="Y3755" i="1"/>
  <c r="AE3754" i="1"/>
  <c r="Y3754" i="1"/>
  <c r="AE3752" i="1"/>
  <c r="Y3752" i="1"/>
  <c r="AE3751" i="1"/>
  <c r="Y3751" i="1"/>
  <c r="AE3749" i="1"/>
  <c r="Y3749" i="1"/>
  <c r="AE3748" i="1"/>
  <c r="Y3748" i="1"/>
  <c r="AE3746" i="1"/>
  <c r="Y3746" i="1"/>
  <c r="AE3745" i="1"/>
  <c r="Y3745" i="1"/>
  <c r="AE3743" i="1"/>
  <c r="Y3743" i="1"/>
  <c r="AE3742" i="1"/>
  <c r="Y3742" i="1"/>
  <c r="AE3740" i="1"/>
  <c r="Y3740" i="1"/>
  <c r="AE3739" i="1"/>
  <c r="Y3739" i="1"/>
  <c r="AE3737" i="1"/>
  <c r="Y3737" i="1"/>
  <c r="AE3736" i="1"/>
  <c r="Y3736" i="1"/>
  <c r="AE3734" i="1"/>
  <c r="Y3734" i="1"/>
  <c r="AE3733" i="1"/>
  <c r="Y3733" i="1"/>
  <c r="AE3731" i="1"/>
  <c r="Y3731" i="1"/>
  <c r="AE3730" i="1"/>
  <c r="Y3730" i="1"/>
  <c r="AE3728" i="1"/>
  <c r="Y3728" i="1"/>
  <c r="AE3727" i="1"/>
  <c r="Y3727" i="1"/>
  <c r="AE3725" i="1"/>
  <c r="Y3725" i="1"/>
  <c r="AE3724" i="1"/>
  <c r="Y3724" i="1"/>
  <c r="AE3722" i="1"/>
  <c r="Y3722" i="1"/>
  <c r="AE3721" i="1"/>
  <c r="Y3721" i="1"/>
  <c r="AE3719" i="1"/>
  <c r="Y3719" i="1"/>
  <c r="AE3718" i="1"/>
  <c r="Y3718" i="1"/>
  <c r="AE3716" i="1"/>
  <c r="Y3716" i="1"/>
  <c r="AE3715" i="1"/>
  <c r="Y3715" i="1"/>
  <c r="AE3713" i="1"/>
  <c r="Y3713" i="1"/>
  <c r="AE3712" i="1"/>
  <c r="Y3712" i="1"/>
  <c r="J3710" i="1"/>
  <c r="AE3709" i="1"/>
  <c r="Y3709" i="1"/>
  <c r="AE3708" i="1"/>
  <c r="Y3708" i="1"/>
  <c r="J3706" i="1"/>
  <c r="AE3705" i="1"/>
  <c r="Y3705" i="1"/>
  <c r="AE3704" i="1"/>
  <c r="Y3704" i="1"/>
  <c r="AE3702" i="1"/>
  <c r="Y3702" i="1"/>
  <c r="AE3701" i="1"/>
  <c r="Y3701" i="1"/>
  <c r="J3699" i="1"/>
  <c r="AE3698" i="1"/>
  <c r="Y3698" i="1"/>
  <c r="AE3697" i="1"/>
  <c r="Y3697" i="1"/>
  <c r="J3695" i="1"/>
  <c r="AE3694" i="1"/>
  <c r="Y3694" i="1"/>
  <c r="AE3693" i="1"/>
  <c r="Y3693" i="1"/>
  <c r="AE3691" i="1"/>
  <c r="Y3691" i="1"/>
  <c r="AE3690" i="1"/>
  <c r="Y3690" i="1"/>
  <c r="AE3688" i="1"/>
  <c r="Y3688" i="1"/>
  <c r="AE3687" i="1"/>
  <c r="Y3687" i="1"/>
  <c r="AE3685" i="1"/>
  <c r="Y3685" i="1"/>
  <c r="AE3684" i="1"/>
  <c r="Y3684" i="1"/>
  <c r="AE3682" i="1"/>
  <c r="Y3682" i="1"/>
  <c r="AE3681" i="1"/>
  <c r="Y3681" i="1"/>
  <c r="J3679" i="1"/>
  <c r="AE3678" i="1"/>
  <c r="Y3678" i="1"/>
  <c r="AE3677" i="1"/>
  <c r="Y3677" i="1"/>
  <c r="AE3675" i="1"/>
  <c r="Y3675" i="1"/>
  <c r="AE3674" i="1"/>
  <c r="Y3674" i="1"/>
  <c r="J3672" i="1"/>
  <c r="AE3671" i="1"/>
  <c r="Y3671" i="1"/>
  <c r="AE3670" i="1"/>
  <c r="Y3670" i="1"/>
  <c r="AE3668" i="1"/>
  <c r="Y3668" i="1"/>
  <c r="AE3667" i="1"/>
  <c r="Y3667" i="1"/>
  <c r="J3665" i="1"/>
  <c r="AE3664" i="1"/>
  <c r="Y3664" i="1"/>
  <c r="AE3663" i="1"/>
  <c r="Y3663" i="1"/>
  <c r="J3661" i="1"/>
  <c r="AE3660" i="1"/>
  <c r="Y3660" i="1"/>
  <c r="AE3659" i="1"/>
  <c r="Y3659" i="1"/>
  <c r="AE3657" i="1"/>
  <c r="Y3657" i="1"/>
  <c r="AE3656" i="1"/>
  <c r="Y3656" i="1"/>
  <c r="AE3654" i="1"/>
  <c r="Y3654" i="1"/>
  <c r="AE3653" i="1"/>
  <c r="Y3653" i="1"/>
  <c r="AE3651" i="1"/>
  <c r="Y3651" i="1"/>
  <c r="AE3650" i="1"/>
  <c r="Y3650" i="1"/>
  <c r="AE3648" i="1"/>
  <c r="Y3648" i="1"/>
  <c r="AE3647" i="1"/>
  <c r="Y3647" i="1"/>
  <c r="AE3645" i="1"/>
  <c r="Y3645" i="1"/>
  <c r="AE3644" i="1"/>
  <c r="Y3644" i="1"/>
  <c r="AE3642" i="1"/>
  <c r="Y3642" i="1"/>
  <c r="AE3641" i="1"/>
  <c r="Y3641" i="1"/>
  <c r="AE3639" i="1"/>
  <c r="Y3639" i="1"/>
  <c r="AE3638" i="1"/>
  <c r="Y3638" i="1"/>
  <c r="AE3636" i="1"/>
  <c r="Y3636" i="1"/>
  <c r="AE3635" i="1"/>
  <c r="Y3635" i="1"/>
  <c r="AE3633" i="1"/>
  <c r="Y3633" i="1"/>
  <c r="AE3632" i="1"/>
  <c r="Y3632" i="1"/>
  <c r="AE3630" i="1"/>
  <c r="Y3630" i="1"/>
  <c r="AE3629" i="1"/>
  <c r="Y3629" i="1"/>
  <c r="AE3627" i="1"/>
  <c r="Y3627" i="1"/>
  <c r="AE3626" i="1"/>
  <c r="Y3626" i="1"/>
  <c r="AE3624" i="1"/>
  <c r="Y3624" i="1"/>
  <c r="AE3623" i="1"/>
  <c r="Y3623" i="1"/>
  <c r="AE3621" i="1"/>
  <c r="Y3621" i="1"/>
  <c r="AE3620" i="1"/>
  <c r="Y3620" i="1"/>
  <c r="J3618" i="1"/>
  <c r="AE3617" i="1"/>
  <c r="Y3617" i="1"/>
  <c r="AE3616" i="1"/>
  <c r="Y3616" i="1"/>
  <c r="J3614" i="1"/>
  <c r="AE3609" i="1"/>
  <c r="Y3609" i="1"/>
  <c r="AE3608" i="1"/>
  <c r="Y3608" i="1"/>
  <c r="J3606" i="1"/>
  <c r="AE3605" i="1"/>
  <c r="Y3605" i="1"/>
  <c r="AE3604" i="1"/>
  <c r="Y3604" i="1"/>
  <c r="J3602" i="1"/>
  <c r="AE3601" i="1"/>
  <c r="Y3601" i="1"/>
  <c r="AE3600" i="1"/>
  <c r="Y3600" i="1"/>
  <c r="J3598" i="1"/>
  <c r="AE3597" i="1"/>
  <c r="Y3597" i="1"/>
  <c r="AE3596" i="1"/>
  <c r="Y3596" i="1"/>
  <c r="AE3594" i="1"/>
  <c r="Y3594" i="1"/>
  <c r="AE3593" i="1"/>
  <c r="Y3593" i="1"/>
  <c r="J3591" i="1"/>
  <c r="AE3590" i="1"/>
  <c r="Y3590" i="1"/>
  <c r="AE3589" i="1"/>
  <c r="Y3589" i="1"/>
  <c r="J3587" i="1"/>
  <c r="AE3586" i="1"/>
  <c r="Y3586" i="1"/>
  <c r="AE3585" i="1"/>
  <c r="Y3585" i="1"/>
  <c r="J3583" i="1"/>
  <c r="AE3582" i="1"/>
  <c r="Y3582" i="1"/>
  <c r="AE3581" i="1"/>
  <c r="Y3581" i="1"/>
  <c r="AE3579" i="1"/>
  <c r="Y3579" i="1"/>
  <c r="AE3578" i="1"/>
  <c r="Y3578" i="1"/>
  <c r="AE3576" i="1"/>
  <c r="Y3576" i="1"/>
  <c r="AE3575" i="1"/>
  <c r="Y3575" i="1"/>
  <c r="AE3573" i="1"/>
  <c r="Y3573" i="1"/>
  <c r="AE3572" i="1"/>
  <c r="Y3572" i="1"/>
  <c r="AE3570" i="1"/>
  <c r="Y3570" i="1"/>
  <c r="AE3569" i="1"/>
  <c r="Y3569" i="1"/>
  <c r="AE3567" i="1"/>
  <c r="Y3567" i="1"/>
  <c r="AE3566" i="1"/>
  <c r="Y3566" i="1"/>
  <c r="AE3564" i="1"/>
  <c r="Y3564" i="1"/>
  <c r="AE3563" i="1"/>
  <c r="Y3563" i="1"/>
  <c r="AE3561" i="1"/>
  <c r="Y3561" i="1"/>
  <c r="AE3560" i="1"/>
  <c r="Y3560" i="1"/>
  <c r="AE3558" i="1"/>
  <c r="Y3558" i="1"/>
  <c r="AE3557" i="1"/>
  <c r="Y3557" i="1"/>
  <c r="AE3555" i="1"/>
  <c r="Y3555" i="1"/>
  <c r="AE3554" i="1"/>
  <c r="Y3554" i="1"/>
  <c r="AE3552" i="1"/>
  <c r="Y3552" i="1"/>
  <c r="AE3551" i="1"/>
  <c r="Y3551" i="1"/>
  <c r="AE3549" i="1"/>
  <c r="Y3549" i="1"/>
  <c r="AE3548" i="1"/>
  <c r="Y3548" i="1"/>
  <c r="AE3546" i="1"/>
  <c r="Y3546" i="1"/>
  <c r="AE3545" i="1"/>
  <c r="Y3545" i="1"/>
  <c r="AE3543" i="1"/>
  <c r="Y3543" i="1"/>
  <c r="AE3542" i="1"/>
  <c r="Y3542" i="1"/>
  <c r="AE3540" i="1"/>
  <c r="Y3540" i="1"/>
  <c r="AE3539" i="1"/>
  <c r="Y3539" i="1"/>
  <c r="AE3537" i="1"/>
  <c r="Y3537" i="1"/>
  <c r="AE3536" i="1"/>
  <c r="Y3536" i="1"/>
  <c r="AE3534" i="1"/>
  <c r="Y3534" i="1"/>
  <c r="AE3533" i="1"/>
  <c r="Y3533" i="1"/>
  <c r="AE3531" i="1"/>
  <c r="Y3531" i="1"/>
  <c r="AE3530" i="1"/>
  <c r="Y3530" i="1"/>
  <c r="AE3528" i="1"/>
  <c r="Y3528" i="1"/>
  <c r="AE3527" i="1"/>
  <c r="Y3527" i="1"/>
  <c r="AE3525" i="1"/>
  <c r="Y3525" i="1"/>
  <c r="AE3524" i="1"/>
  <c r="Y3524" i="1"/>
  <c r="J3522" i="1"/>
  <c r="AE3521" i="1"/>
  <c r="Y3521" i="1"/>
  <c r="AE3520" i="1"/>
  <c r="Y3520" i="1"/>
  <c r="J3518" i="1"/>
  <c r="AE3517" i="1"/>
  <c r="Y3517" i="1"/>
  <c r="AE3516" i="1"/>
  <c r="Y3516" i="1"/>
  <c r="AE3514" i="1"/>
  <c r="Y3514" i="1"/>
  <c r="AE3513" i="1"/>
  <c r="Y3513" i="1"/>
  <c r="J3511" i="1"/>
  <c r="AE3510" i="1"/>
  <c r="Y3510" i="1"/>
  <c r="AE3509" i="1"/>
  <c r="Y3509" i="1"/>
  <c r="J3507" i="1"/>
  <c r="AE3506" i="1"/>
  <c r="Y3506" i="1"/>
  <c r="AE3505" i="1"/>
  <c r="Y3505" i="1"/>
  <c r="AE3503" i="1"/>
  <c r="Y3503" i="1"/>
  <c r="AE3502" i="1"/>
  <c r="Y3502" i="1"/>
  <c r="AE3500" i="1"/>
  <c r="Y3500" i="1"/>
  <c r="AE3499" i="1"/>
  <c r="Y3499" i="1"/>
  <c r="AE3497" i="1"/>
  <c r="Y3497" i="1"/>
  <c r="AE3496" i="1"/>
  <c r="Y3496" i="1"/>
  <c r="AE3494" i="1"/>
  <c r="Y3494" i="1"/>
  <c r="AE3493" i="1"/>
  <c r="Y3493" i="1"/>
  <c r="J3491" i="1"/>
  <c r="AE3490" i="1"/>
  <c r="Y3490" i="1"/>
  <c r="AE3489" i="1"/>
  <c r="Y3489" i="1"/>
  <c r="AE3487" i="1"/>
  <c r="Y3487" i="1"/>
  <c r="AE3486" i="1"/>
  <c r="Y3486" i="1"/>
  <c r="J3484" i="1"/>
  <c r="AE3483" i="1"/>
  <c r="Y3483" i="1"/>
  <c r="AE3482" i="1"/>
  <c r="Y3482" i="1"/>
  <c r="AE3480" i="1"/>
  <c r="Y3480" i="1"/>
  <c r="AE3479" i="1"/>
  <c r="Y3479" i="1"/>
  <c r="J3477" i="1"/>
  <c r="AE3476" i="1"/>
  <c r="Y3476" i="1"/>
  <c r="AE3475" i="1"/>
  <c r="Y3475" i="1"/>
  <c r="J3473" i="1"/>
  <c r="AE3472" i="1"/>
  <c r="Y3472" i="1"/>
  <c r="AE3471" i="1"/>
  <c r="Y3471" i="1"/>
  <c r="AE3469" i="1"/>
  <c r="Y3469" i="1"/>
  <c r="AE3468" i="1"/>
  <c r="Y3468" i="1"/>
  <c r="AE3466" i="1"/>
  <c r="Y3466" i="1"/>
  <c r="AE3465" i="1"/>
  <c r="Y3465" i="1"/>
  <c r="AE3463" i="1"/>
  <c r="Y3463" i="1"/>
  <c r="AE3462" i="1"/>
  <c r="Y3462" i="1"/>
  <c r="AE3460" i="1"/>
  <c r="Y3460" i="1"/>
  <c r="AE3459" i="1"/>
  <c r="Y3459" i="1"/>
  <c r="AE3457" i="1"/>
  <c r="Y3457" i="1"/>
  <c r="AE3456" i="1"/>
  <c r="Y3456" i="1"/>
  <c r="AE3454" i="1"/>
  <c r="Y3454" i="1"/>
  <c r="AE3453" i="1"/>
  <c r="Y3453" i="1"/>
  <c r="AE3451" i="1"/>
  <c r="Y3451" i="1"/>
  <c r="AE3450" i="1"/>
  <c r="Y3450" i="1"/>
  <c r="AE3448" i="1"/>
  <c r="Y3448" i="1"/>
  <c r="AE3447" i="1"/>
  <c r="Y3447" i="1"/>
  <c r="AE3445" i="1"/>
  <c r="Y3445" i="1"/>
  <c r="AE3444" i="1"/>
  <c r="Y3444" i="1"/>
  <c r="AE3442" i="1"/>
  <c r="Y3442" i="1"/>
  <c r="AE3441" i="1"/>
  <c r="Y3441" i="1"/>
  <c r="AE3439" i="1"/>
  <c r="Y3439" i="1"/>
  <c r="AE3438" i="1"/>
  <c r="Y3438" i="1"/>
  <c r="AE3436" i="1"/>
  <c r="Y3436" i="1"/>
  <c r="AE3435" i="1"/>
  <c r="Y3435" i="1"/>
  <c r="AE3433" i="1"/>
  <c r="Y3433" i="1"/>
  <c r="AE3432" i="1"/>
  <c r="Y3432" i="1"/>
  <c r="J3430" i="1"/>
  <c r="AE3429" i="1"/>
  <c r="Y3429" i="1"/>
  <c r="AE3428" i="1"/>
  <c r="Y3428" i="1"/>
  <c r="J3426" i="1"/>
  <c r="AE3425" i="1"/>
  <c r="Y3425" i="1"/>
  <c r="AE3424" i="1"/>
  <c r="Y3424" i="1"/>
  <c r="J3422" i="1"/>
  <c r="AE3421" i="1"/>
  <c r="Y3421" i="1"/>
  <c r="AE3420" i="1"/>
  <c r="Y3420" i="1"/>
  <c r="J3418" i="1"/>
  <c r="AE3416" i="1"/>
  <c r="Y3416" i="1"/>
  <c r="AE3415" i="1"/>
  <c r="Y3415" i="1"/>
  <c r="AE3413" i="1"/>
  <c r="Y3413" i="1"/>
  <c r="AE3412" i="1"/>
  <c r="Y3412" i="1"/>
  <c r="AE3410" i="1"/>
  <c r="Y3410" i="1"/>
  <c r="AE3409" i="1"/>
  <c r="Y3409" i="1"/>
  <c r="AE3407" i="1"/>
  <c r="Y3407" i="1"/>
  <c r="AE3406" i="1"/>
  <c r="Y3406" i="1"/>
  <c r="AE3404" i="1"/>
  <c r="Y3404" i="1"/>
  <c r="AE3403" i="1"/>
  <c r="Y3403" i="1"/>
  <c r="AE3401" i="1"/>
  <c r="Y3401" i="1"/>
  <c r="AE3400" i="1"/>
  <c r="Y3400" i="1"/>
  <c r="AE3398" i="1"/>
  <c r="Y3398" i="1"/>
  <c r="AE3397" i="1"/>
  <c r="Y3397" i="1"/>
  <c r="AE3395" i="1"/>
  <c r="Y3395" i="1"/>
  <c r="AE3394" i="1"/>
  <c r="Y3394" i="1"/>
  <c r="AE3392" i="1"/>
  <c r="Y3392" i="1"/>
  <c r="AE3391" i="1"/>
  <c r="Y3391" i="1"/>
  <c r="AE3389" i="1"/>
  <c r="Y3389" i="1"/>
  <c r="AE3388" i="1"/>
  <c r="Y3388" i="1"/>
  <c r="AE3386" i="1"/>
  <c r="Y3386" i="1"/>
  <c r="AE3385" i="1"/>
  <c r="Y3385" i="1"/>
  <c r="AE3383" i="1"/>
  <c r="Y3383" i="1"/>
  <c r="AE3382" i="1"/>
  <c r="Y3382" i="1"/>
  <c r="AE3380" i="1"/>
  <c r="Y3380" i="1"/>
  <c r="AE3379" i="1"/>
  <c r="Y3379" i="1"/>
  <c r="AE3377" i="1"/>
  <c r="Y3377" i="1"/>
  <c r="AE3376" i="1"/>
  <c r="Y3376" i="1"/>
  <c r="AE3374" i="1"/>
  <c r="Y3374" i="1"/>
  <c r="AE3373" i="1"/>
  <c r="Y3373" i="1"/>
  <c r="AE3371" i="1"/>
  <c r="Y3371" i="1"/>
  <c r="AE3370" i="1"/>
  <c r="Y3370" i="1"/>
  <c r="AE3368" i="1"/>
  <c r="Y3368" i="1"/>
  <c r="AE3367" i="1"/>
  <c r="Y3367" i="1"/>
  <c r="AE3365" i="1"/>
  <c r="Y3365" i="1"/>
  <c r="AE3364" i="1"/>
  <c r="Y3364" i="1"/>
  <c r="AE3362" i="1"/>
  <c r="Y3362" i="1"/>
  <c r="AE3361" i="1"/>
  <c r="Y3361" i="1"/>
  <c r="AE3359" i="1"/>
  <c r="Y3359" i="1"/>
  <c r="AE3358" i="1"/>
  <c r="Y3358" i="1"/>
  <c r="AE3356" i="1"/>
  <c r="Y3356" i="1"/>
  <c r="AE3355" i="1"/>
  <c r="Y3355" i="1"/>
  <c r="AE3353" i="1"/>
  <c r="Y3353" i="1"/>
  <c r="AE3352" i="1"/>
  <c r="Y3352" i="1"/>
  <c r="AE3350" i="1"/>
  <c r="Y3350" i="1"/>
  <c r="AE3349" i="1"/>
  <c r="Y3349" i="1"/>
  <c r="AE3347" i="1"/>
  <c r="Y3347" i="1"/>
  <c r="AE3346" i="1"/>
  <c r="Y3346" i="1"/>
  <c r="AE3344" i="1"/>
  <c r="Y3344" i="1"/>
  <c r="AE3343" i="1"/>
  <c r="Y3343" i="1"/>
  <c r="AE3341" i="1"/>
  <c r="Y3341" i="1"/>
  <c r="AE3340" i="1"/>
  <c r="Y3340" i="1"/>
  <c r="AE3338" i="1"/>
  <c r="Y3338" i="1"/>
  <c r="AE3337" i="1"/>
  <c r="Y3337" i="1"/>
  <c r="AE3335" i="1"/>
  <c r="Y3335" i="1"/>
  <c r="AE3334" i="1"/>
  <c r="Y3334" i="1"/>
  <c r="AE3332" i="1"/>
  <c r="Y3332" i="1"/>
  <c r="AE3331" i="1"/>
  <c r="Y3331" i="1"/>
  <c r="AE3329" i="1"/>
  <c r="Y3329" i="1"/>
  <c r="AE3328" i="1"/>
  <c r="Y3328" i="1"/>
  <c r="AE3326" i="1"/>
  <c r="Y3326" i="1"/>
  <c r="AE3325" i="1"/>
  <c r="Y3325" i="1"/>
  <c r="AE3323" i="1"/>
  <c r="Y3323" i="1"/>
  <c r="AE3322" i="1"/>
  <c r="Y3322" i="1"/>
  <c r="AE3320" i="1"/>
  <c r="Y3320" i="1"/>
  <c r="AE3319" i="1"/>
  <c r="Y3319" i="1"/>
  <c r="AE3317" i="1"/>
  <c r="Y3317" i="1"/>
  <c r="AE3316" i="1"/>
  <c r="Y3316" i="1"/>
  <c r="AE3314" i="1"/>
  <c r="Y3314" i="1"/>
  <c r="AE3313" i="1"/>
  <c r="Y3313" i="1"/>
  <c r="AE3311" i="1"/>
  <c r="Y3311" i="1"/>
  <c r="AE3310" i="1"/>
  <c r="Y3310" i="1"/>
  <c r="AE3308" i="1"/>
  <c r="Y3308" i="1"/>
  <c r="AE3307" i="1"/>
  <c r="Y3307" i="1"/>
  <c r="AE3305" i="1"/>
  <c r="Y3305" i="1"/>
  <c r="AE3304" i="1"/>
  <c r="Y3304" i="1"/>
  <c r="AE3302" i="1"/>
  <c r="Y3302" i="1"/>
  <c r="AE3301" i="1"/>
  <c r="Y3301" i="1"/>
  <c r="AE3299" i="1"/>
  <c r="Y3299" i="1"/>
  <c r="AE3298" i="1"/>
  <c r="Y3298" i="1"/>
  <c r="AE3296" i="1"/>
  <c r="Y3296" i="1"/>
  <c r="AE3295" i="1"/>
  <c r="Y3295" i="1"/>
  <c r="AE3293" i="1"/>
  <c r="Y3293" i="1"/>
  <c r="AE3292" i="1"/>
  <c r="Y3292" i="1"/>
  <c r="AE3290" i="1"/>
  <c r="Y3290" i="1"/>
  <c r="AE3289" i="1"/>
  <c r="Y3289" i="1"/>
  <c r="AE3287" i="1"/>
  <c r="Y3287" i="1"/>
  <c r="AE3286" i="1"/>
  <c r="Y3286" i="1"/>
  <c r="AE3284" i="1"/>
  <c r="Y3284" i="1"/>
  <c r="AE3283" i="1"/>
  <c r="Y3283" i="1"/>
  <c r="AE3281" i="1"/>
  <c r="Y3281" i="1"/>
  <c r="AE3280" i="1"/>
  <c r="Y3280" i="1"/>
  <c r="AE3278" i="1"/>
  <c r="Y3278" i="1"/>
  <c r="AE3277" i="1"/>
  <c r="Y3277" i="1"/>
  <c r="AE3275" i="1"/>
  <c r="Y3275" i="1"/>
  <c r="AE3274" i="1"/>
  <c r="Y3274" i="1"/>
  <c r="AE3272" i="1"/>
  <c r="Y3272" i="1"/>
  <c r="AE3271" i="1"/>
  <c r="Y3271" i="1"/>
  <c r="AE3269" i="1"/>
  <c r="Y3269" i="1"/>
  <c r="AE3268" i="1"/>
  <c r="Y3268" i="1"/>
  <c r="AE3266" i="1"/>
  <c r="Y3266" i="1"/>
  <c r="AE3265" i="1"/>
  <c r="Y3265" i="1"/>
  <c r="AE3263" i="1"/>
  <c r="Y3263" i="1"/>
  <c r="AE3262" i="1"/>
  <c r="Y3262" i="1"/>
  <c r="AE3260" i="1"/>
  <c r="Y3260" i="1"/>
  <c r="AE3259" i="1"/>
  <c r="Y3259" i="1"/>
  <c r="AE3257" i="1"/>
  <c r="Y3257" i="1"/>
  <c r="AE3256" i="1"/>
  <c r="Y3256" i="1"/>
  <c r="AE3254" i="1"/>
  <c r="Y3254" i="1"/>
  <c r="AE3253" i="1"/>
  <c r="Y3253" i="1"/>
  <c r="AE3251" i="1"/>
  <c r="Y3251" i="1"/>
  <c r="AE3250" i="1"/>
  <c r="Y3250" i="1"/>
  <c r="J3248" i="1"/>
  <c r="AE3247" i="1"/>
  <c r="Y3247" i="1"/>
  <c r="AE3246" i="1"/>
  <c r="Y3246" i="1"/>
  <c r="J3244" i="1"/>
  <c r="AE3243" i="1"/>
  <c r="Y3243" i="1"/>
  <c r="AE3242" i="1"/>
  <c r="Y3242" i="1"/>
  <c r="J3240" i="1"/>
  <c r="AE3238" i="1"/>
  <c r="Y3238" i="1"/>
  <c r="AE3237" i="1"/>
  <c r="Y3237" i="1"/>
  <c r="J3235" i="1"/>
  <c r="AE3234" i="1"/>
  <c r="Y3234" i="1"/>
  <c r="AE3233" i="1"/>
  <c r="Y3233" i="1"/>
  <c r="J3231" i="1"/>
  <c r="AE3230" i="1"/>
  <c r="Y3230" i="1"/>
  <c r="AE3229" i="1"/>
  <c r="Y3229" i="1"/>
  <c r="J3227" i="1"/>
  <c r="AE3226" i="1"/>
  <c r="Y3226" i="1"/>
  <c r="AE3225" i="1"/>
  <c r="Y3225" i="1"/>
  <c r="AE3223" i="1"/>
  <c r="Y3223" i="1"/>
  <c r="AE3222" i="1"/>
  <c r="Y3222" i="1"/>
  <c r="J3220" i="1"/>
  <c r="AE3219" i="1"/>
  <c r="Y3219" i="1"/>
  <c r="AE3218" i="1"/>
  <c r="Y3218" i="1"/>
  <c r="J3216" i="1"/>
  <c r="AE3215" i="1"/>
  <c r="Y3215" i="1"/>
  <c r="AE3214" i="1"/>
  <c r="Y3214" i="1"/>
  <c r="J3212" i="1"/>
  <c r="AE3211" i="1"/>
  <c r="Y3211" i="1"/>
  <c r="AE3210" i="1"/>
  <c r="Y3210" i="1"/>
  <c r="AE3208" i="1"/>
  <c r="Y3208" i="1"/>
  <c r="AE3207" i="1"/>
  <c r="Y3207" i="1"/>
  <c r="AE3205" i="1"/>
  <c r="Y3205" i="1"/>
  <c r="AE3204" i="1"/>
  <c r="Y3204" i="1"/>
  <c r="AE3202" i="1"/>
  <c r="Y3202" i="1"/>
  <c r="AE3201" i="1"/>
  <c r="Y3201" i="1"/>
  <c r="AE3199" i="1"/>
  <c r="Y3199" i="1"/>
  <c r="AE3198" i="1"/>
  <c r="Y3198" i="1"/>
  <c r="AE3196" i="1"/>
  <c r="Y3196" i="1"/>
  <c r="AE3195" i="1"/>
  <c r="Y3195" i="1"/>
  <c r="AE3193" i="1"/>
  <c r="Y3193" i="1"/>
  <c r="AE3192" i="1"/>
  <c r="Y3192" i="1"/>
  <c r="AE3190" i="1"/>
  <c r="Y3190" i="1"/>
  <c r="AE3189" i="1"/>
  <c r="Y3189" i="1"/>
  <c r="AE3187" i="1"/>
  <c r="Y3187" i="1"/>
  <c r="AE3186" i="1"/>
  <c r="Y3186" i="1"/>
  <c r="AE3184" i="1"/>
  <c r="Y3184" i="1"/>
  <c r="AE3183" i="1"/>
  <c r="Y3183" i="1"/>
  <c r="AE3181" i="1"/>
  <c r="Y3181" i="1"/>
  <c r="AE3180" i="1"/>
  <c r="Y3180" i="1"/>
  <c r="AE3178" i="1"/>
  <c r="Y3178" i="1"/>
  <c r="AE3177" i="1"/>
  <c r="Y3177" i="1"/>
  <c r="AE3175" i="1"/>
  <c r="Y3175" i="1"/>
  <c r="AE3174" i="1"/>
  <c r="Y3174" i="1"/>
  <c r="AE3172" i="1"/>
  <c r="Y3172" i="1"/>
  <c r="AE3171" i="1"/>
  <c r="Y3171" i="1"/>
  <c r="AE3169" i="1"/>
  <c r="Y3169" i="1"/>
  <c r="AE3168" i="1"/>
  <c r="Y3168" i="1"/>
  <c r="AE3166" i="1"/>
  <c r="Y3166" i="1"/>
  <c r="AE3165" i="1"/>
  <c r="Y3165" i="1"/>
  <c r="AE3163" i="1"/>
  <c r="Y3163" i="1"/>
  <c r="AE3162" i="1"/>
  <c r="Y3162" i="1"/>
  <c r="AE3160" i="1"/>
  <c r="Y3160" i="1"/>
  <c r="AE3159" i="1"/>
  <c r="Y3159" i="1"/>
  <c r="AE3157" i="1"/>
  <c r="Y3157" i="1"/>
  <c r="AE3156" i="1"/>
  <c r="Y3156" i="1"/>
  <c r="AE3154" i="1"/>
  <c r="Y3154" i="1"/>
  <c r="AE3153" i="1"/>
  <c r="Y3153" i="1"/>
  <c r="J3151" i="1"/>
  <c r="AE3150" i="1"/>
  <c r="Y3150" i="1"/>
  <c r="AE3149" i="1"/>
  <c r="Y3149" i="1"/>
  <c r="J3147" i="1"/>
  <c r="AE3146" i="1"/>
  <c r="Y3146" i="1"/>
  <c r="AE3145" i="1"/>
  <c r="Y3145" i="1"/>
  <c r="AE3143" i="1"/>
  <c r="Y3143" i="1"/>
  <c r="AE3142" i="1"/>
  <c r="Y3142" i="1"/>
  <c r="J3140" i="1"/>
  <c r="AE3139" i="1"/>
  <c r="Y3139" i="1"/>
  <c r="AE3138" i="1"/>
  <c r="Y3138" i="1"/>
  <c r="J3136" i="1"/>
  <c r="AE3135" i="1"/>
  <c r="Y3135" i="1"/>
  <c r="AE3134" i="1"/>
  <c r="Y3134" i="1"/>
  <c r="AE3132" i="1"/>
  <c r="Y3132" i="1"/>
  <c r="AE3131" i="1"/>
  <c r="Y3131" i="1"/>
  <c r="AE3129" i="1"/>
  <c r="Y3129" i="1"/>
  <c r="AE3128" i="1"/>
  <c r="Y3128" i="1"/>
  <c r="AE3126" i="1"/>
  <c r="Y3126" i="1"/>
  <c r="AE3125" i="1"/>
  <c r="Y3125" i="1"/>
  <c r="AE3123" i="1"/>
  <c r="Y3123" i="1"/>
  <c r="AE3122" i="1"/>
  <c r="Y3122" i="1"/>
  <c r="J3120" i="1"/>
  <c r="AE3119" i="1"/>
  <c r="Y3119" i="1"/>
  <c r="AE3118" i="1"/>
  <c r="Y3118" i="1"/>
  <c r="AE3116" i="1"/>
  <c r="Y3116" i="1"/>
  <c r="AE3115" i="1"/>
  <c r="Y3115" i="1"/>
  <c r="J3113" i="1"/>
  <c r="AE3112" i="1"/>
  <c r="Y3112" i="1"/>
  <c r="AE3111" i="1"/>
  <c r="Y3111" i="1"/>
  <c r="AE3109" i="1"/>
  <c r="Y3109" i="1"/>
  <c r="AE3108" i="1"/>
  <c r="Y3108" i="1"/>
  <c r="J3106" i="1"/>
  <c r="AE3105" i="1"/>
  <c r="Y3105" i="1"/>
  <c r="AE3104" i="1"/>
  <c r="Y3104" i="1"/>
  <c r="J3102" i="1"/>
  <c r="AE3101" i="1"/>
  <c r="Y3101" i="1"/>
  <c r="AE3100" i="1"/>
  <c r="Y3100" i="1"/>
  <c r="AE3098" i="1"/>
  <c r="Y3098" i="1"/>
  <c r="AE3097" i="1"/>
  <c r="Y3097" i="1"/>
  <c r="AE3095" i="1"/>
  <c r="Y3095" i="1"/>
  <c r="AE3094" i="1"/>
  <c r="Y3094" i="1"/>
  <c r="AE3092" i="1"/>
  <c r="Y3092" i="1"/>
  <c r="AE3091" i="1"/>
  <c r="Y3091" i="1"/>
  <c r="AE3089" i="1"/>
  <c r="Y3089" i="1"/>
  <c r="AE3088" i="1"/>
  <c r="Y3088" i="1"/>
  <c r="AE3086" i="1"/>
  <c r="Y3086" i="1"/>
  <c r="AE3085" i="1"/>
  <c r="Y3085" i="1"/>
  <c r="AE3083" i="1"/>
  <c r="Y3083" i="1"/>
  <c r="AE3082" i="1"/>
  <c r="Y3082" i="1"/>
  <c r="AE3080" i="1"/>
  <c r="Y3080" i="1"/>
  <c r="AE3079" i="1"/>
  <c r="Y3079" i="1"/>
  <c r="AE3077" i="1"/>
  <c r="Y3077" i="1"/>
  <c r="AE3076" i="1"/>
  <c r="Y3076" i="1"/>
  <c r="AE3074" i="1"/>
  <c r="Y3074" i="1"/>
  <c r="AE3073" i="1"/>
  <c r="Y3073" i="1"/>
  <c r="AE3071" i="1"/>
  <c r="Y3071" i="1"/>
  <c r="AE3070" i="1"/>
  <c r="Y3070" i="1"/>
  <c r="AE3068" i="1"/>
  <c r="Y3068" i="1"/>
  <c r="AE3067" i="1"/>
  <c r="Y3067" i="1"/>
  <c r="AE3065" i="1"/>
  <c r="Y3065" i="1"/>
  <c r="AE3064" i="1"/>
  <c r="Y3064" i="1"/>
  <c r="AE3062" i="1"/>
  <c r="Y3062" i="1"/>
  <c r="AE3061" i="1"/>
  <c r="Y3061" i="1"/>
  <c r="J3059" i="1"/>
  <c r="AE3058" i="1"/>
  <c r="Y3058" i="1"/>
  <c r="AE3057" i="1"/>
  <c r="Y3057" i="1"/>
  <c r="J3055" i="1"/>
  <c r="AE3054" i="1"/>
  <c r="Y3054" i="1"/>
  <c r="AE3053" i="1"/>
  <c r="Y3053" i="1"/>
  <c r="J3051" i="1"/>
  <c r="AE3050" i="1"/>
  <c r="Y3050" i="1"/>
  <c r="AE3049" i="1"/>
  <c r="Y3049" i="1"/>
  <c r="J3047" i="1"/>
  <c r="AE3045" i="1"/>
  <c r="Y3045" i="1"/>
  <c r="AE3044" i="1"/>
  <c r="Y3044" i="1"/>
  <c r="J3042" i="1"/>
  <c r="AE3041" i="1"/>
  <c r="Y3041" i="1"/>
  <c r="AE3040" i="1"/>
  <c r="Y3040" i="1"/>
  <c r="J3038" i="1"/>
  <c r="AE3037" i="1"/>
  <c r="Y3037" i="1"/>
  <c r="AE3036" i="1"/>
  <c r="Y3036" i="1"/>
  <c r="J3034" i="1"/>
  <c r="AE3033" i="1"/>
  <c r="Y3033" i="1"/>
  <c r="AE3032" i="1"/>
  <c r="Y3032" i="1"/>
  <c r="AE3030" i="1"/>
  <c r="Y3030" i="1"/>
  <c r="AE3029" i="1"/>
  <c r="Y3029" i="1"/>
  <c r="J3027" i="1"/>
  <c r="AE3026" i="1"/>
  <c r="Y3026" i="1"/>
  <c r="AE3025" i="1"/>
  <c r="Y3025" i="1"/>
  <c r="J3023" i="1"/>
  <c r="AE3022" i="1"/>
  <c r="Y3022" i="1"/>
  <c r="AE3021" i="1"/>
  <c r="Y3021" i="1"/>
  <c r="J3019" i="1"/>
  <c r="AE3018" i="1"/>
  <c r="Y3018" i="1"/>
  <c r="AE3017" i="1"/>
  <c r="Y3017" i="1"/>
  <c r="AE3015" i="1"/>
  <c r="Y3015" i="1"/>
  <c r="AE3014" i="1"/>
  <c r="Y3014" i="1"/>
  <c r="AE3012" i="1"/>
  <c r="Y3012" i="1"/>
  <c r="AE3011" i="1"/>
  <c r="Y3011" i="1"/>
  <c r="AE3009" i="1"/>
  <c r="Y3009" i="1"/>
  <c r="AE3008" i="1"/>
  <c r="Y3008" i="1"/>
  <c r="AE3006" i="1"/>
  <c r="Y3006" i="1"/>
  <c r="AE3005" i="1"/>
  <c r="Y3005" i="1"/>
  <c r="AE3003" i="1"/>
  <c r="Y3003" i="1"/>
  <c r="AE3002" i="1"/>
  <c r="Y3002" i="1"/>
  <c r="AE3000" i="1"/>
  <c r="Y3000" i="1"/>
  <c r="AE2999" i="1"/>
  <c r="Y2999" i="1"/>
  <c r="AE2997" i="1"/>
  <c r="Y2997" i="1"/>
  <c r="AE2996" i="1"/>
  <c r="Y2996" i="1"/>
  <c r="AE2994" i="1"/>
  <c r="Y2994" i="1"/>
  <c r="AE2993" i="1"/>
  <c r="Y2993" i="1"/>
  <c r="AE2991" i="1"/>
  <c r="Y2991" i="1"/>
  <c r="AE2990" i="1"/>
  <c r="Y2990" i="1"/>
  <c r="AE2988" i="1"/>
  <c r="Y2988" i="1"/>
  <c r="AE2987" i="1"/>
  <c r="Y2987" i="1"/>
  <c r="AE2985" i="1"/>
  <c r="Y2985" i="1"/>
  <c r="AE2984" i="1"/>
  <c r="Y2984" i="1"/>
  <c r="AE2982" i="1"/>
  <c r="Y2982" i="1"/>
  <c r="AE2981" i="1"/>
  <c r="Y2981" i="1"/>
  <c r="AE2979" i="1"/>
  <c r="Y2979" i="1"/>
  <c r="AE2978" i="1"/>
  <c r="Y2978" i="1"/>
  <c r="AE2976" i="1"/>
  <c r="Y2976" i="1"/>
  <c r="AE2975" i="1"/>
  <c r="Y2975" i="1"/>
  <c r="AE2973" i="1"/>
  <c r="Y2973" i="1"/>
  <c r="AE2972" i="1"/>
  <c r="Y2972" i="1"/>
  <c r="AE2970" i="1"/>
  <c r="Y2970" i="1"/>
  <c r="AE2969" i="1"/>
  <c r="Y2969" i="1"/>
  <c r="AE2967" i="1"/>
  <c r="Y2967" i="1"/>
  <c r="AE2966" i="1"/>
  <c r="Y2966" i="1"/>
  <c r="AE2964" i="1"/>
  <c r="Y2964" i="1"/>
  <c r="AE2963" i="1"/>
  <c r="Y2963" i="1"/>
  <c r="AE2961" i="1"/>
  <c r="Y2961" i="1"/>
  <c r="AE2960" i="1"/>
  <c r="Y2960" i="1"/>
  <c r="J2958" i="1"/>
  <c r="AE2957" i="1"/>
  <c r="Y2957" i="1"/>
  <c r="AE2956" i="1"/>
  <c r="Y2956" i="1"/>
  <c r="J2954" i="1"/>
  <c r="AE2953" i="1"/>
  <c r="Y2953" i="1"/>
  <c r="AE2952" i="1"/>
  <c r="Y2952" i="1"/>
  <c r="AE2950" i="1"/>
  <c r="Y2950" i="1"/>
  <c r="AE2949" i="1"/>
  <c r="Y2949" i="1"/>
  <c r="J2947" i="1"/>
  <c r="AE2946" i="1"/>
  <c r="Y2946" i="1"/>
  <c r="AE2945" i="1"/>
  <c r="Y2945" i="1"/>
  <c r="J2943" i="1"/>
  <c r="AE2942" i="1"/>
  <c r="Y2942" i="1"/>
  <c r="AE2941" i="1"/>
  <c r="Y2941" i="1"/>
  <c r="AE2939" i="1"/>
  <c r="Y2939" i="1"/>
  <c r="AE2938" i="1"/>
  <c r="Y2938" i="1"/>
  <c r="AE2936" i="1"/>
  <c r="Y2936" i="1"/>
  <c r="AE2935" i="1"/>
  <c r="Y2935" i="1"/>
  <c r="AE2933" i="1"/>
  <c r="Y2933" i="1"/>
  <c r="AE2932" i="1"/>
  <c r="Y2932" i="1"/>
  <c r="AE2930" i="1"/>
  <c r="Y2930" i="1"/>
  <c r="AE2929" i="1"/>
  <c r="Y2929" i="1"/>
  <c r="J2927" i="1"/>
  <c r="AE2926" i="1"/>
  <c r="Y2926" i="1"/>
  <c r="AE2925" i="1"/>
  <c r="Y2925" i="1"/>
  <c r="AE2923" i="1"/>
  <c r="Y2923" i="1"/>
  <c r="AE2922" i="1"/>
  <c r="Y2922" i="1"/>
  <c r="J2920" i="1"/>
  <c r="AE2919" i="1"/>
  <c r="Y2919" i="1"/>
  <c r="AE2918" i="1"/>
  <c r="Y2918" i="1"/>
  <c r="AE2916" i="1"/>
  <c r="Y2916" i="1"/>
  <c r="AE2915" i="1"/>
  <c r="Y2915" i="1"/>
  <c r="J2913" i="1"/>
  <c r="AE2912" i="1"/>
  <c r="Y2912" i="1"/>
  <c r="AE2911" i="1"/>
  <c r="Y2911" i="1"/>
  <c r="J2909" i="1"/>
  <c r="AE2908" i="1"/>
  <c r="Y2908" i="1"/>
  <c r="AE2907" i="1"/>
  <c r="Y2907" i="1"/>
  <c r="AE2905" i="1"/>
  <c r="Y2905" i="1"/>
  <c r="AE2904" i="1"/>
  <c r="Y2904" i="1"/>
  <c r="AE2902" i="1"/>
  <c r="Y2902" i="1"/>
  <c r="AE2901" i="1"/>
  <c r="Y2901" i="1"/>
  <c r="AE2899" i="1"/>
  <c r="Y2899" i="1"/>
  <c r="AE2898" i="1"/>
  <c r="Y2898" i="1"/>
  <c r="AE2896" i="1"/>
  <c r="Y2896" i="1"/>
  <c r="AE2895" i="1"/>
  <c r="Y2895" i="1"/>
  <c r="AE2893" i="1"/>
  <c r="Y2893" i="1"/>
  <c r="AE2892" i="1"/>
  <c r="Y2892" i="1"/>
  <c r="AE2890" i="1"/>
  <c r="Y2890" i="1"/>
  <c r="AE2889" i="1"/>
  <c r="Y2889" i="1"/>
  <c r="AE2887" i="1"/>
  <c r="Y2887" i="1"/>
  <c r="AE2886" i="1"/>
  <c r="Y2886" i="1"/>
  <c r="AE2884" i="1"/>
  <c r="Y2884" i="1"/>
  <c r="AE2883" i="1"/>
  <c r="Y2883" i="1"/>
  <c r="AE2881" i="1"/>
  <c r="Y2881" i="1"/>
  <c r="AE2880" i="1"/>
  <c r="Y2880" i="1"/>
  <c r="AE2878" i="1"/>
  <c r="Y2878" i="1"/>
  <c r="AE2877" i="1"/>
  <c r="Y2877" i="1"/>
  <c r="AE2875" i="1"/>
  <c r="Y2875" i="1"/>
  <c r="AE2874" i="1"/>
  <c r="Y2874" i="1"/>
  <c r="AE2872" i="1"/>
  <c r="Y2872" i="1"/>
  <c r="AE2871" i="1"/>
  <c r="Y2871" i="1"/>
  <c r="AE2869" i="1"/>
  <c r="Y2869" i="1"/>
  <c r="AE2868" i="1"/>
  <c r="Y2868" i="1"/>
  <c r="J2866" i="1"/>
  <c r="AE2865" i="1"/>
  <c r="Y2865" i="1"/>
  <c r="AE2864" i="1"/>
  <c r="Y2864" i="1"/>
  <c r="J2862" i="1"/>
  <c r="AE2860" i="1"/>
  <c r="Y2860" i="1"/>
  <c r="AE2859" i="1"/>
  <c r="Y2859" i="1"/>
  <c r="AE2857" i="1"/>
  <c r="Y2857" i="1"/>
  <c r="AE2856" i="1"/>
  <c r="Y2856" i="1"/>
  <c r="AE2854" i="1"/>
  <c r="Y2854" i="1"/>
  <c r="AE2853" i="1"/>
  <c r="Y2853" i="1"/>
  <c r="AE2851" i="1"/>
  <c r="Y2851" i="1"/>
  <c r="AE2850" i="1"/>
  <c r="Y2850" i="1"/>
  <c r="AE2848" i="1"/>
  <c r="Y2848" i="1"/>
  <c r="AE2847" i="1"/>
  <c r="Y2847" i="1"/>
  <c r="AE2845" i="1"/>
  <c r="Y2845" i="1"/>
  <c r="AE2844" i="1"/>
  <c r="Y2844" i="1"/>
  <c r="AE2842" i="1"/>
  <c r="Y2842" i="1"/>
  <c r="AE2841" i="1"/>
  <c r="Y2841" i="1"/>
  <c r="AE2839" i="1"/>
  <c r="Y2839" i="1"/>
  <c r="AE2838" i="1"/>
  <c r="Y2838" i="1"/>
  <c r="AE2836" i="1"/>
  <c r="Y2836" i="1"/>
  <c r="AE2835" i="1"/>
  <c r="Y2835" i="1"/>
  <c r="AE2833" i="1"/>
  <c r="Y2833" i="1"/>
  <c r="AE2832" i="1"/>
  <c r="Y2832" i="1"/>
  <c r="AE2830" i="1"/>
  <c r="Y2830" i="1"/>
  <c r="AE2829" i="1"/>
  <c r="Y2829" i="1"/>
  <c r="AE2827" i="1"/>
  <c r="Y2827" i="1"/>
  <c r="AE2826" i="1"/>
  <c r="Y2826" i="1"/>
  <c r="AE2824" i="1"/>
  <c r="Y2824" i="1"/>
  <c r="AE2823" i="1"/>
  <c r="Y2823" i="1"/>
  <c r="AE2821" i="1"/>
  <c r="Y2821" i="1"/>
  <c r="AE2820" i="1"/>
  <c r="Y2820" i="1"/>
  <c r="AE2818" i="1"/>
  <c r="Y2818" i="1"/>
  <c r="AE2817" i="1"/>
  <c r="Y2817" i="1"/>
  <c r="AE2815" i="1"/>
  <c r="Y2815" i="1"/>
  <c r="AE2814" i="1"/>
  <c r="Y2814" i="1"/>
  <c r="AE2812" i="1"/>
  <c r="Y2812" i="1"/>
  <c r="AE2811" i="1"/>
  <c r="Y2811" i="1"/>
  <c r="AE2809" i="1"/>
  <c r="Y2809" i="1"/>
  <c r="AE2808" i="1"/>
  <c r="Y2808" i="1"/>
  <c r="AE2806" i="1"/>
  <c r="Y2806" i="1"/>
  <c r="AE2805" i="1"/>
  <c r="Y2805" i="1"/>
  <c r="AE2803" i="1"/>
  <c r="Y2803" i="1"/>
  <c r="AE2802" i="1"/>
  <c r="Y2802" i="1"/>
  <c r="AE2800" i="1"/>
  <c r="Y2800" i="1"/>
  <c r="AE2799" i="1"/>
  <c r="Y2799" i="1"/>
  <c r="AE2797" i="1"/>
  <c r="Y2797" i="1"/>
  <c r="AE2796" i="1"/>
  <c r="Y2796" i="1"/>
  <c r="AE2794" i="1"/>
  <c r="Y2794" i="1"/>
  <c r="AE2793" i="1"/>
  <c r="Y2793" i="1"/>
  <c r="AE2791" i="1"/>
  <c r="Y2791" i="1"/>
  <c r="AE2790" i="1"/>
  <c r="Y2790" i="1"/>
  <c r="AE2788" i="1"/>
  <c r="Y2788" i="1"/>
  <c r="AE2787" i="1"/>
  <c r="Y2787" i="1"/>
  <c r="AE2785" i="1"/>
  <c r="Y2785" i="1"/>
  <c r="AE2784" i="1"/>
  <c r="Y2784" i="1"/>
  <c r="AE2782" i="1"/>
  <c r="Y2782" i="1"/>
  <c r="AE2781" i="1"/>
  <c r="Y2781" i="1"/>
  <c r="AE2779" i="1"/>
  <c r="Y2779" i="1"/>
  <c r="AE2778" i="1"/>
  <c r="Y2778" i="1"/>
  <c r="AE2776" i="1"/>
  <c r="Y2776" i="1"/>
  <c r="AE2775" i="1"/>
  <c r="Y2775" i="1"/>
  <c r="AE2773" i="1"/>
  <c r="Y2773" i="1"/>
  <c r="AE2772" i="1"/>
  <c r="Y2772" i="1"/>
  <c r="AE2770" i="1"/>
  <c r="Y2770" i="1"/>
  <c r="AE2769" i="1"/>
  <c r="Y2769" i="1"/>
  <c r="AE2767" i="1"/>
  <c r="Y2767" i="1"/>
  <c r="AE2766" i="1"/>
  <c r="Y2766" i="1"/>
  <c r="AE2764" i="1"/>
  <c r="Y2764" i="1"/>
  <c r="AE2763" i="1"/>
  <c r="Y2763" i="1"/>
  <c r="AE2761" i="1"/>
  <c r="Y2761" i="1"/>
  <c r="AE2760" i="1"/>
  <c r="Y2760" i="1"/>
  <c r="AE2758" i="1"/>
  <c r="Y2758" i="1"/>
  <c r="AE2757" i="1"/>
  <c r="Y2757" i="1"/>
  <c r="AE2755" i="1"/>
  <c r="Y2755" i="1"/>
  <c r="AE2754" i="1"/>
  <c r="Y2754" i="1"/>
  <c r="AE2752" i="1"/>
  <c r="Y2752" i="1"/>
  <c r="AE2751" i="1"/>
  <c r="Y2751" i="1"/>
  <c r="AE2749" i="1"/>
  <c r="Y2749" i="1"/>
  <c r="AE2748" i="1"/>
  <c r="Y2748" i="1"/>
  <c r="AE2746" i="1"/>
  <c r="Y2746" i="1"/>
  <c r="AE2745" i="1"/>
  <c r="Y2745" i="1"/>
  <c r="AE2743" i="1"/>
  <c r="Y2743" i="1"/>
  <c r="AE2742" i="1"/>
  <c r="Y2742" i="1"/>
  <c r="AE2740" i="1"/>
  <c r="Y2740" i="1"/>
  <c r="AE2739" i="1"/>
  <c r="Y2739" i="1"/>
  <c r="AE2737" i="1"/>
  <c r="Y2737" i="1"/>
  <c r="AE2736" i="1"/>
  <c r="Y2736" i="1"/>
  <c r="AE2734" i="1"/>
  <c r="Y2734" i="1"/>
  <c r="AE2733" i="1"/>
  <c r="Y2733" i="1"/>
  <c r="AE2731" i="1"/>
  <c r="Y2731" i="1"/>
  <c r="AE2730" i="1"/>
  <c r="Y2730" i="1"/>
  <c r="AE2728" i="1"/>
  <c r="Y2728" i="1"/>
  <c r="AE2727" i="1"/>
  <c r="Y2727" i="1"/>
  <c r="AE2725" i="1"/>
  <c r="Y2725" i="1"/>
  <c r="AE2724" i="1"/>
  <c r="Y2724" i="1"/>
  <c r="AE2722" i="1"/>
  <c r="Y2722" i="1"/>
  <c r="AE2721" i="1"/>
  <c r="Y2721" i="1"/>
  <c r="AE2719" i="1"/>
  <c r="Y2719" i="1"/>
  <c r="AE2718" i="1"/>
  <c r="Y2718" i="1"/>
  <c r="AE2716" i="1"/>
  <c r="Y2716" i="1"/>
  <c r="AE2715" i="1"/>
  <c r="Y2715" i="1"/>
  <c r="AE2713" i="1"/>
  <c r="Y2713" i="1"/>
  <c r="AE2712" i="1"/>
  <c r="Y2712" i="1"/>
  <c r="AE2710" i="1"/>
  <c r="Y2710" i="1"/>
  <c r="AE2709" i="1"/>
  <c r="Y2709" i="1"/>
  <c r="AE2707" i="1"/>
  <c r="Y2707" i="1"/>
  <c r="AE2706" i="1"/>
  <c r="Y2706" i="1"/>
  <c r="AE2704" i="1"/>
  <c r="Y2704" i="1"/>
  <c r="AE2703" i="1"/>
  <c r="Y2703" i="1"/>
  <c r="AE2701" i="1"/>
  <c r="Y2701" i="1"/>
  <c r="AE2700" i="1"/>
  <c r="Y2700" i="1"/>
  <c r="AE2698" i="1"/>
  <c r="Y2698" i="1"/>
  <c r="AE2697" i="1"/>
  <c r="Y2697" i="1"/>
  <c r="AE2695" i="1"/>
  <c r="Y2695" i="1"/>
  <c r="AE2694" i="1"/>
  <c r="Y2694" i="1"/>
  <c r="J2692" i="1"/>
  <c r="AE2691" i="1"/>
  <c r="Y2691" i="1"/>
  <c r="AE2690" i="1"/>
  <c r="Y2690" i="1"/>
  <c r="J2688" i="1"/>
  <c r="AE2687" i="1"/>
  <c r="Y2687" i="1"/>
  <c r="AE2686" i="1"/>
  <c r="Y2686" i="1"/>
  <c r="J2684" i="1"/>
  <c r="AG2679" i="1"/>
  <c r="AB2679" i="1"/>
  <c r="V2679" i="1"/>
  <c r="AG2678" i="1"/>
  <c r="AB2678" i="1"/>
  <c r="V2678" i="1"/>
  <c r="AG2676" i="1"/>
  <c r="AB2676" i="1"/>
  <c r="V2676" i="1"/>
  <c r="AG2675" i="1"/>
  <c r="AB2675" i="1"/>
  <c r="V2675" i="1"/>
  <c r="AG2673" i="1"/>
  <c r="AB2673" i="1"/>
  <c r="V2673" i="1"/>
  <c r="AG2672" i="1"/>
  <c r="AB2672" i="1"/>
  <c r="V2672" i="1"/>
  <c r="AG2669" i="1"/>
  <c r="AB2669" i="1"/>
  <c r="V2669" i="1"/>
  <c r="AG2668" i="1"/>
  <c r="AB2668" i="1"/>
  <c r="V2668" i="1"/>
  <c r="AG2666" i="1"/>
  <c r="AB2666" i="1"/>
  <c r="V2666" i="1"/>
  <c r="AG2665" i="1"/>
  <c r="AB2665" i="1"/>
  <c r="V2665" i="1"/>
  <c r="AG2663" i="1"/>
  <c r="AB2663" i="1"/>
  <c r="V2663" i="1"/>
  <c r="AG2662" i="1"/>
  <c r="AB2662" i="1"/>
  <c r="V2662" i="1"/>
  <c r="AG2659" i="1"/>
  <c r="AB2659" i="1"/>
  <c r="V2659" i="1"/>
  <c r="AG2658" i="1"/>
  <c r="AB2658" i="1"/>
  <c r="V2658" i="1"/>
  <c r="AG2656" i="1"/>
  <c r="AB2656" i="1"/>
  <c r="V2656" i="1"/>
  <c r="AG2655" i="1"/>
  <c r="AB2655" i="1"/>
  <c r="V2655" i="1"/>
  <c r="AG2653" i="1"/>
  <c r="AB2653" i="1"/>
  <c r="V2653" i="1"/>
  <c r="AG2652" i="1"/>
  <c r="AB2652" i="1"/>
  <c r="V2652" i="1"/>
  <c r="AG2649" i="1"/>
  <c r="AB2649" i="1"/>
  <c r="V2649" i="1"/>
  <c r="AG2648" i="1"/>
  <c r="AB2648" i="1"/>
  <c r="V2648" i="1"/>
  <c r="AG2646" i="1"/>
  <c r="AB2646" i="1"/>
  <c r="V2646" i="1"/>
  <c r="AG2645" i="1"/>
  <c r="AB2645" i="1"/>
  <c r="V2645" i="1"/>
  <c r="AG2643" i="1"/>
  <c r="AB2643" i="1"/>
  <c r="V2643" i="1"/>
  <c r="AG2642" i="1"/>
  <c r="AB2642" i="1"/>
  <c r="V2642" i="1"/>
  <c r="AG2639" i="1"/>
  <c r="AB2639" i="1"/>
  <c r="V2639" i="1"/>
  <c r="AG2638" i="1"/>
  <c r="AB2638" i="1"/>
  <c r="V2638" i="1"/>
  <c r="AG2636" i="1"/>
  <c r="AB2636" i="1"/>
  <c r="V2636" i="1"/>
  <c r="AG2635" i="1"/>
  <c r="AB2635" i="1"/>
  <c r="V2635" i="1"/>
  <c r="AG2633" i="1"/>
  <c r="AB2633" i="1"/>
  <c r="V2633" i="1"/>
  <c r="AG2632" i="1"/>
  <c r="AB2632" i="1"/>
  <c r="V2632" i="1"/>
  <c r="AG2629" i="1"/>
  <c r="AB2629" i="1"/>
  <c r="V2629" i="1"/>
  <c r="AG2628" i="1"/>
  <c r="AB2628" i="1"/>
  <c r="V2628" i="1"/>
  <c r="AG2626" i="1"/>
  <c r="AB2626" i="1"/>
  <c r="V2626" i="1"/>
  <c r="AG2625" i="1"/>
  <c r="AB2625" i="1"/>
  <c r="V2625" i="1"/>
  <c r="AG2623" i="1"/>
  <c r="AB2623" i="1"/>
  <c r="V2623" i="1"/>
  <c r="AG2622" i="1"/>
  <c r="AB2622" i="1"/>
  <c r="V2622" i="1"/>
  <c r="AG2619" i="1"/>
  <c r="AB2619" i="1"/>
  <c r="V2619" i="1"/>
  <c r="AG2618" i="1"/>
  <c r="AB2618" i="1"/>
  <c r="V2618" i="1"/>
  <c r="AG2616" i="1"/>
  <c r="AB2616" i="1"/>
  <c r="V2616" i="1"/>
  <c r="AG2615" i="1"/>
  <c r="AB2615" i="1"/>
  <c r="V2615" i="1"/>
  <c r="AG2613" i="1"/>
  <c r="AB2613" i="1"/>
  <c r="V2613" i="1"/>
  <c r="AG2612" i="1"/>
  <c r="AB2612" i="1"/>
  <c r="V2612" i="1"/>
  <c r="AG2609" i="1"/>
  <c r="AB2609" i="1"/>
  <c r="V2609" i="1"/>
  <c r="AG2608" i="1"/>
  <c r="AB2608" i="1"/>
  <c r="V2608" i="1"/>
  <c r="AG2606" i="1"/>
  <c r="AB2606" i="1"/>
  <c r="V2606" i="1"/>
  <c r="AG2605" i="1"/>
  <c r="AB2605" i="1"/>
  <c r="V2605" i="1"/>
  <c r="AG2603" i="1"/>
  <c r="AB2603" i="1"/>
  <c r="V2603" i="1"/>
  <c r="AG2602" i="1"/>
  <c r="AB2602" i="1"/>
  <c r="V2602" i="1"/>
  <c r="AG2599" i="1"/>
  <c r="AB2599" i="1"/>
  <c r="V2599" i="1"/>
  <c r="AG2598" i="1"/>
  <c r="AB2598" i="1"/>
  <c r="V2598" i="1"/>
  <c r="AG2596" i="1"/>
  <c r="AB2596" i="1"/>
  <c r="V2596" i="1"/>
  <c r="AG2595" i="1"/>
  <c r="AB2595" i="1"/>
  <c r="V2595" i="1"/>
  <c r="AG2593" i="1"/>
  <c r="AB2593" i="1"/>
  <c r="V2593" i="1"/>
  <c r="AG2592" i="1"/>
  <c r="AB2592" i="1"/>
  <c r="V2592" i="1"/>
  <c r="AG2588" i="1"/>
  <c r="AB2588" i="1"/>
  <c r="V2588" i="1"/>
  <c r="AG2587" i="1"/>
  <c r="AB2587" i="1"/>
  <c r="V2587" i="1"/>
  <c r="AG2585" i="1"/>
  <c r="AB2585" i="1"/>
  <c r="V2585" i="1"/>
  <c r="AG2584" i="1"/>
  <c r="AB2584" i="1"/>
  <c r="V2584" i="1"/>
  <c r="AG2582" i="1"/>
  <c r="AB2582" i="1"/>
  <c r="V2582" i="1"/>
  <c r="AG2581" i="1"/>
  <c r="AB2581" i="1"/>
  <c r="V2581" i="1"/>
  <c r="AG2579" i="1"/>
  <c r="AB2579" i="1"/>
  <c r="V2579" i="1"/>
  <c r="AG2578" i="1"/>
  <c r="AB2578" i="1"/>
  <c r="V2578" i="1"/>
  <c r="AG2576" i="1"/>
  <c r="AB2576" i="1"/>
  <c r="V2576" i="1"/>
  <c r="AG2575" i="1"/>
  <c r="AB2575" i="1"/>
  <c r="V2575" i="1"/>
  <c r="AG2573" i="1"/>
  <c r="AB2573" i="1"/>
  <c r="V2573" i="1"/>
  <c r="AG2572" i="1"/>
  <c r="AB2572" i="1"/>
  <c r="V2572" i="1"/>
  <c r="AG2570" i="1"/>
  <c r="AB2570" i="1"/>
  <c r="V2570" i="1"/>
  <c r="AG2569" i="1"/>
  <c r="AB2569" i="1"/>
  <c r="V2569" i="1"/>
  <c r="AG2567" i="1"/>
  <c r="AB2567" i="1"/>
  <c r="V2567" i="1"/>
  <c r="AG2566" i="1"/>
  <c r="AB2566" i="1"/>
  <c r="V2566" i="1"/>
  <c r="AG2564" i="1"/>
  <c r="AB2564" i="1"/>
  <c r="V2564" i="1"/>
  <c r="AG2563" i="1"/>
  <c r="AB2563" i="1"/>
  <c r="V2563" i="1"/>
  <c r="AG2561" i="1"/>
  <c r="AB2561" i="1"/>
  <c r="V2561" i="1"/>
  <c r="AG2560" i="1"/>
  <c r="AB2560" i="1"/>
  <c r="V2560" i="1"/>
  <c r="AG2558" i="1"/>
  <c r="AB2558" i="1"/>
  <c r="V2558" i="1"/>
  <c r="AG2557" i="1"/>
  <c r="AB2557" i="1"/>
  <c r="V2557" i="1"/>
  <c r="AG2555" i="1"/>
  <c r="AB2555" i="1"/>
  <c r="V2555" i="1"/>
  <c r="AG2554" i="1"/>
  <c r="AB2554" i="1"/>
  <c r="V2554" i="1"/>
  <c r="AG2552" i="1"/>
  <c r="AB2552" i="1"/>
  <c r="V2552" i="1"/>
  <c r="AG2551" i="1"/>
  <c r="AB2551" i="1"/>
  <c r="V2551" i="1"/>
  <c r="AG2549" i="1"/>
  <c r="AB2549" i="1"/>
  <c r="V2549" i="1"/>
  <c r="AG2548" i="1"/>
  <c r="AB2548" i="1"/>
  <c r="V2548" i="1"/>
  <c r="AG2546" i="1"/>
  <c r="AB2546" i="1"/>
  <c r="V2546" i="1"/>
  <c r="AG2545" i="1"/>
  <c r="AB2545" i="1"/>
  <c r="V2545" i="1"/>
  <c r="AG2543" i="1"/>
  <c r="AB2543" i="1"/>
  <c r="V2543" i="1"/>
  <c r="AG2542" i="1"/>
  <c r="AB2542" i="1"/>
  <c r="V2542" i="1"/>
  <c r="AG2540" i="1"/>
  <c r="AB2540" i="1"/>
  <c r="V2540" i="1"/>
  <c r="AG2539" i="1"/>
  <c r="AB2539" i="1"/>
  <c r="V2539" i="1"/>
  <c r="AG2537" i="1"/>
  <c r="AB2537" i="1"/>
  <c r="V2537" i="1"/>
  <c r="AG2536" i="1"/>
  <c r="AB2536" i="1"/>
  <c r="V2536" i="1"/>
  <c r="AG2534" i="1"/>
  <c r="AB2534" i="1"/>
  <c r="V2534" i="1"/>
  <c r="AG2533" i="1"/>
  <c r="AB2533" i="1"/>
  <c r="V2533" i="1"/>
  <c r="AG2531" i="1"/>
  <c r="AB2531" i="1"/>
  <c r="V2531" i="1"/>
  <c r="AG2530" i="1"/>
  <c r="AB2530" i="1"/>
  <c r="V2530" i="1"/>
  <c r="AG2528" i="1"/>
  <c r="AB2528" i="1"/>
  <c r="V2528" i="1"/>
  <c r="AG2527" i="1"/>
  <c r="AB2527" i="1"/>
  <c r="V2527" i="1"/>
  <c r="AG2524" i="1"/>
  <c r="AB2524" i="1"/>
  <c r="V2524" i="1"/>
  <c r="AG2523" i="1"/>
  <c r="AB2523" i="1"/>
  <c r="V2523" i="1"/>
  <c r="AG2521" i="1"/>
  <c r="AB2521" i="1"/>
  <c r="V2521" i="1"/>
  <c r="AG2520" i="1"/>
  <c r="AB2520" i="1"/>
  <c r="V2520" i="1"/>
  <c r="AG2518" i="1"/>
  <c r="AB2518" i="1"/>
  <c r="V2518" i="1"/>
  <c r="AG2517" i="1"/>
  <c r="AB2517" i="1"/>
  <c r="V2517" i="1"/>
  <c r="AG2515" i="1"/>
  <c r="AB2515" i="1"/>
  <c r="V2515" i="1"/>
  <c r="AG2514" i="1"/>
  <c r="AB2514" i="1"/>
  <c r="V2514" i="1"/>
  <c r="AG2512" i="1"/>
  <c r="AB2512" i="1"/>
  <c r="V2512" i="1"/>
  <c r="AG2511" i="1"/>
  <c r="AB2511" i="1"/>
  <c r="V2511" i="1"/>
  <c r="AG2509" i="1"/>
  <c r="AB2509" i="1"/>
  <c r="V2509" i="1"/>
  <c r="AG2508" i="1"/>
  <c r="AB2508" i="1"/>
  <c r="V2508" i="1"/>
  <c r="AG2506" i="1"/>
  <c r="AB2506" i="1"/>
  <c r="V2506" i="1"/>
  <c r="AG2505" i="1"/>
  <c r="AB2505" i="1"/>
  <c r="V2505" i="1"/>
  <c r="AG2503" i="1"/>
  <c r="AB2503" i="1"/>
  <c r="V2503" i="1"/>
  <c r="AG2502" i="1"/>
  <c r="AB2502" i="1"/>
  <c r="V2502" i="1"/>
  <c r="AG2500" i="1"/>
  <c r="AB2500" i="1"/>
  <c r="V2500" i="1"/>
  <c r="AG2499" i="1"/>
  <c r="AB2499" i="1"/>
  <c r="V2499" i="1"/>
  <c r="AG2497" i="1"/>
  <c r="AB2497" i="1"/>
  <c r="V2497" i="1"/>
  <c r="AG2496" i="1"/>
  <c r="AB2496" i="1"/>
  <c r="V2496" i="1"/>
  <c r="AG2494" i="1"/>
  <c r="AB2494" i="1"/>
  <c r="V2494" i="1"/>
  <c r="AG2493" i="1"/>
  <c r="AB2493" i="1"/>
  <c r="V2493" i="1"/>
  <c r="AG2491" i="1"/>
  <c r="AB2491" i="1"/>
  <c r="V2491" i="1"/>
  <c r="AG2490" i="1"/>
  <c r="AB2490" i="1"/>
  <c r="V2490" i="1"/>
  <c r="AG2488" i="1"/>
  <c r="AB2488" i="1"/>
  <c r="V2488" i="1"/>
  <c r="AG2487" i="1"/>
  <c r="AB2487" i="1"/>
  <c r="V2487" i="1"/>
  <c r="AG2485" i="1"/>
  <c r="AB2485" i="1"/>
  <c r="V2485" i="1"/>
  <c r="AG2484" i="1"/>
  <c r="AB2484" i="1"/>
  <c r="V2484" i="1"/>
  <c r="AG2482" i="1"/>
  <c r="AB2482" i="1"/>
  <c r="V2482" i="1"/>
  <c r="AG2481" i="1"/>
  <c r="AB2481" i="1"/>
  <c r="V2481" i="1"/>
  <c r="AG2479" i="1"/>
  <c r="AB2479" i="1"/>
  <c r="V2479" i="1"/>
  <c r="AG2478" i="1"/>
  <c r="AB2478" i="1"/>
  <c r="V2478" i="1"/>
  <c r="AG2476" i="1"/>
  <c r="AB2476" i="1"/>
  <c r="V2476" i="1"/>
  <c r="AG2475" i="1"/>
  <c r="AB2475" i="1"/>
  <c r="V2475" i="1"/>
  <c r="AG2473" i="1"/>
  <c r="AB2473" i="1"/>
  <c r="V2473" i="1"/>
  <c r="AG2472" i="1"/>
  <c r="AB2472" i="1"/>
  <c r="V2472" i="1"/>
  <c r="AG2470" i="1"/>
  <c r="AB2470" i="1"/>
  <c r="V2470" i="1"/>
  <c r="AG2469" i="1"/>
  <c r="AB2469" i="1"/>
  <c r="V2469" i="1"/>
  <c r="AG2467" i="1"/>
  <c r="AB2467" i="1"/>
  <c r="V2467" i="1"/>
  <c r="AG2466" i="1"/>
  <c r="AB2466" i="1"/>
  <c r="V2466" i="1"/>
  <c r="AG2464" i="1"/>
  <c r="AB2464" i="1"/>
  <c r="V2464" i="1"/>
  <c r="AG2463" i="1"/>
  <c r="AB2463" i="1"/>
  <c r="V2463" i="1"/>
  <c r="AG2460" i="1"/>
  <c r="AB2460" i="1"/>
  <c r="V2460" i="1"/>
  <c r="AG2459" i="1"/>
  <c r="AB2459" i="1"/>
  <c r="V2459" i="1"/>
  <c r="AG2457" i="1"/>
  <c r="AB2457" i="1"/>
  <c r="V2457" i="1"/>
  <c r="AG2456" i="1"/>
  <c r="AB2456" i="1"/>
  <c r="V2456" i="1"/>
  <c r="AG2454" i="1"/>
  <c r="AB2454" i="1"/>
  <c r="V2454" i="1"/>
  <c r="AG2453" i="1"/>
  <c r="AB2453" i="1"/>
  <c r="V2453" i="1"/>
  <c r="AG2451" i="1"/>
  <c r="AB2451" i="1"/>
  <c r="V2451" i="1"/>
  <c r="AG2450" i="1"/>
  <c r="AB2450" i="1"/>
  <c r="V2450" i="1"/>
  <c r="AG2448" i="1"/>
  <c r="AB2448" i="1"/>
  <c r="V2448" i="1"/>
  <c r="AG2447" i="1"/>
  <c r="AB2447" i="1"/>
  <c r="V2447" i="1"/>
  <c r="AG2445" i="1"/>
  <c r="AB2445" i="1"/>
  <c r="V2445" i="1"/>
  <c r="AG2444" i="1"/>
  <c r="AB2444" i="1"/>
  <c r="V2444" i="1"/>
  <c r="AG2442" i="1"/>
  <c r="AB2442" i="1"/>
  <c r="V2442" i="1"/>
  <c r="AG2441" i="1"/>
  <c r="AB2441" i="1"/>
  <c r="V2441" i="1"/>
  <c r="AG2439" i="1"/>
  <c r="AB2439" i="1"/>
  <c r="V2439" i="1"/>
  <c r="AG2438" i="1"/>
  <c r="AB2438" i="1"/>
  <c r="V2438" i="1"/>
  <c r="AG2436" i="1"/>
  <c r="AB2436" i="1"/>
  <c r="V2436" i="1"/>
  <c r="AG2435" i="1"/>
  <c r="AB2435" i="1"/>
  <c r="V2435" i="1"/>
  <c r="AG2433" i="1"/>
  <c r="AB2433" i="1"/>
  <c r="V2433" i="1"/>
  <c r="AG2432" i="1"/>
  <c r="AB2432" i="1"/>
  <c r="V2432" i="1"/>
  <c r="AG2430" i="1"/>
  <c r="AB2430" i="1"/>
  <c r="V2430" i="1"/>
  <c r="AG2429" i="1"/>
  <c r="AB2429" i="1"/>
  <c r="V2429" i="1"/>
  <c r="AG2427" i="1"/>
  <c r="AB2427" i="1"/>
  <c r="V2427" i="1"/>
  <c r="AG2426" i="1"/>
  <c r="AB2426" i="1"/>
  <c r="V2426" i="1"/>
  <c r="AG2424" i="1"/>
  <c r="AB2424" i="1"/>
  <c r="V2424" i="1"/>
  <c r="AG2423" i="1"/>
  <c r="AB2423" i="1"/>
  <c r="V2423" i="1"/>
  <c r="AG2421" i="1"/>
  <c r="AB2421" i="1"/>
  <c r="V2421" i="1"/>
  <c r="AG2420" i="1"/>
  <c r="AB2420" i="1"/>
  <c r="V2420" i="1"/>
  <c r="AG2418" i="1"/>
  <c r="AB2418" i="1"/>
  <c r="V2418" i="1"/>
  <c r="AG2417" i="1"/>
  <c r="AB2417" i="1"/>
  <c r="V2417" i="1"/>
  <c r="AG2415" i="1"/>
  <c r="AB2415" i="1"/>
  <c r="V2415" i="1"/>
  <c r="AG2414" i="1"/>
  <c r="AB2414" i="1"/>
  <c r="V2414" i="1"/>
  <c r="AG2412" i="1"/>
  <c r="AB2412" i="1"/>
  <c r="V2412" i="1"/>
  <c r="AG2411" i="1"/>
  <c r="AB2411" i="1"/>
  <c r="V2411" i="1"/>
  <c r="AG2409" i="1"/>
  <c r="AB2409" i="1"/>
  <c r="V2409" i="1"/>
  <c r="AG2408" i="1"/>
  <c r="AB2408" i="1"/>
  <c r="V2408" i="1"/>
  <c r="AG2406" i="1"/>
  <c r="AB2406" i="1"/>
  <c r="V2406" i="1"/>
  <c r="AG2405" i="1"/>
  <c r="AB2405" i="1"/>
  <c r="V2405" i="1"/>
  <c r="AG2403" i="1"/>
  <c r="AB2403" i="1"/>
  <c r="V2403" i="1"/>
  <c r="AG2402" i="1"/>
  <c r="AB2402" i="1"/>
  <c r="V2402" i="1"/>
  <c r="AG2400" i="1"/>
  <c r="AB2400" i="1"/>
  <c r="V2400" i="1"/>
  <c r="AG2399" i="1"/>
  <c r="AB2399" i="1"/>
  <c r="V2399" i="1"/>
  <c r="AG2396" i="1"/>
  <c r="AB2396" i="1"/>
  <c r="V2396" i="1"/>
  <c r="AG2395" i="1"/>
  <c r="AB2395" i="1"/>
  <c r="V2395" i="1"/>
  <c r="AG2393" i="1"/>
  <c r="AB2393" i="1"/>
  <c r="V2393" i="1"/>
  <c r="AG2392" i="1"/>
  <c r="AB2392" i="1"/>
  <c r="V2392" i="1"/>
  <c r="AG2390" i="1"/>
  <c r="AB2390" i="1"/>
  <c r="V2390" i="1"/>
  <c r="AG2389" i="1"/>
  <c r="AB2389" i="1"/>
  <c r="V2389" i="1"/>
  <c r="AG2387" i="1"/>
  <c r="AB2387" i="1"/>
  <c r="V2387" i="1"/>
  <c r="AG2386" i="1"/>
  <c r="AB2386" i="1"/>
  <c r="V2386" i="1"/>
  <c r="AG2384" i="1"/>
  <c r="AB2384" i="1"/>
  <c r="V2384" i="1"/>
  <c r="AG2383" i="1"/>
  <c r="AB2383" i="1"/>
  <c r="V2383" i="1"/>
  <c r="AG2381" i="1"/>
  <c r="AB2381" i="1"/>
  <c r="V2381" i="1"/>
  <c r="AG2380" i="1"/>
  <c r="AB2380" i="1"/>
  <c r="V2380" i="1"/>
  <c r="AG2378" i="1"/>
  <c r="AB2378" i="1"/>
  <c r="V2378" i="1"/>
  <c r="AG2377" i="1"/>
  <c r="AB2377" i="1"/>
  <c r="V2377" i="1"/>
  <c r="AG2375" i="1"/>
  <c r="AB2375" i="1"/>
  <c r="V2375" i="1"/>
  <c r="AG2374" i="1"/>
  <c r="AB2374" i="1"/>
  <c r="V2374" i="1"/>
  <c r="AG2372" i="1"/>
  <c r="AB2372" i="1"/>
  <c r="V2372" i="1"/>
  <c r="AG2371" i="1"/>
  <c r="AB2371" i="1"/>
  <c r="V2371" i="1"/>
  <c r="AG2369" i="1"/>
  <c r="AB2369" i="1"/>
  <c r="V2369" i="1"/>
  <c r="AG2368" i="1"/>
  <c r="AB2368" i="1"/>
  <c r="V2368" i="1"/>
  <c r="AG2366" i="1"/>
  <c r="AB2366" i="1"/>
  <c r="V2366" i="1"/>
  <c r="AG2365" i="1"/>
  <c r="AB2365" i="1"/>
  <c r="V2365" i="1"/>
  <c r="AG2363" i="1"/>
  <c r="AB2363" i="1"/>
  <c r="V2363" i="1"/>
  <c r="AG2362" i="1"/>
  <c r="AB2362" i="1"/>
  <c r="V2362" i="1"/>
  <c r="AG2360" i="1"/>
  <c r="AB2360" i="1"/>
  <c r="V2360" i="1"/>
  <c r="AG2359" i="1"/>
  <c r="AB2359" i="1"/>
  <c r="V2359" i="1"/>
  <c r="AG2357" i="1"/>
  <c r="AB2357" i="1"/>
  <c r="V2357" i="1"/>
  <c r="AG2356" i="1"/>
  <c r="AB2356" i="1"/>
  <c r="V2356" i="1"/>
  <c r="AG2354" i="1"/>
  <c r="AB2354" i="1"/>
  <c r="V2354" i="1"/>
  <c r="AG2353" i="1"/>
  <c r="AB2353" i="1"/>
  <c r="V2353" i="1"/>
  <c r="AG2351" i="1"/>
  <c r="AB2351" i="1"/>
  <c r="V2351" i="1"/>
  <c r="AG2350" i="1"/>
  <c r="AB2350" i="1"/>
  <c r="V2350" i="1"/>
  <c r="AG2348" i="1"/>
  <c r="AB2348" i="1"/>
  <c r="V2348" i="1"/>
  <c r="AG2347" i="1"/>
  <c r="AB2347" i="1"/>
  <c r="V2347" i="1"/>
  <c r="AG2345" i="1"/>
  <c r="AB2345" i="1"/>
  <c r="V2345" i="1"/>
  <c r="AG2344" i="1"/>
  <c r="AB2344" i="1"/>
  <c r="V2344" i="1"/>
  <c r="AG2342" i="1"/>
  <c r="AB2342" i="1"/>
  <c r="V2342" i="1"/>
  <c r="AG2341" i="1"/>
  <c r="AB2341" i="1"/>
  <c r="V2341" i="1"/>
  <c r="AG2339" i="1"/>
  <c r="AB2339" i="1"/>
  <c r="V2339" i="1"/>
  <c r="AG2338" i="1"/>
  <c r="AB2338" i="1"/>
  <c r="V2338" i="1"/>
  <c r="AG2336" i="1"/>
  <c r="AB2336" i="1"/>
  <c r="V2336" i="1"/>
  <c r="AG2335" i="1"/>
  <c r="AB2335" i="1"/>
  <c r="V2335" i="1"/>
  <c r="AG2332" i="1"/>
  <c r="AB2332" i="1"/>
  <c r="V2332" i="1"/>
  <c r="AG2331" i="1"/>
  <c r="AB2331" i="1"/>
  <c r="V2331" i="1"/>
  <c r="AG2329" i="1"/>
  <c r="AB2329" i="1"/>
  <c r="V2329" i="1"/>
  <c r="AG2328" i="1"/>
  <c r="AB2328" i="1"/>
  <c r="V2328" i="1"/>
  <c r="AG2326" i="1"/>
  <c r="AB2326" i="1"/>
  <c r="V2326" i="1"/>
  <c r="AG2325" i="1"/>
  <c r="AB2325" i="1"/>
  <c r="V2325" i="1"/>
  <c r="AG2323" i="1"/>
  <c r="AB2323" i="1"/>
  <c r="V2323" i="1"/>
  <c r="AG2322" i="1"/>
  <c r="AB2322" i="1"/>
  <c r="V2322" i="1"/>
  <c r="AG2320" i="1"/>
  <c r="AB2320" i="1"/>
  <c r="V2320" i="1"/>
  <c r="AG2319" i="1"/>
  <c r="AB2319" i="1"/>
  <c r="V2319" i="1"/>
  <c r="AG2317" i="1"/>
  <c r="AB2317" i="1"/>
  <c r="V2317" i="1"/>
  <c r="AG2316" i="1"/>
  <c r="AB2316" i="1"/>
  <c r="V2316" i="1"/>
  <c r="AG2314" i="1"/>
  <c r="AB2314" i="1"/>
  <c r="V2314" i="1"/>
  <c r="AG2313" i="1"/>
  <c r="AB2313" i="1"/>
  <c r="V2313" i="1"/>
  <c r="AG2311" i="1"/>
  <c r="AB2311" i="1"/>
  <c r="V2311" i="1"/>
  <c r="AG2310" i="1"/>
  <c r="AB2310" i="1"/>
  <c r="V2310" i="1"/>
  <c r="AG2308" i="1"/>
  <c r="AB2308" i="1"/>
  <c r="V2308" i="1"/>
  <c r="AG2307" i="1"/>
  <c r="AB2307" i="1"/>
  <c r="V2307" i="1"/>
  <c r="AG2305" i="1"/>
  <c r="AB2305" i="1"/>
  <c r="V2305" i="1"/>
  <c r="AG2304" i="1"/>
  <c r="AB2304" i="1"/>
  <c r="V2304" i="1"/>
  <c r="AG2302" i="1"/>
  <c r="AB2302" i="1"/>
  <c r="V2302" i="1"/>
  <c r="AG2301" i="1"/>
  <c r="AB2301" i="1"/>
  <c r="V2301" i="1"/>
  <c r="AG2299" i="1"/>
  <c r="AB2299" i="1"/>
  <c r="V2299" i="1"/>
  <c r="AG2298" i="1"/>
  <c r="AB2298" i="1"/>
  <c r="V2298" i="1"/>
  <c r="AG2296" i="1"/>
  <c r="AB2296" i="1"/>
  <c r="V2296" i="1"/>
  <c r="AG2295" i="1"/>
  <c r="AB2295" i="1"/>
  <c r="V2295" i="1"/>
  <c r="AG2293" i="1"/>
  <c r="AB2293" i="1"/>
  <c r="V2293" i="1"/>
  <c r="AG2292" i="1"/>
  <c r="AB2292" i="1"/>
  <c r="V2292" i="1"/>
  <c r="AG2290" i="1"/>
  <c r="AB2290" i="1"/>
  <c r="V2290" i="1"/>
  <c r="AG2289" i="1"/>
  <c r="AB2289" i="1"/>
  <c r="V2289" i="1"/>
  <c r="AG2287" i="1"/>
  <c r="AB2287" i="1"/>
  <c r="V2287" i="1"/>
  <c r="AG2286" i="1"/>
  <c r="AB2286" i="1"/>
  <c r="V2286" i="1"/>
  <c r="AG2284" i="1"/>
  <c r="AB2284" i="1"/>
  <c r="V2284" i="1"/>
  <c r="AG2283" i="1"/>
  <c r="AB2283" i="1"/>
  <c r="V2283" i="1"/>
  <c r="AG2281" i="1"/>
  <c r="AB2281" i="1"/>
  <c r="V2281" i="1"/>
  <c r="AG2280" i="1"/>
  <c r="AB2280" i="1"/>
  <c r="V2280" i="1"/>
  <c r="AG2278" i="1"/>
  <c r="AB2278" i="1"/>
  <c r="V2278" i="1"/>
  <c r="AG2277" i="1"/>
  <c r="AB2277" i="1"/>
  <c r="V2277" i="1"/>
  <c r="AG2275" i="1"/>
  <c r="AB2275" i="1"/>
  <c r="V2275" i="1"/>
  <c r="AG2274" i="1"/>
  <c r="AB2274" i="1"/>
  <c r="V2274" i="1"/>
  <c r="AG2272" i="1"/>
  <c r="AB2272" i="1"/>
  <c r="V2272" i="1"/>
  <c r="AG2271" i="1"/>
  <c r="AB2271" i="1"/>
  <c r="V2271" i="1"/>
  <c r="AG2268" i="1"/>
  <c r="AB2268" i="1"/>
  <c r="V2268" i="1"/>
  <c r="AG2267" i="1"/>
  <c r="AB2267" i="1"/>
  <c r="V2267" i="1"/>
  <c r="AG2265" i="1"/>
  <c r="AB2265" i="1"/>
  <c r="V2265" i="1"/>
  <c r="AG2264" i="1"/>
  <c r="AB2264" i="1"/>
  <c r="V2264" i="1"/>
  <c r="AG2262" i="1"/>
  <c r="AB2262" i="1"/>
  <c r="V2262" i="1"/>
  <c r="AG2261" i="1"/>
  <c r="AB2261" i="1"/>
  <c r="V2261" i="1"/>
  <c r="AG2259" i="1"/>
  <c r="AB2259" i="1"/>
  <c r="V2259" i="1"/>
  <c r="AG2258" i="1"/>
  <c r="AB2258" i="1"/>
  <c r="V2258" i="1"/>
  <c r="AG2256" i="1"/>
  <c r="AB2256" i="1"/>
  <c r="V2256" i="1"/>
  <c r="AG2255" i="1"/>
  <c r="AB2255" i="1"/>
  <c r="V2255" i="1"/>
  <c r="AG2253" i="1"/>
  <c r="AB2253" i="1"/>
  <c r="V2253" i="1"/>
  <c r="AG2252" i="1"/>
  <c r="AB2252" i="1"/>
  <c r="V2252" i="1"/>
  <c r="AG2250" i="1"/>
  <c r="AB2250" i="1"/>
  <c r="V2250" i="1"/>
  <c r="AG2249" i="1"/>
  <c r="AB2249" i="1"/>
  <c r="V2249" i="1"/>
  <c r="AG2247" i="1"/>
  <c r="AB2247" i="1"/>
  <c r="V2247" i="1"/>
  <c r="AG2246" i="1"/>
  <c r="AB2246" i="1"/>
  <c r="V2246" i="1"/>
  <c r="AG2244" i="1"/>
  <c r="AB2244" i="1"/>
  <c r="V2244" i="1"/>
  <c r="AG2243" i="1"/>
  <c r="AB2243" i="1"/>
  <c r="V2243" i="1"/>
  <c r="AG2241" i="1"/>
  <c r="AB2241" i="1"/>
  <c r="V2241" i="1"/>
  <c r="AG2240" i="1"/>
  <c r="AB2240" i="1"/>
  <c r="V2240" i="1"/>
  <c r="AG2238" i="1"/>
  <c r="AB2238" i="1"/>
  <c r="V2238" i="1"/>
  <c r="AG2237" i="1"/>
  <c r="AB2237" i="1"/>
  <c r="V2237" i="1"/>
  <c r="AG2235" i="1"/>
  <c r="AB2235" i="1"/>
  <c r="V2235" i="1"/>
  <c r="AG2234" i="1"/>
  <c r="AB2234" i="1"/>
  <c r="V2234" i="1"/>
  <c r="AG2232" i="1"/>
  <c r="AB2232" i="1"/>
  <c r="V2232" i="1"/>
  <c r="AG2231" i="1"/>
  <c r="AB2231" i="1"/>
  <c r="V2231" i="1"/>
  <c r="AG2229" i="1"/>
  <c r="AB2229" i="1"/>
  <c r="V2229" i="1"/>
  <c r="AG2228" i="1"/>
  <c r="AB2228" i="1"/>
  <c r="V2228" i="1"/>
  <c r="AG2226" i="1"/>
  <c r="AB2226" i="1"/>
  <c r="V2226" i="1"/>
  <c r="AG2225" i="1"/>
  <c r="AB2225" i="1"/>
  <c r="V2225" i="1"/>
  <c r="AG2223" i="1"/>
  <c r="AB2223" i="1"/>
  <c r="V2223" i="1"/>
  <c r="AG2222" i="1"/>
  <c r="AB2222" i="1"/>
  <c r="V2222" i="1"/>
  <c r="AG2220" i="1"/>
  <c r="AB2220" i="1"/>
  <c r="V2220" i="1"/>
  <c r="AG2219" i="1"/>
  <c r="AB2219" i="1"/>
  <c r="V2219" i="1"/>
  <c r="AG2217" i="1"/>
  <c r="AB2217" i="1"/>
  <c r="V2217" i="1"/>
  <c r="AG2216" i="1"/>
  <c r="AB2216" i="1"/>
  <c r="V2216" i="1"/>
  <c r="AG2214" i="1"/>
  <c r="AB2214" i="1"/>
  <c r="V2214" i="1"/>
  <c r="AG2213" i="1"/>
  <c r="AB2213" i="1"/>
  <c r="V2213" i="1"/>
  <c r="AG2211" i="1"/>
  <c r="AB2211" i="1"/>
  <c r="V2211" i="1"/>
  <c r="AG2210" i="1"/>
  <c r="AB2210" i="1"/>
  <c r="V2210" i="1"/>
  <c r="AG2208" i="1"/>
  <c r="AB2208" i="1"/>
  <c r="V2208" i="1"/>
  <c r="AG2207" i="1"/>
  <c r="AB2207" i="1"/>
  <c r="V2207" i="1"/>
  <c r="AG2204" i="1"/>
  <c r="AB2204" i="1"/>
  <c r="V2204" i="1"/>
  <c r="AG2203" i="1"/>
  <c r="AB2203" i="1"/>
  <c r="V2203" i="1"/>
  <c r="AG2201" i="1"/>
  <c r="AB2201" i="1"/>
  <c r="V2201" i="1"/>
  <c r="AG2200" i="1"/>
  <c r="AB2200" i="1"/>
  <c r="V2200" i="1"/>
  <c r="AG2198" i="1"/>
  <c r="AB2198" i="1"/>
  <c r="V2198" i="1"/>
  <c r="AG2197" i="1"/>
  <c r="AB2197" i="1"/>
  <c r="V2197" i="1"/>
  <c r="AG2195" i="1"/>
  <c r="AB2195" i="1"/>
  <c r="V2195" i="1"/>
  <c r="AG2194" i="1"/>
  <c r="AB2194" i="1"/>
  <c r="V2194" i="1"/>
  <c r="AG2192" i="1"/>
  <c r="AB2192" i="1"/>
  <c r="V2192" i="1"/>
  <c r="AG2191" i="1"/>
  <c r="AB2191" i="1"/>
  <c r="V2191" i="1"/>
  <c r="AG2189" i="1"/>
  <c r="AB2189" i="1"/>
  <c r="V2189" i="1"/>
  <c r="AG2188" i="1"/>
  <c r="AB2188" i="1"/>
  <c r="V2188" i="1"/>
  <c r="AG2186" i="1"/>
  <c r="AB2186" i="1"/>
  <c r="V2186" i="1"/>
  <c r="AG2185" i="1"/>
  <c r="AB2185" i="1"/>
  <c r="V2185" i="1"/>
  <c r="AG2183" i="1"/>
  <c r="AB2183" i="1"/>
  <c r="V2183" i="1"/>
  <c r="AG2182" i="1"/>
  <c r="AB2182" i="1"/>
  <c r="V2182" i="1"/>
  <c r="AG2180" i="1"/>
  <c r="AB2180" i="1"/>
  <c r="V2180" i="1"/>
  <c r="AG2179" i="1"/>
  <c r="AB2179" i="1"/>
  <c r="V2179" i="1"/>
  <c r="AG2177" i="1"/>
  <c r="AB2177" i="1"/>
  <c r="V2177" i="1"/>
  <c r="AG2176" i="1"/>
  <c r="AB2176" i="1"/>
  <c r="V2176" i="1"/>
  <c r="AG2174" i="1"/>
  <c r="AB2174" i="1"/>
  <c r="V2174" i="1"/>
  <c r="AG2173" i="1"/>
  <c r="AB2173" i="1"/>
  <c r="V2173" i="1"/>
  <c r="AG2171" i="1"/>
  <c r="AB2171" i="1"/>
  <c r="V2171" i="1"/>
  <c r="AG2170" i="1"/>
  <c r="AB2170" i="1"/>
  <c r="V2170" i="1"/>
  <c r="AG2168" i="1"/>
  <c r="AB2168" i="1"/>
  <c r="V2168" i="1"/>
  <c r="AG2167" i="1"/>
  <c r="AB2167" i="1"/>
  <c r="V2167" i="1"/>
  <c r="AG2165" i="1"/>
  <c r="AB2165" i="1"/>
  <c r="V2165" i="1"/>
  <c r="AG2164" i="1"/>
  <c r="AB2164" i="1"/>
  <c r="V2164" i="1"/>
  <c r="AG2162" i="1"/>
  <c r="AB2162" i="1"/>
  <c r="V2162" i="1"/>
  <c r="AG2161" i="1"/>
  <c r="AB2161" i="1"/>
  <c r="V2161" i="1"/>
  <c r="AG2159" i="1"/>
  <c r="AB2159" i="1"/>
  <c r="V2159" i="1"/>
  <c r="AG2158" i="1"/>
  <c r="AB2158" i="1"/>
  <c r="V2158" i="1"/>
  <c r="AG2156" i="1"/>
  <c r="AB2156" i="1"/>
  <c r="V2156" i="1"/>
  <c r="AG2155" i="1"/>
  <c r="AB2155" i="1"/>
  <c r="V2155" i="1"/>
  <c r="AG2153" i="1"/>
  <c r="AB2153" i="1"/>
  <c r="V2153" i="1"/>
  <c r="AG2152" i="1"/>
  <c r="AB2152" i="1"/>
  <c r="V2152" i="1"/>
  <c r="AG2150" i="1"/>
  <c r="AB2150" i="1"/>
  <c r="V2150" i="1"/>
  <c r="AG2149" i="1"/>
  <c r="AB2149" i="1"/>
  <c r="V2149" i="1"/>
  <c r="AG2147" i="1"/>
  <c r="AB2147" i="1"/>
  <c r="V2147" i="1"/>
  <c r="AG2146" i="1"/>
  <c r="AB2146" i="1"/>
  <c r="V2146" i="1"/>
  <c r="AG2144" i="1"/>
  <c r="AB2144" i="1"/>
  <c r="V2144" i="1"/>
  <c r="AG2143" i="1"/>
  <c r="AB2143" i="1"/>
  <c r="V2143" i="1"/>
  <c r="AG2140" i="1"/>
  <c r="AB2140" i="1"/>
  <c r="V2140" i="1"/>
  <c r="AG2139" i="1"/>
  <c r="AB2139" i="1"/>
  <c r="V2139" i="1"/>
  <c r="AG2137" i="1"/>
  <c r="AB2137" i="1"/>
  <c r="V2137" i="1"/>
  <c r="AG2136" i="1"/>
  <c r="AB2136" i="1"/>
  <c r="V2136" i="1"/>
  <c r="AG2134" i="1"/>
  <c r="AB2134" i="1"/>
  <c r="V2134" i="1"/>
  <c r="AG2133" i="1"/>
  <c r="AB2133" i="1"/>
  <c r="V2133" i="1"/>
  <c r="AG2131" i="1"/>
  <c r="AB2131" i="1"/>
  <c r="V2131" i="1"/>
  <c r="AG2130" i="1"/>
  <c r="AB2130" i="1"/>
  <c r="V2130" i="1"/>
  <c r="AG2128" i="1"/>
  <c r="AB2128" i="1"/>
  <c r="V2128" i="1"/>
  <c r="AG2127" i="1"/>
  <c r="AB2127" i="1"/>
  <c r="V2127" i="1"/>
  <c r="AG2125" i="1"/>
  <c r="AB2125" i="1"/>
  <c r="V2125" i="1"/>
  <c r="AG2124" i="1"/>
  <c r="AB2124" i="1"/>
  <c r="V2124" i="1"/>
  <c r="AG2122" i="1"/>
  <c r="AB2122" i="1"/>
  <c r="V2122" i="1"/>
  <c r="AG2121" i="1"/>
  <c r="AB2121" i="1"/>
  <c r="V2121" i="1"/>
  <c r="AG2119" i="1"/>
  <c r="AB2119" i="1"/>
  <c r="V2119" i="1"/>
  <c r="AG2118" i="1"/>
  <c r="AB2118" i="1"/>
  <c r="V2118" i="1"/>
  <c r="AG2116" i="1"/>
  <c r="AB2116" i="1"/>
  <c r="V2116" i="1"/>
  <c r="AG2115" i="1"/>
  <c r="AB2115" i="1"/>
  <c r="V2115" i="1"/>
  <c r="AG2113" i="1"/>
  <c r="AB2113" i="1"/>
  <c r="V2113" i="1"/>
  <c r="AG2112" i="1"/>
  <c r="AB2112" i="1"/>
  <c r="V2112" i="1"/>
  <c r="AG2110" i="1"/>
  <c r="AB2110" i="1"/>
  <c r="V2110" i="1"/>
  <c r="AG2109" i="1"/>
  <c r="AB2109" i="1"/>
  <c r="V2109" i="1"/>
  <c r="AG2107" i="1"/>
  <c r="AB2107" i="1"/>
  <c r="V2107" i="1"/>
  <c r="AG2106" i="1"/>
  <c r="AB2106" i="1"/>
  <c r="V2106" i="1"/>
  <c r="AG2104" i="1"/>
  <c r="AB2104" i="1"/>
  <c r="V2104" i="1"/>
  <c r="AG2103" i="1"/>
  <c r="AB2103" i="1"/>
  <c r="V2103" i="1"/>
  <c r="AG2101" i="1"/>
  <c r="AB2101" i="1"/>
  <c r="V2101" i="1"/>
  <c r="AG2100" i="1"/>
  <c r="AB2100" i="1"/>
  <c r="V2100" i="1"/>
  <c r="AG2098" i="1"/>
  <c r="AB2098" i="1"/>
  <c r="V2098" i="1"/>
  <c r="AG2097" i="1"/>
  <c r="AB2097" i="1"/>
  <c r="V2097" i="1"/>
  <c r="AG2095" i="1"/>
  <c r="AB2095" i="1"/>
  <c r="V2095" i="1"/>
  <c r="AG2094" i="1"/>
  <c r="AB2094" i="1"/>
  <c r="V2094" i="1"/>
  <c r="AG2092" i="1"/>
  <c r="AB2092" i="1"/>
  <c r="V2092" i="1"/>
  <c r="AG2091" i="1"/>
  <c r="AB2091" i="1"/>
  <c r="V2091" i="1"/>
  <c r="AG2089" i="1"/>
  <c r="AB2089" i="1"/>
  <c r="V2089" i="1"/>
  <c r="AG2088" i="1"/>
  <c r="AB2088" i="1"/>
  <c r="V2088" i="1"/>
  <c r="AG2086" i="1"/>
  <c r="AB2086" i="1"/>
  <c r="V2086" i="1"/>
  <c r="AG2085" i="1"/>
  <c r="AB2085" i="1"/>
  <c r="V2085" i="1"/>
  <c r="AG2083" i="1"/>
  <c r="AB2083" i="1"/>
  <c r="V2083" i="1"/>
  <c r="AG2082" i="1"/>
  <c r="AB2082" i="1"/>
  <c r="V2082" i="1"/>
  <c r="AG2080" i="1"/>
  <c r="AB2080" i="1"/>
  <c r="V2080" i="1"/>
  <c r="AG2079" i="1"/>
  <c r="AB2079" i="1"/>
  <c r="V2079" i="1"/>
  <c r="AG2076" i="1"/>
  <c r="AB2076" i="1"/>
  <c r="V2076" i="1"/>
  <c r="AG2075" i="1"/>
  <c r="AB2075" i="1"/>
  <c r="V2075" i="1"/>
  <c r="AG2073" i="1"/>
  <c r="AB2073" i="1"/>
  <c r="V2073" i="1"/>
  <c r="AG2072" i="1"/>
  <c r="AB2072" i="1"/>
  <c r="V2072" i="1"/>
  <c r="AG2070" i="1"/>
  <c r="AB2070" i="1"/>
  <c r="V2070" i="1"/>
  <c r="AG2069" i="1"/>
  <c r="AB2069" i="1"/>
  <c r="V2069" i="1"/>
  <c r="AG2067" i="1"/>
  <c r="AB2067" i="1"/>
  <c r="V2067" i="1"/>
  <c r="AG2066" i="1"/>
  <c r="AB2066" i="1"/>
  <c r="V2066" i="1"/>
  <c r="AG2064" i="1"/>
  <c r="AB2064" i="1"/>
  <c r="V2064" i="1"/>
  <c r="AG2063" i="1"/>
  <c r="AB2063" i="1"/>
  <c r="V2063" i="1"/>
  <c r="AG2061" i="1"/>
  <c r="AB2061" i="1"/>
  <c r="V2061" i="1"/>
  <c r="AG2060" i="1"/>
  <c r="AB2060" i="1"/>
  <c r="V2060" i="1"/>
  <c r="AG2058" i="1"/>
  <c r="AB2058" i="1"/>
  <c r="V2058" i="1"/>
  <c r="AG2057" i="1"/>
  <c r="AB2057" i="1"/>
  <c r="V2057" i="1"/>
  <c r="AG2055" i="1"/>
  <c r="AB2055" i="1"/>
  <c r="V2055" i="1"/>
  <c r="AG2054" i="1"/>
  <c r="AB2054" i="1"/>
  <c r="V2054" i="1"/>
  <c r="AG2052" i="1"/>
  <c r="AB2052" i="1"/>
  <c r="V2052" i="1"/>
  <c r="AG2051" i="1"/>
  <c r="AB2051" i="1"/>
  <c r="V2051" i="1"/>
  <c r="AG2049" i="1"/>
  <c r="AB2049" i="1"/>
  <c r="V2049" i="1"/>
  <c r="AG2048" i="1"/>
  <c r="AB2048" i="1"/>
  <c r="V2048" i="1"/>
  <c r="AG2046" i="1"/>
  <c r="AB2046" i="1"/>
  <c r="V2046" i="1"/>
  <c r="AG2045" i="1"/>
  <c r="AB2045" i="1"/>
  <c r="V2045" i="1"/>
  <c r="AG2043" i="1"/>
  <c r="AB2043" i="1"/>
  <c r="V2043" i="1"/>
  <c r="AG2042" i="1"/>
  <c r="AB2042" i="1"/>
  <c r="V2042" i="1"/>
  <c r="AG2040" i="1"/>
  <c r="AB2040" i="1"/>
  <c r="V2040" i="1"/>
  <c r="AG2039" i="1"/>
  <c r="AB2039" i="1"/>
  <c r="V2039" i="1"/>
  <c r="AG2037" i="1"/>
  <c r="AB2037" i="1"/>
  <c r="V2037" i="1"/>
  <c r="AG2036" i="1"/>
  <c r="AB2036" i="1"/>
  <c r="V2036" i="1"/>
  <c r="AG2034" i="1"/>
  <c r="AB2034" i="1"/>
  <c r="V2034" i="1"/>
  <c r="AG2033" i="1"/>
  <c r="AB2033" i="1"/>
  <c r="V2033" i="1"/>
  <c r="AG2031" i="1"/>
  <c r="AB2031" i="1"/>
  <c r="V2031" i="1"/>
  <c r="AG2030" i="1"/>
  <c r="AB2030" i="1"/>
  <c r="V2030" i="1"/>
  <c r="AG2028" i="1"/>
  <c r="AB2028" i="1"/>
  <c r="V2028" i="1"/>
  <c r="AG2027" i="1"/>
  <c r="AB2027" i="1"/>
  <c r="V2027" i="1"/>
  <c r="AG2025" i="1"/>
  <c r="AB2025" i="1"/>
  <c r="V2025" i="1"/>
  <c r="AG2024" i="1"/>
  <c r="AB2024" i="1"/>
  <c r="V2024" i="1"/>
  <c r="AG2022" i="1"/>
  <c r="AB2022" i="1"/>
  <c r="V2022" i="1"/>
  <c r="AG2021" i="1"/>
  <c r="AB2021" i="1"/>
  <c r="V2021" i="1"/>
  <c r="AG2019" i="1"/>
  <c r="AB2019" i="1"/>
  <c r="V2019" i="1"/>
  <c r="AG2018" i="1"/>
  <c r="AB2018" i="1"/>
  <c r="V2018" i="1"/>
  <c r="AG2016" i="1"/>
  <c r="AB2016" i="1"/>
  <c r="V2016" i="1"/>
  <c r="AG2015" i="1"/>
  <c r="AB2015" i="1"/>
  <c r="V2015" i="1"/>
  <c r="AG2011" i="1"/>
  <c r="AB2011" i="1"/>
  <c r="V2011" i="1"/>
  <c r="AG2010" i="1"/>
  <c r="AB2010" i="1"/>
  <c r="V2010" i="1"/>
  <c r="AG2008" i="1"/>
  <c r="AB2008" i="1"/>
  <c r="V2008" i="1"/>
  <c r="AG2007" i="1"/>
  <c r="AB2007" i="1"/>
  <c r="V2007" i="1"/>
  <c r="AG2005" i="1"/>
  <c r="AB2005" i="1"/>
  <c r="V2005" i="1"/>
  <c r="AG2004" i="1"/>
  <c r="AB2004" i="1"/>
  <c r="V2004" i="1"/>
  <c r="AG2002" i="1"/>
  <c r="AB2002" i="1"/>
  <c r="V2002" i="1"/>
  <c r="AG2001" i="1"/>
  <c r="AB2001" i="1"/>
  <c r="V2001" i="1"/>
  <c r="AG1999" i="1"/>
  <c r="AB1999" i="1"/>
  <c r="V1999" i="1"/>
  <c r="AG1998" i="1"/>
  <c r="AB1998" i="1"/>
  <c r="V1998" i="1"/>
  <c r="AG1996" i="1"/>
  <c r="AB1996" i="1"/>
  <c r="V1996" i="1"/>
  <c r="AG1995" i="1"/>
  <c r="AB1995" i="1"/>
  <c r="V1995" i="1"/>
  <c r="AG1992" i="1"/>
  <c r="AB1992" i="1"/>
  <c r="V1992" i="1"/>
  <c r="AG1991" i="1"/>
  <c r="AB1991" i="1"/>
  <c r="V1991" i="1"/>
  <c r="AG1989" i="1"/>
  <c r="AB1989" i="1"/>
  <c r="V1989" i="1"/>
  <c r="AG1988" i="1"/>
  <c r="AB1988" i="1"/>
  <c r="V1988" i="1"/>
  <c r="AG1986" i="1"/>
  <c r="AB1986" i="1"/>
  <c r="V1986" i="1"/>
  <c r="AG1985" i="1"/>
  <c r="AB1985" i="1"/>
  <c r="V1985" i="1"/>
  <c r="AG1983" i="1"/>
  <c r="AB1983" i="1"/>
  <c r="V1983" i="1"/>
  <c r="AG1982" i="1"/>
  <c r="AB1982" i="1"/>
  <c r="V1982" i="1"/>
  <c r="AG1980" i="1"/>
  <c r="AB1980" i="1"/>
  <c r="V1980" i="1"/>
  <c r="AG1979" i="1"/>
  <c r="AB1979" i="1"/>
  <c r="V1979" i="1"/>
  <c r="AG1977" i="1"/>
  <c r="AB1977" i="1"/>
  <c r="V1977" i="1"/>
  <c r="AG1976" i="1"/>
  <c r="AB1976" i="1"/>
  <c r="V1976" i="1"/>
  <c r="AG1973" i="1"/>
  <c r="AB1973" i="1"/>
  <c r="V1973" i="1"/>
  <c r="AG1972" i="1"/>
  <c r="AB1972" i="1"/>
  <c r="V1972" i="1"/>
  <c r="AG1970" i="1"/>
  <c r="AB1970" i="1"/>
  <c r="V1970" i="1"/>
  <c r="AG1969" i="1"/>
  <c r="AB1969" i="1"/>
  <c r="V1969" i="1"/>
  <c r="AG1967" i="1"/>
  <c r="AB1967" i="1"/>
  <c r="V1967" i="1"/>
  <c r="AG1966" i="1"/>
  <c r="AB1966" i="1"/>
  <c r="V1966" i="1"/>
  <c r="AG1964" i="1"/>
  <c r="AB1964" i="1"/>
  <c r="V1964" i="1"/>
  <c r="AG1963" i="1"/>
  <c r="AB1963" i="1"/>
  <c r="V1963" i="1"/>
  <c r="AG1961" i="1"/>
  <c r="AB1961" i="1"/>
  <c r="V1961" i="1"/>
  <c r="AG1960" i="1"/>
  <c r="AB1960" i="1"/>
  <c r="V1960" i="1"/>
  <c r="AG1958" i="1"/>
  <c r="AB1958" i="1"/>
  <c r="V1958" i="1"/>
  <c r="AG1957" i="1"/>
  <c r="AB1957" i="1"/>
  <c r="V1957" i="1"/>
  <c r="AG1954" i="1"/>
  <c r="AB1954" i="1"/>
  <c r="V1954" i="1"/>
  <c r="AG1953" i="1"/>
  <c r="AB1953" i="1"/>
  <c r="V1953" i="1"/>
  <c r="AG1951" i="1"/>
  <c r="AB1951" i="1"/>
  <c r="V1951" i="1"/>
  <c r="AG1950" i="1"/>
  <c r="AB1950" i="1"/>
  <c r="V1950" i="1"/>
  <c r="AG1948" i="1"/>
  <c r="AB1948" i="1"/>
  <c r="V1948" i="1"/>
  <c r="AG1947" i="1"/>
  <c r="AB1947" i="1"/>
  <c r="V1947" i="1"/>
  <c r="AG1945" i="1"/>
  <c r="AB1945" i="1"/>
  <c r="V1945" i="1"/>
  <c r="AG1944" i="1"/>
  <c r="AB1944" i="1"/>
  <c r="V1944" i="1"/>
  <c r="AG1942" i="1"/>
  <c r="AB1942" i="1"/>
  <c r="V1942" i="1"/>
  <c r="AG1941" i="1"/>
  <c r="AB1941" i="1"/>
  <c r="V1941" i="1"/>
  <c r="AG1939" i="1"/>
  <c r="AB1939" i="1"/>
  <c r="V1939" i="1"/>
  <c r="AG1938" i="1"/>
  <c r="AB1938" i="1"/>
  <c r="V1938" i="1"/>
  <c r="AG1935" i="1"/>
  <c r="AB1935" i="1"/>
  <c r="V1935" i="1"/>
  <c r="AG1934" i="1"/>
  <c r="AB1934" i="1"/>
  <c r="V1934" i="1"/>
  <c r="AG1932" i="1"/>
  <c r="AB1932" i="1"/>
  <c r="V1932" i="1"/>
  <c r="AG1931" i="1"/>
  <c r="AB1931" i="1"/>
  <c r="V1931" i="1"/>
  <c r="AG1929" i="1"/>
  <c r="AB1929" i="1"/>
  <c r="V1929" i="1"/>
  <c r="AG1928" i="1"/>
  <c r="AB1928" i="1"/>
  <c r="V1928" i="1"/>
  <c r="AG1926" i="1"/>
  <c r="AB1926" i="1"/>
  <c r="V1926" i="1"/>
  <c r="AG1925" i="1"/>
  <c r="AB1925" i="1"/>
  <c r="V1925" i="1"/>
  <c r="AG1923" i="1"/>
  <c r="AB1923" i="1"/>
  <c r="V1923" i="1"/>
  <c r="AG1922" i="1"/>
  <c r="AB1922" i="1"/>
  <c r="V1922" i="1"/>
  <c r="AG1920" i="1"/>
  <c r="AB1920" i="1"/>
  <c r="V1920" i="1"/>
  <c r="AG1919" i="1"/>
  <c r="AB1919" i="1"/>
  <c r="V1919" i="1"/>
  <c r="AG1916" i="1"/>
  <c r="AB1916" i="1"/>
  <c r="V1916" i="1"/>
  <c r="AG1915" i="1"/>
  <c r="AB1915" i="1"/>
  <c r="V1915" i="1"/>
  <c r="AG1913" i="1"/>
  <c r="AB1913" i="1"/>
  <c r="V1913" i="1"/>
  <c r="AG1912" i="1"/>
  <c r="AB1912" i="1"/>
  <c r="V1912" i="1"/>
  <c r="AG1910" i="1"/>
  <c r="AB1910" i="1"/>
  <c r="V1910" i="1"/>
  <c r="AG1909" i="1"/>
  <c r="AB1909" i="1"/>
  <c r="V1909" i="1"/>
  <c r="AG1907" i="1"/>
  <c r="AB1907" i="1"/>
  <c r="V1907" i="1"/>
  <c r="AG1906" i="1"/>
  <c r="AB1906" i="1"/>
  <c r="V1906" i="1"/>
  <c r="AG1904" i="1"/>
  <c r="AB1904" i="1"/>
  <c r="V1904" i="1"/>
  <c r="AG1903" i="1"/>
  <c r="AB1903" i="1"/>
  <c r="V1903" i="1"/>
  <c r="AG1901" i="1"/>
  <c r="AB1901" i="1"/>
  <c r="V1901" i="1"/>
  <c r="AG1900" i="1"/>
  <c r="AB1900" i="1"/>
  <c r="V1900" i="1"/>
  <c r="AG1897" i="1"/>
  <c r="AB1897" i="1"/>
  <c r="V1897" i="1"/>
  <c r="AG1896" i="1"/>
  <c r="AB1896" i="1"/>
  <c r="V1896" i="1"/>
  <c r="AG1894" i="1"/>
  <c r="AB1894" i="1"/>
  <c r="V1894" i="1"/>
  <c r="AG1893" i="1"/>
  <c r="AB1893" i="1"/>
  <c r="V1893" i="1"/>
  <c r="AG1891" i="1"/>
  <c r="AB1891" i="1"/>
  <c r="V1891" i="1"/>
  <c r="AG1890" i="1"/>
  <c r="AB1890" i="1"/>
  <c r="V1890" i="1"/>
  <c r="AG1888" i="1"/>
  <c r="AB1888" i="1"/>
  <c r="V1888" i="1"/>
  <c r="AG1887" i="1"/>
  <c r="AB1887" i="1"/>
  <c r="V1887" i="1"/>
  <c r="AG1885" i="1"/>
  <c r="AB1885" i="1"/>
  <c r="V1885" i="1"/>
  <c r="AG1884" i="1"/>
  <c r="AB1884" i="1"/>
  <c r="V1884" i="1"/>
  <c r="AG1882" i="1"/>
  <c r="AB1882" i="1"/>
  <c r="V1882" i="1"/>
  <c r="AG1881" i="1"/>
  <c r="AB1881" i="1"/>
  <c r="V1881" i="1"/>
  <c r="AG1877" i="1"/>
  <c r="AB1877" i="1"/>
  <c r="V1877" i="1"/>
  <c r="AG1876" i="1"/>
  <c r="AB1876" i="1"/>
  <c r="V1876" i="1"/>
  <c r="AG1873" i="1"/>
  <c r="AB1873" i="1"/>
  <c r="V1873" i="1"/>
  <c r="AG1872" i="1"/>
  <c r="AB1872" i="1"/>
  <c r="V1872" i="1"/>
  <c r="AG1869" i="1"/>
  <c r="AB1869" i="1"/>
  <c r="V1869" i="1"/>
  <c r="AG1868" i="1"/>
  <c r="AB1868" i="1"/>
  <c r="V1868" i="1"/>
  <c r="AG1865" i="1"/>
  <c r="AB1865" i="1"/>
  <c r="V1865" i="1"/>
  <c r="AG1864" i="1"/>
  <c r="AB1864" i="1"/>
  <c r="V1864" i="1"/>
  <c r="AG1861" i="1"/>
  <c r="AB1861" i="1"/>
  <c r="V1861" i="1"/>
  <c r="AG1860" i="1"/>
  <c r="AB1860" i="1"/>
  <c r="V1860" i="1"/>
  <c r="AG1857" i="1"/>
  <c r="AB1857" i="1"/>
  <c r="V1857" i="1"/>
  <c r="AG1856" i="1"/>
  <c r="AB1856" i="1"/>
  <c r="V1856" i="1"/>
  <c r="AG1853" i="1"/>
  <c r="AB1853" i="1"/>
  <c r="V1853" i="1"/>
  <c r="AG1852" i="1"/>
  <c r="AB1852" i="1"/>
  <c r="V1852" i="1"/>
  <c r="AG1849" i="1"/>
  <c r="AB1849" i="1"/>
  <c r="V1849" i="1"/>
  <c r="AG1848" i="1"/>
  <c r="AB1848" i="1"/>
  <c r="V1848" i="1"/>
  <c r="AG1845" i="1"/>
  <c r="AB1845" i="1"/>
  <c r="V1845" i="1"/>
  <c r="AG1844" i="1"/>
  <c r="AB1844" i="1"/>
  <c r="V1844" i="1"/>
  <c r="AG1840" i="1"/>
  <c r="AB1840" i="1"/>
  <c r="V1840" i="1"/>
  <c r="AG1839" i="1"/>
  <c r="AB1839" i="1"/>
  <c r="V1839" i="1"/>
  <c r="AG1837" i="1"/>
  <c r="AB1837" i="1"/>
  <c r="V1837" i="1"/>
  <c r="AG1836" i="1"/>
  <c r="AB1836" i="1"/>
  <c r="V1836" i="1"/>
  <c r="AG1834" i="1"/>
  <c r="AB1834" i="1"/>
  <c r="V1834" i="1"/>
  <c r="AG1833" i="1"/>
  <c r="AB1833" i="1"/>
  <c r="V1833" i="1"/>
  <c r="AG1831" i="1"/>
  <c r="AB1831" i="1"/>
  <c r="V1831" i="1"/>
  <c r="AG1830" i="1"/>
  <c r="AB1830" i="1"/>
  <c r="V1830" i="1"/>
  <c r="AG1828" i="1"/>
  <c r="AB1828" i="1"/>
  <c r="V1828" i="1"/>
  <c r="AG1827" i="1"/>
  <c r="AB1827" i="1"/>
  <c r="V1827" i="1"/>
  <c r="AG1824" i="1"/>
  <c r="AB1824" i="1"/>
  <c r="V1824" i="1"/>
  <c r="AG1823" i="1"/>
  <c r="AB1823" i="1"/>
  <c r="V1823" i="1"/>
  <c r="AG1821" i="1"/>
  <c r="AB1821" i="1"/>
  <c r="V1821" i="1"/>
  <c r="AG1820" i="1"/>
  <c r="AB1820" i="1"/>
  <c r="V1820" i="1"/>
  <c r="AG1818" i="1"/>
  <c r="AB1818" i="1"/>
  <c r="V1818" i="1"/>
  <c r="AG1817" i="1"/>
  <c r="AB1817" i="1"/>
  <c r="V1817" i="1"/>
  <c r="AG1815" i="1"/>
  <c r="AB1815" i="1"/>
  <c r="V1815" i="1"/>
  <c r="AG1814" i="1"/>
  <c r="AB1814" i="1"/>
  <c r="V1814" i="1"/>
  <c r="AG1812" i="1"/>
  <c r="AB1812" i="1"/>
  <c r="V1812" i="1"/>
  <c r="AG1811" i="1"/>
  <c r="AB1811" i="1"/>
  <c r="V1811" i="1"/>
  <c r="AG1808" i="1"/>
  <c r="AB1808" i="1"/>
  <c r="V1808" i="1"/>
  <c r="AG1807" i="1"/>
  <c r="AB1807" i="1"/>
  <c r="V1807" i="1"/>
  <c r="AG1805" i="1"/>
  <c r="AB1805" i="1"/>
  <c r="V1805" i="1"/>
  <c r="AG1804" i="1"/>
  <c r="AB1804" i="1"/>
  <c r="V1804" i="1"/>
  <c r="AG1802" i="1"/>
  <c r="AB1802" i="1"/>
  <c r="V1802" i="1"/>
  <c r="AG1801" i="1"/>
  <c r="AB1801" i="1"/>
  <c r="V1801" i="1"/>
  <c r="AG1799" i="1"/>
  <c r="AB1799" i="1"/>
  <c r="V1799" i="1"/>
  <c r="AG1798" i="1"/>
  <c r="AB1798" i="1"/>
  <c r="V1798" i="1"/>
  <c r="AG1796" i="1"/>
  <c r="AB1796" i="1"/>
  <c r="V1796" i="1"/>
  <c r="AG1795" i="1"/>
  <c r="AB1795" i="1"/>
  <c r="V1795" i="1"/>
  <c r="AG1792" i="1"/>
  <c r="AB1792" i="1"/>
  <c r="V1792" i="1"/>
  <c r="AG1791" i="1"/>
  <c r="AB1791" i="1"/>
  <c r="V1791" i="1"/>
  <c r="AG1789" i="1"/>
  <c r="AB1789" i="1"/>
  <c r="V1789" i="1"/>
  <c r="AG1788" i="1"/>
  <c r="AB1788" i="1"/>
  <c r="V1788" i="1"/>
  <c r="AG1786" i="1"/>
  <c r="AB1786" i="1"/>
  <c r="V1786" i="1"/>
  <c r="AG1785" i="1"/>
  <c r="AB1785" i="1"/>
  <c r="V1785" i="1"/>
  <c r="AG1783" i="1"/>
  <c r="AB1783" i="1"/>
  <c r="V1783" i="1"/>
  <c r="AG1782" i="1"/>
  <c r="AB1782" i="1"/>
  <c r="V1782" i="1"/>
  <c r="AG1780" i="1"/>
  <c r="AB1780" i="1"/>
  <c r="V1780" i="1"/>
  <c r="AG1779" i="1"/>
  <c r="AB1779" i="1"/>
  <c r="V1779" i="1"/>
  <c r="AG1776" i="1"/>
  <c r="AB1776" i="1"/>
  <c r="V1776" i="1"/>
  <c r="AG1775" i="1"/>
  <c r="AB1775" i="1"/>
  <c r="V1775" i="1"/>
  <c r="AG1773" i="1"/>
  <c r="AB1773" i="1"/>
  <c r="V1773" i="1"/>
  <c r="AG1772" i="1"/>
  <c r="AB1772" i="1"/>
  <c r="V1772" i="1"/>
  <c r="AG1770" i="1"/>
  <c r="AB1770" i="1"/>
  <c r="V1770" i="1"/>
  <c r="AG1769" i="1"/>
  <c r="AB1769" i="1"/>
  <c r="V1769" i="1"/>
  <c r="AG1767" i="1"/>
  <c r="AB1767" i="1"/>
  <c r="V1767" i="1"/>
  <c r="AG1766" i="1"/>
  <c r="AB1766" i="1"/>
  <c r="V1766" i="1"/>
  <c r="AG1764" i="1"/>
  <c r="AB1764" i="1"/>
  <c r="V1764" i="1"/>
  <c r="AG1763" i="1"/>
  <c r="AB1763" i="1"/>
  <c r="V1763" i="1"/>
  <c r="AG1760" i="1"/>
  <c r="AB1760" i="1"/>
  <c r="V1760" i="1"/>
  <c r="AG1759" i="1"/>
  <c r="AB1759" i="1"/>
  <c r="V1759" i="1"/>
  <c r="AG1757" i="1"/>
  <c r="AB1757" i="1"/>
  <c r="V1757" i="1"/>
  <c r="AG1756" i="1"/>
  <c r="AB1756" i="1"/>
  <c r="V1756" i="1"/>
  <c r="AG1754" i="1"/>
  <c r="AB1754" i="1"/>
  <c r="V1754" i="1"/>
  <c r="AG1753" i="1"/>
  <c r="AB1753" i="1"/>
  <c r="V1753" i="1"/>
  <c r="AG1751" i="1"/>
  <c r="AB1751" i="1"/>
  <c r="V1751" i="1"/>
  <c r="AG1750" i="1"/>
  <c r="AB1750" i="1"/>
  <c r="V1750" i="1"/>
  <c r="AG1748" i="1"/>
  <c r="AB1748" i="1"/>
  <c r="V1748" i="1"/>
  <c r="AG1747" i="1"/>
  <c r="AB1747" i="1"/>
  <c r="V1747" i="1"/>
  <c r="AG1744" i="1"/>
  <c r="AB1744" i="1"/>
  <c r="V1744" i="1"/>
  <c r="AG1743" i="1"/>
  <c r="AB1743" i="1"/>
  <c r="V1743" i="1"/>
  <c r="AG1741" i="1"/>
  <c r="AB1741" i="1"/>
  <c r="V1741" i="1"/>
  <c r="AG1740" i="1"/>
  <c r="AB1740" i="1"/>
  <c r="V1740" i="1"/>
  <c r="AG1738" i="1"/>
  <c r="AB1738" i="1"/>
  <c r="V1738" i="1"/>
  <c r="AG1737" i="1"/>
  <c r="AB1737" i="1"/>
  <c r="V1737" i="1"/>
  <c r="AG1735" i="1"/>
  <c r="AB1735" i="1"/>
  <c r="V1735" i="1"/>
  <c r="AG1734" i="1"/>
  <c r="AB1734" i="1"/>
  <c r="V1734" i="1"/>
  <c r="AG1732" i="1"/>
  <c r="AB1732" i="1"/>
  <c r="V1732" i="1"/>
  <c r="AG1731" i="1"/>
  <c r="AB1731" i="1"/>
  <c r="V1731" i="1"/>
  <c r="AG1728" i="1"/>
  <c r="AB1728" i="1"/>
  <c r="V1728" i="1"/>
  <c r="AG1727" i="1"/>
  <c r="AB1727" i="1"/>
  <c r="V1727" i="1"/>
  <c r="AG1725" i="1"/>
  <c r="AB1725" i="1"/>
  <c r="V1725" i="1"/>
  <c r="AG1724" i="1"/>
  <c r="AB1724" i="1"/>
  <c r="V1724" i="1"/>
  <c r="AG1722" i="1"/>
  <c r="AB1722" i="1"/>
  <c r="V1722" i="1"/>
  <c r="AG1721" i="1"/>
  <c r="AB1721" i="1"/>
  <c r="V1721" i="1"/>
  <c r="AG1719" i="1"/>
  <c r="AB1719" i="1"/>
  <c r="V1719" i="1"/>
  <c r="AG1718" i="1"/>
  <c r="AB1718" i="1"/>
  <c r="V1718" i="1"/>
  <c r="AG1716" i="1"/>
  <c r="AB1716" i="1"/>
  <c r="V1716" i="1"/>
  <c r="AG1715" i="1"/>
  <c r="AB1715" i="1"/>
  <c r="V1715" i="1"/>
  <c r="AG1712" i="1"/>
  <c r="AB1712" i="1"/>
  <c r="V1712" i="1"/>
  <c r="AG1711" i="1"/>
  <c r="AB1711" i="1"/>
  <c r="V1711" i="1"/>
  <c r="AG1709" i="1"/>
  <c r="AB1709" i="1"/>
  <c r="V1709" i="1"/>
  <c r="AG1708" i="1"/>
  <c r="AB1708" i="1"/>
  <c r="V1708" i="1"/>
  <c r="AG1706" i="1"/>
  <c r="AB1706" i="1"/>
  <c r="V1706" i="1"/>
  <c r="AG1705" i="1"/>
  <c r="AB1705" i="1"/>
  <c r="V1705" i="1"/>
  <c r="AG1703" i="1"/>
  <c r="AB1703" i="1"/>
  <c r="V1703" i="1"/>
  <c r="AG1702" i="1"/>
  <c r="AB1702" i="1"/>
  <c r="V1702" i="1"/>
  <c r="AG1700" i="1"/>
  <c r="AB1700" i="1"/>
  <c r="V1700" i="1"/>
  <c r="AG1699" i="1"/>
  <c r="AB1699" i="1"/>
  <c r="V1699" i="1"/>
  <c r="AG1695" i="1"/>
  <c r="AB1695" i="1"/>
  <c r="V1695" i="1"/>
  <c r="AG1694" i="1"/>
  <c r="AB1694" i="1"/>
  <c r="V1694" i="1"/>
  <c r="AG1691" i="1"/>
  <c r="AB1691" i="1"/>
  <c r="V1691" i="1"/>
  <c r="AG1690" i="1"/>
  <c r="AB1690" i="1"/>
  <c r="V1690" i="1"/>
  <c r="AG1687" i="1"/>
  <c r="AB1687" i="1"/>
  <c r="V1687" i="1"/>
  <c r="AG1686" i="1"/>
  <c r="AB1686" i="1"/>
  <c r="V1686" i="1"/>
  <c r="AG1683" i="1"/>
  <c r="AB1683" i="1"/>
  <c r="V1683" i="1"/>
  <c r="AG1682" i="1"/>
  <c r="AB1682" i="1"/>
  <c r="V1682" i="1"/>
  <c r="AG1679" i="1"/>
  <c r="AB1679" i="1"/>
  <c r="V1679" i="1"/>
  <c r="AG1678" i="1"/>
  <c r="AB1678" i="1"/>
  <c r="V1678" i="1"/>
  <c r="AG1675" i="1"/>
  <c r="AB1675" i="1"/>
  <c r="V1675" i="1"/>
  <c r="AG1674" i="1"/>
  <c r="AB1674" i="1"/>
  <c r="V1674" i="1"/>
  <c r="AG1670" i="1"/>
  <c r="AB1670" i="1"/>
  <c r="V1670" i="1"/>
  <c r="AG1669" i="1"/>
  <c r="AB1669" i="1"/>
  <c r="V1669" i="1"/>
  <c r="AG1667" i="1"/>
  <c r="AB1667" i="1"/>
  <c r="V1667" i="1"/>
  <c r="AG1666" i="1"/>
  <c r="AB1666" i="1"/>
  <c r="V1666" i="1"/>
  <c r="AG1664" i="1"/>
  <c r="AB1664" i="1"/>
  <c r="V1664" i="1"/>
  <c r="AG1663" i="1"/>
  <c r="AB1663" i="1"/>
  <c r="V1663" i="1"/>
  <c r="AG1661" i="1"/>
  <c r="AB1661" i="1"/>
  <c r="V1661" i="1"/>
  <c r="AG1660" i="1"/>
  <c r="AB1660" i="1"/>
  <c r="V1660" i="1"/>
  <c r="AG1658" i="1"/>
  <c r="AB1658" i="1"/>
  <c r="V1658" i="1"/>
  <c r="AG1657" i="1"/>
  <c r="AB1657" i="1"/>
  <c r="V1657" i="1"/>
  <c r="AG1655" i="1"/>
  <c r="AB1655" i="1"/>
  <c r="V1655" i="1"/>
  <c r="AG1654" i="1"/>
  <c r="AB1654" i="1"/>
  <c r="V1654" i="1"/>
  <c r="AG1652" i="1"/>
  <c r="AB1652" i="1"/>
  <c r="V1652" i="1"/>
  <c r="AG1651" i="1"/>
  <c r="AB1651" i="1"/>
  <c r="V1651" i="1"/>
  <c r="AG1649" i="1"/>
  <c r="AB1649" i="1"/>
  <c r="V1649" i="1"/>
  <c r="AG1648" i="1"/>
  <c r="AB1648" i="1"/>
  <c r="V1648" i="1"/>
  <c r="AG1645" i="1"/>
  <c r="AB1645" i="1"/>
  <c r="V1645" i="1"/>
  <c r="AG1644" i="1"/>
  <c r="AB1644" i="1"/>
  <c r="V1644" i="1"/>
  <c r="AG1642" i="1"/>
  <c r="AB1642" i="1"/>
  <c r="V1642" i="1"/>
  <c r="AG1641" i="1"/>
  <c r="AB1641" i="1"/>
  <c r="V1641" i="1"/>
  <c r="AG1639" i="1"/>
  <c r="AB1639" i="1"/>
  <c r="V1639" i="1"/>
  <c r="AG1638" i="1"/>
  <c r="AB1638" i="1"/>
  <c r="V1638" i="1"/>
  <c r="AG1636" i="1"/>
  <c r="AB1636" i="1"/>
  <c r="V1636" i="1"/>
  <c r="AG1635" i="1"/>
  <c r="AB1635" i="1"/>
  <c r="V1635" i="1"/>
  <c r="AG1633" i="1"/>
  <c r="AB1633" i="1"/>
  <c r="V1633" i="1"/>
  <c r="AG1632" i="1"/>
  <c r="AB1632" i="1"/>
  <c r="V1632" i="1"/>
  <c r="AG1630" i="1"/>
  <c r="AB1630" i="1"/>
  <c r="V1630" i="1"/>
  <c r="AG1629" i="1"/>
  <c r="AB1629" i="1"/>
  <c r="V1629" i="1"/>
  <c r="AG1627" i="1"/>
  <c r="AB1627" i="1"/>
  <c r="V1627" i="1"/>
  <c r="AG1626" i="1"/>
  <c r="AB1626" i="1"/>
  <c r="V1626" i="1"/>
  <c r="AG1624" i="1"/>
  <c r="AB1624" i="1"/>
  <c r="V1624" i="1"/>
  <c r="AG1623" i="1"/>
  <c r="AB1623" i="1"/>
  <c r="V1623" i="1"/>
  <c r="AG1620" i="1"/>
  <c r="AB1620" i="1"/>
  <c r="V1620" i="1"/>
  <c r="AG1619" i="1"/>
  <c r="AB1619" i="1"/>
  <c r="V1619" i="1"/>
  <c r="AG1617" i="1"/>
  <c r="AB1617" i="1"/>
  <c r="V1617" i="1"/>
  <c r="AG1616" i="1"/>
  <c r="AB1616" i="1"/>
  <c r="V1616" i="1"/>
  <c r="AG1614" i="1"/>
  <c r="AB1614" i="1"/>
  <c r="V1614" i="1"/>
  <c r="AG1613" i="1"/>
  <c r="AB1613" i="1"/>
  <c r="V1613" i="1"/>
  <c r="AG1611" i="1"/>
  <c r="AB1611" i="1"/>
  <c r="V1611" i="1"/>
  <c r="AG1610" i="1"/>
  <c r="AB1610" i="1"/>
  <c r="V1610" i="1"/>
  <c r="AG1608" i="1"/>
  <c r="AB1608" i="1"/>
  <c r="V1608" i="1"/>
  <c r="AG1607" i="1"/>
  <c r="AB1607" i="1"/>
  <c r="V1607" i="1"/>
  <c r="AG1605" i="1"/>
  <c r="AB1605" i="1"/>
  <c r="V1605" i="1"/>
  <c r="AG1604" i="1"/>
  <c r="AB1604" i="1"/>
  <c r="V1604" i="1"/>
  <c r="AG1602" i="1"/>
  <c r="AB1602" i="1"/>
  <c r="V1602" i="1"/>
  <c r="AG1601" i="1"/>
  <c r="AB1601" i="1"/>
  <c r="V1601" i="1"/>
  <c r="AG1599" i="1"/>
  <c r="AB1599" i="1"/>
  <c r="V1599" i="1"/>
  <c r="AG1598" i="1"/>
  <c r="AB1598" i="1"/>
  <c r="V1598" i="1"/>
  <c r="AG1595" i="1"/>
  <c r="AB1595" i="1"/>
  <c r="V1595" i="1"/>
  <c r="AG1594" i="1"/>
  <c r="AB1594" i="1"/>
  <c r="V1594" i="1"/>
  <c r="AG1592" i="1"/>
  <c r="AB1592" i="1"/>
  <c r="V1592" i="1"/>
  <c r="AG1591" i="1"/>
  <c r="AB1591" i="1"/>
  <c r="V1591" i="1"/>
  <c r="AG1589" i="1"/>
  <c r="AB1589" i="1"/>
  <c r="V1589" i="1"/>
  <c r="AG1588" i="1"/>
  <c r="AB1588" i="1"/>
  <c r="V1588" i="1"/>
  <c r="AG1586" i="1"/>
  <c r="AB1586" i="1"/>
  <c r="V1586" i="1"/>
  <c r="AG1585" i="1"/>
  <c r="AB1585" i="1"/>
  <c r="V1585" i="1"/>
  <c r="AG1583" i="1"/>
  <c r="AB1583" i="1"/>
  <c r="V1583" i="1"/>
  <c r="AG1582" i="1"/>
  <c r="AB1582" i="1"/>
  <c r="V1582" i="1"/>
  <c r="AG1580" i="1"/>
  <c r="AB1580" i="1"/>
  <c r="V1580" i="1"/>
  <c r="AG1579" i="1"/>
  <c r="AB1579" i="1"/>
  <c r="V1579" i="1"/>
  <c r="AG1577" i="1"/>
  <c r="AB1577" i="1"/>
  <c r="V1577" i="1"/>
  <c r="AG1576" i="1"/>
  <c r="AB1576" i="1"/>
  <c r="V1576" i="1"/>
  <c r="AG1574" i="1"/>
  <c r="AB1574" i="1"/>
  <c r="V1574" i="1"/>
  <c r="AG1573" i="1"/>
  <c r="AB1573" i="1"/>
  <c r="V1573" i="1"/>
  <c r="AG1570" i="1"/>
  <c r="AB1570" i="1"/>
  <c r="V1570" i="1"/>
  <c r="AG1569" i="1"/>
  <c r="AB1569" i="1"/>
  <c r="V1569" i="1"/>
  <c r="AG1567" i="1"/>
  <c r="AB1567" i="1"/>
  <c r="V1567" i="1"/>
  <c r="AG1566" i="1"/>
  <c r="AB1566" i="1"/>
  <c r="V1566" i="1"/>
  <c r="AG1564" i="1"/>
  <c r="AB1564" i="1"/>
  <c r="V1564" i="1"/>
  <c r="AG1563" i="1"/>
  <c r="AB1563" i="1"/>
  <c r="V1563" i="1"/>
  <c r="AG1561" i="1"/>
  <c r="AB1561" i="1"/>
  <c r="V1561" i="1"/>
  <c r="AG1560" i="1"/>
  <c r="AB1560" i="1"/>
  <c r="V1560" i="1"/>
  <c r="AG1558" i="1"/>
  <c r="AB1558" i="1"/>
  <c r="V1558" i="1"/>
  <c r="AG1557" i="1"/>
  <c r="AB1557" i="1"/>
  <c r="V1557" i="1"/>
  <c r="AG1555" i="1"/>
  <c r="AB1555" i="1"/>
  <c r="V1555" i="1"/>
  <c r="AG1554" i="1"/>
  <c r="AB1554" i="1"/>
  <c r="V1554" i="1"/>
  <c r="AG1552" i="1"/>
  <c r="AB1552" i="1"/>
  <c r="V1552" i="1"/>
  <c r="AG1551" i="1"/>
  <c r="AB1551" i="1"/>
  <c r="V1551" i="1"/>
  <c r="AG1549" i="1"/>
  <c r="AB1549" i="1"/>
  <c r="V1549" i="1"/>
  <c r="AG1548" i="1"/>
  <c r="AB1548" i="1"/>
  <c r="V1548" i="1"/>
  <c r="AG1545" i="1"/>
  <c r="AB1545" i="1"/>
  <c r="V1545" i="1"/>
  <c r="AG1544" i="1"/>
  <c r="AB1544" i="1"/>
  <c r="V1544" i="1"/>
  <c r="AG1542" i="1"/>
  <c r="AB1542" i="1"/>
  <c r="V1542" i="1"/>
  <c r="AG1541" i="1"/>
  <c r="AB1541" i="1"/>
  <c r="V1541" i="1"/>
  <c r="AG1539" i="1"/>
  <c r="AB1539" i="1"/>
  <c r="V1539" i="1"/>
  <c r="AG1538" i="1"/>
  <c r="AB1538" i="1"/>
  <c r="V1538" i="1"/>
  <c r="AG1536" i="1"/>
  <c r="AB1536" i="1"/>
  <c r="V1536" i="1"/>
  <c r="AG1535" i="1"/>
  <c r="AB1535" i="1"/>
  <c r="V1535" i="1"/>
  <c r="AG1533" i="1"/>
  <c r="AB1533" i="1"/>
  <c r="V1533" i="1"/>
  <c r="AG1532" i="1"/>
  <c r="AB1532" i="1"/>
  <c r="V1532" i="1"/>
  <c r="AG1530" i="1"/>
  <c r="AB1530" i="1"/>
  <c r="V1530" i="1"/>
  <c r="AG1529" i="1"/>
  <c r="AB1529" i="1"/>
  <c r="V1529" i="1"/>
  <c r="AG1527" i="1"/>
  <c r="AB1527" i="1"/>
  <c r="V1527" i="1"/>
  <c r="AG1526" i="1"/>
  <c r="AB1526" i="1"/>
  <c r="V1526" i="1"/>
  <c r="AG1524" i="1"/>
  <c r="AB1524" i="1"/>
  <c r="V1524" i="1"/>
  <c r="AG1523" i="1"/>
  <c r="AB1523" i="1"/>
  <c r="V1523" i="1"/>
  <c r="AG1520" i="1"/>
  <c r="AB1520" i="1"/>
  <c r="V1520" i="1"/>
  <c r="AG1519" i="1"/>
  <c r="AB1519" i="1"/>
  <c r="V1519" i="1"/>
  <c r="AG1517" i="1"/>
  <c r="AB1517" i="1"/>
  <c r="V1517" i="1"/>
  <c r="AG1516" i="1"/>
  <c r="AB1516" i="1"/>
  <c r="V1516" i="1"/>
  <c r="AG1514" i="1"/>
  <c r="AB1514" i="1"/>
  <c r="V1514" i="1"/>
  <c r="AG1513" i="1"/>
  <c r="AB1513" i="1"/>
  <c r="V1513" i="1"/>
  <c r="AG1511" i="1"/>
  <c r="AB1511" i="1"/>
  <c r="V1511" i="1"/>
  <c r="AG1510" i="1"/>
  <c r="AB1510" i="1"/>
  <c r="V1510" i="1"/>
  <c r="AG1508" i="1"/>
  <c r="AB1508" i="1"/>
  <c r="V1508" i="1"/>
  <c r="AG1507" i="1"/>
  <c r="AB1507" i="1"/>
  <c r="V1507" i="1"/>
  <c r="AG1505" i="1"/>
  <c r="AB1505" i="1"/>
  <c r="V1505" i="1"/>
  <c r="AG1504" i="1"/>
  <c r="AB1504" i="1"/>
  <c r="V1504" i="1"/>
  <c r="AG1502" i="1"/>
  <c r="AB1502" i="1"/>
  <c r="V1502" i="1"/>
  <c r="AG1501" i="1"/>
  <c r="AB1501" i="1"/>
  <c r="V1501" i="1"/>
  <c r="AG1499" i="1"/>
  <c r="AB1499" i="1"/>
  <c r="V1499" i="1"/>
  <c r="AG1498" i="1"/>
  <c r="AB1498" i="1"/>
  <c r="V1498" i="1"/>
  <c r="AG1495" i="1"/>
  <c r="AB1495" i="1"/>
  <c r="V1495" i="1"/>
  <c r="AG1494" i="1"/>
  <c r="AB1494" i="1"/>
  <c r="V1494" i="1"/>
  <c r="AG1492" i="1"/>
  <c r="AB1492" i="1"/>
  <c r="V1492" i="1"/>
  <c r="AG1491" i="1"/>
  <c r="AB1491" i="1"/>
  <c r="V1491" i="1"/>
  <c r="AG1489" i="1"/>
  <c r="AB1489" i="1"/>
  <c r="V1489" i="1"/>
  <c r="AG1488" i="1"/>
  <c r="AB1488" i="1"/>
  <c r="V1488" i="1"/>
  <c r="AG1486" i="1"/>
  <c r="AB1486" i="1"/>
  <c r="V1486" i="1"/>
  <c r="AG1485" i="1"/>
  <c r="AB1485" i="1"/>
  <c r="V1485" i="1"/>
  <c r="AG1483" i="1"/>
  <c r="AB1483" i="1"/>
  <c r="V1483" i="1"/>
  <c r="AG1482" i="1"/>
  <c r="AB1482" i="1"/>
  <c r="V1482" i="1"/>
  <c r="AG1480" i="1"/>
  <c r="AB1480" i="1"/>
  <c r="V1480" i="1"/>
  <c r="AG1479" i="1"/>
  <c r="AB1479" i="1"/>
  <c r="V1479" i="1"/>
  <c r="AG1477" i="1"/>
  <c r="AB1477" i="1"/>
  <c r="V1477" i="1"/>
  <c r="AG1476" i="1"/>
  <c r="AB1476" i="1"/>
  <c r="V1476" i="1"/>
  <c r="AG1474" i="1"/>
  <c r="AB1474" i="1"/>
  <c r="V1474" i="1"/>
  <c r="AG1473" i="1"/>
  <c r="AB1473" i="1"/>
  <c r="V1473" i="1"/>
  <c r="AG1470" i="1"/>
  <c r="AB1470" i="1"/>
  <c r="V1470" i="1"/>
  <c r="AG1469" i="1"/>
  <c r="AB1469" i="1"/>
  <c r="V1469" i="1"/>
  <c r="AG1467" i="1"/>
  <c r="AB1467" i="1"/>
  <c r="V1467" i="1"/>
  <c r="AG1466" i="1"/>
  <c r="AB1466" i="1"/>
  <c r="V1466" i="1"/>
  <c r="AG1464" i="1"/>
  <c r="AB1464" i="1"/>
  <c r="V1464" i="1"/>
  <c r="AG1463" i="1"/>
  <c r="AB1463" i="1"/>
  <c r="V1463" i="1"/>
  <c r="AG1461" i="1"/>
  <c r="AB1461" i="1"/>
  <c r="V1461" i="1"/>
  <c r="AG1460" i="1"/>
  <c r="AB1460" i="1"/>
  <c r="V1460" i="1"/>
  <c r="AG1458" i="1"/>
  <c r="AB1458" i="1"/>
  <c r="V1458" i="1"/>
  <c r="AG1457" i="1"/>
  <c r="AB1457" i="1"/>
  <c r="V1457" i="1"/>
  <c r="AG1455" i="1"/>
  <c r="AB1455" i="1"/>
  <c r="V1455" i="1"/>
  <c r="AG1454" i="1"/>
  <c r="AB1454" i="1"/>
  <c r="V1454" i="1"/>
  <c r="AG1452" i="1"/>
  <c r="AB1452" i="1"/>
  <c r="V1452" i="1"/>
  <c r="AG1451" i="1"/>
  <c r="AB1451" i="1"/>
  <c r="V1451" i="1"/>
  <c r="AG1449" i="1"/>
  <c r="AB1449" i="1"/>
  <c r="V1449" i="1"/>
  <c r="AG1448" i="1"/>
  <c r="AB1448" i="1"/>
  <c r="V1448" i="1"/>
  <c r="AG1444" i="1"/>
  <c r="AB1444" i="1"/>
  <c r="V1444" i="1"/>
  <c r="AG1443" i="1"/>
  <c r="AB1443" i="1"/>
  <c r="V1443" i="1"/>
  <c r="AG1441" i="1"/>
  <c r="AB1441" i="1"/>
  <c r="V1441" i="1"/>
  <c r="AG1440" i="1"/>
  <c r="AB1440" i="1"/>
  <c r="V1440" i="1"/>
  <c r="AG1438" i="1"/>
  <c r="AB1438" i="1"/>
  <c r="V1438" i="1"/>
  <c r="AG1437" i="1"/>
  <c r="AB1437" i="1"/>
  <c r="V1437" i="1"/>
  <c r="AG1435" i="1"/>
  <c r="AB1435" i="1"/>
  <c r="V1435" i="1"/>
  <c r="AG1434" i="1"/>
  <c r="AB1434" i="1"/>
  <c r="V1434" i="1"/>
  <c r="AG1432" i="1"/>
  <c r="AB1432" i="1"/>
  <c r="V1432" i="1"/>
  <c r="AG1431" i="1"/>
  <c r="AB1431" i="1"/>
  <c r="V1431" i="1"/>
  <c r="AG1428" i="1"/>
  <c r="AB1428" i="1"/>
  <c r="V1428" i="1"/>
  <c r="AG1427" i="1"/>
  <c r="AB1427" i="1"/>
  <c r="V1427" i="1"/>
  <c r="AG1425" i="1"/>
  <c r="AB1425" i="1"/>
  <c r="V1425" i="1"/>
  <c r="AG1424" i="1"/>
  <c r="AB1424" i="1"/>
  <c r="V1424" i="1"/>
  <c r="AG1422" i="1"/>
  <c r="AB1422" i="1"/>
  <c r="V1422" i="1"/>
  <c r="AG1421" i="1"/>
  <c r="AB1421" i="1"/>
  <c r="V1421" i="1"/>
  <c r="AG1419" i="1"/>
  <c r="AB1419" i="1"/>
  <c r="V1419" i="1"/>
  <c r="AG1418" i="1"/>
  <c r="AB1418" i="1"/>
  <c r="V1418" i="1"/>
  <c r="AG1416" i="1"/>
  <c r="AB1416" i="1"/>
  <c r="V1416" i="1"/>
  <c r="AG1415" i="1"/>
  <c r="AB1415" i="1"/>
  <c r="V1415" i="1"/>
  <c r="AG1412" i="1"/>
  <c r="AB1412" i="1"/>
  <c r="V1412" i="1"/>
  <c r="AG1411" i="1"/>
  <c r="AB1411" i="1"/>
  <c r="V1411" i="1"/>
  <c r="AG1409" i="1"/>
  <c r="AB1409" i="1"/>
  <c r="V1409" i="1"/>
  <c r="AG1408" i="1"/>
  <c r="AB1408" i="1"/>
  <c r="V1408" i="1"/>
  <c r="AG1406" i="1"/>
  <c r="AB1406" i="1"/>
  <c r="V1406" i="1"/>
  <c r="AG1405" i="1"/>
  <c r="AB1405" i="1"/>
  <c r="V1405" i="1"/>
  <c r="AG1403" i="1"/>
  <c r="AB1403" i="1"/>
  <c r="V1403" i="1"/>
  <c r="AG1402" i="1"/>
  <c r="AB1402" i="1"/>
  <c r="V1402" i="1"/>
  <c r="AG1400" i="1"/>
  <c r="AB1400" i="1"/>
  <c r="V1400" i="1"/>
  <c r="AG1399" i="1"/>
  <c r="AB1399" i="1"/>
  <c r="V1399" i="1"/>
  <c r="AG1396" i="1"/>
  <c r="AB1396" i="1"/>
  <c r="V1396" i="1"/>
  <c r="AG1395" i="1"/>
  <c r="AB1395" i="1"/>
  <c r="V1395" i="1"/>
  <c r="AG1393" i="1"/>
  <c r="AB1393" i="1"/>
  <c r="V1393" i="1"/>
  <c r="AG1392" i="1"/>
  <c r="AB1392" i="1"/>
  <c r="V1392" i="1"/>
  <c r="AG1390" i="1"/>
  <c r="AB1390" i="1"/>
  <c r="V1390" i="1"/>
  <c r="AG1389" i="1"/>
  <c r="AB1389" i="1"/>
  <c r="V1389" i="1"/>
  <c r="AG1387" i="1"/>
  <c r="AB1387" i="1"/>
  <c r="V1387" i="1"/>
  <c r="AG1386" i="1"/>
  <c r="AB1386" i="1"/>
  <c r="V1386" i="1"/>
  <c r="AG1384" i="1"/>
  <c r="AB1384" i="1"/>
  <c r="V1384" i="1"/>
  <c r="AG1383" i="1"/>
  <c r="AB1383" i="1"/>
  <c r="V1383" i="1"/>
  <c r="AG1380" i="1"/>
  <c r="AB1380" i="1"/>
  <c r="V1380" i="1"/>
  <c r="AG1379" i="1"/>
  <c r="AB1379" i="1"/>
  <c r="V1379" i="1"/>
  <c r="AG1377" i="1"/>
  <c r="AB1377" i="1"/>
  <c r="V1377" i="1"/>
  <c r="AG1376" i="1"/>
  <c r="AB1376" i="1"/>
  <c r="V1376" i="1"/>
  <c r="AG1374" i="1"/>
  <c r="AB1374" i="1"/>
  <c r="V1374" i="1"/>
  <c r="AG1373" i="1"/>
  <c r="AB1373" i="1"/>
  <c r="V1373" i="1"/>
  <c r="AG1371" i="1"/>
  <c r="AB1371" i="1"/>
  <c r="V1371" i="1"/>
  <c r="AG1370" i="1"/>
  <c r="AB1370" i="1"/>
  <c r="V1370" i="1"/>
  <c r="AG1368" i="1"/>
  <c r="AB1368" i="1"/>
  <c r="V1368" i="1"/>
  <c r="AG1367" i="1"/>
  <c r="AB1367" i="1"/>
  <c r="V1367" i="1"/>
  <c r="AG1364" i="1"/>
  <c r="AB1364" i="1"/>
  <c r="V1364" i="1"/>
  <c r="AG1363" i="1"/>
  <c r="AB1363" i="1"/>
  <c r="V1363" i="1"/>
  <c r="AG1361" i="1"/>
  <c r="AB1361" i="1"/>
  <c r="V1361" i="1"/>
  <c r="AG1360" i="1"/>
  <c r="AB1360" i="1"/>
  <c r="V1360" i="1"/>
  <c r="AG1358" i="1"/>
  <c r="AB1358" i="1"/>
  <c r="V1358" i="1"/>
  <c r="AG1357" i="1"/>
  <c r="AB1357" i="1"/>
  <c r="V1357" i="1"/>
  <c r="AG1355" i="1"/>
  <c r="AB1355" i="1"/>
  <c r="V1355" i="1"/>
  <c r="AG1354" i="1"/>
  <c r="AB1354" i="1"/>
  <c r="V1354" i="1"/>
  <c r="AG1352" i="1"/>
  <c r="AB1352" i="1"/>
  <c r="V1352" i="1"/>
  <c r="AG1351" i="1"/>
  <c r="AB1351" i="1"/>
  <c r="V1351" i="1"/>
  <c r="AG1348" i="1"/>
  <c r="AB1348" i="1"/>
  <c r="V1348" i="1"/>
  <c r="AG1347" i="1"/>
  <c r="AB1347" i="1"/>
  <c r="V1347" i="1"/>
  <c r="AG1345" i="1"/>
  <c r="AB1345" i="1"/>
  <c r="V1345" i="1"/>
  <c r="AG1344" i="1"/>
  <c r="AB1344" i="1"/>
  <c r="V1344" i="1"/>
  <c r="AG1342" i="1"/>
  <c r="AB1342" i="1"/>
  <c r="V1342" i="1"/>
  <c r="AG1341" i="1"/>
  <c r="AB1341" i="1"/>
  <c r="V1341" i="1"/>
  <c r="AG1339" i="1"/>
  <c r="AB1339" i="1"/>
  <c r="V1339" i="1"/>
  <c r="AG1338" i="1"/>
  <c r="AB1338" i="1"/>
  <c r="V1338" i="1"/>
  <c r="AG1336" i="1"/>
  <c r="AB1336" i="1"/>
  <c r="V1336" i="1"/>
  <c r="AG1335" i="1"/>
  <c r="AB1335" i="1"/>
  <c r="V1335" i="1"/>
  <c r="AG1332" i="1"/>
  <c r="AB1332" i="1"/>
  <c r="V1332" i="1"/>
  <c r="AG1331" i="1"/>
  <c r="AB1331" i="1"/>
  <c r="V1331" i="1"/>
  <c r="AG1329" i="1"/>
  <c r="AB1329" i="1"/>
  <c r="V1329" i="1"/>
  <c r="AG1328" i="1"/>
  <c r="AB1328" i="1"/>
  <c r="V1328" i="1"/>
  <c r="AG1326" i="1"/>
  <c r="AB1326" i="1"/>
  <c r="V1326" i="1"/>
  <c r="AG1325" i="1"/>
  <c r="AB1325" i="1"/>
  <c r="V1325" i="1"/>
  <c r="AG1323" i="1"/>
  <c r="AB1323" i="1"/>
  <c r="V1323" i="1"/>
  <c r="AG1322" i="1"/>
  <c r="AB1322" i="1"/>
  <c r="V1322" i="1"/>
  <c r="AG1320" i="1"/>
  <c r="AB1320" i="1"/>
  <c r="V1320" i="1"/>
  <c r="AG1319" i="1"/>
  <c r="AB1319" i="1"/>
  <c r="V1319" i="1"/>
  <c r="AG1316" i="1"/>
  <c r="AB1316" i="1"/>
  <c r="V1316" i="1"/>
  <c r="AG1315" i="1"/>
  <c r="AB1315" i="1"/>
  <c r="V1315" i="1"/>
  <c r="AG1313" i="1"/>
  <c r="AB1313" i="1"/>
  <c r="V1313" i="1"/>
  <c r="AG1312" i="1"/>
  <c r="AB1312" i="1"/>
  <c r="V1312" i="1"/>
  <c r="AG1310" i="1"/>
  <c r="AB1310" i="1"/>
  <c r="V1310" i="1"/>
  <c r="AG1309" i="1"/>
  <c r="AB1309" i="1"/>
  <c r="V1309" i="1"/>
  <c r="AG1307" i="1"/>
  <c r="AB1307" i="1"/>
  <c r="V1307" i="1"/>
  <c r="AG1306" i="1"/>
  <c r="AB1306" i="1"/>
  <c r="V1306" i="1"/>
  <c r="AG1304" i="1"/>
  <c r="AB1304" i="1"/>
  <c r="V1304" i="1"/>
  <c r="AG1303" i="1"/>
  <c r="AB1303" i="1"/>
  <c r="V1303" i="1"/>
  <c r="AG1299" i="1"/>
  <c r="AB1299" i="1"/>
  <c r="V1299" i="1"/>
  <c r="AG1298" i="1"/>
  <c r="AB1298" i="1"/>
  <c r="V1298" i="1"/>
  <c r="AG1295" i="1"/>
  <c r="AB1295" i="1"/>
  <c r="V1295" i="1"/>
  <c r="AG1294" i="1"/>
  <c r="AB1294" i="1"/>
  <c r="V1294" i="1"/>
  <c r="AG1291" i="1"/>
  <c r="AB1291" i="1"/>
  <c r="V1291" i="1"/>
  <c r="AG1290" i="1"/>
  <c r="AB1290" i="1"/>
  <c r="V1290" i="1"/>
  <c r="AG1288" i="1"/>
  <c r="AB1288" i="1"/>
  <c r="V1288" i="1"/>
  <c r="AG1287" i="1"/>
  <c r="AB1287" i="1"/>
  <c r="V1287" i="1"/>
  <c r="AG1284" i="1"/>
  <c r="AB1284" i="1"/>
  <c r="V1284" i="1"/>
  <c r="AG1283" i="1"/>
  <c r="AB1283" i="1"/>
  <c r="V1283" i="1"/>
  <c r="AG1281" i="1"/>
  <c r="AB1281" i="1"/>
  <c r="V1281" i="1"/>
  <c r="AG1280" i="1"/>
  <c r="AB1280" i="1"/>
  <c r="V1280" i="1"/>
  <c r="AG1277" i="1"/>
  <c r="AB1277" i="1"/>
  <c r="V1277" i="1"/>
  <c r="AG1276" i="1"/>
  <c r="AB1276" i="1"/>
  <c r="V1276" i="1"/>
  <c r="AG1273" i="1"/>
  <c r="AB1273" i="1"/>
  <c r="V1273" i="1"/>
  <c r="AG1272" i="1"/>
  <c r="AB1272" i="1"/>
  <c r="V1272" i="1"/>
  <c r="AG1270" i="1"/>
  <c r="AB1270" i="1"/>
  <c r="V1270" i="1"/>
  <c r="AG1269" i="1"/>
  <c r="AB1269" i="1"/>
  <c r="V1269" i="1"/>
  <c r="AG1266" i="1"/>
  <c r="AB1266" i="1"/>
  <c r="V1266" i="1"/>
  <c r="AG1265" i="1"/>
  <c r="AB1265" i="1"/>
  <c r="V1265" i="1"/>
  <c r="AG1263" i="1"/>
  <c r="AB1263" i="1"/>
  <c r="V1263" i="1"/>
  <c r="AG1262" i="1"/>
  <c r="AB1262" i="1"/>
  <c r="V1262" i="1"/>
  <c r="AG1259" i="1"/>
  <c r="AB1259" i="1"/>
  <c r="V1259" i="1"/>
  <c r="AG1258" i="1"/>
  <c r="AB1258" i="1"/>
  <c r="V1258" i="1"/>
  <c r="AG1256" i="1"/>
  <c r="AB1256" i="1"/>
  <c r="V1256" i="1"/>
  <c r="AG1255" i="1"/>
  <c r="AB1255" i="1"/>
  <c r="V1255" i="1"/>
  <c r="AG1252" i="1"/>
  <c r="AB1252" i="1"/>
  <c r="V1252" i="1"/>
  <c r="AG1251" i="1"/>
  <c r="AB1251" i="1"/>
  <c r="V1251" i="1"/>
  <c r="AG1248" i="1"/>
  <c r="AB1248" i="1"/>
  <c r="V1248" i="1"/>
  <c r="AG1247" i="1"/>
  <c r="AB1247" i="1"/>
  <c r="V1247" i="1"/>
  <c r="AG1245" i="1"/>
  <c r="AB1245" i="1"/>
  <c r="V1245" i="1"/>
  <c r="AG1244" i="1"/>
  <c r="AB1244" i="1"/>
  <c r="V1244" i="1"/>
  <c r="AG1240" i="1"/>
  <c r="AB1240" i="1"/>
  <c r="V1240" i="1"/>
  <c r="AG1239" i="1"/>
  <c r="AB1239" i="1"/>
  <c r="V1239" i="1"/>
  <c r="AG1237" i="1"/>
  <c r="AB1237" i="1"/>
  <c r="V1237" i="1"/>
  <c r="AG1236" i="1"/>
  <c r="AB1236" i="1"/>
  <c r="V1236" i="1"/>
  <c r="AG1234" i="1"/>
  <c r="AB1234" i="1"/>
  <c r="V1234" i="1"/>
  <c r="AG1233" i="1"/>
  <c r="AB1233" i="1"/>
  <c r="V1233" i="1"/>
  <c r="AG1231" i="1"/>
  <c r="AB1231" i="1"/>
  <c r="V1231" i="1"/>
  <c r="AG1230" i="1"/>
  <c r="AB1230" i="1"/>
  <c r="V1230" i="1"/>
  <c r="AG1228" i="1"/>
  <c r="AB1228" i="1"/>
  <c r="V1228" i="1"/>
  <c r="AG1227" i="1"/>
  <c r="AB1227" i="1"/>
  <c r="V1227" i="1"/>
  <c r="AG1225" i="1"/>
  <c r="AB1225" i="1"/>
  <c r="V1225" i="1"/>
  <c r="AG1224" i="1"/>
  <c r="AB1224" i="1"/>
  <c r="V1224" i="1"/>
  <c r="AG1221" i="1"/>
  <c r="AB1221" i="1"/>
  <c r="V1221" i="1"/>
  <c r="AG1220" i="1"/>
  <c r="AB1220" i="1"/>
  <c r="V1220" i="1"/>
  <c r="AG1218" i="1"/>
  <c r="AB1218" i="1"/>
  <c r="V1218" i="1"/>
  <c r="AG1217" i="1"/>
  <c r="AB1217" i="1"/>
  <c r="V1217" i="1"/>
  <c r="AG1215" i="1"/>
  <c r="AB1215" i="1"/>
  <c r="V1215" i="1"/>
  <c r="AG1214" i="1"/>
  <c r="AB1214" i="1"/>
  <c r="V1214" i="1"/>
  <c r="AG1212" i="1"/>
  <c r="AB1212" i="1"/>
  <c r="V1212" i="1"/>
  <c r="AG1211" i="1"/>
  <c r="AB1211" i="1"/>
  <c r="V1211" i="1"/>
  <c r="AG1209" i="1"/>
  <c r="AB1209" i="1"/>
  <c r="V1209" i="1"/>
  <c r="AG1208" i="1"/>
  <c r="AB1208" i="1"/>
  <c r="V1208" i="1"/>
  <c r="AG1206" i="1"/>
  <c r="AB1206" i="1"/>
  <c r="V1206" i="1"/>
  <c r="AG1205" i="1"/>
  <c r="AB1205" i="1"/>
  <c r="V1205" i="1"/>
  <c r="AG1202" i="1"/>
  <c r="AB1202" i="1"/>
  <c r="V1202" i="1"/>
  <c r="AG1201" i="1"/>
  <c r="AB1201" i="1"/>
  <c r="V1201" i="1"/>
  <c r="AG1199" i="1"/>
  <c r="AB1199" i="1"/>
  <c r="V1199" i="1"/>
  <c r="AG1198" i="1"/>
  <c r="AB1198" i="1"/>
  <c r="V1198" i="1"/>
  <c r="AG1196" i="1"/>
  <c r="AB1196" i="1"/>
  <c r="V1196" i="1"/>
  <c r="AG1195" i="1"/>
  <c r="AB1195" i="1"/>
  <c r="V1195" i="1"/>
  <c r="AG1193" i="1"/>
  <c r="AB1193" i="1"/>
  <c r="V1193" i="1"/>
  <c r="AG1192" i="1"/>
  <c r="AB1192" i="1"/>
  <c r="V1192" i="1"/>
  <c r="AG1190" i="1"/>
  <c r="AB1190" i="1"/>
  <c r="V1190" i="1"/>
  <c r="AG1189" i="1"/>
  <c r="AB1189" i="1"/>
  <c r="V1189" i="1"/>
  <c r="AG1187" i="1"/>
  <c r="AB1187" i="1"/>
  <c r="V1187" i="1"/>
  <c r="AG1186" i="1"/>
  <c r="AB1186" i="1"/>
  <c r="V1186" i="1"/>
  <c r="AG1183" i="1"/>
  <c r="AB1183" i="1"/>
  <c r="V1183" i="1"/>
  <c r="AG1182" i="1"/>
  <c r="AB1182" i="1"/>
  <c r="V1182" i="1"/>
  <c r="AG1180" i="1"/>
  <c r="AB1180" i="1"/>
  <c r="V1180" i="1"/>
  <c r="AG1179" i="1"/>
  <c r="AB1179" i="1"/>
  <c r="V1179" i="1"/>
  <c r="AG1177" i="1"/>
  <c r="AB1177" i="1"/>
  <c r="V1177" i="1"/>
  <c r="AG1176" i="1"/>
  <c r="AB1176" i="1"/>
  <c r="V1176" i="1"/>
  <c r="AG1174" i="1"/>
  <c r="AB1174" i="1"/>
  <c r="V1174" i="1"/>
  <c r="AG1173" i="1"/>
  <c r="AB1173" i="1"/>
  <c r="V1173" i="1"/>
  <c r="AG1171" i="1"/>
  <c r="AB1171" i="1"/>
  <c r="V1171" i="1"/>
  <c r="AG1170" i="1"/>
  <c r="AB1170" i="1"/>
  <c r="V1170" i="1"/>
  <c r="AG1168" i="1"/>
  <c r="AB1168" i="1"/>
  <c r="V1168" i="1"/>
  <c r="AG1167" i="1"/>
  <c r="AB1167" i="1"/>
  <c r="V1167" i="1"/>
  <c r="AG1164" i="1"/>
  <c r="AB1164" i="1"/>
  <c r="V1164" i="1"/>
  <c r="AG1163" i="1"/>
  <c r="AB1163" i="1"/>
  <c r="V1163" i="1"/>
  <c r="AG1161" i="1"/>
  <c r="AB1161" i="1"/>
  <c r="V1161" i="1"/>
  <c r="AG1160" i="1"/>
  <c r="AB1160" i="1"/>
  <c r="V1160" i="1"/>
  <c r="AG1158" i="1"/>
  <c r="AB1158" i="1"/>
  <c r="V1158" i="1"/>
  <c r="AG1157" i="1"/>
  <c r="AB1157" i="1"/>
  <c r="V1157" i="1"/>
  <c r="AG1155" i="1"/>
  <c r="AB1155" i="1"/>
  <c r="V1155" i="1"/>
  <c r="AG1154" i="1"/>
  <c r="AB1154" i="1"/>
  <c r="V1154" i="1"/>
  <c r="AG1152" i="1"/>
  <c r="AB1152" i="1"/>
  <c r="V1152" i="1"/>
  <c r="AG1151" i="1"/>
  <c r="AB1151" i="1"/>
  <c r="V1151" i="1"/>
  <c r="AG1149" i="1"/>
  <c r="AB1149" i="1"/>
  <c r="V1149" i="1"/>
  <c r="AG1148" i="1"/>
  <c r="AB1148" i="1"/>
  <c r="V1148" i="1"/>
  <c r="AG1145" i="1"/>
  <c r="AB1145" i="1"/>
  <c r="V1145" i="1"/>
  <c r="AG1144" i="1"/>
  <c r="AB1144" i="1"/>
  <c r="V1144" i="1"/>
  <c r="AG1142" i="1"/>
  <c r="AB1142" i="1"/>
  <c r="V1142" i="1"/>
  <c r="AG1141" i="1"/>
  <c r="AB1141" i="1"/>
  <c r="V1141" i="1"/>
  <c r="AG1139" i="1"/>
  <c r="AB1139" i="1"/>
  <c r="V1139" i="1"/>
  <c r="AG1138" i="1"/>
  <c r="AB1138" i="1"/>
  <c r="V1138" i="1"/>
  <c r="AG1136" i="1"/>
  <c r="AB1136" i="1"/>
  <c r="V1136" i="1"/>
  <c r="AG1135" i="1"/>
  <c r="AB1135" i="1"/>
  <c r="V1135" i="1"/>
  <c r="AG1133" i="1"/>
  <c r="AB1133" i="1"/>
  <c r="V1133" i="1"/>
  <c r="AG1132" i="1"/>
  <c r="AB1132" i="1"/>
  <c r="V1132" i="1"/>
  <c r="AG1130" i="1"/>
  <c r="AB1130" i="1"/>
  <c r="V1130" i="1"/>
  <c r="AG1129" i="1"/>
  <c r="AB1129" i="1"/>
  <c r="V1129" i="1"/>
  <c r="AG1126" i="1"/>
  <c r="AB1126" i="1"/>
  <c r="V1126" i="1"/>
  <c r="AG1125" i="1"/>
  <c r="AB1125" i="1"/>
  <c r="V1125" i="1"/>
  <c r="AG1123" i="1"/>
  <c r="AB1123" i="1"/>
  <c r="V1123" i="1"/>
  <c r="AG1122" i="1"/>
  <c r="AB1122" i="1"/>
  <c r="V1122" i="1"/>
  <c r="AG1120" i="1"/>
  <c r="AB1120" i="1"/>
  <c r="V1120" i="1"/>
  <c r="AG1119" i="1"/>
  <c r="AB1119" i="1"/>
  <c r="V1119" i="1"/>
  <c r="AG1117" i="1"/>
  <c r="AB1117" i="1"/>
  <c r="V1117" i="1"/>
  <c r="AG1116" i="1"/>
  <c r="AB1116" i="1"/>
  <c r="V1116" i="1"/>
  <c r="AG1114" i="1"/>
  <c r="AB1114" i="1"/>
  <c r="V1114" i="1"/>
  <c r="AG1113" i="1"/>
  <c r="AB1113" i="1"/>
  <c r="V1113" i="1"/>
  <c r="AG1111" i="1"/>
  <c r="AB1111" i="1"/>
  <c r="V1111" i="1"/>
  <c r="AG1110" i="1"/>
  <c r="AB1110" i="1"/>
  <c r="V1110" i="1"/>
  <c r="AH1103" i="1"/>
  <c r="AC1103" i="1"/>
  <c r="X1103" i="1"/>
  <c r="AH1102" i="1"/>
  <c r="AC1102" i="1"/>
  <c r="X1102" i="1"/>
  <c r="AH1101" i="1"/>
  <c r="AC1101" i="1"/>
  <c r="X1101" i="1"/>
  <c r="AH1100" i="1"/>
  <c r="AC1100" i="1"/>
  <c r="X1100" i="1"/>
  <c r="AH1099" i="1"/>
  <c r="AC1099" i="1"/>
  <c r="X1099" i="1"/>
  <c r="AH1098" i="1"/>
  <c r="AC1098" i="1"/>
  <c r="X1098" i="1"/>
  <c r="AH1097" i="1"/>
  <c r="AC1097" i="1"/>
  <c r="X1097" i="1"/>
  <c r="AH1096" i="1"/>
  <c r="AC1096" i="1"/>
  <c r="X1096" i="1"/>
  <c r="AH1095" i="1"/>
  <c r="AC1095" i="1"/>
  <c r="X1095" i="1"/>
  <c r="AH1094" i="1"/>
  <c r="AC1094" i="1"/>
  <c r="X1094" i="1"/>
  <c r="AH1092" i="1"/>
  <c r="AC1092" i="1"/>
  <c r="X1092" i="1"/>
  <c r="AH1091" i="1"/>
  <c r="AC1091" i="1"/>
  <c r="X1091" i="1"/>
  <c r="AH1090" i="1"/>
  <c r="AC1090" i="1"/>
  <c r="X1090" i="1"/>
  <c r="AH1089" i="1"/>
  <c r="AC1089" i="1"/>
  <c r="X1089" i="1"/>
  <c r="AH1088" i="1"/>
  <c r="AC1088" i="1"/>
  <c r="X1088" i="1"/>
  <c r="AH1087" i="1"/>
  <c r="AC1087" i="1"/>
  <c r="X1087" i="1"/>
  <c r="AH1086" i="1"/>
  <c r="AC1086" i="1"/>
  <c r="X1086" i="1"/>
  <c r="AH1085" i="1"/>
  <c r="AC1085" i="1"/>
  <c r="X1085" i="1"/>
  <c r="AH1083" i="1"/>
  <c r="AC1083" i="1"/>
  <c r="X1083" i="1"/>
  <c r="AH1082" i="1"/>
  <c r="AC1082" i="1"/>
  <c r="X1082" i="1"/>
  <c r="AH1081" i="1"/>
  <c r="AC1081" i="1"/>
  <c r="X1081" i="1"/>
  <c r="AH1080" i="1"/>
  <c r="AC1080" i="1"/>
  <c r="X1080" i="1"/>
  <c r="AH1079" i="1"/>
  <c r="AC1079" i="1"/>
  <c r="X1079" i="1"/>
  <c r="AH1078" i="1"/>
  <c r="AC1078" i="1"/>
  <c r="X1078" i="1"/>
  <c r="AH1077" i="1"/>
  <c r="AC1077" i="1"/>
  <c r="X1077" i="1"/>
  <c r="AH1076" i="1"/>
  <c r="AC1076" i="1"/>
  <c r="X1076" i="1"/>
  <c r="AH1074" i="1"/>
  <c r="AC1074" i="1"/>
  <c r="X1074" i="1"/>
  <c r="AH1073" i="1"/>
  <c r="AC1073" i="1"/>
  <c r="X1073" i="1"/>
  <c r="AH1072" i="1"/>
  <c r="AC1072" i="1"/>
  <c r="X1072" i="1"/>
  <c r="AH1071" i="1"/>
  <c r="AC1071" i="1"/>
  <c r="X1071" i="1"/>
  <c r="AH1070" i="1"/>
  <c r="AC1070" i="1"/>
  <c r="X1070" i="1"/>
  <c r="AH1069" i="1"/>
  <c r="AC1069" i="1"/>
  <c r="X1069" i="1"/>
  <c r="AH1068" i="1"/>
  <c r="AC1068" i="1"/>
  <c r="X1068" i="1"/>
  <c r="AH1067" i="1"/>
  <c r="AC1067" i="1"/>
  <c r="X1067" i="1"/>
  <c r="AH1066" i="1"/>
  <c r="AC1066" i="1"/>
  <c r="X1066" i="1"/>
  <c r="AH1065" i="1"/>
  <c r="AC1065" i="1"/>
  <c r="X1065" i="1"/>
  <c r="AH1063" i="1"/>
  <c r="AC1063" i="1"/>
  <c r="X1063" i="1"/>
  <c r="AH1062" i="1"/>
  <c r="AC1062" i="1"/>
  <c r="X1062" i="1"/>
  <c r="AH1061" i="1"/>
  <c r="AC1061" i="1"/>
  <c r="X1061" i="1"/>
  <c r="AH1060" i="1"/>
  <c r="AC1060" i="1"/>
  <c r="X1060" i="1"/>
  <c r="AH1059" i="1"/>
  <c r="AC1059" i="1"/>
  <c r="X1059" i="1"/>
  <c r="AH1058" i="1"/>
  <c r="AC1058" i="1"/>
  <c r="X1058" i="1"/>
  <c r="AH1057" i="1"/>
  <c r="AC1057" i="1"/>
  <c r="X1057" i="1"/>
  <c r="AH1056" i="1"/>
  <c r="AC1056" i="1"/>
  <c r="X1056" i="1"/>
  <c r="AH1055" i="1"/>
  <c r="AC1055" i="1"/>
  <c r="X1055" i="1"/>
  <c r="AH1054" i="1"/>
  <c r="AC1054" i="1"/>
  <c r="X1054" i="1"/>
  <c r="AH1052" i="1"/>
  <c r="AC1052" i="1"/>
  <c r="X1052" i="1"/>
  <c r="AH1051" i="1"/>
  <c r="AC1051" i="1"/>
  <c r="X1051" i="1"/>
  <c r="AH1050" i="1"/>
  <c r="AC1050" i="1"/>
  <c r="X1050" i="1"/>
  <c r="AH1049" i="1"/>
  <c r="AC1049" i="1"/>
  <c r="X1049" i="1"/>
  <c r="AH1048" i="1"/>
  <c r="AC1048" i="1"/>
  <c r="X1048" i="1"/>
  <c r="AH1047" i="1"/>
  <c r="AC1047" i="1"/>
  <c r="X1047" i="1"/>
  <c r="AH1046" i="1"/>
  <c r="AC1046" i="1"/>
  <c r="X1046" i="1"/>
  <c r="AH1045" i="1"/>
  <c r="AC1045" i="1"/>
  <c r="X1045" i="1"/>
  <c r="AH1044" i="1"/>
  <c r="AC1044" i="1"/>
  <c r="X1044" i="1"/>
  <c r="AH1043" i="1"/>
  <c r="AC1043" i="1"/>
  <c r="X1043" i="1"/>
  <c r="AH1041" i="1"/>
  <c r="AC1041" i="1"/>
  <c r="X1041" i="1"/>
  <c r="AH1040" i="1"/>
  <c r="AC1040" i="1"/>
  <c r="X1040" i="1"/>
  <c r="AH1039" i="1"/>
  <c r="AC1039" i="1"/>
  <c r="X1039" i="1"/>
  <c r="AH1038" i="1"/>
  <c r="AC1038" i="1"/>
  <c r="X1038" i="1"/>
  <c r="AH1037" i="1"/>
  <c r="AC1037" i="1"/>
  <c r="X1037" i="1"/>
  <c r="AH1036" i="1"/>
  <c r="AC1036" i="1"/>
  <c r="X1036" i="1"/>
  <c r="AH1035" i="1"/>
  <c r="AC1035" i="1"/>
  <c r="X1035" i="1"/>
  <c r="AH1034" i="1"/>
  <c r="AC1034" i="1"/>
  <c r="X1034" i="1"/>
  <c r="AH1033" i="1"/>
  <c r="AC1033" i="1"/>
  <c r="X1033" i="1"/>
  <c r="AH1032" i="1"/>
  <c r="AC1032" i="1"/>
  <c r="X1032" i="1"/>
  <c r="AH1030" i="1"/>
  <c r="AC1030" i="1"/>
  <c r="X1030" i="1"/>
  <c r="AH1029" i="1"/>
  <c r="AC1029" i="1"/>
  <c r="X1029" i="1"/>
  <c r="AH1028" i="1"/>
  <c r="AC1028" i="1"/>
  <c r="X1028" i="1"/>
  <c r="AH1027" i="1"/>
  <c r="AC1027" i="1"/>
  <c r="X1027" i="1"/>
  <c r="AH1026" i="1"/>
  <c r="AC1026" i="1"/>
  <c r="X1026" i="1"/>
  <c r="AH1025" i="1"/>
  <c r="AC1025" i="1"/>
  <c r="X1025" i="1"/>
  <c r="AH1024" i="1"/>
  <c r="AC1024" i="1"/>
  <c r="X1024" i="1"/>
  <c r="AH1023" i="1"/>
  <c r="AC1023" i="1"/>
  <c r="X1023" i="1"/>
  <c r="AH1022" i="1"/>
  <c r="AC1022" i="1"/>
  <c r="X1022" i="1"/>
  <c r="AH1021" i="1"/>
  <c r="AC1021" i="1"/>
  <c r="X1021" i="1"/>
  <c r="AH1019" i="1"/>
  <c r="AC1019" i="1"/>
  <c r="X1019" i="1"/>
  <c r="AH1018" i="1"/>
  <c r="AC1018" i="1"/>
  <c r="X1018" i="1"/>
  <c r="AH1017" i="1"/>
  <c r="AC1017" i="1"/>
  <c r="X1017" i="1"/>
  <c r="AH1016" i="1"/>
  <c r="AC1016" i="1"/>
  <c r="X1016" i="1"/>
  <c r="AH1015" i="1"/>
  <c r="AC1015" i="1"/>
  <c r="X1015" i="1"/>
  <c r="AH1014" i="1"/>
  <c r="AC1014" i="1"/>
  <c r="X1014" i="1"/>
  <c r="AH1013" i="1"/>
  <c r="AC1013" i="1"/>
  <c r="X1013" i="1"/>
  <c r="AH1012" i="1"/>
  <c r="AC1012" i="1"/>
  <c r="X1012" i="1"/>
  <c r="AH1011" i="1"/>
  <c r="AC1011" i="1"/>
  <c r="X1011" i="1"/>
  <c r="AH1010" i="1"/>
  <c r="AC1010" i="1"/>
  <c r="X1010" i="1"/>
  <c r="AH1008" i="1"/>
  <c r="AC1008" i="1"/>
  <c r="X1008" i="1"/>
  <c r="AH1007" i="1"/>
  <c r="AC1007" i="1"/>
  <c r="X1007" i="1"/>
  <c r="AH1006" i="1"/>
  <c r="AC1006" i="1"/>
  <c r="X1006" i="1"/>
  <c r="AH1005" i="1"/>
  <c r="AC1005" i="1"/>
  <c r="X1005" i="1"/>
  <c r="AH1004" i="1"/>
  <c r="AC1004" i="1"/>
  <c r="X1004" i="1"/>
  <c r="AH1003" i="1"/>
  <c r="AC1003" i="1"/>
  <c r="X1003" i="1"/>
  <c r="AH1002" i="1"/>
  <c r="AC1002" i="1"/>
  <c r="X1002" i="1"/>
  <c r="AH1001" i="1"/>
  <c r="AC1001" i="1"/>
  <c r="X1001" i="1"/>
  <c r="AH1000" i="1"/>
  <c r="AC1000" i="1"/>
  <c r="X1000" i="1"/>
  <c r="AH999" i="1"/>
  <c r="AC999" i="1"/>
  <c r="X999" i="1"/>
  <c r="AH997" i="1"/>
  <c r="AC997" i="1"/>
  <c r="X997" i="1"/>
  <c r="AH996" i="1"/>
  <c r="AC996" i="1"/>
  <c r="X996" i="1"/>
  <c r="AH995" i="1"/>
  <c r="AC995" i="1"/>
  <c r="X995" i="1"/>
  <c r="AH994" i="1"/>
  <c r="AC994" i="1"/>
  <c r="X994" i="1"/>
  <c r="AH993" i="1"/>
  <c r="AC993" i="1"/>
  <c r="X993" i="1"/>
  <c r="AH992" i="1"/>
  <c r="AC992" i="1"/>
  <c r="X992" i="1"/>
  <c r="AH991" i="1"/>
  <c r="AC991" i="1"/>
  <c r="X991" i="1"/>
  <c r="AH990" i="1"/>
  <c r="AC990" i="1"/>
  <c r="X990" i="1"/>
  <c r="AH989" i="1"/>
  <c r="AC989" i="1"/>
  <c r="X989" i="1"/>
  <c r="AH988" i="1"/>
  <c r="AC988" i="1"/>
  <c r="X988" i="1"/>
  <c r="AH986" i="1"/>
  <c r="AC986" i="1"/>
  <c r="X986" i="1"/>
  <c r="AH985" i="1"/>
  <c r="AC985" i="1"/>
  <c r="X985" i="1"/>
  <c r="AH984" i="1"/>
  <c r="AC984" i="1"/>
  <c r="X984" i="1"/>
  <c r="AH983" i="1"/>
  <c r="AC983" i="1"/>
  <c r="X983" i="1"/>
  <c r="AH982" i="1"/>
  <c r="AC982" i="1"/>
  <c r="X982" i="1"/>
  <c r="AH981" i="1"/>
  <c r="AC981" i="1"/>
  <c r="X981" i="1"/>
  <c r="AH980" i="1"/>
  <c r="AC980" i="1"/>
  <c r="X980" i="1"/>
  <c r="AH979" i="1"/>
  <c r="AC979" i="1"/>
  <c r="X979" i="1"/>
  <c r="AH978" i="1"/>
  <c r="AC978" i="1"/>
  <c r="X978" i="1"/>
  <c r="AH977" i="1"/>
  <c r="AC977" i="1"/>
  <c r="X977" i="1"/>
  <c r="AH975" i="1"/>
  <c r="AC975" i="1"/>
  <c r="X975" i="1"/>
  <c r="AH974" i="1"/>
  <c r="AC974" i="1"/>
  <c r="X974" i="1"/>
  <c r="AH973" i="1"/>
  <c r="AC973" i="1"/>
  <c r="X973" i="1"/>
  <c r="AH972" i="1"/>
  <c r="AC972" i="1"/>
  <c r="X972" i="1"/>
  <c r="AH971" i="1"/>
  <c r="AC971" i="1"/>
  <c r="X971" i="1"/>
  <c r="AH970" i="1"/>
  <c r="AC970" i="1"/>
  <c r="X970" i="1"/>
  <c r="AH969" i="1"/>
  <c r="AC969" i="1"/>
  <c r="X969" i="1"/>
  <c r="AH968" i="1"/>
  <c r="AC968" i="1"/>
  <c r="X968" i="1"/>
  <c r="AH967" i="1"/>
  <c r="AC967" i="1"/>
  <c r="X967" i="1"/>
  <c r="AH966" i="1"/>
  <c r="AC966" i="1"/>
  <c r="X966" i="1"/>
  <c r="AH964" i="1"/>
  <c r="AC964" i="1"/>
  <c r="X964" i="1"/>
  <c r="AH963" i="1"/>
  <c r="AC963" i="1"/>
  <c r="X963" i="1"/>
  <c r="AH962" i="1"/>
  <c r="AC962" i="1"/>
  <c r="X962" i="1"/>
  <c r="AH961" i="1"/>
  <c r="AC961" i="1"/>
  <c r="X961" i="1"/>
  <c r="AH960" i="1"/>
  <c r="AC960" i="1"/>
  <c r="X960" i="1"/>
  <c r="AH959" i="1"/>
  <c r="AC959" i="1"/>
  <c r="X959" i="1"/>
  <c r="AH958" i="1"/>
  <c r="AC958" i="1"/>
  <c r="X958" i="1"/>
  <c r="AH957" i="1"/>
  <c r="AC957" i="1"/>
  <c r="X957" i="1"/>
  <c r="AH955" i="1"/>
  <c r="AC955" i="1"/>
  <c r="X955" i="1"/>
  <c r="AH954" i="1"/>
  <c r="AC954" i="1"/>
  <c r="X954" i="1"/>
  <c r="AH953" i="1"/>
  <c r="AC953" i="1"/>
  <c r="X953" i="1"/>
  <c r="AH952" i="1"/>
  <c r="AC952" i="1"/>
  <c r="X952" i="1"/>
  <c r="AH951" i="1"/>
  <c r="AC951" i="1"/>
  <c r="X951" i="1"/>
  <c r="AH950" i="1"/>
  <c r="AC950" i="1"/>
  <c r="X950" i="1"/>
  <c r="AH949" i="1"/>
  <c r="AC949" i="1"/>
  <c r="X949" i="1"/>
  <c r="AH948" i="1"/>
  <c r="AC948" i="1"/>
  <c r="X948" i="1"/>
  <c r="AH947" i="1"/>
  <c r="AC947" i="1"/>
  <c r="X947" i="1"/>
  <c r="AH946" i="1"/>
  <c r="AC946" i="1"/>
  <c r="X946" i="1"/>
  <c r="AH944" i="1"/>
  <c r="AC944" i="1"/>
  <c r="X944" i="1"/>
  <c r="AH943" i="1"/>
  <c r="AC943" i="1"/>
  <c r="X943" i="1"/>
  <c r="AH942" i="1"/>
  <c r="AC942" i="1"/>
  <c r="X942" i="1"/>
  <c r="AH941" i="1"/>
  <c r="AC941" i="1"/>
  <c r="X941" i="1"/>
  <c r="AH940" i="1"/>
  <c r="AC940" i="1"/>
  <c r="X940" i="1"/>
  <c r="AH939" i="1"/>
  <c r="AC939" i="1"/>
  <c r="X939" i="1"/>
  <c r="AH938" i="1"/>
  <c r="AC938" i="1"/>
  <c r="X938" i="1"/>
  <c r="AH937" i="1"/>
  <c r="AC937" i="1"/>
  <c r="X937" i="1"/>
  <c r="AH936" i="1"/>
  <c r="AC936" i="1"/>
  <c r="X936" i="1"/>
  <c r="AH935" i="1"/>
  <c r="AC935" i="1"/>
  <c r="X935" i="1"/>
  <c r="AH933" i="1"/>
  <c r="AC933" i="1"/>
  <c r="X933" i="1"/>
  <c r="AH932" i="1"/>
  <c r="AC932" i="1"/>
  <c r="X932" i="1"/>
  <c r="AH931" i="1"/>
  <c r="AC931" i="1"/>
  <c r="X931" i="1"/>
  <c r="AH930" i="1"/>
  <c r="AC930" i="1"/>
  <c r="X930" i="1"/>
  <c r="AH929" i="1"/>
  <c r="AC929" i="1"/>
  <c r="X929" i="1"/>
  <c r="AH928" i="1"/>
  <c r="AC928" i="1"/>
  <c r="X928" i="1"/>
  <c r="AH927" i="1"/>
  <c r="AC927" i="1"/>
  <c r="X927" i="1"/>
  <c r="AH926" i="1"/>
  <c r="AC926" i="1"/>
  <c r="X926" i="1"/>
  <c r="AH925" i="1"/>
  <c r="AC925" i="1"/>
  <c r="X925" i="1"/>
  <c r="AH924" i="1"/>
  <c r="AC924" i="1"/>
  <c r="X924" i="1"/>
  <c r="AH922" i="1"/>
  <c r="AC922" i="1"/>
  <c r="X922" i="1"/>
  <c r="AH921" i="1"/>
  <c r="AC921" i="1"/>
  <c r="X921" i="1"/>
  <c r="AH920" i="1"/>
  <c r="AC920" i="1"/>
  <c r="X920" i="1"/>
  <c r="AH919" i="1"/>
  <c r="AC919" i="1"/>
  <c r="X919" i="1"/>
  <c r="AH918" i="1"/>
  <c r="AC918" i="1"/>
  <c r="X918" i="1"/>
  <c r="AH917" i="1"/>
  <c r="AC917" i="1"/>
  <c r="X917" i="1"/>
  <c r="AH916" i="1"/>
  <c r="AC916" i="1"/>
  <c r="X916" i="1"/>
  <c r="AH915" i="1"/>
  <c r="AC915" i="1"/>
  <c r="X915" i="1"/>
  <c r="AH914" i="1"/>
  <c r="AC914" i="1"/>
  <c r="X914" i="1"/>
  <c r="AH913" i="1"/>
  <c r="AC913" i="1"/>
  <c r="X913" i="1"/>
  <c r="AH911" i="1"/>
  <c r="AC911" i="1"/>
  <c r="X911" i="1"/>
  <c r="AH910" i="1"/>
  <c r="AC910" i="1"/>
  <c r="X910" i="1"/>
  <c r="AH909" i="1"/>
  <c r="AC909" i="1"/>
  <c r="X909" i="1"/>
  <c r="AH908" i="1"/>
  <c r="AC908" i="1"/>
  <c r="X908" i="1"/>
  <c r="AH907" i="1"/>
  <c r="AC907" i="1"/>
  <c r="X907" i="1"/>
  <c r="AH906" i="1"/>
  <c r="AC906" i="1"/>
  <c r="X906" i="1"/>
  <c r="AH905" i="1"/>
  <c r="AC905" i="1"/>
  <c r="X905" i="1"/>
  <c r="AH904" i="1"/>
  <c r="AC904" i="1"/>
  <c r="X904" i="1"/>
  <c r="AH903" i="1"/>
  <c r="AC903" i="1"/>
  <c r="X903" i="1"/>
  <c r="AH902" i="1"/>
  <c r="AC902" i="1"/>
  <c r="X902" i="1"/>
  <c r="AH900" i="1"/>
  <c r="AC900" i="1"/>
  <c r="X900" i="1"/>
  <c r="AH899" i="1"/>
  <c r="AC899" i="1"/>
  <c r="X899" i="1"/>
  <c r="AH898" i="1"/>
  <c r="AC898" i="1"/>
  <c r="X898" i="1"/>
  <c r="AH897" i="1"/>
  <c r="AC897" i="1"/>
  <c r="X897" i="1"/>
  <c r="AH896" i="1"/>
  <c r="AC896" i="1"/>
  <c r="X896" i="1"/>
  <c r="AH895" i="1"/>
  <c r="AC895" i="1"/>
  <c r="X895" i="1"/>
  <c r="AH894" i="1"/>
  <c r="AC894" i="1"/>
  <c r="X894" i="1"/>
  <c r="AH893" i="1"/>
  <c r="AC893" i="1"/>
  <c r="X893" i="1"/>
  <c r="AH891" i="1"/>
  <c r="AC891" i="1"/>
  <c r="X891" i="1"/>
  <c r="AH890" i="1"/>
  <c r="AC890" i="1"/>
  <c r="X890" i="1"/>
  <c r="AH889" i="1"/>
  <c r="AC889" i="1"/>
  <c r="X889" i="1"/>
  <c r="AH888" i="1"/>
  <c r="AC888" i="1"/>
  <c r="X888" i="1"/>
  <c r="AH887" i="1"/>
  <c r="AC887" i="1"/>
  <c r="X887" i="1"/>
  <c r="AH886" i="1"/>
  <c r="AC886" i="1"/>
  <c r="X886" i="1"/>
  <c r="AH885" i="1"/>
  <c r="AC885" i="1"/>
  <c r="X885" i="1"/>
  <c r="AH884" i="1"/>
  <c r="AC884" i="1"/>
  <c r="X884" i="1"/>
  <c r="AH883" i="1"/>
  <c r="AC883" i="1"/>
  <c r="X883" i="1"/>
  <c r="AH882" i="1"/>
  <c r="AC882" i="1"/>
  <c r="X882" i="1"/>
  <c r="AH880" i="1"/>
  <c r="AC880" i="1"/>
  <c r="X880" i="1"/>
  <c r="AH879" i="1"/>
  <c r="AC879" i="1"/>
  <c r="X879" i="1"/>
  <c r="AH878" i="1"/>
  <c r="AC878" i="1"/>
  <c r="X878" i="1"/>
  <c r="AH877" i="1"/>
  <c r="AC877" i="1"/>
  <c r="X877" i="1"/>
  <c r="AH876" i="1"/>
  <c r="AC876" i="1"/>
  <c r="X876" i="1"/>
  <c r="AH875" i="1"/>
  <c r="AC875" i="1"/>
  <c r="X875" i="1"/>
  <c r="AH874" i="1"/>
  <c r="AC874" i="1"/>
  <c r="X874" i="1"/>
  <c r="AH873" i="1"/>
  <c r="AC873" i="1"/>
  <c r="X873" i="1"/>
  <c r="AH872" i="1"/>
  <c r="AC872" i="1"/>
  <c r="X872" i="1"/>
  <c r="AH871" i="1"/>
  <c r="AC871" i="1"/>
  <c r="X871" i="1"/>
  <c r="AH869" i="1"/>
  <c r="AC869" i="1"/>
  <c r="X869" i="1"/>
  <c r="AH868" i="1"/>
  <c r="AC868" i="1"/>
  <c r="X868" i="1"/>
  <c r="AH867" i="1"/>
  <c r="AC867" i="1"/>
  <c r="X867" i="1"/>
  <c r="AH866" i="1"/>
  <c r="AC866" i="1"/>
  <c r="X866" i="1"/>
  <c r="AH865" i="1"/>
  <c r="AC865" i="1"/>
  <c r="X865" i="1"/>
  <c r="AH864" i="1"/>
  <c r="AC864" i="1"/>
  <c r="X864" i="1"/>
  <c r="AH863" i="1"/>
  <c r="AC863" i="1"/>
  <c r="X863" i="1"/>
  <c r="AH862" i="1"/>
  <c r="AC862" i="1"/>
  <c r="X862" i="1"/>
  <c r="AH861" i="1"/>
  <c r="AC861" i="1"/>
  <c r="X861" i="1"/>
  <c r="AH860" i="1"/>
  <c r="AC860" i="1"/>
  <c r="X860" i="1"/>
  <c r="AH858" i="1"/>
  <c r="AC858" i="1"/>
  <c r="X858" i="1"/>
  <c r="AH857" i="1"/>
  <c r="AC857" i="1"/>
  <c r="X857" i="1"/>
  <c r="AH856" i="1"/>
  <c r="AC856" i="1"/>
  <c r="X856" i="1"/>
  <c r="AH855" i="1"/>
  <c r="AC855" i="1"/>
  <c r="X855" i="1"/>
  <c r="AH854" i="1"/>
  <c r="AC854" i="1"/>
  <c r="X854" i="1"/>
  <c r="AH853" i="1"/>
  <c r="AC853" i="1"/>
  <c r="X853" i="1"/>
  <c r="AH852" i="1"/>
  <c r="AC852" i="1"/>
  <c r="X852" i="1"/>
  <c r="AH851" i="1"/>
  <c r="AC851" i="1"/>
  <c r="X851" i="1"/>
  <c r="AH850" i="1"/>
  <c r="AC850" i="1"/>
  <c r="X850" i="1"/>
  <c r="AH849" i="1"/>
  <c r="AC849" i="1"/>
  <c r="X849" i="1"/>
  <c r="AH847" i="1"/>
  <c r="AC847" i="1"/>
  <c r="X847" i="1"/>
  <c r="AH846" i="1"/>
  <c r="AC846" i="1"/>
  <c r="X846" i="1"/>
  <c r="AH845" i="1"/>
  <c r="AC845" i="1"/>
  <c r="X845" i="1"/>
  <c r="AH844" i="1"/>
  <c r="AC844" i="1"/>
  <c r="X844" i="1"/>
  <c r="AH843" i="1"/>
  <c r="AC843" i="1"/>
  <c r="X843" i="1"/>
  <c r="AH842" i="1"/>
  <c r="AC842" i="1"/>
  <c r="X842" i="1"/>
  <c r="AH841" i="1"/>
  <c r="AC841" i="1"/>
  <c r="X841" i="1"/>
  <c r="AH840" i="1"/>
  <c r="AC840" i="1"/>
  <c r="X840" i="1"/>
  <c r="AH838" i="1"/>
  <c r="AC838" i="1"/>
  <c r="X838" i="1"/>
  <c r="AH837" i="1"/>
  <c r="AC837" i="1"/>
  <c r="X837" i="1"/>
  <c r="AH836" i="1"/>
  <c r="AC836" i="1"/>
  <c r="X836" i="1"/>
  <c r="AH835" i="1"/>
  <c r="AC835" i="1"/>
  <c r="X835" i="1"/>
  <c r="AH834" i="1"/>
  <c r="AC834" i="1"/>
  <c r="X834" i="1"/>
  <c r="AH833" i="1"/>
  <c r="AC833" i="1"/>
  <c r="X833" i="1"/>
  <c r="AH832" i="1"/>
  <c r="AC832" i="1"/>
  <c r="X832" i="1"/>
  <c r="AH831" i="1"/>
  <c r="AC831" i="1"/>
  <c r="X831" i="1"/>
  <c r="AH830" i="1"/>
  <c r="AC830" i="1"/>
  <c r="X830" i="1"/>
  <c r="AH829" i="1"/>
  <c r="AC829" i="1"/>
  <c r="X829" i="1"/>
  <c r="AH827" i="1"/>
  <c r="AC827" i="1"/>
  <c r="X827" i="1"/>
  <c r="AH826" i="1"/>
  <c r="AC826" i="1"/>
  <c r="X826" i="1"/>
  <c r="AH825" i="1"/>
  <c r="AC825" i="1"/>
  <c r="X825" i="1"/>
  <c r="AH824" i="1"/>
  <c r="AC824" i="1"/>
  <c r="X824" i="1"/>
  <c r="AH823" i="1"/>
  <c r="AC823" i="1"/>
  <c r="X823" i="1"/>
  <c r="AH822" i="1"/>
  <c r="AC822" i="1"/>
  <c r="X822" i="1"/>
  <c r="AH821" i="1"/>
  <c r="AC821" i="1"/>
  <c r="X821" i="1"/>
  <c r="AH820" i="1"/>
  <c r="AC820" i="1"/>
  <c r="X820" i="1"/>
  <c r="AH819" i="1"/>
  <c r="AC819" i="1"/>
  <c r="X819" i="1"/>
  <c r="AH818" i="1"/>
  <c r="AC818" i="1"/>
  <c r="X818" i="1"/>
  <c r="AH816" i="1"/>
  <c r="AC816" i="1"/>
  <c r="X816" i="1"/>
  <c r="AH815" i="1"/>
  <c r="AC815" i="1"/>
  <c r="X815" i="1"/>
  <c r="AH814" i="1"/>
  <c r="AC814" i="1"/>
  <c r="X814" i="1"/>
  <c r="AH813" i="1"/>
  <c r="AC813" i="1"/>
  <c r="X813" i="1"/>
  <c r="AH812" i="1"/>
  <c r="AC812" i="1"/>
  <c r="X812" i="1"/>
  <c r="AH811" i="1"/>
  <c r="AC811" i="1"/>
  <c r="X811" i="1"/>
  <c r="AH810" i="1"/>
  <c r="AC810" i="1"/>
  <c r="X810" i="1"/>
  <c r="AH809" i="1"/>
  <c r="AC809" i="1"/>
  <c r="X809" i="1"/>
  <c r="AH808" i="1"/>
  <c r="AC808" i="1"/>
  <c r="X808" i="1"/>
  <c r="AH807" i="1"/>
  <c r="AC807" i="1"/>
  <c r="X807" i="1"/>
  <c r="AH805" i="1"/>
  <c r="AC805" i="1"/>
  <c r="X805" i="1"/>
  <c r="AH804" i="1"/>
  <c r="AC804" i="1"/>
  <c r="X804" i="1"/>
  <c r="AH803" i="1"/>
  <c r="AC803" i="1"/>
  <c r="X803" i="1"/>
  <c r="AH802" i="1"/>
  <c r="AC802" i="1"/>
  <c r="X802" i="1"/>
  <c r="AH801" i="1"/>
  <c r="AC801" i="1"/>
  <c r="X801" i="1"/>
  <c r="AH800" i="1"/>
  <c r="AC800" i="1"/>
  <c r="X800" i="1"/>
  <c r="AH799" i="1"/>
  <c r="AC799" i="1"/>
  <c r="X799" i="1"/>
  <c r="AH798" i="1"/>
  <c r="AC798" i="1"/>
  <c r="X798" i="1"/>
  <c r="AH796" i="1"/>
  <c r="AC796" i="1"/>
  <c r="X796" i="1"/>
  <c r="AH795" i="1"/>
  <c r="AC795" i="1"/>
  <c r="X795" i="1"/>
  <c r="AH794" i="1"/>
  <c r="AC794" i="1"/>
  <c r="X794" i="1"/>
  <c r="AH793" i="1"/>
  <c r="AC793" i="1"/>
  <c r="X793" i="1"/>
  <c r="AH792" i="1"/>
  <c r="AC792" i="1"/>
  <c r="X792" i="1"/>
  <c r="AH791" i="1"/>
  <c r="AC791" i="1"/>
  <c r="X791" i="1"/>
  <c r="AH790" i="1"/>
  <c r="AC790" i="1"/>
  <c r="X790" i="1"/>
  <c r="AH789" i="1"/>
  <c r="AC789" i="1"/>
  <c r="X789" i="1"/>
  <c r="AH788" i="1"/>
  <c r="AC788" i="1"/>
  <c r="X788" i="1"/>
  <c r="AH787" i="1"/>
  <c r="AC787" i="1"/>
  <c r="X787" i="1"/>
  <c r="AH785" i="1"/>
  <c r="AC785" i="1"/>
  <c r="X785" i="1"/>
  <c r="AH784" i="1"/>
  <c r="AC784" i="1"/>
  <c r="X784" i="1"/>
  <c r="AH783" i="1"/>
  <c r="AC783" i="1"/>
  <c r="X783" i="1"/>
  <c r="AH782" i="1"/>
  <c r="AC782" i="1"/>
  <c r="X782" i="1"/>
  <c r="AH781" i="1"/>
  <c r="AC781" i="1"/>
  <c r="X781" i="1"/>
  <c r="AH780" i="1"/>
  <c r="AC780" i="1"/>
  <c r="X780" i="1"/>
  <c r="AH779" i="1"/>
  <c r="AC779" i="1"/>
  <c r="X779" i="1"/>
  <c r="AH778" i="1"/>
  <c r="AC778" i="1"/>
  <c r="X778" i="1"/>
  <c r="AH777" i="1"/>
  <c r="AC777" i="1"/>
  <c r="X777" i="1"/>
  <c r="AH776" i="1"/>
  <c r="AC776" i="1"/>
  <c r="X776" i="1"/>
  <c r="AH774" i="1"/>
  <c r="AC774" i="1"/>
  <c r="X774" i="1"/>
  <c r="AH773" i="1"/>
  <c r="AC773" i="1"/>
  <c r="X773" i="1"/>
  <c r="AH772" i="1"/>
  <c r="AC772" i="1"/>
  <c r="X772" i="1"/>
  <c r="AH771" i="1"/>
  <c r="AC771" i="1"/>
  <c r="X771" i="1"/>
  <c r="AH770" i="1"/>
  <c r="AC770" i="1"/>
  <c r="X770" i="1"/>
  <c r="AH769" i="1"/>
  <c r="AC769" i="1"/>
  <c r="X769" i="1"/>
  <c r="AH768" i="1"/>
  <c r="AC768" i="1"/>
  <c r="X768" i="1"/>
  <c r="AH767" i="1"/>
  <c r="AC767" i="1"/>
  <c r="X767" i="1"/>
  <c r="AH766" i="1"/>
  <c r="AC766" i="1"/>
  <c r="X766" i="1"/>
  <c r="AH765" i="1"/>
  <c r="AC765" i="1"/>
  <c r="X765" i="1"/>
  <c r="AH763" i="1"/>
  <c r="AC763" i="1"/>
  <c r="X763" i="1"/>
  <c r="AH762" i="1"/>
  <c r="AC762" i="1"/>
  <c r="X762" i="1"/>
  <c r="AH761" i="1"/>
  <c r="AC761" i="1"/>
  <c r="X761" i="1"/>
  <c r="AH760" i="1"/>
  <c r="AC760" i="1"/>
  <c r="X760" i="1"/>
  <c r="AH759" i="1"/>
  <c r="AC759" i="1"/>
  <c r="X759" i="1"/>
  <c r="AH758" i="1"/>
  <c r="AC758" i="1"/>
  <c r="X758" i="1"/>
  <c r="AH757" i="1"/>
  <c r="AC757" i="1"/>
  <c r="X757" i="1"/>
  <c r="AH756" i="1"/>
  <c r="AC756" i="1"/>
  <c r="X756" i="1"/>
  <c r="AH754" i="1"/>
  <c r="AC754" i="1"/>
  <c r="X754" i="1"/>
  <c r="AH753" i="1"/>
  <c r="AC753" i="1"/>
  <c r="X753" i="1"/>
  <c r="AH752" i="1"/>
  <c r="AC752" i="1"/>
  <c r="X752" i="1"/>
  <c r="AH751" i="1"/>
  <c r="AC751" i="1"/>
  <c r="X751" i="1"/>
  <c r="AH750" i="1"/>
  <c r="AC750" i="1"/>
  <c r="X750" i="1"/>
  <c r="AH749" i="1"/>
  <c r="AC749" i="1"/>
  <c r="X749" i="1"/>
  <c r="AH748" i="1"/>
  <c r="AC748" i="1"/>
  <c r="X748" i="1"/>
  <c r="AH747" i="1"/>
  <c r="AC747" i="1"/>
  <c r="X747" i="1"/>
  <c r="AH745" i="1"/>
  <c r="AC745" i="1"/>
  <c r="X745" i="1"/>
  <c r="AH744" i="1"/>
  <c r="AC744" i="1"/>
  <c r="X744" i="1"/>
  <c r="AH743" i="1"/>
  <c r="AC743" i="1"/>
  <c r="X743" i="1"/>
  <c r="AH742" i="1"/>
  <c r="AC742" i="1"/>
  <c r="X742" i="1"/>
  <c r="AH741" i="1"/>
  <c r="AC741" i="1"/>
  <c r="X741" i="1"/>
  <c r="AH740" i="1"/>
  <c r="AC740" i="1"/>
  <c r="X740" i="1"/>
  <c r="AH739" i="1"/>
  <c r="AC739" i="1"/>
  <c r="X739" i="1"/>
  <c r="AH738" i="1"/>
  <c r="AC738" i="1"/>
  <c r="X738" i="1"/>
  <c r="AH737" i="1"/>
  <c r="AC737" i="1"/>
  <c r="X737" i="1"/>
  <c r="AH736" i="1"/>
  <c r="AC736" i="1"/>
  <c r="X736" i="1"/>
  <c r="AH734" i="1"/>
  <c r="AC734" i="1"/>
  <c r="X734" i="1"/>
  <c r="AH733" i="1"/>
  <c r="AC733" i="1"/>
  <c r="X733" i="1"/>
  <c r="AH732" i="1"/>
  <c r="AC732" i="1"/>
  <c r="X732" i="1"/>
  <c r="AH731" i="1"/>
  <c r="AC731" i="1"/>
  <c r="X731" i="1"/>
  <c r="AH730" i="1"/>
  <c r="AC730" i="1"/>
  <c r="X730" i="1"/>
  <c r="AH729" i="1"/>
  <c r="AC729" i="1"/>
  <c r="X729" i="1"/>
  <c r="AH728" i="1"/>
  <c r="AC728" i="1"/>
  <c r="X728" i="1"/>
  <c r="AH727" i="1"/>
  <c r="AC727" i="1"/>
  <c r="X727" i="1"/>
  <c r="AH726" i="1"/>
  <c r="AC726" i="1"/>
  <c r="X726" i="1"/>
  <c r="AH725" i="1"/>
  <c r="AC725" i="1"/>
  <c r="X725" i="1"/>
  <c r="AH723" i="1"/>
  <c r="AC723" i="1"/>
  <c r="X723" i="1"/>
  <c r="AH722" i="1"/>
  <c r="AC722" i="1"/>
  <c r="X722" i="1"/>
  <c r="AH721" i="1"/>
  <c r="AC721" i="1"/>
  <c r="X721" i="1"/>
  <c r="AH720" i="1"/>
  <c r="AC720" i="1"/>
  <c r="X720" i="1"/>
  <c r="AH719" i="1"/>
  <c r="AC719" i="1"/>
  <c r="X719" i="1"/>
  <c r="AH718" i="1"/>
  <c r="AC718" i="1"/>
  <c r="X718" i="1"/>
  <c r="AH717" i="1"/>
  <c r="AC717" i="1"/>
  <c r="X717" i="1"/>
  <c r="AH716" i="1"/>
  <c r="AC716" i="1"/>
  <c r="X716" i="1"/>
  <c r="AH714" i="1"/>
  <c r="AC714" i="1"/>
  <c r="X714" i="1"/>
  <c r="AH713" i="1"/>
  <c r="AC713" i="1"/>
  <c r="X713" i="1"/>
  <c r="AH712" i="1"/>
  <c r="AC712" i="1"/>
  <c r="X712" i="1"/>
  <c r="AH711" i="1"/>
  <c r="AC711" i="1"/>
  <c r="X711" i="1"/>
  <c r="AH710" i="1"/>
  <c r="AC710" i="1"/>
  <c r="X710" i="1"/>
  <c r="AH709" i="1"/>
  <c r="AC709" i="1"/>
  <c r="X709" i="1"/>
  <c r="AH708" i="1"/>
  <c r="AC708" i="1"/>
  <c r="X708" i="1"/>
  <c r="AH706" i="1"/>
  <c r="AC706" i="1"/>
  <c r="X706" i="1"/>
  <c r="AH705" i="1"/>
  <c r="AC705" i="1"/>
  <c r="X705" i="1"/>
  <c r="AH704" i="1"/>
  <c r="AC704" i="1"/>
  <c r="X704" i="1"/>
  <c r="AH703" i="1"/>
  <c r="AC703" i="1"/>
  <c r="X703" i="1"/>
  <c r="AH702" i="1"/>
  <c r="AC702" i="1"/>
  <c r="X702" i="1"/>
  <c r="AH701" i="1"/>
  <c r="AC701" i="1"/>
  <c r="X701" i="1"/>
  <c r="AH700" i="1"/>
  <c r="AC700" i="1"/>
  <c r="X700" i="1"/>
  <c r="AH699" i="1"/>
  <c r="AC699" i="1"/>
  <c r="X699" i="1"/>
  <c r="AH698" i="1"/>
  <c r="AC698" i="1"/>
  <c r="X698" i="1"/>
  <c r="AH697" i="1"/>
  <c r="AC697" i="1"/>
  <c r="X697" i="1"/>
  <c r="AH695" i="1"/>
  <c r="AC695" i="1"/>
  <c r="X695" i="1"/>
  <c r="AH694" i="1"/>
  <c r="AC694" i="1"/>
  <c r="X694" i="1"/>
  <c r="AH693" i="1"/>
  <c r="AC693" i="1"/>
  <c r="X693" i="1"/>
  <c r="AH692" i="1"/>
  <c r="AC692" i="1"/>
  <c r="X692" i="1"/>
  <c r="AH691" i="1"/>
  <c r="AC691" i="1"/>
  <c r="X691" i="1"/>
  <c r="AH690" i="1"/>
  <c r="AC690" i="1"/>
  <c r="X690" i="1"/>
  <c r="AH689" i="1"/>
  <c r="AC689" i="1"/>
  <c r="X689" i="1"/>
  <c r="AH688" i="1"/>
  <c r="AC688" i="1"/>
  <c r="X688" i="1"/>
  <c r="AH687" i="1"/>
  <c r="AC687" i="1"/>
  <c r="X687" i="1"/>
  <c r="AH686" i="1"/>
  <c r="AC686" i="1"/>
  <c r="X686" i="1"/>
  <c r="AH684" i="1"/>
  <c r="AC684" i="1"/>
  <c r="X684" i="1"/>
  <c r="AH683" i="1"/>
  <c r="AC683" i="1"/>
  <c r="X683" i="1"/>
  <c r="AH682" i="1"/>
  <c r="AC682" i="1"/>
  <c r="X682" i="1"/>
  <c r="AH681" i="1"/>
  <c r="AC681" i="1"/>
  <c r="X681" i="1"/>
  <c r="AH680" i="1"/>
  <c r="AC680" i="1"/>
  <c r="X680" i="1"/>
  <c r="AH679" i="1"/>
  <c r="AC679" i="1"/>
  <c r="X679" i="1"/>
  <c r="AH678" i="1"/>
  <c r="AC678" i="1"/>
  <c r="X678" i="1"/>
  <c r="AH677" i="1"/>
  <c r="AC677" i="1"/>
  <c r="X677" i="1"/>
  <c r="AH676" i="1"/>
  <c r="AC676" i="1"/>
  <c r="X676" i="1"/>
  <c r="AH675" i="1"/>
  <c r="AC675" i="1"/>
  <c r="X675" i="1"/>
  <c r="AH673" i="1"/>
  <c r="AC673" i="1"/>
  <c r="X673" i="1"/>
  <c r="AH672" i="1"/>
  <c r="AC672" i="1"/>
  <c r="X672" i="1"/>
  <c r="AH671" i="1"/>
  <c r="AC671" i="1"/>
  <c r="X671" i="1"/>
  <c r="AH670" i="1"/>
  <c r="AC670" i="1"/>
  <c r="X670" i="1"/>
  <c r="AH669" i="1"/>
  <c r="AC669" i="1"/>
  <c r="X669" i="1"/>
  <c r="AH668" i="1"/>
  <c r="AC668" i="1"/>
  <c r="X668" i="1"/>
  <c r="AH667" i="1"/>
  <c r="AC667" i="1"/>
  <c r="X667" i="1"/>
  <c r="AH666" i="1"/>
  <c r="AC666" i="1"/>
  <c r="X666" i="1"/>
  <c r="AH665" i="1"/>
  <c r="AC665" i="1"/>
  <c r="X665" i="1"/>
  <c r="AH664" i="1"/>
  <c r="AC664" i="1"/>
  <c r="X664" i="1"/>
  <c r="AH662" i="1"/>
  <c r="AC662" i="1"/>
  <c r="X662" i="1"/>
  <c r="AH661" i="1"/>
  <c r="AC661" i="1"/>
  <c r="X661" i="1"/>
  <c r="AH660" i="1"/>
  <c r="AC660" i="1"/>
  <c r="X660" i="1"/>
  <c r="AH659" i="1"/>
  <c r="AC659" i="1"/>
  <c r="X659" i="1"/>
  <c r="AH658" i="1"/>
  <c r="AC658" i="1"/>
  <c r="X658" i="1"/>
  <c r="AH657" i="1"/>
  <c r="AC657" i="1"/>
  <c r="X657" i="1"/>
  <c r="AH656" i="1"/>
  <c r="AC656" i="1"/>
  <c r="X656" i="1"/>
  <c r="AH655" i="1"/>
  <c r="AC655" i="1"/>
  <c r="X655" i="1"/>
  <c r="AH654" i="1"/>
  <c r="AC654" i="1"/>
  <c r="X654" i="1"/>
  <c r="AH653" i="1"/>
  <c r="AC653" i="1"/>
  <c r="X653" i="1"/>
  <c r="AH651" i="1"/>
  <c r="AC651" i="1"/>
  <c r="X651" i="1"/>
  <c r="AH650" i="1"/>
  <c r="AC650" i="1"/>
  <c r="X650" i="1"/>
  <c r="AH649" i="1"/>
  <c r="AC649" i="1"/>
  <c r="X649" i="1"/>
  <c r="AH648" i="1"/>
  <c r="AC648" i="1"/>
  <c r="X648" i="1"/>
  <c r="AH647" i="1"/>
  <c r="AC647" i="1"/>
  <c r="X647" i="1"/>
  <c r="AH646" i="1"/>
  <c r="AC646" i="1"/>
  <c r="X646" i="1"/>
  <c r="AH645" i="1"/>
  <c r="AC645" i="1"/>
  <c r="X645" i="1"/>
  <c r="AH644" i="1"/>
  <c r="AC644" i="1"/>
  <c r="X644" i="1"/>
  <c r="AH643" i="1"/>
  <c r="AC643" i="1"/>
  <c r="X643" i="1"/>
  <c r="AH642" i="1"/>
  <c r="AC642" i="1"/>
  <c r="X642" i="1"/>
  <c r="AH640" i="1"/>
  <c r="AC640" i="1"/>
  <c r="X640" i="1"/>
  <c r="AH639" i="1"/>
  <c r="AC639" i="1"/>
  <c r="X639" i="1"/>
  <c r="AH638" i="1"/>
  <c r="AC638" i="1"/>
  <c r="X638" i="1"/>
  <c r="AH637" i="1"/>
  <c r="AC637" i="1"/>
  <c r="X637" i="1"/>
  <c r="AH636" i="1"/>
  <c r="AC636" i="1"/>
  <c r="X636" i="1"/>
  <c r="AH635" i="1"/>
  <c r="AC635" i="1"/>
  <c r="X635" i="1"/>
  <c r="AH634" i="1"/>
  <c r="AC634" i="1"/>
  <c r="X634" i="1"/>
  <c r="AH633" i="1"/>
  <c r="AC633" i="1"/>
  <c r="X633" i="1"/>
  <c r="AH631" i="1"/>
  <c r="AC631" i="1"/>
  <c r="X631" i="1"/>
  <c r="AH630" i="1"/>
  <c r="AC630" i="1"/>
  <c r="X630" i="1"/>
  <c r="AH629" i="1"/>
  <c r="AC629" i="1"/>
  <c r="X629" i="1"/>
  <c r="AH628" i="1"/>
  <c r="AC628" i="1"/>
  <c r="X628" i="1"/>
  <c r="AH627" i="1"/>
  <c r="AC627" i="1"/>
  <c r="X627" i="1"/>
  <c r="AH626" i="1"/>
  <c r="AC626" i="1"/>
  <c r="X626" i="1"/>
  <c r="AH625" i="1"/>
  <c r="AC625" i="1"/>
  <c r="X625" i="1"/>
  <c r="AH624" i="1"/>
  <c r="AC624" i="1"/>
  <c r="X624" i="1"/>
  <c r="AH623" i="1"/>
  <c r="AC623" i="1"/>
  <c r="X623" i="1"/>
  <c r="AH622" i="1"/>
  <c r="AC622" i="1"/>
  <c r="X622" i="1"/>
  <c r="AH620" i="1"/>
  <c r="AC620" i="1"/>
  <c r="X620" i="1"/>
  <c r="AH619" i="1"/>
  <c r="AC619" i="1"/>
  <c r="X619" i="1"/>
  <c r="AH618" i="1"/>
  <c r="AC618" i="1"/>
  <c r="X618" i="1"/>
  <c r="AH617" i="1"/>
  <c r="AC617" i="1"/>
  <c r="X617" i="1"/>
  <c r="AH616" i="1"/>
  <c r="AC616" i="1"/>
  <c r="X616" i="1"/>
  <c r="AH615" i="1"/>
  <c r="AC615" i="1"/>
  <c r="X615" i="1"/>
  <c r="AH614" i="1"/>
  <c r="AC614" i="1"/>
  <c r="X614" i="1"/>
  <c r="AH613" i="1"/>
  <c r="AC613" i="1"/>
  <c r="X613" i="1"/>
  <c r="AH612" i="1"/>
  <c r="AC612" i="1"/>
  <c r="X612" i="1"/>
  <c r="AH611" i="1"/>
  <c r="AC611" i="1"/>
  <c r="X611" i="1"/>
  <c r="AH609" i="1"/>
  <c r="AC609" i="1"/>
  <c r="X609" i="1"/>
  <c r="AH608" i="1"/>
  <c r="AC608" i="1"/>
  <c r="X608" i="1"/>
  <c r="AH607" i="1"/>
  <c r="AC607" i="1"/>
  <c r="X607" i="1"/>
  <c r="AH606" i="1"/>
  <c r="AC606" i="1"/>
  <c r="X606" i="1"/>
  <c r="AH605" i="1"/>
  <c r="AC605" i="1"/>
  <c r="X605" i="1"/>
  <c r="AH604" i="1"/>
  <c r="AC604" i="1"/>
  <c r="X604" i="1"/>
  <c r="AH603" i="1"/>
  <c r="AC603" i="1"/>
  <c r="X603" i="1"/>
  <c r="AH602" i="1"/>
  <c r="AC602" i="1"/>
  <c r="X602" i="1"/>
  <c r="AH601" i="1"/>
  <c r="AC601" i="1"/>
  <c r="X601" i="1"/>
  <c r="AH600" i="1"/>
  <c r="AC600" i="1"/>
  <c r="X600" i="1"/>
  <c r="AH598" i="1"/>
  <c r="AC598" i="1"/>
  <c r="X598" i="1"/>
  <c r="AH597" i="1"/>
  <c r="AC597" i="1"/>
  <c r="X597" i="1"/>
  <c r="AH596" i="1"/>
  <c r="AC596" i="1"/>
  <c r="X596" i="1"/>
  <c r="AH595" i="1"/>
  <c r="AC595" i="1"/>
  <c r="X595" i="1"/>
  <c r="AH594" i="1"/>
  <c r="AC594" i="1"/>
  <c r="X594" i="1"/>
  <c r="AH593" i="1"/>
  <c r="AC593" i="1"/>
  <c r="X593" i="1"/>
  <c r="AH592" i="1"/>
  <c r="AC592" i="1"/>
  <c r="X592" i="1"/>
  <c r="AH591" i="1"/>
  <c r="AC591" i="1"/>
  <c r="X591" i="1"/>
  <c r="AH590" i="1"/>
  <c r="AC590" i="1"/>
  <c r="X590" i="1"/>
  <c r="AH589" i="1"/>
  <c r="AC589" i="1"/>
  <c r="X589" i="1"/>
  <c r="AH587" i="1"/>
  <c r="AC587" i="1"/>
  <c r="X587" i="1"/>
  <c r="AH586" i="1"/>
  <c r="AC586" i="1"/>
  <c r="X586" i="1"/>
  <c r="AH585" i="1"/>
  <c r="AC585" i="1"/>
  <c r="X585" i="1"/>
  <c r="AH584" i="1"/>
  <c r="AC584" i="1"/>
  <c r="X584" i="1"/>
  <c r="AH583" i="1"/>
  <c r="AC583" i="1"/>
  <c r="X583" i="1"/>
  <c r="AH582" i="1"/>
  <c r="AC582" i="1"/>
  <c r="X582" i="1"/>
  <c r="AH581" i="1"/>
  <c r="AC581" i="1"/>
  <c r="X581" i="1"/>
  <c r="AH580" i="1"/>
  <c r="AC580" i="1"/>
  <c r="X580" i="1"/>
  <c r="AH579" i="1"/>
  <c r="AC579" i="1"/>
  <c r="X579" i="1"/>
  <c r="AH578" i="1"/>
  <c r="AC578" i="1"/>
  <c r="X578" i="1"/>
  <c r="AH576" i="1"/>
  <c r="AC576" i="1"/>
  <c r="X576" i="1"/>
  <c r="AH575" i="1"/>
  <c r="AC575" i="1"/>
  <c r="X575" i="1"/>
  <c r="AH574" i="1"/>
  <c r="AC574" i="1"/>
  <c r="X574" i="1"/>
  <c r="AH573" i="1"/>
  <c r="AC573" i="1"/>
  <c r="X573" i="1"/>
  <c r="AH572" i="1"/>
  <c r="AC572" i="1"/>
  <c r="X572" i="1"/>
  <c r="AH571" i="1"/>
  <c r="AC571" i="1"/>
  <c r="X571" i="1"/>
  <c r="AH570" i="1"/>
  <c r="AC570" i="1"/>
  <c r="X570" i="1"/>
  <c r="AH569" i="1"/>
  <c r="AC569" i="1"/>
  <c r="X569" i="1"/>
  <c r="AH568" i="1"/>
  <c r="AC568" i="1"/>
  <c r="X568" i="1"/>
  <c r="AH567" i="1"/>
  <c r="AC567" i="1"/>
  <c r="X567" i="1"/>
  <c r="AH565" i="1"/>
  <c r="AC565" i="1"/>
  <c r="X565" i="1"/>
  <c r="AH564" i="1"/>
  <c r="AC564" i="1"/>
  <c r="X564" i="1"/>
  <c r="AH563" i="1"/>
  <c r="AC563" i="1"/>
  <c r="X563" i="1"/>
  <c r="AH562" i="1"/>
  <c r="AC562" i="1"/>
  <c r="X562" i="1"/>
  <c r="AH561" i="1"/>
  <c r="AC561" i="1"/>
  <c r="X561" i="1"/>
  <c r="AH560" i="1"/>
  <c r="AC560" i="1"/>
  <c r="X560" i="1"/>
  <c r="AH559" i="1"/>
  <c r="AC559" i="1"/>
  <c r="X559" i="1"/>
  <c r="AH558" i="1"/>
  <c r="AC558" i="1"/>
  <c r="X558" i="1"/>
  <c r="AH557" i="1"/>
  <c r="AC557" i="1"/>
  <c r="X557" i="1"/>
  <c r="AH556" i="1"/>
  <c r="AC556" i="1"/>
  <c r="X556" i="1"/>
  <c r="AH554" i="1"/>
  <c r="AC554" i="1"/>
  <c r="X554" i="1"/>
  <c r="AH553" i="1"/>
  <c r="AC553" i="1"/>
  <c r="X553" i="1"/>
  <c r="AH552" i="1"/>
  <c r="AC552" i="1"/>
  <c r="X552" i="1"/>
  <c r="AH551" i="1"/>
  <c r="AC551" i="1"/>
  <c r="X551" i="1"/>
  <c r="AH550" i="1"/>
  <c r="AC550" i="1"/>
  <c r="X550" i="1"/>
  <c r="AH549" i="1"/>
  <c r="AC549" i="1"/>
  <c r="X549" i="1"/>
  <c r="AH548" i="1"/>
  <c r="AC548" i="1"/>
  <c r="X548" i="1"/>
  <c r="AH547" i="1"/>
  <c r="AC547" i="1"/>
  <c r="X547" i="1"/>
  <c r="AH545" i="1"/>
  <c r="AC545" i="1"/>
  <c r="X545" i="1"/>
  <c r="AH544" i="1"/>
  <c r="AC544" i="1"/>
  <c r="X544" i="1"/>
  <c r="AH543" i="1"/>
  <c r="AC543" i="1"/>
  <c r="X543" i="1"/>
  <c r="AH542" i="1"/>
  <c r="AC542" i="1"/>
  <c r="X542" i="1"/>
  <c r="AH541" i="1"/>
  <c r="AC541" i="1"/>
  <c r="X541" i="1"/>
  <c r="AH540" i="1"/>
  <c r="AC540" i="1"/>
  <c r="X540" i="1"/>
  <c r="AH539" i="1"/>
  <c r="AC539" i="1"/>
  <c r="X539" i="1"/>
  <c r="AH538" i="1"/>
  <c r="AC538" i="1"/>
  <c r="X538" i="1"/>
  <c r="AH536" i="1"/>
  <c r="AC536" i="1"/>
  <c r="X536" i="1"/>
  <c r="AH535" i="1"/>
  <c r="AC535" i="1"/>
  <c r="X535" i="1"/>
  <c r="AH534" i="1"/>
  <c r="AC534" i="1"/>
  <c r="X534" i="1"/>
  <c r="AH533" i="1"/>
  <c r="AC533" i="1"/>
  <c r="X533" i="1"/>
  <c r="AH532" i="1"/>
  <c r="AC532" i="1"/>
  <c r="X532" i="1"/>
  <c r="AH531" i="1"/>
  <c r="AC531" i="1"/>
  <c r="X531" i="1"/>
  <c r="AH530" i="1"/>
  <c r="AC530" i="1"/>
  <c r="X530" i="1"/>
  <c r="AH529" i="1"/>
  <c r="AC529" i="1"/>
  <c r="X529" i="1"/>
  <c r="AH528" i="1"/>
  <c r="AC528" i="1"/>
  <c r="X528" i="1"/>
  <c r="AH527" i="1"/>
  <c r="AC527" i="1"/>
  <c r="X527" i="1"/>
  <c r="AH525" i="1"/>
  <c r="AC525" i="1"/>
  <c r="X525" i="1"/>
  <c r="AH524" i="1"/>
  <c r="AC524" i="1"/>
  <c r="X524" i="1"/>
  <c r="AH523" i="1"/>
  <c r="AC523" i="1"/>
  <c r="X523" i="1"/>
  <c r="AH522" i="1"/>
  <c r="AC522" i="1"/>
  <c r="X522" i="1"/>
  <c r="AH521" i="1"/>
  <c r="AC521" i="1"/>
  <c r="X521" i="1"/>
  <c r="AH520" i="1"/>
  <c r="AC520" i="1"/>
  <c r="X520" i="1"/>
  <c r="AH519" i="1"/>
  <c r="AC519" i="1"/>
  <c r="X519" i="1"/>
  <c r="AH518" i="1"/>
  <c r="AC518" i="1"/>
  <c r="X518" i="1"/>
  <c r="AH517" i="1"/>
  <c r="AC517" i="1"/>
  <c r="X517" i="1"/>
  <c r="AH516" i="1"/>
  <c r="AC516" i="1"/>
  <c r="X516" i="1"/>
  <c r="AH514" i="1"/>
  <c r="AC514" i="1"/>
  <c r="X514" i="1"/>
  <c r="AH513" i="1"/>
  <c r="AC513" i="1"/>
  <c r="X513" i="1"/>
  <c r="AH512" i="1"/>
  <c r="AC512" i="1"/>
  <c r="X512" i="1"/>
  <c r="AH511" i="1"/>
  <c r="AC511" i="1"/>
  <c r="X511" i="1"/>
  <c r="AH510" i="1"/>
  <c r="AC510" i="1"/>
  <c r="X510" i="1"/>
  <c r="AH509" i="1"/>
  <c r="AC509" i="1"/>
  <c r="X509" i="1"/>
  <c r="AH508" i="1"/>
  <c r="AC508" i="1"/>
  <c r="X508" i="1"/>
  <c r="AH507" i="1"/>
  <c r="AC507" i="1"/>
  <c r="X507" i="1"/>
  <c r="AH505" i="1"/>
  <c r="AC505" i="1"/>
  <c r="X505" i="1"/>
  <c r="AH504" i="1"/>
  <c r="AC504" i="1"/>
  <c r="X504" i="1"/>
  <c r="AH503" i="1"/>
  <c r="AC503" i="1"/>
  <c r="X503" i="1"/>
  <c r="AH502" i="1"/>
  <c r="AC502" i="1"/>
  <c r="X502" i="1"/>
  <c r="AH501" i="1"/>
  <c r="AC501" i="1"/>
  <c r="X501" i="1"/>
  <c r="AH500" i="1"/>
  <c r="AC500" i="1"/>
  <c r="X500" i="1"/>
  <c r="AH499" i="1"/>
  <c r="AC499" i="1"/>
  <c r="X499" i="1"/>
  <c r="AH498" i="1"/>
  <c r="AC498" i="1"/>
  <c r="X498" i="1"/>
  <c r="AH497" i="1"/>
  <c r="AC497" i="1"/>
  <c r="X497" i="1"/>
  <c r="AH496" i="1"/>
  <c r="AC496" i="1"/>
  <c r="X496" i="1"/>
  <c r="AA489" i="1"/>
  <c r="W489" i="1"/>
  <c r="T489" i="1"/>
  <c r="AA488" i="1"/>
  <c r="W488" i="1"/>
  <c r="T488" i="1"/>
  <c r="AA487" i="1"/>
  <c r="W487" i="1"/>
  <c r="T487" i="1"/>
  <c r="AA486" i="1"/>
  <c r="W486" i="1"/>
  <c r="T486" i="1"/>
  <c r="AA485" i="1"/>
  <c r="W485" i="1"/>
  <c r="T485" i="1"/>
  <c r="AA481" i="1"/>
  <c r="W481" i="1"/>
  <c r="T481" i="1"/>
  <c r="AA480" i="1"/>
  <c r="W480" i="1"/>
  <c r="T480" i="1"/>
  <c r="AA479" i="1"/>
  <c r="W479" i="1"/>
  <c r="T479" i="1"/>
  <c r="AA478" i="1"/>
  <c r="W478" i="1"/>
  <c r="T478" i="1"/>
  <c r="AA477" i="1"/>
  <c r="W477" i="1"/>
  <c r="T477" i="1"/>
  <c r="AA473" i="1"/>
  <c r="W473" i="1"/>
  <c r="T473" i="1"/>
  <c r="AA472" i="1"/>
  <c r="W472" i="1"/>
  <c r="T472" i="1"/>
  <c r="AA471" i="1"/>
  <c r="W471" i="1"/>
  <c r="T471" i="1"/>
  <c r="AA470" i="1"/>
  <c r="W470" i="1"/>
  <c r="T470" i="1"/>
  <c r="AA469" i="1"/>
  <c r="W469" i="1"/>
  <c r="T469" i="1"/>
  <c r="AA465" i="1"/>
  <c r="W465" i="1"/>
  <c r="T465" i="1"/>
  <c r="AA464" i="1"/>
  <c r="W464" i="1"/>
  <c r="T464" i="1"/>
  <c r="AA463" i="1"/>
  <c r="W463" i="1"/>
  <c r="T463" i="1"/>
  <c r="AA462" i="1"/>
  <c r="W462" i="1"/>
  <c r="T462" i="1"/>
  <c r="AA461" i="1"/>
  <c r="W461" i="1"/>
  <c r="T461" i="1"/>
  <c r="AA457" i="1"/>
  <c r="W457" i="1"/>
  <c r="T457" i="1"/>
  <c r="AA456" i="1"/>
  <c r="W456" i="1"/>
  <c r="T456" i="1"/>
  <c r="AA455" i="1"/>
  <c r="W455" i="1"/>
  <c r="T455" i="1"/>
  <c r="AA454" i="1"/>
  <c r="W454" i="1"/>
  <c r="T454" i="1"/>
  <c r="AA453" i="1"/>
  <c r="W453" i="1"/>
  <c r="T453" i="1"/>
  <c r="AA449" i="1"/>
  <c r="W449" i="1"/>
  <c r="T449" i="1"/>
  <c r="AA448" i="1"/>
  <c r="W448" i="1"/>
  <c r="T448" i="1"/>
  <c r="AA447" i="1"/>
  <c r="W447" i="1"/>
  <c r="T447" i="1"/>
  <c r="AA446" i="1"/>
  <c r="W446" i="1"/>
  <c r="T446" i="1"/>
  <c r="AA445" i="1"/>
  <c r="W445" i="1"/>
  <c r="T445" i="1"/>
  <c r="AA441" i="1"/>
  <c r="AA440" i="1"/>
  <c r="W440" i="1"/>
  <c r="T440" i="1"/>
  <c r="AA439" i="1"/>
  <c r="W439" i="1"/>
  <c r="T439" i="1"/>
  <c r="AA438" i="1"/>
  <c r="W438" i="1"/>
  <c r="T438" i="1"/>
  <c r="AA437" i="1"/>
  <c r="W437" i="1"/>
  <c r="T437" i="1"/>
  <c r="AA436" i="1"/>
  <c r="W436" i="1"/>
  <c r="T436" i="1"/>
  <c r="AA428" i="1"/>
  <c r="W428" i="1"/>
  <c r="T428" i="1"/>
  <c r="AA427" i="1"/>
  <c r="W427" i="1"/>
  <c r="T427" i="1"/>
  <c r="AA426" i="1"/>
  <c r="W426" i="1"/>
  <c r="T426" i="1"/>
  <c r="AA425" i="1"/>
  <c r="W425" i="1"/>
  <c r="T425" i="1"/>
  <c r="AA424" i="1"/>
  <c r="W424" i="1"/>
  <c r="T424" i="1"/>
  <c r="AA420" i="1"/>
  <c r="W420" i="1"/>
  <c r="T420" i="1"/>
  <c r="AA419" i="1"/>
  <c r="W419" i="1"/>
  <c r="T419" i="1"/>
  <c r="AA418" i="1"/>
  <c r="W418" i="1"/>
  <c r="T418" i="1"/>
  <c r="AA417" i="1"/>
  <c r="W417" i="1"/>
  <c r="T417" i="1"/>
  <c r="AA416" i="1"/>
  <c r="W416" i="1"/>
  <c r="T416" i="1"/>
  <c r="AA412" i="1"/>
  <c r="W412" i="1"/>
  <c r="T412" i="1"/>
  <c r="AA411" i="1"/>
  <c r="W411" i="1"/>
  <c r="T411" i="1"/>
  <c r="AA410" i="1"/>
  <c r="W410" i="1"/>
  <c r="T410" i="1"/>
  <c r="AA409" i="1"/>
  <c r="W409" i="1"/>
  <c r="T409" i="1"/>
  <c r="AA408" i="1"/>
  <c r="W408" i="1"/>
  <c r="T408" i="1"/>
  <c r="AA404" i="1"/>
  <c r="W404" i="1"/>
  <c r="T404" i="1"/>
  <c r="AA403" i="1"/>
  <c r="W403" i="1"/>
  <c r="T403" i="1"/>
  <c r="AA402" i="1"/>
  <c r="W402" i="1"/>
  <c r="T402" i="1"/>
  <c r="AA401" i="1"/>
  <c r="W401" i="1"/>
  <c r="T401" i="1"/>
  <c r="AA400" i="1"/>
  <c r="W400" i="1"/>
  <c r="T400" i="1"/>
  <c r="AA396" i="1"/>
  <c r="AA395" i="1"/>
  <c r="W395" i="1"/>
  <c r="T395" i="1"/>
  <c r="AA394" i="1"/>
  <c r="W394" i="1"/>
  <c r="T394" i="1"/>
  <c r="AA393" i="1"/>
  <c r="W393" i="1"/>
  <c r="T393" i="1"/>
  <c r="AA392" i="1"/>
  <c r="W392" i="1"/>
  <c r="T392" i="1"/>
  <c r="AA391" i="1"/>
  <c r="W391" i="1"/>
  <c r="T391" i="1"/>
  <c r="AA387" i="1"/>
  <c r="W387" i="1"/>
  <c r="T387" i="1"/>
  <c r="AA386" i="1"/>
  <c r="W386" i="1"/>
  <c r="T386" i="1"/>
  <c r="AA385" i="1"/>
  <c r="W385" i="1"/>
  <c r="T385" i="1"/>
  <c r="AA384" i="1"/>
  <c r="W384" i="1"/>
  <c r="T384" i="1"/>
  <c r="AA383" i="1"/>
  <c r="W383" i="1"/>
  <c r="T383" i="1"/>
  <c r="AA379" i="1"/>
  <c r="W379" i="1"/>
  <c r="T379" i="1"/>
  <c r="AA378" i="1"/>
  <c r="W378" i="1"/>
  <c r="T378" i="1"/>
  <c r="AA377" i="1"/>
  <c r="W377" i="1"/>
  <c r="T377" i="1"/>
  <c r="AA376" i="1"/>
  <c r="W376" i="1"/>
  <c r="T376" i="1"/>
  <c r="AA374" i="1"/>
  <c r="W374" i="1"/>
  <c r="T374" i="1"/>
  <c r="AA370" i="1"/>
  <c r="AA369" i="1"/>
  <c r="W369" i="1"/>
  <c r="T369" i="1"/>
  <c r="AA368" i="1"/>
  <c r="W368" i="1"/>
  <c r="T368" i="1"/>
  <c r="AA367" i="1"/>
  <c r="W367" i="1"/>
  <c r="T367" i="1"/>
  <c r="AA366" i="1"/>
  <c r="W366" i="1"/>
  <c r="T366" i="1"/>
  <c r="AA365" i="1"/>
  <c r="W365" i="1"/>
  <c r="T365" i="1"/>
  <c r="AA361" i="1"/>
  <c r="W361" i="1"/>
  <c r="T361" i="1"/>
  <c r="AA360" i="1"/>
  <c r="W360" i="1"/>
  <c r="T360" i="1"/>
  <c r="AA359" i="1"/>
  <c r="W359" i="1"/>
  <c r="T359" i="1"/>
  <c r="AA358" i="1"/>
  <c r="W358" i="1"/>
  <c r="T358" i="1"/>
  <c r="AA357" i="1"/>
  <c r="W357" i="1"/>
  <c r="T357" i="1"/>
  <c r="AA353" i="1"/>
  <c r="AA352" i="1"/>
  <c r="W352" i="1"/>
  <c r="T352" i="1"/>
  <c r="AA351" i="1"/>
  <c r="W351" i="1"/>
  <c r="T351" i="1"/>
  <c r="AA350" i="1"/>
  <c r="W350" i="1"/>
  <c r="T350" i="1"/>
  <c r="AA349" i="1"/>
  <c r="W349" i="1"/>
  <c r="T349" i="1"/>
  <c r="AA348" i="1"/>
  <c r="W348" i="1"/>
  <c r="T348" i="1"/>
  <c r="AA344" i="1"/>
  <c r="AA343" i="1"/>
  <c r="W343" i="1"/>
  <c r="T343" i="1"/>
  <c r="AA342" i="1"/>
  <c r="W342" i="1"/>
  <c r="T342" i="1"/>
  <c r="AA341" i="1"/>
  <c r="W341" i="1"/>
  <c r="T341" i="1"/>
  <c r="AA340" i="1"/>
  <c r="W340" i="1"/>
  <c r="T340" i="1"/>
  <c r="AA339" i="1"/>
  <c r="W339" i="1"/>
  <c r="T339" i="1"/>
  <c r="AA335" i="1"/>
  <c r="W335" i="1"/>
  <c r="T335" i="1"/>
  <c r="AA334" i="1"/>
  <c r="W334" i="1"/>
  <c r="T334" i="1"/>
  <c r="AA333" i="1"/>
  <c r="W333" i="1"/>
  <c r="T333" i="1"/>
  <c r="AA332" i="1"/>
  <c r="W332" i="1"/>
  <c r="T332" i="1"/>
  <c r="AA331" i="1"/>
  <c r="W331" i="1"/>
  <c r="T331" i="1"/>
  <c r="AA327" i="1"/>
  <c r="W327" i="1"/>
  <c r="T327" i="1"/>
  <c r="AA326" i="1"/>
  <c r="W326" i="1"/>
  <c r="T326" i="1"/>
  <c r="AA325" i="1"/>
  <c r="W325" i="1"/>
  <c r="T325" i="1"/>
  <c r="AA324" i="1"/>
  <c r="W324" i="1"/>
  <c r="T324" i="1"/>
  <c r="AA323" i="1"/>
  <c r="W323" i="1"/>
  <c r="T323" i="1"/>
  <c r="AA319" i="1"/>
  <c r="AA318" i="1"/>
  <c r="W318" i="1"/>
  <c r="T318" i="1"/>
  <c r="AA317" i="1"/>
  <c r="W317" i="1"/>
  <c r="T317" i="1"/>
  <c r="AA316" i="1"/>
  <c r="W316" i="1"/>
  <c r="T316" i="1"/>
  <c r="AA315" i="1"/>
  <c r="W315" i="1"/>
  <c r="T315" i="1"/>
  <c r="AA314" i="1"/>
  <c r="W314" i="1"/>
  <c r="T314" i="1"/>
  <c r="AA310" i="1"/>
  <c r="W310" i="1"/>
  <c r="T310" i="1"/>
  <c r="AA309" i="1"/>
  <c r="W309" i="1"/>
  <c r="T309" i="1"/>
  <c r="AA308" i="1"/>
  <c r="W308" i="1"/>
  <c r="T308" i="1"/>
  <c r="AA307" i="1"/>
  <c r="W307" i="1"/>
  <c r="T307" i="1"/>
  <c r="AA306" i="1"/>
  <c r="W306" i="1"/>
  <c r="T306" i="1"/>
  <c r="AA302" i="1"/>
  <c r="AA301" i="1"/>
  <c r="W301" i="1"/>
  <c r="T301" i="1"/>
  <c r="AA300" i="1"/>
  <c r="W300" i="1"/>
  <c r="T300" i="1"/>
  <c r="AA299" i="1"/>
  <c r="W299" i="1"/>
  <c r="T299" i="1"/>
  <c r="AA298" i="1"/>
  <c r="W298" i="1"/>
  <c r="T298" i="1"/>
  <c r="AA297" i="1"/>
  <c r="W297" i="1"/>
  <c r="T297" i="1"/>
  <c r="AA293" i="1"/>
  <c r="W293" i="1"/>
  <c r="T293" i="1"/>
  <c r="AA292" i="1"/>
  <c r="W292" i="1"/>
  <c r="T292" i="1"/>
  <c r="AA291" i="1"/>
  <c r="W291" i="1"/>
  <c r="T291" i="1"/>
  <c r="AA290" i="1"/>
  <c r="W290" i="1"/>
  <c r="T290" i="1"/>
  <c r="AA289" i="1"/>
  <c r="W289" i="1"/>
  <c r="T289" i="1"/>
  <c r="AA285" i="1"/>
  <c r="W285" i="1"/>
  <c r="T285" i="1"/>
  <c r="AA284" i="1"/>
  <c r="W284" i="1"/>
  <c r="T284" i="1"/>
  <c r="AA283" i="1"/>
  <c r="W283" i="1"/>
  <c r="T283" i="1"/>
  <c r="AA282" i="1"/>
  <c r="W282" i="1"/>
  <c r="T282" i="1"/>
  <c r="AA281" i="1"/>
  <c r="W281" i="1"/>
  <c r="T281" i="1"/>
  <c r="AA277" i="1"/>
  <c r="W277" i="1"/>
  <c r="T277" i="1"/>
  <c r="AA276" i="1"/>
  <c r="W276" i="1"/>
  <c r="T276" i="1"/>
  <c r="AA275" i="1"/>
  <c r="W275" i="1"/>
  <c r="T275" i="1"/>
  <c r="AA274" i="1"/>
  <c r="W274" i="1"/>
  <c r="T274" i="1"/>
  <c r="AA273" i="1"/>
  <c r="W273" i="1"/>
  <c r="T273" i="1"/>
  <c r="AA269" i="1"/>
  <c r="W269" i="1"/>
  <c r="T269" i="1"/>
  <c r="AA268" i="1"/>
  <c r="W268" i="1"/>
  <c r="T268" i="1"/>
  <c r="AA267" i="1"/>
  <c r="W267" i="1"/>
  <c r="T267" i="1"/>
  <c r="AA266" i="1"/>
  <c r="W266" i="1"/>
  <c r="T266" i="1"/>
  <c r="AA265" i="1"/>
  <c r="W265" i="1"/>
  <c r="T265" i="1"/>
  <c r="AA261" i="1"/>
  <c r="W261" i="1"/>
  <c r="T261" i="1"/>
  <c r="AA260" i="1"/>
  <c r="W260" i="1"/>
  <c r="T260" i="1"/>
  <c r="AA259" i="1"/>
  <c r="W259" i="1"/>
  <c r="T259" i="1"/>
  <c r="AA258" i="1"/>
  <c r="W258" i="1"/>
  <c r="T258" i="1"/>
  <c r="AA257" i="1"/>
  <c r="W257" i="1"/>
  <c r="T257" i="1"/>
  <c r="AA253" i="1"/>
  <c r="W253" i="1"/>
  <c r="T253" i="1"/>
  <c r="AA252" i="1"/>
  <c r="W252" i="1"/>
  <c r="T252" i="1"/>
  <c r="AA251" i="1"/>
  <c r="W251" i="1"/>
  <c r="T251" i="1"/>
  <c r="AA250" i="1"/>
  <c r="W250" i="1"/>
  <c r="T250" i="1"/>
  <c r="AA249" i="1"/>
  <c r="W249" i="1"/>
  <c r="T249" i="1"/>
  <c r="AA245" i="1"/>
  <c r="AA244" i="1"/>
  <c r="W244" i="1"/>
  <c r="T244" i="1"/>
  <c r="AA243" i="1"/>
  <c r="W243" i="1"/>
  <c r="T243" i="1"/>
  <c r="AA242" i="1"/>
  <c r="W242" i="1"/>
  <c r="T242" i="1"/>
  <c r="AA241" i="1"/>
  <c r="W241" i="1"/>
  <c r="T241" i="1"/>
  <c r="AA240" i="1"/>
  <c r="W240" i="1"/>
  <c r="T240" i="1"/>
  <c r="AA236" i="1"/>
  <c r="W236" i="1"/>
  <c r="T236" i="1"/>
  <c r="AA235" i="1"/>
  <c r="W235" i="1"/>
  <c r="T235" i="1"/>
  <c r="AA234" i="1"/>
  <c r="W234" i="1"/>
  <c r="T234" i="1"/>
  <c r="AA233" i="1"/>
  <c r="W233" i="1"/>
  <c r="T233" i="1"/>
  <c r="AA232" i="1"/>
  <c r="W232" i="1"/>
  <c r="T232" i="1"/>
  <c r="AA228" i="1"/>
  <c r="W228" i="1"/>
  <c r="T228" i="1"/>
  <c r="AA227" i="1"/>
  <c r="W227" i="1"/>
  <c r="T227" i="1"/>
  <c r="AA226" i="1"/>
  <c r="W226" i="1"/>
  <c r="T226" i="1"/>
  <c r="AA225" i="1"/>
  <c r="W225" i="1"/>
  <c r="T225" i="1"/>
  <c r="AA224" i="1"/>
  <c r="W224" i="1"/>
  <c r="T224" i="1"/>
  <c r="AA220" i="1"/>
  <c r="W220" i="1"/>
  <c r="T220" i="1"/>
  <c r="AA219" i="1"/>
  <c r="W219" i="1"/>
  <c r="T219" i="1"/>
  <c r="AA218" i="1"/>
  <c r="W218" i="1"/>
  <c r="T218" i="1"/>
  <c r="AA217" i="1"/>
  <c r="W217" i="1"/>
  <c r="T217" i="1"/>
  <c r="AA216" i="1"/>
  <c r="W216" i="1"/>
  <c r="T216" i="1"/>
  <c r="AA212" i="1"/>
  <c r="W212" i="1"/>
  <c r="T212" i="1"/>
  <c r="AA211" i="1"/>
  <c r="W211" i="1"/>
  <c r="T211" i="1"/>
  <c r="AA210" i="1"/>
  <c r="W210" i="1"/>
  <c r="T210" i="1"/>
  <c r="AA209" i="1"/>
  <c r="W209" i="1"/>
  <c r="T209" i="1"/>
  <c r="AA208" i="1"/>
  <c r="W208" i="1"/>
  <c r="T208" i="1"/>
  <c r="AA204" i="1"/>
  <c r="W204" i="1"/>
  <c r="T204" i="1"/>
  <c r="AA203" i="1"/>
  <c r="W203" i="1"/>
  <c r="T203" i="1"/>
  <c r="AA202" i="1"/>
  <c r="W202" i="1"/>
  <c r="T202" i="1"/>
  <c r="AA201" i="1"/>
  <c r="W201" i="1"/>
  <c r="T201" i="1"/>
  <c r="AA200" i="1"/>
  <c r="W200" i="1"/>
  <c r="T200" i="1"/>
  <c r="AA196" i="1"/>
  <c r="AA195" i="1"/>
  <c r="W195" i="1"/>
  <c r="T195" i="1"/>
  <c r="AA194" i="1"/>
  <c r="W194" i="1"/>
  <c r="T194" i="1"/>
  <c r="AA193" i="1"/>
  <c r="W193" i="1"/>
  <c r="T193" i="1"/>
  <c r="AA192" i="1"/>
  <c r="W192" i="1"/>
  <c r="T192" i="1"/>
  <c r="AA191" i="1"/>
  <c r="W191" i="1"/>
  <c r="T191" i="1"/>
  <c r="AA187" i="1"/>
  <c r="W187" i="1"/>
  <c r="T187" i="1"/>
  <c r="AA186" i="1"/>
  <c r="W186" i="1"/>
  <c r="T186" i="1"/>
  <c r="AA185" i="1"/>
  <c r="W185" i="1"/>
  <c r="T185" i="1"/>
  <c r="AA184" i="1"/>
  <c r="W184" i="1"/>
  <c r="T184" i="1"/>
  <c r="AA183" i="1"/>
  <c r="W183" i="1"/>
  <c r="T183" i="1"/>
  <c r="AA179" i="1"/>
  <c r="W179" i="1"/>
  <c r="T179" i="1"/>
  <c r="AA178" i="1"/>
  <c r="W178" i="1"/>
  <c r="T178" i="1"/>
  <c r="AA177" i="1"/>
  <c r="W177" i="1"/>
  <c r="T177" i="1"/>
  <c r="AA175" i="1"/>
  <c r="W175" i="1"/>
  <c r="T175" i="1"/>
  <c r="AA174" i="1"/>
  <c r="W174" i="1"/>
  <c r="T174" i="1"/>
  <c r="AA170" i="1"/>
  <c r="W170" i="1"/>
  <c r="T170" i="1"/>
  <c r="AA169" i="1"/>
  <c r="W169" i="1"/>
  <c r="T169" i="1"/>
  <c r="AA168" i="1"/>
  <c r="W168" i="1"/>
  <c r="T168" i="1"/>
  <c r="AA167" i="1"/>
  <c r="W167" i="1"/>
  <c r="T167" i="1"/>
  <c r="AA166" i="1"/>
  <c r="W166" i="1"/>
  <c r="T166" i="1"/>
  <c r="AA162" i="1"/>
  <c r="W162" i="1"/>
  <c r="T162" i="1"/>
  <c r="AA161" i="1"/>
  <c r="W161" i="1"/>
  <c r="T161" i="1"/>
  <c r="AA160" i="1"/>
  <c r="W160" i="1"/>
  <c r="T160" i="1"/>
  <c r="AA159" i="1"/>
  <c r="W159" i="1"/>
  <c r="T159" i="1"/>
  <c r="AA158" i="1"/>
  <c r="W158" i="1"/>
  <c r="T158" i="1"/>
  <c r="AA154" i="1"/>
  <c r="AA153" i="1"/>
  <c r="W153" i="1"/>
  <c r="T153" i="1"/>
  <c r="AA152" i="1"/>
  <c r="W152" i="1"/>
  <c r="T152" i="1"/>
  <c r="AA151" i="1"/>
  <c r="W151" i="1"/>
  <c r="T151" i="1"/>
  <c r="AA150" i="1"/>
  <c r="W150" i="1"/>
  <c r="T150" i="1"/>
  <c r="AA149" i="1"/>
  <c r="W149" i="1"/>
  <c r="T149" i="1"/>
  <c r="AA145" i="1"/>
  <c r="W145" i="1"/>
  <c r="T145" i="1"/>
  <c r="AA144" i="1"/>
  <c r="W144" i="1"/>
  <c r="T144" i="1"/>
  <c r="AA143" i="1"/>
  <c r="W143" i="1"/>
  <c r="T143" i="1"/>
  <c r="AA142" i="1"/>
  <c r="W142" i="1"/>
  <c r="T142" i="1"/>
  <c r="AA141" i="1"/>
  <c r="W141" i="1"/>
  <c r="T141" i="1"/>
  <c r="AA137" i="1"/>
  <c r="W137" i="1"/>
  <c r="T137" i="1"/>
  <c r="AA136" i="1"/>
  <c r="W136" i="1"/>
  <c r="T136" i="1"/>
  <c r="AA135" i="1"/>
  <c r="W135" i="1"/>
  <c r="T135" i="1"/>
  <c r="AA134" i="1"/>
  <c r="W134" i="1"/>
  <c r="T134" i="1"/>
  <c r="AA133" i="1"/>
  <c r="W133" i="1"/>
  <c r="T133" i="1"/>
  <c r="AA129" i="1"/>
  <c r="AA128" i="1"/>
  <c r="W128" i="1"/>
  <c r="T128" i="1"/>
  <c r="AA127" i="1"/>
  <c r="W127" i="1"/>
  <c r="T127" i="1"/>
  <c r="AA126" i="1"/>
  <c r="W126" i="1"/>
  <c r="T126" i="1"/>
  <c r="AA125" i="1"/>
  <c r="W125" i="1"/>
  <c r="T125" i="1"/>
  <c r="AA124" i="1"/>
  <c r="W124" i="1"/>
  <c r="T124" i="1"/>
  <c r="AA120" i="1"/>
  <c r="W120" i="1"/>
  <c r="T120" i="1"/>
  <c r="AA119" i="1"/>
  <c r="W119" i="1"/>
  <c r="T119" i="1"/>
  <c r="AA118" i="1"/>
  <c r="W118" i="1"/>
  <c r="T118" i="1"/>
  <c r="AA117" i="1"/>
  <c r="W117" i="1"/>
  <c r="T117" i="1"/>
  <c r="AA116" i="1"/>
  <c r="W116" i="1"/>
  <c r="T116" i="1"/>
  <c r="AA112" i="1"/>
  <c r="W112" i="1"/>
  <c r="T112" i="1"/>
  <c r="AA111" i="1"/>
  <c r="W111" i="1"/>
  <c r="T111" i="1"/>
  <c r="AA110" i="1"/>
  <c r="W110" i="1"/>
  <c r="T110" i="1"/>
  <c r="AA109" i="1"/>
  <c r="W109" i="1"/>
  <c r="T109" i="1"/>
  <c r="AA108" i="1"/>
  <c r="W108" i="1"/>
  <c r="T108" i="1"/>
  <c r="AA104" i="1"/>
  <c r="W104" i="1"/>
  <c r="T104" i="1"/>
  <c r="AA103" i="1"/>
  <c r="W103" i="1"/>
  <c r="T103" i="1"/>
  <c r="AA102" i="1"/>
  <c r="W102" i="1"/>
  <c r="T102" i="1"/>
  <c r="AA101" i="1"/>
  <c r="W101" i="1"/>
  <c r="T101" i="1"/>
  <c r="AA100" i="1"/>
  <c r="W100" i="1"/>
  <c r="T100" i="1"/>
  <c r="AA96" i="1"/>
  <c r="AA95" i="1"/>
  <c r="W95" i="1"/>
  <c r="T95" i="1"/>
  <c r="AA94" i="1"/>
  <c r="W94" i="1"/>
  <c r="T94" i="1"/>
  <c r="AA93" i="1"/>
  <c r="W93" i="1"/>
  <c r="T93" i="1"/>
  <c r="AA92" i="1"/>
  <c r="W92" i="1"/>
  <c r="T92" i="1"/>
  <c r="AA91" i="1"/>
  <c r="W91" i="1"/>
  <c r="T91" i="1"/>
  <c r="AA87" i="1"/>
  <c r="W87" i="1"/>
  <c r="T87" i="1"/>
  <c r="AA86" i="1"/>
  <c r="W86" i="1"/>
  <c r="T86" i="1"/>
  <c r="AA85" i="1"/>
  <c r="W85" i="1"/>
  <c r="T85" i="1"/>
  <c r="AA84" i="1"/>
  <c r="W84" i="1"/>
  <c r="T84" i="1"/>
  <c r="AA83" i="1"/>
  <c r="W83" i="1"/>
  <c r="T83" i="1"/>
  <c r="AA79" i="1"/>
  <c r="W79" i="1"/>
  <c r="T79" i="1"/>
  <c r="AA78" i="1"/>
  <c r="W78" i="1"/>
  <c r="T78" i="1"/>
  <c r="AA77" i="1"/>
  <c r="W77" i="1"/>
  <c r="T77" i="1"/>
  <c r="AA76" i="1"/>
  <c r="W76" i="1"/>
  <c r="T76" i="1"/>
  <c r="AA75" i="1"/>
  <c r="W75" i="1"/>
  <c r="T75" i="1"/>
  <c r="AA71" i="1"/>
  <c r="W71" i="1"/>
  <c r="T71" i="1"/>
  <c r="AA70" i="1"/>
  <c r="W70" i="1"/>
  <c r="T70" i="1"/>
  <c r="AA69" i="1"/>
  <c r="W69" i="1"/>
  <c r="T69" i="1"/>
  <c r="AA68" i="1"/>
  <c r="W68" i="1"/>
  <c r="T68" i="1"/>
  <c r="AA67" i="1"/>
  <c r="W67" i="1"/>
  <c r="T67" i="1"/>
  <c r="AA63" i="1"/>
  <c r="AA62" i="1"/>
  <c r="W62" i="1"/>
  <c r="T62" i="1"/>
  <c r="AA61" i="1"/>
  <c r="W61" i="1"/>
  <c r="T61" i="1"/>
  <c r="AA60" i="1"/>
  <c r="W60" i="1"/>
  <c r="T60" i="1"/>
  <c r="AA59" i="1"/>
  <c r="W59" i="1"/>
  <c r="T59" i="1"/>
  <c r="AA58" i="1"/>
  <c r="W58" i="1"/>
  <c r="T58" i="1"/>
  <c r="AA54" i="1"/>
  <c r="W54" i="1"/>
  <c r="T54" i="1"/>
  <c r="AA53" i="1"/>
  <c r="W53" i="1"/>
  <c r="T53" i="1"/>
  <c r="AA52" i="1"/>
  <c r="W52" i="1"/>
  <c r="T52" i="1"/>
  <c r="AA51" i="1"/>
  <c r="W51" i="1"/>
  <c r="T51" i="1"/>
  <c r="AA50" i="1"/>
  <c r="W50" i="1"/>
  <c r="T50" i="1"/>
  <c r="AA46" i="1"/>
  <c r="W46" i="1"/>
  <c r="T46" i="1"/>
  <c r="AA45" i="1"/>
  <c r="W45" i="1"/>
  <c r="T45" i="1"/>
  <c r="AA44" i="1"/>
  <c r="W44" i="1"/>
  <c r="T44" i="1"/>
  <c r="AA43" i="1"/>
  <c r="W43" i="1"/>
  <c r="T43" i="1"/>
  <c r="AA42" i="1"/>
  <c r="W42" i="1"/>
  <c r="T42" i="1"/>
  <c r="AA38" i="1"/>
  <c r="W38" i="1"/>
  <c r="T38" i="1"/>
  <c r="AA37" i="1"/>
  <c r="W37" i="1"/>
  <c r="T37" i="1"/>
  <c r="AA36" i="1"/>
  <c r="W36" i="1"/>
  <c r="T36" i="1"/>
  <c r="AA35" i="1"/>
  <c r="W35" i="1"/>
  <c r="T35" i="1"/>
  <c r="AA34" i="1"/>
  <c r="W34" i="1"/>
  <c r="T34" i="1"/>
  <c r="AA30" i="1"/>
  <c r="AA29" i="1"/>
  <c r="W29" i="1"/>
  <c r="T29" i="1"/>
  <c r="AA28" i="1"/>
  <c r="W28" i="1"/>
  <c r="T28" i="1"/>
  <c r="AA27" i="1"/>
  <c r="W27" i="1"/>
  <c r="T27" i="1"/>
  <c r="AA26" i="1"/>
  <c r="W26" i="1"/>
  <c r="T26" i="1"/>
  <c r="AA25" i="1"/>
  <c r="W25" i="1"/>
  <c r="T25" i="1"/>
  <c r="AA21" i="1"/>
  <c r="W21" i="1"/>
  <c r="T21" i="1"/>
  <c r="AA20" i="1"/>
  <c r="W20" i="1"/>
  <c r="T20" i="1"/>
  <c r="AA19" i="1"/>
  <c r="W19" i="1"/>
  <c r="T19" i="1"/>
  <c r="AA18" i="1"/>
  <c r="W18" i="1"/>
  <c r="T18" i="1"/>
  <c r="AA17" i="1"/>
  <c r="W17" i="1"/>
  <c r="T17" i="1"/>
  <c r="AA13" i="1"/>
  <c r="W13" i="1"/>
  <c r="T13" i="1"/>
  <c r="AA12" i="1"/>
  <c r="W12" i="1"/>
  <c r="T12" i="1"/>
  <c r="AA11" i="1"/>
  <c r="W11" i="1"/>
  <c r="T11" i="1"/>
  <c r="AA10" i="1"/>
  <c r="W10" i="1"/>
  <c r="T10" i="1"/>
  <c r="AA9" i="1"/>
  <c r="W9" i="1"/>
  <c r="T9" i="1"/>
</calcChain>
</file>

<file path=xl/sharedStrings.xml><?xml version="1.0" encoding="utf-8"?>
<sst xmlns="http://schemas.openxmlformats.org/spreadsheetml/2006/main" count="3323" uniqueCount="127">
  <si>
    <t>Time Detail</t>
  </si>
  <si>
    <t>Time Period :</t>
  </si>
  <si>
    <t>Previous Pay Period</t>
  </si>
  <si>
    <t>Executed on :</t>
  </si>
  <si>
    <r>
      <rPr>
        <sz val="7.5"/>
        <color rgb="FF000000"/>
        <rFont val="Arial"/>
        <family val="2"/>
      </rPr>
      <t>5/18/2026 9:17 AM</t>
    </r>
  </si>
  <si>
    <t>Query :</t>
  </si>
  <si>
    <t>12554 - TMP - KFI</t>
  </si>
  <si>
    <t>Printed for :</t>
  </si>
  <si>
    <t>Napoleoni, Stacey</t>
  </si>
  <si>
    <t>Currency Code :</t>
  </si>
  <si>
    <r>
      <rPr>
        <sz val="7.5"/>
        <color rgb="FF000000"/>
        <rFont val="Arial"/>
        <family val="2"/>
      </rPr>
      <t>USD</t>
    </r>
  </si>
  <si>
    <t>Employee Name</t>
  </si>
  <si>
    <t>AGUIRRE, DIEGO (TELD664)</t>
  </si>
  <si>
    <t>Job</t>
  </si>
  <si>
    <t>J00000</t>
  </si>
  <si>
    <t>Location</t>
  </si>
  <si>
    <t>Adient/US/1004/12554/14639999/Manufacturing Operations</t>
  </si>
  <si>
    <t>Transaction Apply Date</t>
  </si>
  <si>
    <t>Transaction Apply To</t>
  </si>
  <si>
    <t>Transaction Type</t>
  </si>
  <si>
    <t>Transaction In Exceptions</t>
  </si>
  <si>
    <t>Transaction Out Exceptions</t>
  </si>
  <si>
    <t>Hours</t>
  </si>
  <si>
    <t>Money</t>
  </si>
  <si>
    <t>Days</t>
  </si>
  <si>
    <t>Transaction Start Date/Time</t>
  </si>
  <si>
    <t>Transaction End Date/Time</t>
  </si>
  <si>
    <t>Employee Payrule</t>
  </si>
  <si>
    <t>Worked Shift Segment</t>
  </si>
  <si>
    <t>12554 TMP 20 Min Paid Lunch 2nd</t>
  </si>
  <si>
    <t>ALVIZO, JOSE (TELD740)</t>
  </si>
  <si>
    <t>12554 TMP 20 Min Paid Lunch</t>
  </si>
  <si>
    <t>ANGULA, JOSE (TELD1174)</t>
  </si>
  <si>
    <t>12554 TMP 20 Min Paid Lunch 3rd</t>
  </si>
  <si>
    <t>BACHER, SARAH (TELD1148)</t>
  </si>
  <si>
    <t>BEASLEY, DAVID (TELD1146)</t>
  </si>
  <si>
    <t>Early Out</t>
  </si>
  <si>
    <t>BOWMAN, DANIEL T (TELD1143)</t>
  </si>
  <si>
    <t>BROWN, RONNIE (TELD1127)</t>
  </si>
  <si>
    <t>Very Late Out</t>
  </si>
  <si>
    <t>BRUNSON JR, MARCUS A (TELD1121)</t>
  </si>
  <si>
    <t>BRYSON, JOSH G (TELD1068)</t>
  </si>
  <si>
    <t>BUSH, JACOB (TELD1147)</t>
  </si>
  <si>
    <t>CASTANEGA, RAUL (TELD688)</t>
  </si>
  <si>
    <t>CLAY, JESSICA (TELD1163)</t>
  </si>
  <si>
    <t>Late In</t>
  </si>
  <si>
    <t>DAVILA, DARMOND (TELD1023)</t>
  </si>
  <si>
    <t>DAVIS, SAMUEL (TELD1069)</t>
  </si>
  <si>
    <t>DELAROSA, CHRISTOPHER (TELD1173)</t>
  </si>
  <si>
    <t>DIAZ, JACOB (TELD647)</t>
  </si>
  <si>
    <t>DUGAN, MARCUS (TELD679)</t>
  </si>
  <si>
    <t>DiAZ GUZMAN, JAKE (TELD645)</t>
  </si>
  <si>
    <t>ESPINOZA, ANTHONY (TELD944)</t>
  </si>
  <si>
    <t>FERNANDEZ, HERIBERTO (TELD662)</t>
  </si>
  <si>
    <t>FLORES, KASSANDRA (TELD1156)</t>
  </si>
  <si>
    <t>Unscheduled</t>
  </si>
  <si>
    <t>Unexcused Not Paid 2</t>
  </si>
  <si>
    <t>Paycode Edit</t>
  </si>
  <si>
    <t>Unexcused Absence</t>
  </si>
  <si>
    <t>Absence Exception</t>
  </si>
  <si>
    <t>GARCIA, GABRIEL (TELD659)</t>
  </si>
  <si>
    <t>GARZA, EDWARD (TELD689)</t>
  </si>
  <si>
    <t>GERCAS, CELESTE (TELD943)</t>
  </si>
  <si>
    <t>GOMEZ, JAIME (TELD720)</t>
  </si>
  <si>
    <t>GRANT, JORDAN (TELD1005)</t>
  </si>
  <si>
    <t>GRANVILLE, ANDREW (TELD1166)</t>
  </si>
  <si>
    <t>GREEN, ZAVONTE D (TELD1120)</t>
  </si>
  <si>
    <t>GRIMALDO, JUAN (TELD690)</t>
  </si>
  <si>
    <t>HALL, ISAIAH (TELD723)</t>
  </si>
  <si>
    <t>HERNANDEZ, RODNEY (TELD682)</t>
  </si>
  <si>
    <t>JARAMILLO, NATHANIEL (TELD742)</t>
  </si>
  <si>
    <t>JOHNSON, JOSHUA (TELD1167)</t>
  </si>
  <si>
    <t>JONES, PATRICK (TELD1144)</t>
  </si>
  <si>
    <t>LEE, PHILLIP (TELD1149)</t>
  </si>
  <si>
    <t>LOERA, MARISA L (TELD1154)</t>
  </si>
  <si>
    <t>LOPEZ, PEDRO (TELD1006)</t>
  </si>
  <si>
    <t>MARTINEZ JR, RENE (TELD946)</t>
  </si>
  <si>
    <t>MENDIOLA, DANIEL (TELD657)</t>
  </si>
  <si>
    <t>MEZA, FRANK (TELD1123)</t>
  </si>
  <si>
    <t>MILLER, WILLIAM (TELD1155)</t>
  </si>
  <si>
    <t>MORALES, MANUEL (TELD750)</t>
  </si>
  <si>
    <t>ONIDAS, WILLIE (TELD1126)</t>
  </si>
  <si>
    <t>ORTEGA, MIGUEL E (TELD1003)</t>
  </si>
  <si>
    <t>ORTIZ, SAUL (TELD1168)</t>
  </si>
  <si>
    <t>RANGEL, GABRIELE (TELD686)</t>
  </si>
  <si>
    <t>RIVERA, OMAR (TELD692)</t>
  </si>
  <si>
    <t>RODRIGUEZ, DANIEL (TELD1013)</t>
  </si>
  <si>
    <t>RODRIGUEZ, RIVER (TELD706)</t>
  </si>
  <si>
    <t>ROYALL, BRANDON (TELD1162)</t>
  </si>
  <si>
    <t>SIMON, ISAAC (TELD929)</t>
  </si>
  <si>
    <t>STALLINGS, DAVID (TELD1177)</t>
  </si>
  <si>
    <t>TRASVINA, MAURICIO (TELD1026)</t>
  </si>
  <si>
    <t>VASQUEZ, JULIO (TELD1025)</t>
  </si>
  <si>
    <t>VELOZ JR, JUAN (TELD788)</t>
  </si>
  <si>
    <t>VENTURA, JOSE (TELD687)</t>
  </si>
  <si>
    <t>WELLS, JOSEPH (TELD1145)</t>
  </si>
  <si>
    <t>WHITE, MICHAEL E (TELD1067)</t>
  </si>
  <si>
    <t>YOSHIMURA, ROMEL (TELD1004)</t>
  </si>
  <si>
    <r>
      <rPr>
        <sz val="10"/>
        <color rgb="FF000000"/>
        <rFont val="Arial"/>
        <family val="2"/>
      </rPr>
      <t>Job Summary</t>
    </r>
  </si>
  <si>
    <t>Job</t>
  </si>
  <si>
    <t>Location</t>
  </si>
  <si>
    <t>Employee Name (ID)</t>
  </si>
  <si>
    <t>Pay Code</t>
  </si>
  <si>
    <t>Adient/US/1004/12554/14639999/Manufacturing Operations/J00000</t>
  </si>
  <si>
    <t>Regular</t>
  </si>
  <si>
    <t>All Regular</t>
  </si>
  <si>
    <t>S50 OT</t>
  </si>
  <si>
    <t>All Paid Hours</t>
  </si>
  <si>
    <t>All Worked Hours</t>
  </si>
  <si>
    <t>S50</t>
  </si>
  <si>
    <t>ALL ACC QUAL - NO OT DT LV</t>
  </si>
  <si>
    <t>Overtime</t>
  </si>
  <si>
    <t>All Overtime</t>
  </si>
  <si>
    <r>
      <rPr>
        <sz val="10"/>
        <color rgb="FF000000"/>
        <rFont val="Arial"/>
        <family val="2"/>
      </rPr>
      <t>Labor Category Summary</t>
    </r>
  </si>
  <si>
    <t>Labor Category</t>
  </si>
  <si>
    <t>14631460,000,Manufacturing Direct,1,1618181</t>
  </si>
  <si>
    <t>14631460,000,Manufacturing Direct,2,3006368</t>
  </si>
  <si>
    <t>14631460,000,Manufacturing Direct,2,4187362</t>
  </si>
  <si>
    <t>14631460,000,Manufacturing Direct,3,4117721</t>
  </si>
  <si>
    <t>14631460,243,Manufacturing Indirect,1,1618181</t>
  </si>
  <si>
    <t>14632442,243,Manufacturing Indirect,3,4054997</t>
  </si>
  <si>
    <t>14632500,15-MH06,Manufacturing Direct,2,3006368</t>
  </si>
  <si>
    <t>14634266,000,Manufacturing Direct,1,4140507</t>
  </si>
  <si>
    <t>14634266,000,Manufacturing Direct,2,3006368</t>
  </si>
  <si>
    <t>14634266,000,Manufacturing Direct,3,4117721</t>
  </si>
  <si>
    <r>
      <rPr>
        <sz val="10"/>
        <color rgb="FF000000"/>
        <rFont val="Arial"/>
        <family val="2"/>
      </rPr>
      <t>Combined Paycode Summary</t>
    </r>
  </si>
  <si>
    <r>
      <rPr>
        <sz val="10"/>
        <color rgb="FF000000"/>
        <rFont val="Arial"/>
        <family val="2"/>
      </rPr>
      <t>Paycode Summary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</si>
</sst>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 d\,\ yyyy"/>
    <numFmt numFmtId="165" formatCode="###0.00;\-###0.00;###0.00"/>
    <numFmt numFmtId="166" formatCode="[$-409]mmm\ d\,\ yyyy\ h:mm\ AM/PM"/>
  </numFmts>
  <fonts count="7" x14ac:knownFonts="1">
    <font>
      <sz val="11"/>
      <color theme="1"/>
      <name val="Calibri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7.5"/>
      <color rgb="FF000000"/>
      <name val="Arial"/>
      <family val="2"/>
    </font>
    <font>
      <b/>
      <sz val="9"/>
      <color rgb="FFFFFFFF"/>
      <name val="Arial"/>
      <family val="2"/>
    </font>
    <font>
      <sz val="6.75"/>
      <color rgb="FF000000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0A75CF"/>
      </patternFill>
    </fill>
    <fill>
      <patternFill patternType="solid">
        <fgColor rgb="FF0A75C1"/>
      </patternFill>
    </fill>
    <fill>
      <patternFill patternType="solid">
        <fgColor rgb="FF0A75CD"/>
      </patternFill>
    </fill>
    <fill>
      <patternFill patternType="solid">
        <fgColor rgb="FF0A75C6"/>
      </patternFill>
    </fill>
    <fill>
      <patternFill patternType="solid">
        <fgColor rgb="FF0A75C8"/>
      </patternFill>
    </fill>
    <fill>
      <patternFill patternType="solid">
        <fgColor rgb="FF0A75CE"/>
      </patternFill>
    </fill>
    <fill>
      <patternFill patternType="solid">
        <fgColor rgb="FF0A75CB"/>
      </patternFill>
    </fill>
    <fill>
      <patternFill patternType="solid">
        <fgColor rgb="FF0A75C0"/>
      </patternFill>
    </fill>
  </fills>
  <borders count="10">
    <border>
      <left/>
      <right/>
      <top/>
      <bottom/>
      <diagonal/>
    </border>
    <border>
      <left style="thin">
        <color rgb="FF757575"/>
      </left>
      <right/>
      <top style="thin">
        <color rgb="FF757575"/>
      </top>
      <bottom style="thin">
        <color rgb="FF757575"/>
      </bottom>
      <diagonal/>
    </border>
    <border>
      <left/>
      <right/>
      <top style="thin">
        <color rgb="FF757575"/>
      </top>
      <bottom style="thin">
        <color rgb="FF757575"/>
      </bottom>
      <diagonal/>
    </border>
    <border>
      <left/>
      <right style="thin">
        <color rgb="FF757575"/>
      </right>
      <top style="thin">
        <color rgb="FF757575"/>
      </top>
      <bottom style="thin">
        <color rgb="FF757575"/>
      </bottom>
      <diagonal/>
    </border>
    <border>
      <left/>
      <right style="thick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757575"/>
      </bottom>
      <diagonal/>
    </border>
    <border>
      <left/>
      <right/>
      <top style="thin">
        <color rgb="FFFFFFFF"/>
      </top>
      <bottom style="thin">
        <color rgb="FF757575"/>
      </bottom>
      <diagonal/>
    </border>
    <border>
      <left/>
      <right style="thin">
        <color rgb="FFFFFFFF"/>
      </right>
      <top style="thin">
        <color rgb="FFFFFFFF"/>
      </top>
      <bottom style="thin">
        <color rgb="FF757575"/>
      </bottom>
      <diagonal/>
    </border>
    <border>
      <left style="thin">
        <color rgb="FF757575"/>
      </left>
      <right/>
      <top/>
      <bottom/>
      <diagonal/>
    </border>
    <border>
      <left/>
      <right style="thin">
        <color rgb="FF757575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165" fontId="5" fillId="0" borderId="1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165" fontId="1" fillId="0" borderId="0" xfId="0" applyNumberFormat="1" applyFont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6" fillId="2" borderId="1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165" fontId="6" fillId="2" borderId="2" xfId="0" applyNumberFormat="1" applyFont="1" applyFill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4" fontId="5" fillId="0" borderId="3" xfId="0" applyNumberFormat="1" applyFont="1" applyBorder="1" applyAlignment="1">
      <alignment horizontal="right" vertical="center" wrapText="1"/>
    </xf>
    <xf numFmtId="166" fontId="5" fillId="0" borderId="1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5" fillId="0" borderId="2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572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4267"/>
  <sheetViews>
    <sheetView tabSelected="1" topLeftCell="A363" workbookViewId="0">
      <selection activeCell="T383" sqref="T383:V387"/>
    </sheetView>
  </sheetViews>
  <sheetFormatPr defaultColWidth="9.140625" defaultRowHeight="15" x14ac:dyDescent="0.25"/>
  <cols>
    <col min="1" max="1" width="6.85546875" customWidth="1"/>
    <col min="2" max="2" width="5.42578125" customWidth="1"/>
    <col min="3" max="3" width="0.140625" customWidth="1"/>
    <col min="4" max="4" width="1.28515625" customWidth="1"/>
    <col min="5" max="5" width="5.85546875" customWidth="1"/>
    <col min="6" max="6" width="3.28515625" customWidth="1"/>
    <col min="7" max="7" width="1.85546875" customWidth="1"/>
    <col min="8" max="8" width="0.28515625" customWidth="1"/>
    <col min="9" max="9" width="2.5703125" customWidth="1"/>
    <col min="10" max="11" width="2.7109375" customWidth="1"/>
    <col min="12" max="12" width="4.42578125" customWidth="1"/>
    <col min="13" max="13" width="1.7109375" customWidth="1"/>
    <col min="14" max="14" width="6.5703125" customWidth="1"/>
    <col min="15" max="15" width="4.140625" customWidth="1"/>
    <col min="16" max="16" width="5" customWidth="1"/>
    <col min="17" max="17" width="1.42578125" customWidth="1"/>
    <col min="18" max="18" width="2.5703125" customWidth="1"/>
    <col min="19" max="20" width="3.5703125" customWidth="1"/>
    <col min="21" max="21" width="2.7109375" customWidth="1"/>
    <col min="22" max="22" width="6.28515625" customWidth="1"/>
    <col min="23" max="23" width="3.5703125" customWidth="1"/>
    <col min="24" max="24" width="3.85546875" customWidth="1"/>
    <col min="25" max="25" width="3.42578125" customWidth="1"/>
    <col min="26" max="26" width="1.5703125" customWidth="1"/>
    <col min="27" max="27" width="4.140625" customWidth="1"/>
    <col min="28" max="28" width="6.5703125" customWidth="1"/>
    <col min="29" max="29" width="1.7109375" customWidth="1"/>
    <col min="30" max="30" width="13.28515625" customWidth="1"/>
    <col min="31" max="31" width="2.42578125" customWidth="1"/>
    <col min="32" max="32" width="7.140625" customWidth="1"/>
    <col min="33" max="33" width="3.28515625" customWidth="1"/>
    <col min="34" max="34" width="7.140625" customWidth="1"/>
    <col min="35" max="35" width="5.5703125" customWidth="1"/>
    <col min="36" max="36" width="6.85546875" customWidth="1"/>
    <col min="37" max="37" width="0" hidden="1" customWidth="1"/>
  </cols>
  <sheetData>
    <row r="1" spans="1:37" ht="18.75" customHeight="1" x14ac:dyDescent="0.25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51" t="s">
        <v>0</v>
      </c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14"/>
      <c r="AK1" s="14"/>
    </row>
    <row r="2" spans="1:37" x14ac:dyDescent="0.25">
      <c r="A2" s="52" t="s">
        <v>1</v>
      </c>
      <c r="B2" s="52"/>
      <c r="C2" s="53" t="s">
        <v>2</v>
      </c>
      <c r="D2" s="53"/>
      <c r="E2" s="53"/>
      <c r="F2" s="53"/>
      <c r="G2" s="53"/>
      <c r="H2" s="53"/>
      <c r="I2" s="53"/>
      <c r="J2" s="53"/>
      <c r="K2" s="53"/>
      <c r="L2" s="14"/>
      <c r="M2" s="14"/>
      <c r="N2" s="14"/>
      <c r="O2" s="14"/>
      <c r="P2" s="14"/>
      <c r="Q2" s="14"/>
      <c r="R2" s="52" t="s">
        <v>3</v>
      </c>
      <c r="S2" s="52"/>
      <c r="T2" s="52"/>
      <c r="U2" s="53" t="s">
        <v>4</v>
      </c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</row>
    <row r="3" spans="1:37" x14ac:dyDescent="0.25">
      <c r="A3" s="52" t="s">
        <v>5</v>
      </c>
      <c r="B3" s="52"/>
      <c r="C3" s="53" t="s">
        <v>6</v>
      </c>
      <c r="D3" s="53"/>
      <c r="E3" s="53"/>
      <c r="F3" s="53"/>
      <c r="G3" s="53"/>
      <c r="H3" s="53"/>
      <c r="I3" s="53"/>
      <c r="J3" s="53"/>
      <c r="K3" s="53"/>
      <c r="L3" s="14"/>
      <c r="M3" s="14"/>
      <c r="N3" s="14"/>
      <c r="O3" s="14"/>
      <c r="P3" s="14"/>
      <c r="Q3" s="14"/>
      <c r="R3" s="52" t="s">
        <v>7</v>
      </c>
      <c r="S3" s="52"/>
      <c r="T3" s="52"/>
      <c r="U3" s="53" t="s">
        <v>8</v>
      </c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</row>
    <row r="4" spans="1:37" x14ac:dyDescent="0.25">
      <c r="A4" s="52" t="s">
        <v>9</v>
      </c>
      <c r="B4" s="52"/>
      <c r="C4" s="53" t="s">
        <v>10</v>
      </c>
      <c r="D4" s="53"/>
      <c r="E4" s="53"/>
      <c r="F4" s="53"/>
      <c r="G4" s="53"/>
      <c r="H4" s="53"/>
      <c r="I4" s="53"/>
      <c r="J4" s="53"/>
      <c r="K4" s="5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7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spans="1:37" x14ac:dyDescent="0.25">
      <c r="A6" s="35" t="s">
        <v>11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7" t="s">
        <v>12</v>
      </c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8"/>
      <c r="AK6" s="25"/>
    </row>
    <row r="7" spans="1:37" x14ac:dyDescent="0.25">
      <c r="A7" s="39" t="s">
        <v>13</v>
      </c>
      <c r="B7" s="40"/>
      <c r="C7" s="40"/>
      <c r="D7" s="40"/>
      <c r="E7" s="37" t="s">
        <v>14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40" t="s">
        <v>15</v>
      </c>
      <c r="W7" s="40"/>
      <c r="X7" s="40"/>
      <c r="Y7" s="40"/>
      <c r="Z7" s="37" t="s">
        <v>16</v>
      </c>
      <c r="AA7" s="37"/>
      <c r="AB7" s="37"/>
      <c r="AC7" s="37"/>
      <c r="AD7" s="37"/>
      <c r="AE7" s="37"/>
      <c r="AF7" s="37"/>
      <c r="AG7" s="37"/>
      <c r="AH7" s="37"/>
      <c r="AI7" s="37"/>
      <c r="AJ7" s="38"/>
      <c r="AK7" s="25"/>
    </row>
    <row r="8" spans="1:37" x14ac:dyDescent="0.25">
      <c r="A8" s="41" t="s">
        <v>17</v>
      </c>
      <c r="B8" s="42"/>
      <c r="C8" s="42"/>
      <c r="D8" s="43" t="s">
        <v>18</v>
      </c>
      <c r="E8" s="43"/>
      <c r="F8" s="43"/>
      <c r="G8" s="43"/>
      <c r="H8" s="43"/>
      <c r="I8" s="44" t="s">
        <v>19</v>
      </c>
      <c r="J8" s="44"/>
      <c r="K8" s="44"/>
      <c r="L8" s="44"/>
      <c r="M8" s="45" t="s">
        <v>20</v>
      </c>
      <c r="N8" s="45"/>
      <c r="O8" s="45"/>
      <c r="P8" s="46" t="s">
        <v>21</v>
      </c>
      <c r="Q8" s="46"/>
      <c r="R8" s="46"/>
      <c r="S8" s="46"/>
      <c r="T8" s="46" t="s">
        <v>22</v>
      </c>
      <c r="U8" s="46"/>
      <c r="V8" s="46"/>
      <c r="W8" s="47" t="s">
        <v>23</v>
      </c>
      <c r="X8" s="47"/>
      <c r="Y8" s="47"/>
      <c r="Z8" s="47"/>
      <c r="AA8" s="48" t="s">
        <v>24</v>
      </c>
      <c r="AB8" s="48"/>
      <c r="AC8" s="48"/>
      <c r="AD8" s="42" t="s">
        <v>25</v>
      </c>
      <c r="AE8" s="42"/>
      <c r="AF8" s="49" t="s">
        <v>26</v>
      </c>
      <c r="AG8" s="49"/>
      <c r="AH8" s="49"/>
      <c r="AI8" s="49" t="s">
        <v>27</v>
      </c>
      <c r="AJ8" s="50"/>
      <c r="AK8" s="25"/>
    </row>
    <row r="9" spans="1:37" x14ac:dyDescent="0.25">
      <c r="A9" s="29">
        <v>46153</v>
      </c>
      <c r="B9" s="30"/>
      <c r="C9" s="31"/>
      <c r="D9" s="2"/>
      <c r="E9" s="3"/>
      <c r="F9" s="3"/>
      <c r="G9" s="3"/>
      <c r="H9" s="4"/>
      <c r="I9" s="2" t="s">
        <v>28</v>
      </c>
      <c r="J9" s="3"/>
      <c r="K9" s="3"/>
      <c r="L9" s="4"/>
      <c r="M9" s="2"/>
      <c r="N9" s="3"/>
      <c r="O9" s="4"/>
      <c r="P9" s="2"/>
      <c r="Q9" s="3"/>
      <c r="R9" s="3"/>
      <c r="S9" s="4"/>
      <c r="T9" s="8">
        <f>ROUND(10,2)</f>
        <v>10</v>
      </c>
      <c r="U9" s="9"/>
      <c r="V9" s="10"/>
      <c r="W9" s="8">
        <f>ROUND(244.8,2)</f>
        <v>244.8</v>
      </c>
      <c r="X9" s="9"/>
      <c r="Y9" s="9"/>
      <c r="Z9" s="10"/>
      <c r="AA9" s="8">
        <f>ROUND(0,2)</f>
        <v>0</v>
      </c>
      <c r="AB9" s="9"/>
      <c r="AC9" s="10"/>
      <c r="AD9" s="32">
        <v>46153.61805556</v>
      </c>
      <c r="AE9" s="33"/>
      <c r="AF9" s="32">
        <v>46154.041666669997</v>
      </c>
      <c r="AG9" s="34"/>
      <c r="AH9" s="33"/>
      <c r="AI9" s="2" t="s">
        <v>29</v>
      </c>
      <c r="AJ9" s="4"/>
      <c r="AK9" s="25"/>
    </row>
    <row r="10" spans="1:37" x14ac:dyDescent="0.25">
      <c r="A10" s="29">
        <v>46154</v>
      </c>
      <c r="B10" s="30"/>
      <c r="C10" s="31"/>
      <c r="D10" s="2"/>
      <c r="E10" s="3"/>
      <c r="F10" s="3"/>
      <c r="G10" s="3"/>
      <c r="H10" s="4"/>
      <c r="I10" s="2" t="s">
        <v>28</v>
      </c>
      <c r="J10" s="3"/>
      <c r="K10" s="3"/>
      <c r="L10" s="4"/>
      <c r="M10" s="2"/>
      <c r="N10" s="3"/>
      <c r="O10" s="4"/>
      <c r="P10" s="2"/>
      <c r="Q10" s="3"/>
      <c r="R10" s="3"/>
      <c r="S10" s="4"/>
      <c r="T10" s="8">
        <f>ROUND(10,2)</f>
        <v>10</v>
      </c>
      <c r="U10" s="9"/>
      <c r="V10" s="10"/>
      <c r="W10" s="8">
        <f>ROUND(244.8,2)</f>
        <v>244.8</v>
      </c>
      <c r="X10" s="9"/>
      <c r="Y10" s="9"/>
      <c r="Z10" s="10"/>
      <c r="AA10" s="8">
        <f>ROUND(0,2)</f>
        <v>0</v>
      </c>
      <c r="AB10" s="9"/>
      <c r="AC10" s="10"/>
      <c r="AD10" s="32">
        <v>46154.61805556</v>
      </c>
      <c r="AE10" s="33"/>
      <c r="AF10" s="32">
        <v>46155.043055560003</v>
      </c>
      <c r="AG10" s="34"/>
      <c r="AH10" s="33"/>
      <c r="AI10" s="2" t="s">
        <v>29</v>
      </c>
      <c r="AJ10" s="4"/>
      <c r="AK10" s="25"/>
    </row>
    <row r="11" spans="1:37" x14ac:dyDescent="0.25">
      <c r="A11" s="29">
        <v>46155</v>
      </c>
      <c r="B11" s="30"/>
      <c r="C11" s="31"/>
      <c r="D11" s="2"/>
      <c r="E11" s="3"/>
      <c r="F11" s="3"/>
      <c r="G11" s="3"/>
      <c r="H11" s="4"/>
      <c r="I11" s="2" t="s">
        <v>28</v>
      </c>
      <c r="J11" s="3"/>
      <c r="K11" s="3"/>
      <c r="L11" s="4"/>
      <c r="M11" s="2"/>
      <c r="N11" s="3"/>
      <c r="O11" s="4"/>
      <c r="P11" s="2"/>
      <c r="Q11" s="3"/>
      <c r="R11" s="3"/>
      <c r="S11" s="4"/>
      <c r="T11" s="8">
        <f>ROUND(12,2)</f>
        <v>12</v>
      </c>
      <c r="U11" s="9"/>
      <c r="V11" s="10"/>
      <c r="W11" s="8">
        <f>ROUND(293.76,2)</f>
        <v>293.76</v>
      </c>
      <c r="X11" s="9"/>
      <c r="Y11" s="9"/>
      <c r="Z11" s="10"/>
      <c r="AA11" s="8">
        <f>ROUND(0,2)</f>
        <v>0</v>
      </c>
      <c r="AB11" s="9"/>
      <c r="AC11" s="10"/>
      <c r="AD11" s="32">
        <v>46155.61805556</v>
      </c>
      <c r="AE11" s="33"/>
      <c r="AF11" s="32">
        <v>46156.125</v>
      </c>
      <c r="AG11" s="34"/>
      <c r="AH11" s="33"/>
      <c r="AI11" s="2" t="s">
        <v>29</v>
      </c>
      <c r="AJ11" s="4"/>
      <c r="AK11" s="25"/>
    </row>
    <row r="12" spans="1:37" x14ac:dyDescent="0.25">
      <c r="A12" s="29">
        <v>46156</v>
      </c>
      <c r="B12" s="30"/>
      <c r="C12" s="31"/>
      <c r="D12" s="2"/>
      <c r="E12" s="3"/>
      <c r="F12" s="3"/>
      <c r="G12" s="3"/>
      <c r="H12" s="4"/>
      <c r="I12" s="2" t="s">
        <v>28</v>
      </c>
      <c r="J12" s="3"/>
      <c r="K12" s="3"/>
      <c r="L12" s="4"/>
      <c r="M12" s="2"/>
      <c r="N12" s="3"/>
      <c r="O12" s="4"/>
      <c r="P12" s="2"/>
      <c r="Q12" s="3"/>
      <c r="R12" s="3"/>
      <c r="S12" s="4"/>
      <c r="T12" s="8">
        <f>ROUND(12,2)</f>
        <v>12</v>
      </c>
      <c r="U12" s="9"/>
      <c r="V12" s="10"/>
      <c r="W12" s="8">
        <f>ROUND(342.72,2)</f>
        <v>342.72</v>
      </c>
      <c r="X12" s="9"/>
      <c r="Y12" s="9"/>
      <c r="Z12" s="10"/>
      <c r="AA12" s="8">
        <f>ROUND(0,2)</f>
        <v>0</v>
      </c>
      <c r="AB12" s="9"/>
      <c r="AC12" s="10"/>
      <c r="AD12" s="32">
        <v>46156.622222220001</v>
      </c>
      <c r="AE12" s="33"/>
      <c r="AF12" s="32">
        <v>46157.125</v>
      </c>
      <c r="AG12" s="34"/>
      <c r="AH12" s="33"/>
      <c r="AI12" s="2" t="s">
        <v>29</v>
      </c>
      <c r="AJ12" s="4"/>
      <c r="AK12" s="25"/>
    </row>
    <row r="13" spans="1:37" x14ac:dyDescent="0.25">
      <c r="A13" s="29">
        <v>46157</v>
      </c>
      <c r="B13" s="30"/>
      <c r="C13" s="31"/>
      <c r="D13" s="2"/>
      <c r="E13" s="3"/>
      <c r="F13" s="3"/>
      <c r="G13" s="3"/>
      <c r="H13" s="4"/>
      <c r="I13" s="2" t="s">
        <v>28</v>
      </c>
      <c r="J13" s="3"/>
      <c r="K13" s="3"/>
      <c r="L13" s="4"/>
      <c r="M13" s="2"/>
      <c r="N13" s="3"/>
      <c r="O13" s="4"/>
      <c r="P13" s="2"/>
      <c r="Q13" s="3"/>
      <c r="R13" s="3"/>
      <c r="S13" s="4"/>
      <c r="T13" s="8">
        <f>ROUND(8,2)</f>
        <v>8</v>
      </c>
      <c r="U13" s="9"/>
      <c r="V13" s="10"/>
      <c r="W13" s="8">
        <f>ROUND(293.76,2)</f>
        <v>293.76</v>
      </c>
      <c r="X13" s="9"/>
      <c r="Y13" s="9"/>
      <c r="Z13" s="10"/>
      <c r="AA13" s="8">
        <f>ROUND(0,2)</f>
        <v>0</v>
      </c>
      <c r="AB13" s="9"/>
      <c r="AC13" s="10"/>
      <c r="AD13" s="32">
        <v>46157.619444440003</v>
      </c>
      <c r="AE13" s="33"/>
      <c r="AF13" s="32">
        <v>46157.958333330003</v>
      </c>
      <c r="AG13" s="34"/>
      <c r="AH13" s="33"/>
      <c r="AI13" s="2" t="s">
        <v>29</v>
      </c>
      <c r="AJ13" s="4"/>
      <c r="AK13" s="25"/>
    </row>
    <row r="14" spans="1:37" x14ac:dyDescent="0.25">
      <c r="A14" s="35" t="s">
        <v>11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7" t="s">
        <v>30</v>
      </c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8"/>
      <c r="AK14" s="25"/>
    </row>
    <row r="15" spans="1:37" x14ac:dyDescent="0.25">
      <c r="A15" s="39" t="s">
        <v>13</v>
      </c>
      <c r="B15" s="40"/>
      <c r="C15" s="40"/>
      <c r="D15" s="40"/>
      <c r="E15" s="37" t="s">
        <v>14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40" t="s">
        <v>15</v>
      </c>
      <c r="W15" s="40"/>
      <c r="X15" s="40"/>
      <c r="Y15" s="40"/>
      <c r="Z15" s="37" t="s">
        <v>16</v>
      </c>
      <c r="AA15" s="37"/>
      <c r="AB15" s="37"/>
      <c r="AC15" s="37"/>
      <c r="AD15" s="37"/>
      <c r="AE15" s="37"/>
      <c r="AF15" s="37"/>
      <c r="AG15" s="37"/>
      <c r="AH15" s="37"/>
      <c r="AI15" s="37"/>
      <c r="AJ15" s="38"/>
      <c r="AK15" s="25"/>
    </row>
    <row r="16" spans="1:37" x14ac:dyDescent="0.25">
      <c r="A16" s="41" t="s">
        <v>17</v>
      </c>
      <c r="B16" s="42"/>
      <c r="C16" s="42"/>
      <c r="D16" s="43" t="s">
        <v>18</v>
      </c>
      <c r="E16" s="43"/>
      <c r="F16" s="43"/>
      <c r="G16" s="43"/>
      <c r="H16" s="43"/>
      <c r="I16" s="44" t="s">
        <v>19</v>
      </c>
      <c r="J16" s="44"/>
      <c r="K16" s="44"/>
      <c r="L16" s="44"/>
      <c r="M16" s="45" t="s">
        <v>20</v>
      </c>
      <c r="N16" s="45"/>
      <c r="O16" s="45"/>
      <c r="P16" s="46" t="s">
        <v>21</v>
      </c>
      <c r="Q16" s="46"/>
      <c r="R16" s="46"/>
      <c r="S16" s="46"/>
      <c r="T16" s="46" t="s">
        <v>22</v>
      </c>
      <c r="U16" s="46"/>
      <c r="V16" s="46"/>
      <c r="W16" s="47" t="s">
        <v>23</v>
      </c>
      <c r="X16" s="47"/>
      <c r="Y16" s="47"/>
      <c r="Z16" s="47"/>
      <c r="AA16" s="48" t="s">
        <v>24</v>
      </c>
      <c r="AB16" s="48"/>
      <c r="AC16" s="48"/>
      <c r="AD16" s="42" t="s">
        <v>25</v>
      </c>
      <c r="AE16" s="42"/>
      <c r="AF16" s="49" t="s">
        <v>26</v>
      </c>
      <c r="AG16" s="49"/>
      <c r="AH16" s="49"/>
      <c r="AI16" s="49" t="s">
        <v>27</v>
      </c>
      <c r="AJ16" s="50"/>
      <c r="AK16" s="25"/>
    </row>
    <row r="17" spans="1:37" x14ac:dyDescent="0.25">
      <c r="A17" s="29">
        <v>46153</v>
      </c>
      <c r="B17" s="30"/>
      <c r="C17" s="31"/>
      <c r="D17" s="2"/>
      <c r="E17" s="3"/>
      <c r="F17" s="3"/>
      <c r="G17" s="3"/>
      <c r="H17" s="4"/>
      <c r="I17" s="2" t="s">
        <v>28</v>
      </c>
      <c r="J17" s="3"/>
      <c r="K17" s="3"/>
      <c r="L17" s="4"/>
      <c r="M17" s="2"/>
      <c r="N17" s="3"/>
      <c r="O17" s="4"/>
      <c r="P17" s="2"/>
      <c r="Q17" s="3"/>
      <c r="R17" s="3"/>
      <c r="S17" s="4"/>
      <c r="T17" s="8">
        <f>ROUND(12,2)</f>
        <v>12</v>
      </c>
      <c r="U17" s="9"/>
      <c r="V17" s="10"/>
      <c r="W17" s="8">
        <f>ROUND(287.76,2)</f>
        <v>287.76</v>
      </c>
      <c r="X17" s="9"/>
      <c r="Y17" s="9"/>
      <c r="Z17" s="10"/>
      <c r="AA17" s="8">
        <f>ROUND(0,2)</f>
        <v>0</v>
      </c>
      <c r="AB17" s="9"/>
      <c r="AC17" s="10"/>
      <c r="AD17" s="32">
        <v>46153.202083329998</v>
      </c>
      <c r="AE17" s="33"/>
      <c r="AF17" s="32">
        <v>46153.710416670001</v>
      </c>
      <c r="AG17" s="34"/>
      <c r="AH17" s="33"/>
      <c r="AI17" s="2" t="s">
        <v>31</v>
      </c>
      <c r="AJ17" s="4"/>
      <c r="AK17" s="25"/>
    </row>
    <row r="18" spans="1:37" x14ac:dyDescent="0.25">
      <c r="A18" s="29">
        <v>46154</v>
      </c>
      <c r="B18" s="30"/>
      <c r="C18" s="31"/>
      <c r="D18" s="2"/>
      <c r="E18" s="3"/>
      <c r="F18" s="3"/>
      <c r="G18" s="3"/>
      <c r="H18" s="4"/>
      <c r="I18" s="2" t="s">
        <v>28</v>
      </c>
      <c r="J18" s="3"/>
      <c r="K18" s="3"/>
      <c r="L18" s="4"/>
      <c r="M18" s="2"/>
      <c r="N18" s="3"/>
      <c r="O18" s="4"/>
      <c r="P18" s="2"/>
      <c r="Q18" s="3"/>
      <c r="R18" s="3"/>
      <c r="S18" s="4"/>
      <c r="T18" s="8">
        <f>ROUND(10,2)</f>
        <v>10</v>
      </c>
      <c r="U18" s="9"/>
      <c r="V18" s="10"/>
      <c r="W18" s="8">
        <f>ROUND(239.8,2)</f>
        <v>239.8</v>
      </c>
      <c r="X18" s="9"/>
      <c r="Y18" s="9"/>
      <c r="Z18" s="10"/>
      <c r="AA18" s="8">
        <f>ROUND(0,2)</f>
        <v>0</v>
      </c>
      <c r="AB18" s="9"/>
      <c r="AC18" s="10"/>
      <c r="AD18" s="32">
        <v>46154.2</v>
      </c>
      <c r="AE18" s="33"/>
      <c r="AF18" s="32">
        <v>46154.62708333</v>
      </c>
      <c r="AG18" s="34"/>
      <c r="AH18" s="33"/>
      <c r="AI18" s="2" t="s">
        <v>31</v>
      </c>
      <c r="AJ18" s="4"/>
      <c r="AK18" s="25"/>
    </row>
    <row r="19" spans="1:37" x14ac:dyDescent="0.25">
      <c r="A19" s="29">
        <v>46155</v>
      </c>
      <c r="B19" s="30"/>
      <c r="C19" s="31"/>
      <c r="D19" s="2"/>
      <c r="E19" s="3"/>
      <c r="F19" s="3"/>
      <c r="G19" s="3"/>
      <c r="H19" s="4"/>
      <c r="I19" s="2" t="s">
        <v>28</v>
      </c>
      <c r="J19" s="3"/>
      <c r="K19" s="3"/>
      <c r="L19" s="4"/>
      <c r="M19" s="2"/>
      <c r="N19" s="3"/>
      <c r="O19" s="4"/>
      <c r="P19" s="2"/>
      <c r="Q19" s="3"/>
      <c r="R19" s="3"/>
      <c r="S19" s="4"/>
      <c r="T19" s="8">
        <f>ROUND(10,2)</f>
        <v>10</v>
      </c>
      <c r="U19" s="9"/>
      <c r="V19" s="10"/>
      <c r="W19" s="8">
        <f>ROUND(239.8,2)</f>
        <v>239.8</v>
      </c>
      <c r="X19" s="9"/>
      <c r="Y19" s="9"/>
      <c r="Z19" s="10"/>
      <c r="AA19" s="8">
        <f>ROUND(0,2)</f>
        <v>0</v>
      </c>
      <c r="AB19" s="9"/>
      <c r="AC19" s="10"/>
      <c r="AD19" s="32">
        <v>46155.198611109998</v>
      </c>
      <c r="AE19" s="33"/>
      <c r="AF19" s="32">
        <v>46155.626388889999</v>
      </c>
      <c r="AG19" s="34"/>
      <c r="AH19" s="33"/>
      <c r="AI19" s="2" t="s">
        <v>31</v>
      </c>
      <c r="AJ19" s="4"/>
      <c r="AK19" s="25"/>
    </row>
    <row r="20" spans="1:37" x14ac:dyDescent="0.25">
      <c r="A20" s="29">
        <v>46156</v>
      </c>
      <c r="B20" s="30"/>
      <c r="C20" s="31"/>
      <c r="D20" s="2"/>
      <c r="E20" s="3"/>
      <c r="F20" s="3"/>
      <c r="G20" s="3"/>
      <c r="H20" s="4"/>
      <c r="I20" s="2" t="s">
        <v>28</v>
      </c>
      <c r="J20" s="3"/>
      <c r="K20" s="3"/>
      <c r="L20" s="4"/>
      <c r="M20" s="2"/>
      <c r="N20" s="3"/>
      <c r="O20" s="4"/>
      <c r="P20" s="2"/>
      <c r="Q20" s="3"/>
      <c r="R20" s="3"/>
      <c r="S20" s="4"/>
      <c r="T20" s="8">
        <f>ROUND(10,2)</f>
        <v>10</v>
      </c>
      <c r="U20" s="9"/>
      <c r="V20" s="10"/>
      <c r="W20" s="8">
        <f>ROUND(263.78,2)</f>
        <v>263.77999999999997</v>
      </c>
      <c r="X20" s="9"/>
      <c r="Y20" s="9"/>
      <c r="Z20" s="10"/>
      <c r="AA20" s="8">
        <f>ROUND(0,2)</f>
        <v>0</v>
      </c>
      <c r="AB20" s="9"/>
      <c r="AC20" s="10"/>
      <c r="AD20" s="32">
        <v>46156.202083329998</v>
      </c>
      <c r="AE20" s="33"/>
      <c r="AF20" s="32">
        <v>46156.626388889999</v>
      </c>
      <c r="AG20" s="34"/>
      <c r="AH20" s="33"/>
      <c r="AI20" s="2" t="s">
        <v>31</v>
      </c>
      <c r="AJ20" s="4"/>
      <c r="AK20" s="25"/>
    </row>
    <row r="21" spans="1:37" x14ac:dyDescent="0.25">
      <c r="A21" s="29">
        <v>46157</v>
      </c>
      <c r="B21" s="30"/>
      <c r="C21" s="31"/>
      <c r="D21" s="2"/>
      <c r="E21" s="3"/>
      <c r="F21" s="3"/>
      <c r="G21" s="3"/>
      <c r="H21" s="4"/>
      <c r="I21" s="2" t="s">
        <v>28</v>
      </c>
      <c r="J21" s="3"/>
      <c r="K21" s="3"/>
      <c r="L21" s="4"/>
      <c r="M21" s="2"/>
      <c r="N21" s="3"/>
      <c r="O21" s="4"/>
      <c r="P21" s="2"/>
      <c r="Q21" s="3"/>
      <c r="R21" s="3"/>
      <c r="S21" s="4"/>
      <c r="T21" s="8">
        <f>ROUND(10,2)</f>
        <v>10</v>
      </c>
      <c r="U21" s="9"/>
      <c r="V21" s="10"/>
      <c r="W21" s="8">
        <f>ROUND(359.7,2)</f>
        <v>359.7</v>
      </c>
      <c r="X21" s="9"/>
      <c r="Y21" s="9"/>
      <c r="Z21" s="10"/>
      <c r="AA21" s="8">
        <f>ROUND(0,2)</f>
        <v>0</v>
      </c>
      <c r="AB21" s="9"/>
      <c r="AC21" s="10"/>
      <c r="AD21" s="32">
        <v>46157.198611109998</v>
      </c>
      <c r="AE21" s="33"/>
      <c r="AF21" s="32">
        <v>46157.625</v>
      </c>
      <c r="AG21" s="34"/>
      <c r="AH21" s="33"/>
      <c r="AI21" s="2" t="s">
        <v>31</v>
      </c>
      <c r="AJ21" s="4"/>
      <c r="AK21" s="25"/>
    </row>
    <row r="22" spans="1:37" x14ac:dyDescent="0.25">
      <c r="A22" s="35" t="s">
        <v>11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7" t="s">
        <v>32</v>
      </c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8"/>
      <c r="AK22" s="25"/>
    </row>
    <row r="23" spans="1:37" x14ac:dyDescent="0.25">
      <c r="A23" s="39" t="s">
        <v>13</v>
      </c>
      <c r="B23" s="40"/>
      <c r="C23" s="40"/>
      <c r="D23" s="40"/>
      <c r="E23" s="37" t="s">
        <v>14</v>
      </c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40" t="s">
        <v>15</v>
      </c>
      <c r="W23" s="40"/>
      <c r="X23" s="40"/>
      <c r="Y23" s="40"/>
      <c r="Z23" s="37" t="s">
        <v>16</v>
      </c>
      <c r="AA23" s="37"/>
      <c r="AB23" s="37"/>
      <c r="AC23" s="37"/>
      <c r="AD23" s="37"/>
      <c r="AE23" s="37"/>
      <c r="AF23" s="37"/>
      <c r="AG23" s="37"/>
      <c r="AH23" s="37"/>
      <c r="AI23" s="37"/>
      <c r="AJ23" s="38"/>
      <c r="AK23" s="25"/>
    </row>
    <row r="24" spans="1:37" x14ac:dyDescent="0.25">
      <c r="A24" s="41" t="s">
        <v>17</v>
      </c>
      <c r="B24" s="42"/>
      <c r="C24" s="42"/>
      <c r="D24" s="43" t="s">
        <v>18</v>
      </c>
      <c r="E24" s="43"/>
      <c r="F24" s="43"/>
      <c r="G24" s="43"/>
      <c r="H24" s="43"/>
      <c r="I24" s="44" t="s">
        <v>19</v>
      </c>
      <c r="J24" s="44"/>
      <c r="K24" s="44"/>
      <c r="L24" s="44"/>
      <c r="M24" s="45" t="s">
        <v>20</v>
      </c>
      <c r="N24" s="45"/>
      <c r="O24" s="45"/>
      <c r="P24" s="46" t="s">
        <v>21</v>
      </c>
      <c r="Q24" s="46"/>
      <c r="R24" s="46"/>
      <c r="S24" s="46"/>
      <c r="T24" s="46" t="s">
        <v>22</v>
      </c>
      <c r="U24" s="46"/>
      <c r="V24" s="46"/>
      <c r="W24" s="47" t="s">
        <v>23</v>
      </c>
      <c r="X24" s="47"/>
      <c r="Y24" s="47"/>
      <c r="Z24" s="47"/>
      <c r="AA24" s="48" t="s">
        <v>24</v>
      </c>
      <c r="AB24" s="48"/>
      <c r="AC24" s="48"/>
      <c r="AD24" s="42" t="s">
        <v>25</v>
      </c>
      <c r="AE24" s="42"/>
      <c r="AF24" s="49" t="s">
        <v>26</v>
      </c>
      <c r="AG24" s="49"/>
      <c r="AH24" s="49"/>
      <c r="AI24" s="49" t="s">
        <v>27</v>
      </c>
      <c r="AJ24" s="50"/>
      <c r="AK24" s="25"/>
    </row>
    <row r="25" spans="1:37" x14ac:dyDescent="0.25">
      <c r="A25" s="29">
        <v>46152</v>
      </c>
      <c r="B25" s="30"/>
      <c r="C25" s="31"/>
      <c r="D25" s="2"/>
      <c r="E25" s="3"/>
      <c r="F25" s="3"/>
      <c r="G25" s="3"/>
      <c r="H25" s="4"/>
      <c r="I25" s="2" t="s">
        <v>28</v>
      </c>
      <c r="J25" s="3"/>
      <c r="K25" s="3"/>
      <c r="L25" s="4"/>
      <c r="M25" s="2"/>
      <c r="N25" s="3"/>
      <c r="O25" s="4"/>
      <c r="P25" s="2"/>
      <c r="Q25" s="3"/>
      <c r="R25" s="3"/>
      <c r="S25" s="4"/>
      <c r="T25" s="8">
        <f>ROUND(10,2)</f>
        <v>10</v>
      </c>
      <c r="U25" s="9"/>
      <c r="V25" s="10"/>
      <c r="W25" s="8">
        <f>ROUND(264.2,2)</f>
        <v>264.2</v>
      </c>
      <c r="X25" s="9"/>
      <c r="Y25" s="9"/>
      <c r="Z25" s="10"/>
      <c r="AA25" s="8">
        <f t="shared" ref="AA25:AA30" si="0">ROUND(0,2)</f>
        <v>0</v>
      </c>
      <c r="AB25" s="9"/>
      <c r="AC25" s="10"/>
      <c r="AD25" s="32">
        <v>46152.875</v>
      </c>
      <c r="AE25" s="33"/>
      <c r="AF25" s="32">
        <v>46153.291666669997</v>
      </c>
      <c r="AG25" s="34"/>
      <c r="AH25" s="33"/>
      <c r="AI25" s="2" t="s">
        <v>33</v>
      </c>
      <c r="AJ25" s="4"/>
      <c r="AK25" s="25"/>
    </row>
    <row r="26" spans="1:37" x14ac:dyDescent="0.25">
      <c r="A26" s="29">
        <v>46153</v>
      </c>
      <c r="B26" s="30"/>
      <c r="C26" s="31"/>
      <c r="D26" s="2"/>
      <c r="E26" s="3"/>
      <c r="F26" s="3"/>
      <c r="G26" s="3"/>
      <c r="H26" s="4"/>
      <c r="I26" s="2" t="s">
        <v>28</v>
      </c>
      <c r="J26" s="3"/>
      <c r="K26" s="3"/>
      <c r="L26" s="4"/>
      <c r="M26" s="2"/>
      <c r="N26" s="3"/>
      <c r="O26" s="4"/>
      <c r="P26" s="2"/>
      <c r="Q26" s="3"/>
      <c r="R26" s="3"/>
      <c r="S26" s="4"/>
      <c r="T26" s="8">
        <f>ROUND(10,2)</f>
        <v>10</v>
      </c>
      <c r="U26" s="9"/>
      <c r="V26" s="10"/>
      <c r="W26" s="8">
        <f>ROUND(264.2,2)</f>
        <v>264.2</v>
      </c>
      <c r="X26" s="9"/>
      <c r="Y26" s="9"/>
      <c r="Z26" s="10"/>
      <c r="AA26" s="8">
        <f t="shared" si="0"/>
        <v>0</v>
      </c>
      <c r="AB26" s="9"/>
      <c r="AC26" s="10"/>
      <c r="AD26" s="32">
        <v>46153.875</v>
      </c>
      <c r="AE26" s="33"/>
      <c r="AF26" s="32">
        <v>46154.291666669997</v>
      </c>
      <c r="AG26" s="34"/>
      <c r="AH26" s="33"/>
      <c r="AI26" s="2" t="s">
        <v>33</v>
      </c>
      <c r="AJ26" s="4"/>
      <c r="AK26" s="25"/>
    </row>
    <row r="27" spans="1:37" x14ac:dyDescent="0.25">
      <c r="A27" s="29">
        <v>46154</v>
      </c>
      <c r="B27" s="30"/>
      <c r="C27" s="31"/>
      <c r="D27" s="2"/>
      <c r="E27" s="3"/>
      <c r="F27" s="3"/>
      <c r="G27" s="3"/>
      <c r="H27" s="4"/>
      <c r="I27" s="2" t="s">
        <v>28</v>
      </c>
      <c r="J27" s="3"/>
      <c r="K27" s="3"/>
      <c r="L27" s="4"/>
      <c r="M27" s="2"/>
      <c r="N27" s="3"/>
      <c r="O27" s="4"/>
      <c r="P27" s="2"/>
      <c r="Q27" s="3"/>
      <c r="R27" s="3"/>
      <c r="S27" s="4"/>
      <c r="T27" s="8">
        <f>ROUND(10.25,2)</f>
        <v>10.25</v>
      </c>
      <c r="U27" s="9"/>
      <c r="V27" s="10"/>
      <c r="W27" s="8">
        <f>ROUND(270.805,2)</f>
        <v>270.81</v>
      </c>
      <c r="X27" s="9"/>
      <c r="Y27" s="9"/>
      <c r="Z27" s="10"/>
      <c r="AA27" s="8">
        <f t="shared" si="0"/>
        <v>0</v>
      </c>
      <c r="AB27" s="9"/>
      <c r="AC27" s="10"/>
      <c r="AD27" s="32">
        <v>46154.869444440003</v>
      </c>
      <c r="AE27" s="33"/>
      <c r="AF27" s="32">
        <v>46155.291666669997</v>
      </c>
      <c r="AG27" s="34"/>
      <c r="AH27" s="33"/>
      <c r="AI27" s="2" t="s">
        <v>33</v>
      </c>
      <c r="AJ27" s="4"/>
      <c r="AK27" s="25"/>
    </row>
    <row r="28" spans="1:37" x14ac:dyDescent="0.25">
      <c r="A28" s="29">
        <v>46155</v>
      </c>
      <c r="B28" s="30"/>
      <c r="C28" s="31"/>
      <c r="D28" s="2"/>
      <c r="E28" s="3"/>
      <c r="F28" s="3"/>
      <c r="G28" s="3"/>
      <c r="H28" s="4"/>
      <c r="I28" s="2" t="s">
        <v>28</v>
      </c>
      <c r="J28" s="3"/>
      <c r="K28" s="3"/>
      <c r="L28" s="4"/>
      <c r="M28" s="2"/>
      <c r="N28" s="3"/>
      <c r="O28" s="4"/>
      <c r="P28" s="2"/>
      <c r="Q28" s="3"/>
      <c r="R28" s="3"/>
      <c r="S28" s="4"/>
      <c r="T28" s="8">
        <f>ROUND(10,2)</f>
        <v>10</v>
      </c>
      <c r="U28" s="9"/>
      <c r="V28" s="10"/>
      <c r="W28" s="8">
        <f>ROUND(267.5025,2)</f>
        <v>267.5</v>
      </c>
      <c r="X28" s="9"/>
      <c r="Y28" s="9"/>
      <c r="Z28" s="10"/>
      <c r="AA28" s="8">
        <f t="shared" si="0"/>
        <v>0</v>
      </c>
      <c r="AB28" s="9"/>
      <c r="AC28" s="10"/>
      <c r="AD28" s="32">
        <v>46155.87291667</v>
      </c>
      <c r="AE28" s="33"/>
      <c r="AF28" s="32">
        <v>46156.291666669997</v>
      </c>
      <c r="AG28" s="34"/>
      <c r="AH28" s="33"/>
      <c r="AI28" s="2" t="s">
        <v>33</v>
      </c>
      <c r="AJ28" s="4"/>
      <c r="AK28" s="25"/>
    </row>
    <row r="29" spans="1:37" x14ac:dyDescent="0.25">
      <c r="A29" s="29">
        <v>46156</v>
      </c>
      <c r="B29" s="30"/>
      <c r="C29" s="31"/>
      <c r="D29" s="2"/>
      <c r="E29" s="3"/>
      <c r="F29" s="3"/>
      <c r="G29" s="3"/>
      <c r="H29" s="4"/>
      <c r="I29" s="2" t="s">
        <v>28</v>
      </c>
      <c r="J29" s="3"/>
      <c r="K29" s="3"/>
      <c r="L29" s="4"/>
      <c r="M29" s="2"/>
      <c r="N29" s="3"/>
      <c r="O29" s="4"/>
      <c r="P29" s="2"/>
      <c r="Q29" s="3"/>
      <c r="R29" s="3"/>
      <c r="S29" s="4"/>
      <c r="T29" s="8">
        <f>ROUND(10,2)</f>
        <v>10</v>
      </c>
      <c r="U29" s="9"/>
      <c r="V29" s="10"/>
      <c r="W29" s="8">
        <f>ROUND(396.3,2)</f>
        <v>396.3</v>
      </c>
      <c r="X29" s="9"/>
      <c r="Y29" s="9"/>
      <c r="Z29" s="10"/>
      <c r="AA29" s="8">
        <f t="shared" si="0"/>
        <v>0</v>
      </c>
      <c r="AB29" s="9"/>
      <c r="AC29" s="10"/>
      <c r="AD29" s="32">
        <v>46156.873611110001</v>
      </c>
      <c r="AE29" s="33"/>
      <c r="AF29" s="32">
        <v>46157.291666669997</v>
      </c>
      <c r="AG29" s="34"/>
      <c r="AH29" s="33"/>
      <c r="AI29" s="2" t="s">
        <v>33</v>
      </c>
      <c r="AJ29" s="4"/>
      <c r="AK29" s="25"/>
    </row>
    <row r="30" spans="1:37" x14ac:dyDescent="0.25">
      <c r="A30" s="29">
        <v>46159</v>
      </c>
      <c r="B30" s="30"/>
      <c r="C30" s="31"/>
      <c r="D30" s="2"/>
      <c r="E30" s="3"/>
      <c r="F30" s="3"/>
      <c r="G30" s="3"/>
      <c r="H30" s="4"/>
      <c r="I30" s="2" t="s">
        <v>28</v>
      </c>
      <c r="J30" s="3"/>
      <c r="K30" s="3"/>
      <c r="L30" s="4"/>
      <c r="M30" s="2"/>
      <c r="N30" s="3"/>
      <c r="O30" s="4"/>
      <c r="P30" s="2"/>
      <c r="Q30" s="3"/>
      <c r="R30" s="3"/>
      <c r="S30" s="4"/>
      <c r="T30" s="5"/>
      <c r="U30" s="6"/>
      <c r="V30" s="7"/>
      <c r="W30" s="5"/>
      <c r="X30" s="6"/>
      <c r="Y30" s="6"/>
      <c r="Z30" s="7"/>
      <c r="AA30" s="8">
        <f t="shared" si="0"/>
        <v>0</v>
      </c>
      <c r="AB30" s="9"/>
      <c r="AC30" s="10"/>
      <c r="AD30" s="32">
        <v>46159.874305559999</v>
      </c>
      <c r="AE30" s="33"/>
      <c r="AF30" s="32">
        <v>46160.291666669997</v>
      </c>
      <c r="AG30" s="34"/>
      <c r="AH30" s="33"/>
      <c r="AI30" s="2" t="s">
        <v>33</v>
      </c>
      <c r="AJ30" s="4"/>
      <c r="AK30" s="25"/>
    </row>
    <row r="31" spans="1:37" x14ac:dyDescent="0.25">
      <c r="A31" s="35" t="s">
        <v>11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7" t="s">
        <v>34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8"/>
      <c r="AK31" s="25"/>
    </row>
    <row r="32" spans="1:37" x14ac:dyDescent="0.25">
      <c r="A32" s="39" t="s">
        <v>13</v>
      </c>
      <c r="B32" s="40"/>
      <c r="C32" s="40"/>
      <c r="D32" s="40"/>
      <c r="E32" s="37" t="s">
        <v>14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40" t="s">
        <v>15</v>
      </c>
      <c r="W32" s="40"/>
      <c r="X32" s="40"/>
      <c r="Y32" s="40"/>
      <c r="Z32" s="37" t="s">
        <v>16</v>
      </c>
      <c r="AA32" s="37"/>
      <c r="AB32" s="37"/>
      <c r="AC32" s="37"/>
      <c r="AD32" s="37"/>
      <c r="AE32" s="37"/>
      <c r="AF32" s="37"/>
      <c r="AG32" s="37"/>
      <c r="AH32" s="37"/>
      <c r="AI32" s="37"/>
      <c r="AJ32" s="38"/>
      <c r="AK32" s="25"/>
    </row>
    <row r="33" spans="1:37" x14ac:dyDescent="0.25">
      <c r="A33" s="41" t="s">
        <v>17</v>
      </c>
      <c r="B33" s="42"/>
      <c r="C33" s="42"/>
      <c r="D33" s="43" t="s">
        <v>18</v>
      </c>
      <c r="E33" s="43"/>
      <c r="F33" s="43"/>
      <c r="G33" s="43"/>
      <c r="H33" s="43"/>
      <c r="I33" s="44" t="s">
        <v>19</v>
      </c>
      <c r="J33" s="44"/>
      <c r="K33" s="44"/>
      <c r="L33" s="44"/>
      <c r="M33" s="45" t="s">
        <v>20</v>
      </c>
      <c r="N33" s="45"/>
      <c r="O33" s="45"/>
      <c r="P33" s="46" t="s">
        <v>21</v>
      </c>
      <c r="Q33" s="46"/>
      <c r="R33" s="46"/>
      <c r="S33" s="46"/>
      <c r="T33" s="46" t="s">
        <v>22</v>
      </c>
      <c r="U33" s="46"/>
      <c r="V33" s="46"/>
      <c r="W33" s="47" t="s">
        <v>23</v>
      </c>
      <c r="X33" s="47"/>
      <c r="Y33" s="47"/>
      <c r="Z33" s="47"/>
      <c r="AA33" s="48" t="s">
        <v>24</v>
      </c>
      <c r="AB33" s="48"/>
      <c r="AC33" s="48"/>
      <c r="AD33" s="42" t="s">
        <v>25</v>
      </c>
      <c r="AE33" s="42"/>
      <c r="AF33" s="49" t="s">
        <v>26</v>
      </c>
      <c r="AG33" s="49"/>
      <c r="AH33" s="49"/>
      <c r="AI33" s="49" t="s">
        <v>27</v>
      </c>
      <c r="AJ33" s="50"/>
      <c r="AK33" s="25"/>
    </row>
    <row r="34" spans="1:37" x14ac:dyDescent="0.25">
      <c r="A34" s="29">
        <v>46153</v>
      </c>
      <c r="B34" s="30"/>
      <c r="C34" s="31"/>
      <c r="D34" s="2"/>
      <c r="E34" s="3"/>
      <c r="F34" s="3"/>
      <c r="G34" s="3"/>
      <c r="H34" s="4"/>
      <c r="I34" s="2" t="s">
        <v>28</v>
      </c>
      <c r="J34" s="3"/>
      <c r="K34" s="3"/>
      <c r="L34" s="4"/>
      <c r="M34" s="2"/>
      <c r="N34" s="3"/>
      <c r="O34" s="4"/>
      <c r="P34" s="2"/>
      <c r="Q34" s="3"/>
      <c r="R34" s="3"/>
      <c r="S34" s="4"/>
      <c r="T34" s="8">
        <f>ROUND(10,2)</f>
        <v>10</v>
      </c>
      <c r="U34" s="9"/>
      <c r="V34" s="10"/>
      <c r="W34" s="8">
        <f>ROUND(250,2)</f>
        <v>250</v>
      </c>
      <c r="X34" s="9"/>
      <c r="Y34" s="9"/>
      <c r="Z34" s="10"/>
      <c r="AA34" s="8">
        <f>ROUND(0,2)</f>
        <v>0</v>
      </c>
      <c r="AB34" s="9"/>
      <c r="AC34" s="10"/>
      <c r="AD34" s="32">
        <v>46153.624305559999</v>
      </c>
      <c r="AE34" s="33"/>
      <c r="AF34" s="32">
        <v>46154.041666669997</v>
      </c>
      <c r="AG34" s="34"/>
      <c r="AH34" s="33"/>
      <c r="AI34" s="2" t="s">
        <v>29</v>
      </c>
      <c r="AJ34" s="4"/>
      <c r="AK34" s="25"/>
    </row>
    <row r="35" spans="1:37" x14ac:dyDescent="0.25">
      <c r="A35" s="29">
        <v>46154</v>
      </c>
      <c r="B35" s="30"/>
      <c r="C35" s="31"/>
      <c r="D35" s="2"/>
      <c r="E35" s="3"/>
      <c r="F35" s="3"/>
      <c r="G35" s="3"/>
      <c r="H35" s="4"/>
      <c r="I35" s="2" t="s">
        <v>28</v>
      </c>
      <c r="J35" s="3"/>
      <c r="K35" s="3"/>
      <c r="L35" s="4"/>
      <c r="M35" s="2"/>
      <c r="N35" s="3"/>
      <c r="O35" s="4"/>
      <c r="P35" s="2"/>
      <c r="Q35" s="3"/>
      <c r="R35" s="3"/>
      <c r="S35" s="4"/>
      <c r="T35" s="8">
        <f>ROUND(10,2)</f>
        <v>10</v>
      </c>
      <c r="U35" s="9"/>
      <c r="V35" s="10"/>
      <c r="W35" s="8">
        <f>ROUND(250,2)</f>
        <v>250</v>
      </c>
      <c r="X35" s="9"/>
      <c r="Y35" s="9"/>
      <c r="Z35" s="10"/>
      <c r="AA35" s="8">
        <f>ROUND(0,2)</f>
        <v>0</v>
      </c>
      <c r="AB35" s="9"/>
      <c r="AC35" s="10"/>
      <c r="AD35" s="32">
        <v>46154.61805556</v>
      </c>
      <c r="AE35" s="33"/>
      <c r="AF35" s="32">
        <v>46155.041666669997</v>
      </c>
      <c r="AG35" s="34"/>
      <c r="AH35" s="33"/>
      <c r="AI35" s="2" t="s">
        <v>29</v>
      </c>
      <c r="AJ35" s="4"/>
      <c r="AK35" s="25"/>
    </row>
    <row r="36" spans="1:37" x14ac:dyDescent="0.25">
      <c r="A36" s="29">
        <v>46155</v>
      </c>
      <c r="B36" s="30"/>
      <c r="C36" s="31"/>
      <c r="D36" s="2"/>
      <c r="E36" s="3"/>
      <c r="F36" s="3"/>
      <c r="G36" s="3"/>
      <c r="H36" s="4"/>
      <c r="I36" s="2" t="s">
        <v>28</v>
      </c>
      <c r="J36" s="3"/>
      <c r="K36" s="3"/>
      <c r="L36" s="4"/>
      <c r="M36" s="2"/>
      <c r="N36" s="3"/>
      <c r="O36" s="4"/>
      <c r="P36" s="2"/>
      <c r="Q36" s="3"/>
      <c r="R36" s="3"/>
      <c r="S36" s="4"/>
      <c r="T36" s="8">
        <f>ROUND(10,2)</f>
        <v>10</v>
      </c>
      <c r="U36" s="9"/>
      <c r="V36" s="10"/>
      <c r="W36" s="8">
        <f>ROUND(250,2)</f>
        <v>250</v>
      </c>
      <c r="X36" s="9"/>
      <c r="Y36" s="9"/>
      <c r="Z36" s="10"/>
      <c r="AA36" s="8">
        <f>ROUND(0,2)</f>
        <v>0</v>
      </c>
      <c r="AB36" s="9"/>
      <c r="AC36" s="10"/>
      <c r="AD36" s="32">
        <v>46155.61805556</v>
      </c>
      <c r="AE36" s="33"/>
      <c r="AF36" s="32">
        <v>46156.041666669997</v>
      </c>
      <c r="AG36" s="34"/>
      <c r="AH36" s="33"/>
      <c r="AI36" s="2" t="s">
        <v>29</v>
      </c>
      <c r="AJ36" s="4"/>
      <c r="AK36" s="25"/>
    </row>
    <row r="37" spans="1:37" x14ac:dyDescent="0.25">
      <c r="A37" s="29">
        <v>46156</v>
      </c>
      <c r="B37" s="30"/>
      <c r="C37" s="31"/>
      <c r="D37" s="2"/>
      <c r="E37" s="3"/>
      <c r="F37" s="3"/>
      <c r="G37" s="3"/>
      <c r="H37" s="4"/>
      <c r="I37" s="2" t="s">
        <v>28</v>
      </c>
      <c r="J37" s="3"/>
      <c r="K37" s="3"/>
      <c r="L37" s="4"/>
      <c r="M37" s="2"/>
      <c r="N37" s="3"/>
      <c r="O37" s="4"/>
      <c r="P37" s="2"/>
      <c r="Q37" s="3"/>
      <c r="R37" s="3"/>
      <c r="S37" s="4"/>
      <c r="T37" s="8">
        <f>ROUND(10,2)</f>
        <v>10</v>
      </c>
      <c r="U37" s="9"/>
      <c r="V37" s="10"/>
      <c r="W37" s="8">
        <f>ROUND(250,2)</f>
        <v>250</v>
      </c>
      <c r="X37" s="9"/>
      <c r="Y37" s="9"/>
      <c r="Z37" s="10"/>
      <c r="AA37" s="8">
        <f>ROUND(0,2)</f>
        <v>0</v>
      </c>
      <c r="AB37" s="9"/>
      <c r="AC37" s="10"/>
      <c r="AD37" s="32">
        <v>46156.61805556</v>
      </c>
      <c r="AE37" s="33"/>
      <c r="AF37" s="32">
        <v>46157.041666669997</v>
      </c>
      <c r="AG37" s="34"/>
      <c r="AH37" s="33"/>
      <c r="AI37" s="2" t="s">
        <v>29</v>
      </c>
      <c r="AJ37" s="4"/>
      <c r="AK37" s="25"/>
    </row>
    <row r="38" spans="1:37" x14ac:dyDescent="0.25">
      <c r="A38" s="29">
        <v>46157</v>
      </c>
      <c r="B38" s="30"/>
      <c r="C38" s="31"/>
      <c r="D38" s="2"/>
      <c r="E38" s="3"/>
      <c r="F38" s="3"/>
      <c r="G38" s="3"/>
      <c r="H38" s="4"/>
      <c r="I38" s="2" t="s">
        <v>28</v>
      </c>
      <c r="J38" s="3"/>
      <c r="K38" s="3"/>
      <c r="L38" s="4"/>
      <c r="M38" s="2"/>
      <c r="N38" s="3"/>
      <c r="O38" s="4"/>
      <c r="P38" s="2"/>
      <c r="Q38" s="3"/>
      <c r="R38" s="3"/>
      <c r="S38" s="4"/>
      <c r="T38" s="8">
        <f>ROUND(8,2)</f>
        <v>8</v>
      </c>
      <c r="U38" s="9"/>
      <c r="V38" s="10"/>
      <c r="W38" s="8">
        <f>ROUND(300,2)</f>
        <v>300</v>
      </c>
      <c r="X38" s="9"/>
      <c r="Y38" s="9"/>
      <c r="Z38" s="10"/>
      <c r="AA38" s="8">
        <f>ROUND(0,2)</f>
        <v>0</v>
      </c>
      <c r="AB38" s="9"/>
      <c r="AC38" s="10"/>
      <c r="AD38" s="32">
        <v>46157.625</v>
      </c>
      <c r="AE38" s="33"/>
      <c r="AF38" s="32">
        <v>46157.958333330003</v>
      </c>
      <c r="AG38" s="34"/>
      <c r="AH38" s="33"/>
      <c r="AI38" s="2" t="s">
        <v>29</v>
      </c>
      <c r="AJ38" s="4"/>
      <c r="AK38" s="25"/>
    </row>
    <row r="39" spans="1:37" x14ac:dyDescent="0.25">
      <c r="A39" s="35" t="s">
        <v>11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7" t="s">
        <v>35</v>
      </c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8"/>
      <c r="AK39" s="25"/>
    </row>
    <row r="40" spans="1:37" x14ac:dyDescent="0.25">
      <c r="A40" s="39" t="s">
        <v>13</v>
      </c>
      <c r="B40" s="40"/>
      <c r="C40" s="40"/>
      <c r="D40" s="40"/>
      <c r="E40" s="37" t="s">
        <v>14</v>
      </c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40" t="s">
        <v>15</v>
      </c>
      <c r="W40" s="40"/>
      <c r="X40" s="40"/>
      <c r="Y40" s="40"/>
      <c r="Z40" s="37" t="s">
        <v>16</v>
      </c>
      <c r="AA40" s="37"/>
      <c r="AB40" s="37"/>
      <c r="AC40" s="37"/>
      <c r="AD40" s="37"/>
      <c r="AE40" s="37"/>
      <c r="AF40" s="37"/>
      <c r="AG40" s="37"/>
      <c r="AH40" s="37"/>
      <c r="AI40" s="37"/>
      <c r="AJ40" s="38"/>
      <c r="AK40" s="25"/>
    </row>
    <row r="41" spans="1:37" x14ac:dyDescent="0.25">
      <c r="A41" s="41" t="s">
        <v>17</v>
      </c>
      <c r="B41" s="42"/>
      <c r="C41" s="42"/>
      <c r="D41" s="43" t="s">
        <v>18</v>
      </c>
      <c r="E41" s="43"/>
      <c r="F41" s="43"/>
      <c r="G41" s="43"/>
      <c r="H41" s="43"/>
      <c r="I41" s="44" t="s">
        <v>19</v>
      </c>
      <c r="J41" s="44"/>
      <c r="K41" s="44"/>
      <c r="L41" s="44"/>
      <c r="M41" s="45" t="s">
        <v>20</v>
      </c>
      <c r="N41" s="45"/>
      <c r="O41" s="45"/>
      <c r="P41" s="46" t="s">
        <v>21</v>
      </c>
      <c r="Q41" s="46"/>
      <c r="R41" s="46"/>
      <c r="S41" s="46"/>
      <c r="T41" s="46" t="s">
        <v>22</v>
      </c>
      <c r="U41" s="46"/>
      <c r="V41" s="46"/>
      <c r="W41" s="47" t="s">
        <v>23</v>
      </c>
      <c r="X41" s="47"/>
      <c r="Y41" s="47"/>
      <c r="Z41" s="47"/>
      <c r="AA41" s="48" t="s">
        <v>24</v>
      </c>
      <c r="AB41" s="48"/>
      <c r="AC41" s="48"/>
      <c r="AD41" s="42" t="s">
        <v>25</v>
      </c>
      <c r="AE41" s="42"/>
      <c r="AF41" s="49" t="s">
        <v>26</v>
      </c>
      <c r="AG41" s="49"/>
      <c r="AH41" s="49"/>
      <c r="AI41" s="49" t="s">
        <v>27</v>
      </c>
      <c r="AJ41" s="50"/>
      <c r="AK41" s="25"/>
    </row>
    <row r="42" spans="1:37" x14ac:dyDescent="0.25">
      <c r="A42" s="29">
        <v>46153</v>
      </c>
      <c r="B42" s="30"/>
      <c r="C42" s="31"/>
      <c r="D42" s="2"/>
      <c r="E42" s="3"/>
      <c r="F42" s="3"/>
      <c r="G42" s="3"/>
      <c r="H42" s="4"/>
      <c r="I42" s="2" t="s">
        <v>28</v>
      </c>
      <c r="J42" s="3"/>
      <c r="K42" s="3"/>
      <c r="L42" s="4"/>
      <c r="M42" s="2"/>
      <c r="N42" s="3"/>
      <c r="O42" s="4"/>
      <c r="P42" s="2"/>
      <c r="Q42" s="3"/>
      <c r="R42" s="3"/>
      <c r="S42" s="4"/>
      <c r="T42" s="8">
        <f>ROUND(8,2)</f>
        <v>8</v>
      </c>
      <c r="U42" s="9"/>
      <c r="V42" s="10"/>
      <c r="W42" s="8">
        <f>ROUND(190.32,2)</f>
        <v>190.32</v>
      </c>
      <c r="X42" s="9"/>
      <c r="Y42" s="9"/>
      <c r="Z42" s="10"/>
      <c r="AA42" s="8">
        <f>ROUND(0,2)</f>
        <v>0</v>
      </c>
      <c r="AB42" s="9"/>
      <c r="AC42" s="10"/>
      <c r="AD42" s="32">
        <v>46153.286111109999</v>
      </c>
      <c r="AE42" s="33"/>
      <c r="AF42" s="32">
        <v>46153.625</v>
      </c>
      <c r="AG42" s="34"/>
      <c r="AH42" s="33"/>
      <c r="AI42" s="2" t="s">
        <v>31</v>
      </c>
      <c r="AJ42" s="4"/>
      <c r="AK42" s="25"/>
    </row>
    <row r="43" spans="1:37" x14ac:dyDescent="0.25">
      <c r="A43" s="29">
        <v>46154</v>
      </c>
      <c r="B43" s="30"/>
      <c r="C43" s="31"/>
      <c r="D43" s="2"/>
      <c r="E43" s="3"/>
      <c r="F43" s="3"/>
      <c r="G43" s="3"/>
      <c r="H43" s="4"/>
      <c r="I43" s="2" t="s">
        <v>28</v>
      </c>
      <c r="J43" s="3"/>
      <c r="K43" s="3"/>
      <c r="L43" s="4"/>
      <c r="M43" s="2"/>
      <c r="N43" s="3"/>
      <c r="O43" s="4"/>
      <c r="P43" s="2"/>
      <c r="Q43" s="3"/>
      <c r="R43" s="3"/>
      <c r="S43" s="4"/>
      <c r="T43" s="8">
        <f>ROUND(10,2)</f>
        <v>10</v>
      </c>
      <c r="U43" s="9"/>
      <c r="V43" s="10"/>
      <c r="W43" s="8">
        <f>ROUND(237.9,2)</f>
        <v>237.9</v>
      </c>
      <c r="X43" s="9"/>
      <c r="Y43" s="9"/>
      <c r="Z43" s="10"/>
      <c r="AA43" s="8">
        <f>ROUND(0,2)</f>
        <v>0</v>
      </c>
      <c r="AB43" s="9"/>
      <c r="AC43" s="10"/>
      <c r="AD43" s="32">
        <v>46154.203472219997</v>
      </c>
      <c r="AE43" s="33"/>
      <c r="AF43" s="32">
        <v>46154.625</v>
      </c>
      <c r="AG43" s="34"/>
      <c r="AH43" s="33"/>
      <c r="AI43" s="2" t="s">
        <v>31</v>
      </c>
      <c r="AJ43" s="4"/>
      <c r="AK43" s="25"/>
    </row>
    <row r="44" spans="1:37" x14ac:dyDescent="0.25">
      <c r="A44" s="29">
        <v>46155</v>
      </c>
      <c r="B44" s="30"/>
      <c r="C44" s="31"/>
      <c r="D44" s="2"/>
      <c r="E44" s="3"/>
      <c r="F44" s="3"/>
      <c r="G44" s="3"/>
      <c r="H44" s="4"/>
      <c r="I44" s="2" t="s">
        <v>28</v>
      </c>
      <c r="J44" s="3"/>
      <c r="K44" s="3"/>
      <c r="L44" s="4"/>
      <c r="M44" s="2"/>
      <c r="N44" s="3"/>
      <c r="O44" s="4"/>
      <c r="P44" s="2"/>
      <c r="Q44" s="3"/>
      <c r="R44" s="3"/>
      <c r="S44" s="4"/>
      <c r="T44" s="8">
        <f>ROUND(10,2)</f>
        <v>10</v>
      </c>
      <c r="U44" s="9"/>
      <c r="V44" s="10"/>
      <c r="W44" s="8">
        <f>ROUND(237.9,2)</f>
        <v>237.9</v>
      </c>
      <c r="X44" s="9"/>
      <c r="Y44" s="9"/>
      <c r="Z44" s="10"/>
      <c r="AA44" s="8">
        <f>ROUND(0,2)</f>
        <v>0</v>
      </c>
      <c r="AB44" s="9"/>
      <c r="AC44" s="10"/>
      <c r="AD44" s="32">
        <v>46155.204166670002</v>
      </c>
      <c r="AE44" s="33"/>
      <c r="AF44" s="32">
        <v>46155.625</v>
      </c>
      <c r="AG44" s="34"/>
      <c r="AH44" s="33"/>
      <c r="AI44" s="2" t="s">
        <v>31</v>
      </c>
      <c r="AJ44" s="4"/>
      <c r="AK44" s="25"/>
    </row>
    <row r="45" spans="1:37" x14ac:dyDescent="0.25">
      <c r="A45" s="29">
        <v>46156</v>
      </c>
      <c r="B45" s="30"/>
      <c r="C45" s="31"/>
      <c r="D45" s="2"/>
      <c r="E45" s="3"/>
      <c r="F45" s="3"/>
      <c r="G45" s="3"/>
      <c r="H45" s="4"/>
      <c r="I45" s="2" t="s">
        <v>28</v>
      </c>
      <c r="J45" s="3"/>
      <c r="K45" s="3"/>
      <c r="L45" s="4"/>
      <c r="M45" s="2"/>
      <c r="N45" s="3"/>
      <c r="O45" s="4"/>
      <c r="P45" s="2"/>
      <c r="Q45" s="3"/>
      <c r="R45" s="3"/>
      <c r="S45" s="4"/>
      <c r="T45" s="8">
        <f>ROUND(10,2)</f>
        <v>10</v>
      </c>
      <c r="U45" s="9"/>
      <c r="V45" s="10"/>
      <c r="W45" s="8">
        <f>ROUND(237.9,2)</f>
        <v>237.9</v>
      </c>
      <c r="X45" s="9"/>
      <c r="Y45" s="9"/>
      <c r="Z45" s="10"/>
      <c r="AA45" s="8">
        <f>ROUND(0,2)</f>
        <v>0</v>
      </c>
      <c r="AB45" s="9"/>
      <c r="AC45" s="10"/>
      <c r="AD45" s="32">
        <v>46156.204166670002</v>
      </c>
      <c r="AE45" s="33"/>
      <c r="AF45" s="32">
        <v>46156.625</v>
      </c>
      <c r="AG45" s="34"/>
      <c r="AH45" s="33"/>
      <c r="AI45" s="2" t="s">
        <v>31</v>
      </c>
      <c r="AJ45" s="4"/>
      <c r="AK45" s="25"/>
    </row>
    <row r="46" spans="1:37" x14ac:dyDescent="0.25">
      <c r="A46" s="29">
        <v>46157</v>
      </c>
      <c r="B46" s="30"/>
      <c r="C46" s="31"/>
      <c r="D46" s="2"/>
      <c r="E46" s="3"/>
      <c r="F46" s="3"/>
      <c r="G46" s="3"/>
      <c r="H46" s="4"/>
      <c r="I46" s="2" t="s">
        <v>28</v>
      </c>
      <c r="J46" s="3"/>
      <c r="K46" s="3"/>
      <c r="L46" s="4"/>
      <c r="M46" s="2"/>
      <c r="N46" s="3"/>
      <c r="O46" s="4"/>
      <c r="P46" s="2" t="s">
        <v>36</v>
      </c>
      <c r="Q46" s="3"/>
      <c r="R46" s="3"/>
      <c r="S46" s="4"/>
      <c r="T46" s="8">
        <f>ROUND(8.25,2)</f>
        <v>8.25</v>
      </c>
      <c r="U46" s="9"/>
      <c r="V46" s="10"/>
      <c r="W46" s="8">
        <f>ROUND(270.61125,2)</f>
        <v>270.61</v>
      </c>
      <c r="X46" s="9"/>
      <c r="Y46" s="9"/>
      <c r="Z46" s="10"/>
      <c r="AA46" s="8">
        <f>ROUND(0,2)</f>
        <v>0</v>
      </c>
      <c r="AB46" s="9"/>
      <c r="AC46" s="10"/>
      <c r="AD46" s="32">
        <v>46157.204166670002</v>
      </c>
      <c r="AE46" s="33"/>
      <c r="AF46" s="32">
        <v>46157.547916670002</v>
      </c>
      <c r="AG46" s="34"/>
      <c r="AH46" s="33"/>
      <c r="AI46" s="2" t="s">
        <v>31</v>
      </c>
      <c r="AJ46" s="4"/>
      <c r="AK46" s="25"/>
    </row>
    <row r="47" spans="1:37" x14ac:dyDescent="0.25">
      <c r="A47" s="35" t="s">
        <v>11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7" t="s">
        <v>37</v>
      </c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8"/>
      <c r="AK47" s="25"/>
    </row>
    <row r="48" spans="1:37" x14ac:dyDescent="0.25">
      <c r="A48" s="39" t="s">
        <v>13</v>
      </c>
      <c r="B48" s="40"/>
      <c r="C48" s="40"/>
      <c r="D48" s="40"/>
      <c r="E48" s="37" t="s">
        <v>14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40" t="s">
        <v>15</v>
      </c>
      <c r="W48" s="40"/>
      <c r="X48" s="40"/>
      <c r="Y48" s="40"/>
      <c r="Z48" s="37" t="s">
        <v>16</v>
      </c>
      <c r="AA48" s="37"/>
      <c r="AB48" s="37"/>
      <c r="AC48" s="37"/>
      <c r="AD48" s="37"/>
      <c r="AE48" s="37"/>
      <c r="AF48" s="37"/>
      <c r="AG48" s="37"/>
      <c r="AH48" s="37"/>
      <c r="AI48" s="37"/>
      <c r="AJ48" s="38"/>
      <c r="AK48" s="25"/>
    </row>
    <row r="49" spans="1:37" x14ac:dyDescent="0.25">
      <c r="A49" s="41" t="s">
        <v>17</v>
      </c>
      <c r="B49" s="42"/>
      <c r="C49" s="42"/>
      <c r="D49" s="43" t="s">
        <v>18</v>
      </c>
      <c r="E49" s="43"/>
      <c r="F49" s="43"/>
      <c r="G49" s="43"/>
      <c r="H49" s="43"/>
      <c r="I49" s="44" t="s">
        <v>19</v>
      </c>
      <c r="J49" s="44"/>
      <c r="K49" s="44"/>
      <c r="L49" s="44"/>
      <c r="M49" s="45" t="s">
        <v>20</v>
      </c>
      <c r="N49" s="45"/>
      <c r="O49" s="45"/>
      <c r="P49" s="46" t="s">
        <v>21</v>
      </c>
      <c r="Q49" s="46"/>
      <c r="R49" s="46"/>
      <c r="S49" s="46"/>
      <c r="T49" s="46" t="s">
        <v>22</v>
      </c>
      <c r="U49" s="46"/>
      <c r="V49" s="46"/>
      <c r="W49" s="47" t="s">
        <v>23</v>
      </c>
      <c r="X49" s="47"/>
      <c r="Y49" s="47"/>
      <c r="Z49" s="47"/>
      <c r="AA49" s="48" t="s">
        <v>24</v>
      </c>
      <c r="AB49" s="48"/>
      <c r="AC49" s="48"/>
      <c r="AD49" s="42" t="s">
        <v>25</v>
      </c>
      <c r="AE49" s="42"/>
      <c r="AF49" s="49" t="s">
        <v>26</v>
      </c>
      <c r="AG49" s="49"/>
      <c r="AH49" s="49"/>
      <c r="AI49" s="49" t="s">
        <v>27</v>
      </c>
      <c r="AJ49" s="50"/>
      <c r="AK49" s="25"/>
    </row>
    <row r="50" spans="1:37" x14ac:dyDescent="0.25">
      <c r="A50" s="29">
        <v>46153</v>
      </c>
      <c r="B50" s="30"/>
      <c r="C50" s="31"/>
      <c r="D50" s="2"/>
      <c r="E50" s="3"/>
      <c r="F50" s="3"/>
      <c r="G50" s="3"/>
      <c r="H50" s="4"/>
      <c r="I50" s="2" t="s">
        <v>28</v>
      </c>
      <c r="J50" s="3"/>
      <c r="K50" s="3"/>
      <c r="L50" s="4"/>
      <c r="M50" s="2"/>
      <c r="N50" s="3"/>
      <c r="O50" s="4"/>
      <c r="P50" s="2"/>
      <c r="Q50" s="3"/>
      <c r="R50" s="3"/>
      <c r="S50" s="4"/>
      <c r="T50" s="8">
        <f>ROUND(12,2)</f>
        <v>12</v>
      </c>
      <c r="U50" s="9"/>
      <c r="V50" s="10"/>
      <c r="W50" s="8">
        <f>ROUND(285.48,2)</f>
        <v>285.48</v>
      </c>
      <c r="X50" s="9"/>
      <c r="Y50" s="9"/>
      <c r="Z50" s="10"/>
      <c r="AA50" s="8">
        <f>ROUND(0,2)</f>
        <v>0</v>
      </c>
      <c r="AB50" s="9"/>
      <c r="AC50" s="10"/>
      <c r="AD50" s="32">
        <v>46153.208333330003</v>
      </c>
      <c r="AE50" s="33"/>
      <c r="AF50" s="32">
        <v>46153.71180556</v>
      </c>
      <c r="AG50" s="34"/>
      <c r="AH50" s="33"/>
      <c r="AI50" s="2" t="s">
        <v>31</v>
      </c>
      <c r="AJ50" s="4"/>
      <c r="AK50" s="25"/>
    </row>
    <row r="51" spans="1:37" x14ac:dyDescent="0.25">
      <c r="A51" s="29">
        <v>46154</v>
      </c>
      <c r="B51" s="30"/>
      <c r="C51" s="31"/>
      <c r="D51" s="2"/>
      <c r="E51" s="3"/>
      <c r="F51" s="3"/>
      <c r="G51" s="3"/>
      <c r="H51" s="4"/>
      <c r="I51" s="2" t="s">
        <v>28</v>
      </c>
      <c r="J51" s="3"/>
      <c r="K51" s="3"/>
      <c r="L51" s="4"/>
      <c r="M51" s="2"/>
      <c r="N51" s="3"/>
      <c r="O51" s="4"/>
      <c r="P51" s="2"/>
      <c r="Q51" s="3"/>
      <c r="R51" s="3"/>
      <c r="S51" s="4"/>
      <c r="T51" s="8">
        <f>ROUND(10,2)</f>
        <v>10</v>
      </c>
      <c r="U51" s="9"/>
      <c r="V51" s="10"/>
      <c r="W51" s="8">
        <f>ROUND(237.9,2)</f>
        <v>237.9</v>
      </c>
      <c r="X51" s="9"/>
      <c r="Y51" s="9"/>
      <c r="Z51" s="10"/>
      <c r="AA51" s="8">
        <f>ROUND(0,2)</f>
        <v>0</v>
      </c>
      <c r="AB51" s="9"/>
      <c r="AC51" s="10"/>
      <c r="AD51" s="32">
        <v>46154.202777780003</v>
      </c>
      <c r="AE51" s="33"/>
      <c r="AF51" s="32">
        <v>46154.62708333</v>
      </c>
      <c r="AG51" s="34"/>
      <c r="AH51" s="33"/>
      <c r="AI51" s="2" t="s">
        <v>31</v>
      </c>
      <c r="AJ51" s="4"/>
      <c r="AK51" s="25"/>
    </row>
    <row r="52" spans="1:37" x14ac:dyDescent="0.25">
      <c r="A52" s="29">
        <v>46155</v>
      </c>
      <c r="B52" s="30"/>
      <c r="C52" s="31"/>
      <c r="D52" s="2"/>
      <c r="E52" s="3"/>
      <c r="F52" s="3"/>
      <c r="G52" s="3"/>
      <c r="H52" s="4"/>
      <c r="I52" s="2" t="s">
        <v>28</v>
      </c>
      <c r="J52" s="3"/>
      <c r="K52" s="3"/>
      <c r="L52" s="4"/>
      <c r="M52" s="2"/>
      <c r="N52" s="3"/>
      <c r="O52" s="4"/>
      <c r="P52" s="2"/>
      <c r="Q52" s="3"/>
      <c r="R52" s="3"/>
      <c r="S52" s="4"/>
      <c r="T52" s="8">
        <f>ROUND(10,2)</f>
        <v>10</v>
      </c>
      <c r="U52" s="9"/>
      <c r="V52" s="10"/>
      <c r="W52" s="8">
        <f>ROUND(237.9,2)</f>
        <v>237.9</v>
      </c>
      <c r="X52" s="9"/>
      <c r="Y52" s="9"/>
      <c r="Z52" s="10"/>
      <c r="AA52" s="8">
        <f>ROUND(0,2)</f>
        <v>0</v>
      </c>
      <c r="AB52" s="9"/>
      <c r="AC52" s="10"/>
      <c r="AD52" s="32">
        <v>46155.204166670002</v>
      </c>
      <c r="AE52" s="33"/>
      <c r="AF52" s="32">
        <v>46155.62847222</v>
      </c>
      <c r="AG52" s="34"/>
      <c r="AH52" s="33"/>
      <c r="AI52" s="2" t="s">
        <v>31</v>
      </c>
      <c r="AJ52" s="4"/>
      <c r="AK52" s="25"/>
    </row>
    <row r="53" spans="1:37" x14ac:dyDescent="0.25">
      <c r="A53" s="29">
        <v>46156</v>
      </c>
      <c r="B53" s="30"/>
      <c r="C53" s="31"/>
      <c r="D53" s="2"/>
      <c r="E53" s="3"/>
      <c r="F53" s="3"/>
      <c r="G53" s="3"/>
      <c r="H53" s="4"/>
      <c r="I53" s="2" t="s">
        <v>28</v>
      </c>
      <c r="J53" s="3"/>
      <c r="K53" s="3"/>
      <c r="L53" s="4"/>
      <c r="M53" s="2"/>
      <c r="N53" s="3"/>
      <c r="O53" s="4"/>
      <c r="P53" s="2"/>
      <c r="Q53" s="3"/>
      <c r="R53" s="3"/>
      <c r="S53" s="4"/>
      <c r="T53" s="8">
        <f>ROUND(10,2)</f>
        <v>10</v>
      </c>
      <c r="U53" s="9"/>
      <c r="V53" s="10"/>
      <c r="W53" s="8">
        <f>ROUND(261.69,2)</f>
        <v>261.69</v>
      </c>
      <c r="X53" s="9"/>
      <c r="Y53" s="9"/>
      <c r="Z53" s="10"/>
      <c r="AA53" s="8">
        <f>ROUND(0,2)</f>
        <v>0</v>
      </c>
      <c r="AB53" s="9"/>
      <c r="AC53" s="10"/>
      <c r="AD53" s="32">
        <v>46156.206944439997</v>
      </c>
      <c r="AE53" s="33"/>
      <c r="AF53" s="32">
        <v>46156.62708333</v>
      </c>
      <c r="AG53" s="34"/>
      <c r="AH53" s="33"/>
      <c r="AI53" s="2" t="s">
        <v>31</v>
      </c>
      <c r="AJ53" s="4"/>
      <c r="AK53" s="25"/>
    </row>
    <row r="54" spans="1:37" x14ac:dyDescent="0.25">
      <c r="A54" s="29">
        <v>46157</v>
      </c>
      <c r="B54" s="30"/>
      <c r="C54" s="31"/>
      <c r="D54" s="2"/>
      <c r="E54" s="3"/>
      <c r="F54" s="3"/>
      <c r="G54" s="3"/>
      <c r="H54" s="4"/>
      <c r="I54" s="2" t="s">
        <v>28</v>
      </c>
      <c r="J54" s="3"/>
      <c r="K54" s="3"/>
      <c r="L54" s="4"/>
      <c r="M54" s="2"/>
      <c r="N54" s="3"/>
      <c r="O54" s="4"/>
      <c r="P54" s="2"/>
      <c r="Q54" s="3"/>
      <c r="R54" s="3"/>
      <c r="S54" s="4"/>
      <c r="T54" s="8">
        <f>ROUND(10,2)</f>
        <v>10</v>
      </c>
      <c r="U54" s="9"/>
      <c r="V54" s="10"/>
      <c r="W54" s="8">
        <f>ROUND(356.85,2)</f>
        <v>356.85</v>
      </c>
      <c r="X54" s="9"/>
      <c r="Y54" s="9"/>
      <c r="Z54" s="10"/>
      <c r="AA54" s="8">
        <f>ROUND(0,2)</f>
        <v>0</v>
      </c>
      <c r="AB54" s="9"/>
      <c r="AC54" s="10"/>
      <c r="AD54" s="32">
        <v>46157.207638890002</v>
      </c>
      <c r="AE54" s="33"/>
      <c r="AF54" s="32">
        <v>46157.627777779999</v>
      </c>
      <c r="AG54" s="34"/>
      <c r="AH54" s="33"/>
      <c r="AI54" s="2" t="s">
        <v>31</v>
      </c>
      <c r="AJ54" s="4"/>
      <c r="AK54" s="25"/>
    </row>
    <row r="55" spans="1:37" x14ac:dyDescent="0.25">
      <c r="A55" s="35" t="s">
        <v>11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7" t="s">
        <v>38</v>
      </c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8"/>
      <c r="AK55" s="25"/>
    </row>
    <row r="56" spans="1:37" x14ac:dyDescent="0.25">
      <c r="A56" s="39" t="s">
        <v>13</v>
      </c>
      <c r="B56" s="40"/>
      <c r="C56" s="40"/>
      <c r="D56" s="40"/>
      <c r="E56" s="37" t="s">
        <v>14</v>
      </c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40" t="s">
        <v>15</v>
      </c>
      <c r="W56" s="40"/>
      <c r="X56" s="40"/>
      <c r="Y56" s="40"/>
      <c r="Z56" s="37" t="s">
        <v>16</v>
      </c>
      <c r="AA56" s="37"/>
      <c r="AB56" s="37"/>
      <c r="AC56" s="37"/>
      <c r="AD56" s="37"/>
      <c r="AE56" s="37"/>
      <c r="AF56" s="37"/>
      <c r="AG56" s="37"/>
      <c r="AH56" s="37"/>
      <c r="AI56" s="37"/>
      <c r="AJ56" s="38"/>
      <c r="AK56" s="25"/>
    </row>
    <row r="57" spans="1:37" x14ac:dyDescent="0.25">
      <c r="A57" s="41" t="s">
        <v>17</v>
      </c>
      <c r="B57" s="42"/>
      <c r="C57" s="42"/>
      <c r="D57" s="43" t="s">
        <v>18</v>
      </c>
      <c r="E57" s="43"/>
      <c r="F57" s="43"/>
      <c r="G57" s="43"/>
      <c r="H57" s="43"/>
      <c r="I57" s="44" t="s">
        <v>19</v>
      </c>
      <c r="J57" s="44"/>
      <c r="K57" s="44"/>
      <c r="L57" s="44"/>
      <c r="M57" s="45" t="s">
        <v>20</v>
      </c>
      <c r="N57" s="45"/>
      <c r="O57" s="45"/>
      <c r="P57" s="46" t="s">
        <v>21</v>
      </c>
      <c r="Q57" s="46"/>
      <c r="R57" s="46"/>
      <c r="S57" s="46"/>
      <c r="T57" s="46" t="s">
        <v>22</v>
      </c>
      <c r="U57" s="46"/>
      <c r="V57" s="46"/>
      <c r="W57" s="47" t="s">
        <v>23</v>
      </c>
      <c r="X57" s="47"/>
      <c r="Y57" s="47"/>
      <c r="Z57" s="47"/>
      <c r="AA57" s="48" t="s">
        <v>24</v>
      </c>
      <c r="AB57" s="48"/>
      <c r="AC57" s="48"/>
      <c r="AD57" s="42" t="s">
        <v>25</v>
      </c>
      <c r="AE57" s="42"/>
      <c r="AF57" s="49" t="s">
        <v>26</v>
      </c>
      <c r="AG57" s="49"/>
      <c r="AH57" s="49"/>
      <c r="AI57" s="49" t="s">
        <v>27</v>
      </c>
      <c r="AJ57" s="50"/>
      <c r="AK57" s="25"/>
    </row>
    <row r="58" spans="1:37" x14ac:dyDescent="0.25">
      <c r="A58" s="29">
        <v>46152</v>
      </c>
      <c r="B58" s="30"/>
      <c r="C58" s="31"/>
      <c r="D58" s="2"/>
      <c r="E58" s="3"/>
      <c r="F58" s="3"/>
      <c r="G58" s="3"/>
      <c r="H58" s="4"/>
      <c r="I58" s="2" t="s">
        <v>28</v>
      </c>
      <c r="J58" s="3"/>
      <c r="K58" s="3"/>
      <c r="L58" s="4"/>
      <c r="M58" s="2"/>
      <c r="N58" s="3"/>
      <c r="O58" s="4"/>
      <c r="P58" s="2"/>
      <c r="Q58" s="3"/>
      <c r="R58" s="3"/>
      <c r="S58" s="4"/>
      <c r="T58" s="8">
        <f>ROUND(10,2)</f>
        <v>10</v>
      </c>
      <c r="U58" s="9"/>
      <c r="V58" s="10"/>
      <c r="W58" s="8">
        <f>ROUND(250,2)</f>
        <v>250</v>
      </c>
      <c r="X58" s="9"/>
      <c r="Y58" s="9"/>
      <c r="Z58" s="10"/>
      <c r="AA58" s="8">
        <f t="shared" ref="AA58:AA63" si="1">ROUND(0,2)</f>
        <v>0</v>
      </c>
      <c r="AB58" s="9"/>
      <c r="AC58" s="10"/>
      <c r="AD58" s="32">
        <v>46152.873611110001</v>
      </c>
      <c r="AE58" s="33"/>
      <c r="AF58" s="32">
        <v>46153.293055560003</v>
      </c>
      <c r="AG58" s="34"/>
      <c r="AH58" s="33"/>
      <c r="AI58" s="2" t="s">
        <v>33</v>
      </c>
      <c r="AJ58" s="4"/>
      <c r="AK58" s="25"/>
    </row>
    <row r="59" spans="1:37" x14ac:dyDescent="0.25">
      <c r="A59" s="29">
        <v>46153</v>
      </c>
      <c r="B59" s="30"/>
      <c r="C59" s="31"/>
      <c r="D59" s="2"/>
      <c r="E59" s="3"/>
      <c r="F59" s="3"/>
      <c r="G59" s="3"/>
      <c r="H59" s="4"/>
      <c r="I59" s="2" t="s">
        <v>28</v>
      </c>
      <c r="J59" s="3"/>
      <c r="K59" s="3"/>
      <c r="L59" s="4"/>
      <c r="M59" s="2"/>
      <c r="N59" s="3"/>
      <c r="O59" s="4"/>
      <c r="P59" s="2"/>
      <c r="Q59" s="3"/>
      <c r="R59" s="3"/>
      <c r="S59" s="4"/>
      <c r="T59" s="8">
        <f>ROUND(10,2)</f>
        <v>10</v>
      </c>
      <c r="U59" s="9"/>
      <c r="V59" s="10"/>
      <c r="W59" s="8">
        <f>ROUND(250,2)</f>
        <v>250</v>
      </c>
      <c r="X59" s="9"/>
      <c r="Y59" s="9"/>
      <c r="Z59" s="10"/>
      <c r="AA59" s="8">
        <f t="shared" si="1"/>
        <v>0</v>
      </c>
      <c r="AB59" s="9"/>
      <c r="AC59" s="10"/>
      <c r="AD59" s="32">
        <v>46153.873611110001</v>
      </c>
      <c r="AE59" s="33"/>
      <c r="AF59" s="32">
        <v>46154.291666669997</v>
      </c>
      <c r="AG59" s="34"/>
      <c r="AH59" s="33"/>
      <c r="AI59" s="2" t="s">
        <v>33</v>
      </c>
      <c r="AJ59" s="4"/>
      <c r="AK59" s="25"/>
    </row>
    <row r="60" spans="1:37" x14ac:dyDescent="0.25">
      <c r="A60" s="29">
        <v>46154</v>
      </c>
      <c r="B60" s="30"/>
      <c r="C60" s="31"/>
      <c r="D60" s="2"/>
      <c r="E60" s="3"/>
      <c r="F60" s="3"/>
      <c r="G60" s="3"/>
      <c r="H60" s="4"/>
      <c r="I60" s="2" t="s">
        <v>28</v>
      </c>
      <c r="J60" s="3"/>
      <c r="K60" s="3"/>
      <c r="L60" s="4"/>
      <c r="M60" s="2"/>
      <c r="N60" s="3"/>
      <c r="O60" s="4"/>
      <c r="P60" s="2" t="s">
        <v>39</v>
      </c>
      <c r="Q60" s="3"/>
      <c r="R60" s="3"/>
      <c r="S60" s="4"/>
      <c r="T60" s="8">
        <f>ROUND(12,2)</f>
        <v>12</v>
      </c>
      <c r="U60" s="9"/>
      <c r="V60" s="10"/>
      <c r="W60" s="8">
        <f>ROUND(300,2)</f>
        <v>300</v>
      </c>
      <c r="X60" s="9"/>
      <c r="Y60" s="9"/>
      <c r="Z60" s="10"/>
      <c r="AA60" s="8">
        <f t="shared" si="1"/>
        <v>0</v>
      </c>
      <c r="AB60" s="9"/>
      <c r="AC60" s="10"/>
      <c r="AD60" s="32">
        <v>46154.87291667</v>
      </c>
      <c r="AE60" s="33"/>
      <c r="AF60" s="32">
        <v>46155.375</v>
      </c>
      <c r="AG60" s="34"/>
      <c r="AH60" s="33"/>
      <c r="AI60" s="2" t="s">
        <v>33</v>
      </c>
      <c r="AJ60" s="4"/>
      <c r="AK60" s="25"/>
    </row>
    <row r="61" spans="1:37" x14ac:dyDescent="0.25">
      <c r="A61" s="29">
        <v>46155</v>
      </c>
      <c r="B61" s="30"/>
      <c r="C61" s="31"/>
      <c r="D61" s="2"/>
      <c r="E61" s="3"/>
      <c r="F61" s="3"/>
      <c r="G61" s="3"/>
      <c r="H61" s="4"/>
      <c r="I61" s="2" t="s">
        <v>28</v>
      </c>
      <c r="J61" s="3"/>
      <c r="K61" s="3"/>
      <c r="L61" s="4"/>
      <c r="M61" s="2"/>
      <c r="N61" s="3"/>
      <c r="O61" s="4"/>
      <c r="P61" s="2"/>
      <c r="Q61" s="3"/>
      <c r="R61" s="3"/>
      <c r="S61" s="4"/>
      <c r="T61" s="8">
        <f>ROUND(10,2)</f>
        <v>10</v>
      </c>
      <c r="U61" s="9"/>
      <c r="V61" s="10"/>
      <c r="W61" s="8">
        <f>ROUND(275,2)</f>
        <v>275</v>
      </c>
      <c r="X61" s="9"/>
      <c r="Y61" s="9"/>
      <c r="Z61" s="10"/>
      <c r="AA61" s="8">
        <f t="shared" si="1"/>
        <v>0</v>
      </c>
      <c r="AB61" s="9"/>
      <c r="AC61" s="10"/>
      <c r="AD61" s="32">
        <v>46155.874305559999</v>
      </c>
      <c r="AE61" s="33"/>
      <c r="AF61" s="32">
        <v>46156.293055560003</v>
      </c>
      <c r="AG61" s="34"/>
      <c r="AH61" s="33"/>
      <c r="AI61" s="2" t="s">
        <v>33</v>
      </c>
      <c r="AJ61" s="4"/>
      <c r="AK61" s="25"/>
    </row>
    <row r="62" spans="1:37" x14ac:dyDescent="0.25">
      <c r="A62" s="29">
        <v>46156</v>
      </c>
      <c r="B62" s="30"/>
      <c r="C62" s="31"/>
      <c r="D62" s="2"/>
      <c r="E62" s="3"/>
      <c r="F62" s="3"/>
      <c r="G62" s="3"/>
      <c r="H62" s="4"/>
      <c r="I62" s="2" t="s">
        <v>28</v>
      </c>
      <c r="J62" s="3"/>
      <c r="K62" s="3"/>
      <c r="L62" s="4"/>
      <c r="M62" s="2"/>
      <c r="N62" s="3"/>
      <c r="O62" s="4"/>
      <c r="P62" s="2"/>
      <c r="Q62" s="3"/>
      <c r="R62" s="3"/>
      <c r="S62" s="4"/>
      <c r="T62" s="8">
        <f>ROUND(10,2)</f>
        <v>10</v>
      </c>
      <c r="U62" s="9"/>
      <c r="V62" s="10"/>
      <c r="W62" s="8">
        <f>ROUND(375,2)</f>
        <v>375</v>
      </c>
      <c r="X62" s="9"/>
      <c r="Y62" s="9"/>
      <c r="Z62" s="10"/>
      <c r="AA62" s="8">
        <f t="shared" si="1"/>
        <v>0</v>
      </c>
      <c r="AB62" s="9"/>
      <c r="AC62" s="10"/>
      <c r="AD62" s="32">
        <v>46156.874305559999</v>
      </c>
      <c r="AE62" s="33"/>
      <c r="AF62" s="32">
        <v>46157.293055560003</v>
      </c>
      <c r="AG62" s="34"/>
      <c r="AH62" s="33"/>
      <c r="AI62" s="2" t="s">
        <v>33</v>
      </c>
      <c r="AJ62" s="4"/>
      <c r="AK62" s="25"/>
    </row>
    <row r="63" spans="1:37" x14ac:dyDescent="0.25">
      <c r="A63" s="29">
        <v>46159</v>
      </c>
      <c r="B63" s="30"/>
      <c r="C63" s="31"/>
      <c r="D63" s="2"/>
      <c r="E63" s="3"/>
      <c r="F63" s="3"/>
      <c r="G63" s="3"/>
      <c r="H63" s="4"/>
      <c r="I63" s="2" t="s">
        <v>28</v>
      </c>
      <c r="J63" s="3"/>
      <c r="K63" s="3"/>
      <c r="L63" s="4"/>
      <c r="M63" s="2"/>
      <c r="N63" s="3"/>
      <c r="O63" s="4"/>
      <c r="P63" s="2"/>
      <c r="Q63" s="3"/>
      <c r="R63" s="3"/>
      <c r="S63" s="4"/>
      <c r="T63" s="5"/>
      <c r="U63" s="6"/>
      <c r="V63" s="7"/>
      <c r="W63" s="5"/>
      <c r="X63" s="6"/>
      <c r="Y63" s="6"/>
      <c r="Z63" s="7"/>
      <c r="AA63" s="8">
        <f t="shared" si="1"/>
        <v>0</v>
      </c>
      <c r="AB63" s="9"/>
      <c r="AC63" s="10"/>
      <c r="AD63" s="32">
        <v>46159.873611110001</v>
      </c>
      <c r="AE63" s="33"/>
      <c r="AF63" s="32">
        <v>46160.293749999997</v>
      </c>
      <c r="AG63" s="34"/>
      <c r="AH63" s="33"/>
      <c r="AI63" s="2" t="s">
        <v>33</v>
      </c>
      <c r="AJ63" s="4"/>
      <c r="AK63" s="25"/>
    </row>
    <row r="64" spans="1:37" x14ac:dyDescent="0.25">
      <c r="A64" s="35" t="s">
        <v>11</v>
      </c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7" t="s">
        <v>40</v>
      </c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8"/>
      <c r="AK64" s="25"/>
    </row>
    <row r="65" spans="1:37" x14ac:dyDescent="0.25">
      <c r="A65" s="39" t="s">
        <v>13</v>
      </c>
      <c r="B65" s="40"/>
      <c r="C65" s="40"/>
      <c r="D65" s="40"/>
      <c r="E65" s="37" t="s">
        <v>14</v>
      </c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40" t="s">
        <v>15</v>
      </c>
      <c r="W65" s="40"/>
      <c r="X65" s="40"/>
      <c r="Y65" s="40"/>
      <c r="Z65" s="37" t="s">
        <v>16</v>
      </c>
      <c r="AA65" s="37"/>
      <c r="AB65" s="37"/>
      <c r="AC65" s="37"/>
      <c r="AD65" s="37"/>
      <c r="AE65" s="37"/>
      <c r="AF65" s="37"/>
      <c r="AG65" s="37"/>
      <c r="AH65" s="37"/>
      <c r="AI65" s="37"/>
      <c r="AJ65" s="38"/>
      <c r="AK65" s="25"/>
    </row>
    <row r="66" spans="1:37" x14ac:dyDescent="0.25">
      <c r="A66" s="41" t="s">
        <v>17</v>
      </c>
      <c r="B66" s="42"/>
      <c r="C66" s="42"/>
      <c r="D66" s="43" t="s">
        <v>18</v>
      </c>
      <c r="E66" s="43"/>
      <c r="F66" s="43"/>
      <c r="G66" s="43"/>
      <c r="H66" s="43"/>
      <c r="I66" s="44" t="s">
        <v>19</v>
      </c>
      <c r="J66" s="44"/>
      <c r="K66" s="44"/>
      <c r="L66" s="44"/>
      <c r="M66" s="45" t="s">
        <v>20</v>
      </c>
      <c r="N66" s="45"/>
      <c r="O66" s="45"/>
      <c r="P66" s="46" t="s">
        <v>21</v>
      </c>
      <c r="Q66" s="46"/>
      <c r="R66" s="46"/>
      <c r="S66" s="46"/>
      <c r="T66" s="46" t="s">
        <v>22</v>
      </c>
      <c r="U66" s="46"/>
      <c r="V66" s="46"/>
      <c r="W66" s="47" t="s">
        <v>23</v>
      </c>
      <c r="X66" s="47"/>
      <c r="Y66" s="47"/>
      <c r="Z66" s="47"/>
      <c r="AA66" s="48" t="s">
        <v>24</v>
      </c>
      <c r="AB66" s="48"/>
      <c r="AC66" s="48"/>
      <c r="AD66" s="42" t="s">
        <v>25</v>
      </c>
      <c r="AE66" s="42"/>
      <c r="AF66" s="49" t="s">
        <v>26</v>
      </c>
      <c r="AG66" s="49"/>
      <c r="AH66" s="49"/>
      <c r="AI66" s="49" t="s">
        <v>27</v>
      </c>
      <c r="AJ66" s="50"/>
      <c r="AK66" s="25"/>
    </row>
    <row r="67" spans="1:37" x14ac:dyDescent="0.25">
      <c r="A67" s="29">
        <v>46153</v>
      </c>
      <c r="B67" s="30"/>
      <c r="C67" s="31"/>
      <c r="D67" s="2"/>
      <c r="E67" s="3"/>
      <c r="F67" s="3"/>
      <c r="G67" s="3"/>
      <c r="H67" s="4"/>
      <c r="I67" s="2" t="s">
        <v>28</v>
      </c>
      <c r="J67" s="3"/>
      <c r="K67" s="3"/>
      <c r="L67" s="4"/>
      <c r="M67" s="2"/>
      <c r="N67" s="3"/>
      <c r="O67" s="4"/>
      <c r="P67" s="2"/>
      <c r="Q67" s="3"/>
      <c r="R67" s="3"/>
      <c r="S67" s="4"/>
      <c r="T67" s="8">
        <f>ROUND(12,2)</f>
        <v>12</v>
      </c>
      <c r="U67" s="9"/>
      <c r="V67" s="10"/>
      <c r="W67" s="8">
        <f>ROUND(300,2)</f>
        <v>300</v>
      </c>
      <c r="X67" s="9"/>
      <c r="Y67" s="9"/>
      <c r="Z67" s="10"/>
      <c r="AA67" s="8">
        <f>ROUND(0,2)</f>
        <v>0</v>
      </c>
      <c r="AB67" s="9"/>
      <c r="AC67" s="10"/>
      <c r="AD67" s="32">
        <v>46153.61805556</v>
      </c>
      <c r="AE67" s="33"/>
      <c r="AF67" s="32">
        <v>46154.125</v>
      </c>
      <c r="AG67" s="34"/>
      <c r="AH67" s="33"/>
      <c r="AI67" s="2" t="s">
        <v>29</v>
      </c>
      <c r="AJ67" s="4"/>
      <c r="AK67" s="25"/>
    </row>
    <row r="68" spans="1:37" x14ac:dyDescent="0.25">
      <c r="A68" s="29">
        <v>46154</v>
      </c>
      <c r="B68" s="30"/>
      <c r="C68" s="31"/>
      <c r="D68" s="2"/>
      <c r="E68" s="3"/>
      <c r="F68" s="3"/>
      <c r="G68" s="3"/>
      <c r="H68" s="4"/>
      <c r="I68" s="2" t="s">
        <v>28</v>
      </c>
      <c r="J68" s="3"/>
      <c r="K68" s="3"/>
      <c r="L68" s="4"/>
      <c r="M68" s="2"/>
      <c r="N68" s="3"/>
      <c r="O68" s="4"/>
      <c r="P68" s="2"/>
      <c r="Q68" s="3"/>
      <c r="R68" s="3"/>
      <c r="S68" s="4"/>
      <c r="T68" s="8">
        <f>ROUND(12,2)</f>
        <v>12</v>
      </c>
      <c r="U68" s="9"/>
      <c r="V68" s="10"/>
      <c r="W68" s="8">
        <f>ROUND(300,2)</f>
        <v>300</v>
      </c>
      <c r="X68" s="9"/>
      <c r="Y68" s="9"/>
      <c r="Z68" s="10"/>
      <c r="AA68" s="8">
        <f>ROUND(0,2)</f>
        <v>0</v>
      </c>
      <c r="AB68" s="9"/>
      <c r="AC68" s="10"/>
      <c r="AD68" s="32">
        <v>46154.61805556</v>
      </c>
      <c r="AE68" s="33"/>
      <c r="AF68" s="32">
        <v>46155.125</v>
      </c>
      <c r="AG68" s="34"/>
      <c r="AH68" s="33"/>
      <c r="AI68" s="2" t="s">
        <v>29</v>
      </c>
      <c r="AJ68" s="4"/>
      <c r="AK68" s="25"/>
    </row>
    <row r="69" spans="1:37" x14ac:dyDescent="0.25">
      <c r="A69" s="29">
        <v>46155</v>
      </c>
      <c r="B69" s="30"/>
      <c r="C69" s="31"/>
      <c r="D69" s="2"/>
      <c r="E69" s="3"/>
      <c r="F69" s="3"/>
      <c r="G69" s="3"/>
      <c r="H69" s="4"/>
      <c r="I69" s="2" t="s">
        <v>28</v>
      </c>
      <c r="J69" s="3"/>
      <c r="K69" s="3"/>
      <c r="L69" s="4"/>
      <c r="M69" s="2"/>
      <c r="N69" s="3"/>
      <c r="O69" s="4"/>
      <c r="P69" s="2"/>
      <c r="Q69" s="3"/>
      <c r="R69" s="3"/>
      <c r="S69" s="4"/>
      <c r="T69" s="8">
        <f>ROUND(12,2)</f>
        <v>12</v>
      </c>
      <c r="U69" s="9"/>
      <c r="V69" s="10"/>
      <c r="W69" s="8">
        <f>ROUND(300,2)</f>
        <v>300</v>
      </c>
      <c r="X69" s="9"/>
      <c r="Y69" s="9"/>
      <c r="Z69" s="10"/>
      <c r="AA69" s="8">
        <f>ROUND(0,2)</f>
        <v>0</v>
      </c>
      <c r="AB69" s="9"/>
      <c r="AC69" s="10"/>
      <c r="AD69" s="32">
        <v>46155.617361110002</v>
      </c>
      <c r="AE69" s="33"/>
      <c r="AF69" s="32">
        <v>46156.125</v>
      </c>
      <c r="AG69" s="34"/>
      <c r="AH69" s="33"/>
      <c r="AI69" s="2" t="s">
        <v>29</v>
      </c>
      <c r="AJ69" s="4"/>
      <c r="AK69" s="25"/>
    </row>
    <row r="70" spans="1:37" x14ac:dyDescent="0.25">
      <c r="A70" s="29">
        <v>46156</v>
      </c>
      <c r="B70" s="30"/>
      <c r="C70" s="31"/>
      <c r="D70" s="2"/>
      <c r="E70" s="3"/>
      <c r="F70" s="3"/>
      <c r="G70" s="3"/>
      <c r="H70" s="4"/>
      <c r="I70" s="2" t="s">
        <v>28</v>
      </c>
      <c r="J70" s="3"/>
      <c r="K70" s="3"/>
      <c r="L70" s="4"/>
      <c r="M70" s="2"/>
      <c r="N70" s="3"/>
      <c r="O70" s="4"/>
      <c r="P70" s="2"/>
      <c r="Q70" s="3"/>
      <c r="R70" s="3"/>
      <c r="S70" s="4"/>
      <c r="T70" s="8">
        <f>ROUND(12,2)</f>
        <v>12</v>
      </c>
      <c r="U70" s="9"/>
      <c r="V70" s="10"/>
      <c r="W70" s="8">
        <f>ROUND(400,2)</f>
        <v>400</v>
      </c>
      <c r="X70" s="9"/>
      <c r="Y70" s="9"/>
      <c r="Z70" s="10"/>
      <c r="AA70" s="8">
        <f>ROUND(0,2)</f>
        <v>0</v>
      </c>
      <c r="AB70" s="9"/>
      <c r="AC70" s="10"/>
      <c r="AD70" s="32">
        <v>46156.618750000001</v>
      </c>
      <c r="AE70" s="33"/>
      <c r="AF70" s="32">
        <v>46157.125</v>
      </c>
      <c r="AG70" s="34"/>
      <c r="AH70" s="33"/>
      <c r="AI70" s="2" t="s">
        <v>29</v>
      </c>
      <c r="AJ70" s="4"/>
      <c r="AK70" s="25"/>
    </row>
    <row r="71" spans="1:37" x14ac:dyDescent="0.25">
      <c r="A71" s="29">
        <v>46157</v>
      </c>
      <c r="B71" s="30"/>
      <c r="C71" s="31"/>
      <c r="D71" s="2"/>
      <c r="E71" s="3"/>
      <c r="F71" s="3"/>
      <c r="G71" s="3"/>
      <c r="H71" s="4"/>
      <c r="I71" s="2" t="s">
        <v>28</v>
      </c>
      <c r="J71" s="3"/>
      <c r="K71" s="3"/>
      <c r="L71" s="4"/>
      <c r="M71" s="2"/>
      <c r="N71" s="3"/>
      <c r="O71" s="4"/>
      <c r="P71" s="2"/>
      <c r="Q71" s="3"/>
      <c r="R71" s="3"/>
      <c r="S71" s="4"/>
      <c r="T71" s="8">
        <f>ROUND(8,2)</f>
        <v>8</v>
      </c>
      <c r="U71" s="9"/>
      <c r="V71" s="10"/>
      <c r="W71" s="8">
        <f>ROUND(300,2)</f>
        <v>300</v>
      </c>
      <c r="X71" s="9"/>
      <c r="Y71" s="9"/>
      <c r="Z71" s="10"/>
      <c r="AA71" s="8">
        <f>ROUND(0,2)</f>
        <v>0</v>
      </c>
      <c r="AB71" s="9"/>
      <c r="AC71" s="10"/>
      <c r="AD71" s="32">
        <v>46157.61805556</v>
      </c>
      <c r="AE71" s="33"/>
      <c r="AF71" s="32">
        <v>46157.958333330003</v>
      </c>
      <c r="AG71" s="34"/>
      <c r="AH71" s="33"/>
      <c r="AI71" s="2" t="s">
        <v>29</v>
      </c>
      <c r="AJ71" s="4"/>
      <c r="AK71" s="25"/>
    </row>
    <row r="72" spans="1:37" x14ac:dyDescent="0.25">
      <c r="A72" s="35" t="s">
        <v>11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7" t="s">
        <v>41</v>
      </c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8"/>
      <c r="AK72" s="25"/>
    </row>
    <row r="73" spans="1:37" x14ac:dyDescent="0.25">
      <c r="A73" s="39" t="s">
        <v>13</v>
      </c>
      <c r="B73" s="40"/>
      <c r="C73" s="40"/>
      <c r="D73" s="40"/>
      <c r="E73" s="37" t="s">
        <v>14</v>
      </c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40" t="s">
        <v>15</v>
      </c>
      <c r="W73" s="40"/>
      <c r="X73" s="40"/>
      <c r="Y73" s="40"/>
      <c r="Z73" s="37" t="s">
        <v>16</v>
      </c>
      <c r="AA73" s="37"/>
      <c r="AB73" s="37"/>
      <c r="AC73" s="37"/>
      <c r="AD73" s="37"/>
      <c r="AE73" s="37"/>
      <c r="AF73" s="37"/>
      <c r="AG73" s="37"/>
      <c r="AH73" s="37"/>
      <c r="AI73" s="37"/>
      <c r="AJ73" s="38"/>
      <c r="AK73" s="25"/>
    </row>
    <row r="74" spans="1:37" x14ac:dyDescent="0.25">
      <c r="A74" s="41" t="s">
        <v>17</v>
      </c>
      <c r="B74" s="42"/>
      <c r="C74" s="42"/>
      <c r="D74" s="43" t="s">
        <v>18</v>
      </c>
      <c r="E74" s="43"/>
      <c r="F74" s="43"/>
      <c r="G74" s="43"/>
      <c r="H74" s="43"/>
      <c r="I74" s="44" t="s">
        <v>19</v>
      </c>
      <c r="J74" s="44"/>
      <c r="K74" s="44"/>
      <c r="L74" s="44"/>
      <c r="M74" s="45" t="s">
        <v>20</v>
      </c>
      <c r="N74" s="45"/>
      <c r="O74" s="45"/>
      <c r="P74" s="46" t="s">
        <v>21</v>
      </c>
      <c r="Q74" s="46"/>
      <c r="R74" s="46"/>
      <c r="S74" s="46"/>
      <c r="T74" s="46" t="s">
        <v>22</v>
      </c>
      <c r="U74" s="46"/>
      <c r="V74" s="46"/>
      <c r="W74" s="47" t="s">
        <v>23</v>
      </c>
      <c r="X74" s="47"/>
      <c r="Y74" s="47"/>
      <c r="Z74" s="47"/>
      <c r="AA74" s="48" t="s">
        <v>24</v>
      </c>
      <c r="AB74" s="48"/>
      <c r="AC74" s="48"/>
      <c r="AD74" s="42" t="s">
        <v>25</v>
      </c>
      <c r="AE74" s="42"/>
      <c r="AF74" s="49" t="s">
        <v>26</v>
      </c>
      <c r="AG74" s="49"/>
      <c r="AH74" s="49"/>
      <c r="AI74" s="49" t="s">
        <v>27</v>
      </c>
      <c r="AJ74" s="50"/>
      <c r="AK74" s="25"/>
    </row>
    <row r="75" spans="1:37" x14ac:dyDescent="0.25">
      <c r="A75" s="29">
        <v>46153</v>
      </c>
      <c r="B75" s="30"/>
      <c r="C75" s="31"/>
      <c r="D75" s="2"/>
      <c r="E75" s="3"/>
      <c r="F75" s="3"/>
      <c r="G75" s="3"/>
      <c r="H75" s="4"/>
      <c r="I75" s="2" t="s">
        <v>28</v>
      </c>
      <c r="J75" s="3"/>
      <c r="K75" s="3"/>
      <c r="L75" s="4"/>
      <c r="M75" s="2"/>
      <c r="N75" s="3"/>
      <c r="O75" s="4"/>
      <c r="P75" s="2"/>
      <c r="Q75" s="3"/>
      <c r="R75" s="3"/>
      <c r="S75" s="4"/>
      <c r="T75" s="8">
        <f>ROUND(10,2)</f>
        <v>10</v>
      </c>
      <c r="U75" s="9"/>
      <c r="V75" s="10"/>
      <c r="W75" s="8">
        <f>ROUND(250,2)</f>
        <v>250</v>
      </c>
      <c r="X75" s="9"/>
      <c r="Y75" s="9"/>
      <c r="Z75" s="10"/>
      <c r="AA75" s="8">
        <f>ROUND(0,2)</f>
        <v>0</v>
      </c>
      <c r="AB75" s="9"/>
      <c r="AC75" s="10"/>
      <c r="AD75" s="32">
        <v>46153.624305559999</v>
      </c>
      <c r="AE75" s="33"/>
      <c r="AF75" s="32">
        <v>46154.044444439998</v>
      </c>
      <c r="AG75" s="34"/>
      <c r="AH75" s="33"/>
      <c r="AI75" s="2" t="s">
        <v>29</v>
      </c>
      <c r="AJ75" s="4"/>
      <c r="AK75" s="25"/>
    </row>
    <row r="76" spans="1:37" x14ac:dyDescent="0.25">
      <c r="A76" s="29">
        <v>46154</v>
      </c>
      <c r="B76" s="30"/>
      <c r="C76" s="31"/>
      <c r="D76" s="2"/>
      <c r="E76" s="3"/>
      <c r="F76" s="3"/>
      <c r="G76" s="3"/>
      <c r="H76" s="4"/>
      <c r="I76" s="2" t="s">
        <v>28</v>
      </c>
      <c r="J76" s="3"/>
      <c r="K76" s="3"/>
      <c r="L76" s="4"/>
      <c r="M76" s="2"/>
      <c r="N76" s="3"/>
      <c r="O76" s="4"/>
      <c r="P76" s="2"/>
      <c r="Q76" s="3"/>
      <c r="R76" s="3"/>
      <c r="S76" s="4"/>
      <c r="T76" s="8">
        <f>ROUND(10,2)</f>
        <v>10</v>
      </c>
      <c r="U76" s="9"/>
      <c r="V76" s="10"/>
      <c r="W76" s="8">
        <f>ROUND(250,2)</f>
        <v>250</v>
      </c>
      <c r="X76" s="9"/>
      <c r="Y76" s="9"/>
      <c r="Z76" s="10"/>
      <c r="AA76" s="8">
        <f>ROUND(0,2)</f>
        <v>0</v>
      </c>
      <c r="AB76" s="9"/>
      <c r="AC76" s="10"/>
      <c r="AD76" s="32">
        <v>46154.623611110001</v>
      </c>
      <c r="AE76" s="33"/>
      <c r="AF76" s="32">
        <v>46155.042361109998</v>
      </c>
      <c r="AG76" s="34"/>
      <c r="AH76" s="33"/>
      <c r="AI76" s="2" t="s">
        <v>29</v>
      </c>
      <c r="AJ76" s="4"/>
      <c r="AK76" s="25"/>
    </row>
    <row r="77" spans="1:37" x14ac:dyDescent="0.25">
      <c r="A77" s="29">
        <v>46155</v>
      </c>
      <c r="B77" s="30"/>
      <c r="C77" s="31"/>
      <c r="D77" s="2"/>
      <c r="E77" s="3"/>
      <c r="F77" s="3"/>
      <c r="G77" s="3"/>
      <c r="H77" s="4"/>
      <c r="I77" s="2" t="s">
        <v>28</v>
      </c>
      <c r="J77" s="3"/>
      <c r="K77" s="3"/>
      <c r="L77" s="4"/>
      <c r="M77" s="2"/>
      <c r="N77" s="3"/>
      <c r="O77" s="4"/>
      <c r="P77" s="2"/>
      <c r="Q77" s="3"/>
      <c r="R77" s="3"/>
      <c r="S77" s="4"/>
      <c r="T77" s="8">
        <f>ROUND(10,2)</f>
        <v>10</v>
      </c>
      <c r="U77" s="9"/>
      <c r="V77" s="10"/>
      <c r="W77" s="8">
        <f>ROUND(250,2)</f>
        <v>250</v>
      </c>
      <c r="X77" s="9"/>
      <c r="Y77" s="9"/>
      <c r="Z77" s="10"/>
      <c r="AA77" s="8">
        <f>ROUND(0,2)</f>
        <v>0</v>
      </c>
      <c r="AB77" s="9"/>
      <c r="AC77" s="10"/>
      <c r="AD77" s="32">
        <v>46155.624305559999</v>
      </c>
      <c r="AE77" s="33"/>
      <c r="AF77" s="32">
        <v>46156.044444439998</v>
      </c>
      <c r="AG77" s="34"/>
      <c r="AH77" s="33"/>
      <c r="AI77" s="2" t="s">
        <v>29</v>
      </c>
      <c r="AJ77" s="4"/>
      <c r="AK77" s="25"/>
    </row>
    <row r="78" spans="1:37" x14ac:dyDescent="0.25">
      <c r="A78" s="29">
        <v>46156</v>
      </c>
      <c r="B78" s="30"/>
      <c r="C78" s="31"/>
      <c r="D78" s="2"/>
      <c r="E78" s="3"/>
      <c r="F78" s="3"/>
      <c r="G78" s="3"/>
      <c r="H78" s="4"/>
      <c r="I78" s="2" t="s">
        <v>28</v>
      </c>
      <c r="J78" s="3"/>
      <c r="K78" s="3"/>
      <c r="L78" s="4"/>
      <c r="M78" s="2"/>
      <c r="N78" s="3"/>
      <c r="O78" s="4"/>
      <c r="P78" s="2"/>
      <c r="Q78" s="3"/>
      <c r="R78" s="3"/>
      <c r="S78" s="4"/>
      <c r="T78" s="8">
        <f>ROUND(10,2)</f>
        <v>10</v>
      </c>
      <c r="U78" s="9"/>
      <c r="V78" s="10"/>
      <c r="W78" s="8">
        <f>ROUND(250,2)</f>
        <v>250</v>
      </c>
      <c r="X78" s="9"/>
      <c r="Y78" s="9"/>
      <c r="Z78" s="10"/>
      <c r="AA78" s="8">
        <f>ROUND(0,2)</f>
        <v>0</v>
      </c>
      <c r="AB78" s="9"/>
      <c r="AC78" s="10"/>
      <c r="AD78" s="32">
        <v>46156.623611110001</v>
      </c>
      <c r="AE78" s="33"/>
      <c r="AF78" s="32">
        <v>46157.043055560003</v>
      </c>
      <c r="AG78" s="34"/>
      <c r="AH78" s="33"/>
      <c r="AI78" s="2" t="s">
        <v>29</v>
      </c>
      <c r="AJ78" s="4"/>
      <c r="AK78" s="25"/>
    </row>
    <row r="79" spans="1:37" x14ac:dyDescent="0.25">
      <c r="A79" s="29">
        <v>46157</v>
      </c>
      <c r="B79" s="30"/>
      <c r="C79" s="31"/>
      <c r="D79" s="2"/>
      <c r="E79" s="3"/>
      <c r="F79" s="3"/>
      <c r="G79" s="3"/>
      <c r="H79" s="4"/>
      <c r="I79" s="2" t="s">
        <v>28</v>
      </c>
      <c r="J79" s="3"/>
      <c r="K79" s="3"/>
      <c r="L79" s="4"/>
      <c r="M79" s="2"/>
      <c r="N79" s="3"/>
      <c r="O79" s="4"/>
      <c r="P79" s="2"/>
      <c r="Q79" s="3"/>
      <c r="R79" s="3"/>
      <c r="S79" s="4"/>
      <c r="T79" s="8">
        <f>ROUND(8,2)</f>
        <v>8</v>
      </c>
      <c r="U79" s="9"/>
      <c r="V79" s="10"/>
      <c r="W79" s="8">
        <f>ROUND(300,2)</f>
        <v>300</v>
      </c>
      <c r="X79" s="9"/>
      <c r="Y79" s="9"/>
      <c r="Z79" s="10"/>
      <c r="AA79" s="8">
        <f>ROUND(0,2)</f>
        <v>0</v>
      </c>
      <c r="AB79" s="9"/>
      <c r="AC79" s="10"/>
      <c r="AD79" s="32">
        <v>46157.622222220001</v>
      </c>
      <c r="AE79" s="33"/>
      <c r="AF79" s="32">
        <v>46157.959722220003</v>
      </c>
      <c r="AG79" s="34"/>
      <c r="AH79" s="33"/>
      <c r="AI79" s="2" t="s">
        <v>29</v>
      </c>
      <c r="AJ79" s="4"/>
      <c r="AK79" s="25"/>
    </row>
    <row r="80" spans="1:37" x14ac:dyDescent="0.25">
      <c r="A80" s="35" t="s">
        <v>11</v>
      </c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7" t="s">
        <v>42</v>
      </c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8"/>
      <c r="AK80" s="25"/>
    </row>
    <row r="81" spans="1:37" x14ac:dyDescent="0.25">
      <c r="A81" s="39" t="s">
        <v>13</v>
      </c>
      <c r="B81" s="40"/>
      <c r="C81" s="40"/>
      <c r="D81" s="40"/>
      <c r="E81" s="37" t="s">
        <v>14</v>
      </c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40" t="s">
        <v>15</v>
      </c>
      <c r="W81" s="40"/>
      <c r="X81" s="40"/>
      <c r="Y81" s="40"/>
      <c r="Z81" s="37" t="s">
        <v>16</v>
      </c>
      <c r="AA81" s="37"/>
      <c r="AB81" s="37"/>
      <c r="AC81" s="37"/>
      <c r="AD81" s="37"/>
      <c r="AE81" s="37"/>
      <c r="AF81" s="37"/>
      <c r="AG81" s="37"/>
      <c r="AH81" s="37"/>
      <c r="AI81" s="37"/>
      <c r="AJ81" s="38"/>
      <c r="AK81" s="25"/>
    </row>
    <row r="82" spans="1:37" x14ac:dyDescent="0.25">
      <c r="A82" s="41" t="s">
        <v>17</v>
      </c>
      <c r="B82" s="42"/>
      <c r="C82" s="42"/>
      <c r="D82" s="43" t="s">
        <v>18</v>
      </c>
      <c r="E82" s="43"/>
      <c r="F82" s="43"/>
      <c r="G82" s="43"/>
      <c r="H82" s="43"/>
      <c r="I82" s="44" t="s">
        <v>19</v>
      </c>
      <c r="J82" s="44"/>
      <c r="K82" s="44"/>
      <c r="L82" s="44"/>
      <c r="M82" s="45" t="s">
        <v>20</v>
      </c>
      <c r="N82" s="45"/>
      <c r="O82" s="45"/>
      <c r="P82" s="46" t="s">
        <v>21</v>
      </c>
      <c r="Q82" s="46"/>
      <c r="R82" s="46"/>
      <c r="S82" s="46"/>
      <c r="T82" s="46" t="s">
        <v>22</v>
      </c>
      <c r="U82" s="46"/>
      <c r="V82" s="46"/>
      <c r="W82" s="47" t="s">
        <v>23</v>
      </c>
      <c r="X82" s="47"/>
      <c r="Y82" s="47"/>
      <c r="Z82" s="47"/>
      <c r="AA82" s="48" t="s">
        <v>24</v>
      </c>
      <c r="AB82" s="48"/>
      <c r="AC82" s="48"/>
      <c r="AD82" s="42" t="s">
        <v>25</v>
      </c>
      <c r="AE82" s="42"/>
      <c r="AF82" s="49" t="s">
        <v>26</v>
      </c>
      <c r="AG82" s="49"/>
      <c r="AH82" s="49"/>
      <c r="AI82" s="49" t="s">
        <v>27</v>
      </c>
      <c r="AJ82" s="50"/>
      <c r="AK82" s="25"/>
    </row>
    <row r="83" spans="1:37" x14ac:dyDescent="0.25">
      <c r="A83" s="29">
        <v>46153</v>
      </c>
      <c r="B83" s="30"/>
      <c r="C83" s="31"/>
      <c r="D83" s="2"/>
      <c r="E83" s="3"/>
      <c r="F83" s="3"/>
      <c r="G83" s="3"/>
      <c r="H83" s="4"/>
      <c r="I83" s="2" t="s">
        <v>28</v>
      </c>
      <c r="J83" s="3"/>
      <c r="K83" s="3"/>
      <c r="L83" s="4"/>
      <c r="M83" s="2"/>
      <c r="N83" s="3"/>
      <c r="O83" s="4"/>
      <c r="P83" s="2"/>
      <c r="Q83" s="3"/>
      <c r="R83" s="3"/>
      <c r="S83" s="4"/>
      <c r="T83" s="8">
        <f>ROUND(10,2)</f>
        <v>10</v>
      </c>
      <c r="U83" s="9"/>
      <c r="V83" s="10"/>
      <c r="W83" s="8">
        <f>ROUND(250,2)</f>
        <v>250</v>
      </c>
      <c r="X83" s="9"/>
      <c r="Y83" s="9"/>
      <c r="Z83" s="10"/>
      <c r="AA83" s="8">
        <f>ROUND(0,2)</f>
        <v>0</v>
      </c>
      <c r="AB83" s="9"/>
      <c r="AC83" s="10"/>
      <c r="AD83" s="32">
        <v>46153.619444440003</v>
      </c>
      <c r="AE83" s="33"/>
      <c r="AF83" s="32">
        <v>46154.041666669997</v>
      </c>
      <c r="AG83" s="34"/>
      <c r="AH83" s="33"/>
      <c r="AI83" s="2" t="s">
        <v>29</v>
      </c>
      <c r="AJ83" s="4"/>
      <c r="AK83" s="25"/>
    </row>
    <row r="84" spans="1:37" x14ac:dyDescent="0.25">
      <c r="A84" s="29">
        <v>46154</v>
      </c>
      <c r="B84" s="30"/>
      <c r="C84" s="31"/>
      <c r="D84" s="2"/>
      <c r="E84" s="3"/>
      <c r="F84" s="3"/>
      <c r="G84" s="3"/>
      <c r="H84" s="4"/>
      <c r="I84" s="2" t="s">
        <v>28</v>
      </c>
      <c r="J84" s="3"/>
      <c r="K84" s="3"/>
      <c r="L84" s="4"/>
      <c r="M84" s="2"/>
      <c r="N84" s="3"/>
      <c r="O84" s="4"/>
      <c r="P84" s="2"/>
      <c r="Q84" s="3"/>
      <c r="R84" s="3"/>
      <c r="S84" s="4"/>
      <c r="T84" s="8">
        <f>ROUND(10,2)</f>
        <v>10</v>
      </c>
      <c r="U84" s="9"/>
      <c r="V84" s="10"/>
      <c r="W84" s="8">
        <f>ROUND(250,2)</f>
        <v>250</v>
      </c>
      <c r="X84" s="9"/>
      <c r="Y84" s="9"/>
      <c r="Z84" s="10"/>
      <c r="AA84" s="8">
        <f>ROUND(0,2)</f>
        <v>0</v>
      </c>
      <c r="AB84" s="9"/>
      <c r="AC84" s="10"/>
      <c r="AD84" s="32">
        <v>46154.61805556</v>
      </c>
      <c r="AE84" s="33"/>
      <c r="AF84" s="32">
        <v>46155.041666669997</v>
      </c>
      <c r="AG84" s="34"/>
      <c r="AH84" s="33"/>
      <c r="AI84" s="2" t="s">
        <v>29</v>
      </c>
      <c r="AJ84" s="4"/>
      <c r="AK84" s="25"/>
    </row>
    <row r="85" spans="1:37" x14ac:dyDescent="0.25">
      <c r="A85" s="29">
        <v>46155</v>
      </c>
      <c r="B85" s="30"/>
      <c r="C85" s="31"/>
      <c r="D85" s="2"/>
      <c r="E85" s="3"/>
      <c r="F85" s="3"/>
      <c r="G85" s="3"/>
      <c r="H85" s="4"/>
      <c r="I85" s="2" t="s">
        <v>28</v>
      </c>
      <c r="J85" s="3"/>
      <c r="K85" s="3"/>
      <c r="L85" s="4"/>
      <c r="M85" s="2"/>
      <c r="N85" s="3"/>
      <c r="O85" s="4"/>
      <c r="P85" s="2"/>
      <c r="Q85" s="3"/>
      <c r="R85" s="3"/>
      <c r="S85" s="4"/>
      <c r="T85" s="8">
        <f>ROUND(10,2)</f>
        <v>10</v>
      </c>
      <c r="U85" s="9"/>
      <c r="V85" s="10"/>
      <c r="W85" s="8">
        <f>ROUND(250,2)</f>
        <v>250</v>
      </c>
      <c r="X85" s="9"/>
      <c r="Y85" s="9"/>
      <c r="Z85" s="10"/>
      <c r="AA85" s="8">
        <f>ROUND(0,2)</f>
        <v>0</v>
      </c>
      <c r="AB85" s="9"/>
      <c r="AC85" s="10"/>
      <c r="AD85" s="32">
        <v>46155.620833330002</v>
      </c>
      <c r="AE85" s="33"/>
      <c r="AF85" s="32">
        <v>46156.041666669997</v>
      </c>
      <c r="AG85" s="34"/>
      <c r="AH85" s="33"/>
      <c r="AI85" s="2" t="s">
        <v>29</v>
      </c>
      <c r="AJ85" s="4"/>
      <c r="AK85" s="25"/>
    </row>
    <row r="86" spans="1:37" x14ac:dyDescent="0.25">
      <c r="A86" s="29">
        <v>46156</v>
      </c>
      <c r="B86" s="30"/>
      <c r="C86" s="31"/>
      <c r="D86" s="2"/>
      <c r="E86" s="3"/>
      <c r="F86" s="3"/>
      <c r="G86" s="3"/>
      <c r="H86" s="4"/>
      <c r="I86" s="2" t="s">
        <v>28</v>
      </c>
      <c r="J86" s="3"/>
      <c r="K86" s="3"/>
      <c r="L86" s="4"/>
      <c r="M86" s="2"/>
      <c r="N86" s="3"/>
      <c r="O86" s="4"/>
      <c r="P86" s="2"/>
      <c r="Q86" s="3"/>
      <c r="R86" s="3"/>
      <c r="S86" s="4"/>
      <c r="T86" s="8">
        <f>ROUND(10,2)</f>
        <v>10</v>
      </c>
      <c r="U86" s="9"/>
      <c r="V86" s="10"/>
      <c r="W86" s="8">
        <f>ROUND(250,2)</f>
        <v>250</v>
      </c>
      <c r="X86" s="9"/>
      <c r="Y86" s="9"/>
      <c r="Z86" s="10"/>
      <c r="AA86" s="8">
        <f>ROUND(0,2)</f>
        <v>0</v>
      </c>
      <c r="AB86" s="9"/>
      <c r="AC86" s="10"/>
      <c r="AD86" s="32">
        <v>46156.620138890001</v>
      </c>
      <c r="AE86" s="33"/>
      <c r="AF86" s="32">
        <v>46157.041666669997</v>
      </c>
      <c r="AG86" s="34"/>
      <c r="AH86" s="33"/>
      <c r="AI86" s="2" t="s">
        <v>29</v>
      </c>
      <c r="AJ86" s="4"/>
      <c r="AK86" s="25"/>
    </row>
    <row r="87" spans="1:37" x14ac:dyDescent="0.25">
      <c r="A87" s="29">
        <v>46157</v>
      </c>
      <c r="B87" s="30"/>
      <c r="C87" s="31"/>
      <c r="D87" s="2"/>
      <c r="E87" s="3"/>
      <c r="F87" s="3"/>
      <c r="G87" s="3"/>
      <c r="H87" s="4"/>
      <c r="I87" s="2" t="s">
        <v>28</v>
      </c>
      <c r="J87" s="3"/>
      <c r="K87" s="3"/>
      <c r="L87" s="4"/>
      <c r="M87" s="2"/>
      <c r="N87" s="3"/>
      <c r="O87" s="4"/>
      <c r="P87" s="2"/>
      <c r="Q87" s="3"/>
      <c r="R87" s="3"/>
      <c r="S87" s="4"/>
      <c r="T87" s="8">
        <f>ROUND(8,2)</f>
        <v>8</v>
      </c>
      <c r="U87" s="9"/>
      <c r="V87" s="10"/>
      <c r="W87" s="8">
        <f>ROUND(300,2)</f>
        <v>300</v>
      </c>
      <c r="X87" s="9"/>
      <c r="Y87" s="9"/>
      <c r="Z87" s="10"/>
      <c r="AA87" s="8">
        <f>ROUND(0,2)</f>
        <v>0</v>
      </c>
      <c r="AB87" s="9"/>
      <c r="AC87" s="10"/>
      <c r="AD87" s="32">
        <v>46157.62291667</v>
      </c>
      <c r="AE87" s="33"/>
      <c r="AF87" s="32">
        <v>46157.958333330003</v>
      </c>
      <c r="AG87" s="34"/>
      <c r="AH87" s="33"/>
      <c r="AI87" s="2" t="s">
        <v>29</v>
      </c>
      <c r="AJ87" s="4"/>
      <c r="AK87" s="25"/>
    </row>
    <row r="88" spans="1:37" x14ac:dyDescent="0.25">
      <c r="A88" s="35" t="s">
        <v>11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7" t="s">
        <v>43</v>
      </c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8"/>
      <c r="AK88" s="25"/>
    </row>
    <row r="89" spans="1:37" x14ac:dyDescent="0.25">
      <c r="A89" s="39" t="s">
        <v>13</v>
      </c>
      <c r="B89" s="40"/>
      <c r="C89" s="40"/>
      <c r="D89" s="40"/>
      <c r="E89" s="37" t="s">
        <v>14</v>
      </c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40" t="s">
        <v>15</v>
      </c>
      <c r="W89" s="40"/>
      <c r="X89" s="40"/>
      <c r="Y89" s="40"/>
      <c r="Z89" s="37" t="s">
        <v>16</v>
      </c>
      <c r="AA89" s="37"/>
      <c r="AB89" s="37"/>
      <c r="AC89" s="37"/>
      <c r="AD89" s="37"/>
      <c r="AE89" s="37"/>
      <c r="AF89" s="37"/>
      <c r="AG89" s="37"/>
      <c r="AH89" s="37"/>
      <c r="AI89" s="37"/>
      <c r="AJ89" s="38"/>
      <c r="AK89" s="25"/>
    </row>
    <row r="90" spans="1:37" x14ac:dyDescent="0.25">
      <c r="A90" s="41" t="s">
        <v>17</v>
      </c>
      <c r="B90" s="42"/>
      <c r="C90" s="42"/>
      <c r="D90" s="43" t="s">
        <v>18</v>
      </c>
      <c r="E90" s="43"/>
      <c r="F90" s="43"/>
      <c r="G90" s="43"/>
      <c r="H90" s="43"/>
      <c r="I90" s="44" t="s">
        <v>19</v>
      </c>
      <c r="J90" s="44"/>
      <c r="K90" s="44"/>
      <c r="L90" s="44"/>
      <c r="M90" s="45" t="s">
        <v>20</v>
      </c>
      <c r="N90" s="45"/>
      <c r="O90" s="45"/>
      <c r="P90" s="46" t="s">
        <v>21</v>
      </c>
      <c r="Q90" s="46"/>
      <c r="R90" s="46"/>
      <c r="S90" s="46"/>
      <c r="T90" s="46" t="s">
        <v>22</v>
      </c>
      <c r="U90" s="46"/>
      <c r="V90" s="46"/>
      <c r="W90" s="47" t="s">
        <v>23</v>
      </c>
      <c r="X90" s="47"/>
      <c r="Y90" s="47"/>
      <c r="Z90" s="47"/>
      <c r="AA90" s="48" t="s">
        <v>24</v>
      </c>
      <c r="AB90" s="48"/>
      <c r="AC90" s="48"/>
      <c r="AD90" s="42" t="s">
        <v>25</v>
      </c>
      <c r="AE90" s="42"/>
      <c r="AF90" s="49" t="s">
        <v>26</v>
      </c>
      <c r="AG90" s="49"/>
      <c r="AH90" s="49"/>
      <c r="AI90" s="49" t="s">
        <v>27</v>
      </c>
      <c r="AJ90" s="50"/>
      <c r="AK90" s="25"/>
    </row>
    <row r="91" spans="1:37" x14ac:dyDescent="0.25">
      <c r="A91" s="29">
        <v>46152</v>
      </c>
      <c r="B91" s="30"/>
      <c r="C91" s="31"/>
      <c r="D91" s="2"/>
      <c r="E91" s="3"/>
      <c r="F91" s="3"/>
      <c r="G91" s="3"/>
      <c r="H91" s="4"/>
      <c r="I91" s="2" t="s">
        <v>28</v>
      </c>
      <c r="J91" s="3"/>
      <c r="K91" s="3"/>
      <c r="L91" s="4"/>
      <c r="M91" s="2"/>
      <c r="N91" s="3"/>
      <c r="O91" s="4"/>
      <c r="P91" s="2"/>
      <c r="Q91" s="3"/>
      <c r="R91" s="3"/>
      <c r="S91" s="4"/>
      <c r="T91" s="8">
        <f>ROUND(10,2)</f>
        <v>10</v>
      </c>
      <c r="U91" s="9"/>
      <c r="V91" s="10"/>
      <c r="W91" s="8">
        <f>ROUND(244.8,2)</f>
        <v>244.8</v>
      </c>
      <c r="X91" s="9"/>
      <c r="Y91" s="9"/>
      <c r="Z91" s="10"/>
      <c r="AA91" s="8">
        <f t="shared" ref="AA91:AA96" si="2">ROUND(0,2)</f>
        <v>0</v>
      </c>
      <c r="AB91" s="9"/>
      <c r="AC91" s="10"/>
      <c r="AD91" s="32">
        <v>46152.872222220001</v>
      </c>
      <c r="AE91" s="33"/>
      <c r="AF91" s="32">
        <v>46153.291666669997</v>
      </c>
      <c r="AG91" s="34"/>
      <c r="AH91" s="33"/>
      <c r="AI91" s="2" t="s">
        <v>33</v>
      </c>
      <c r="AJ91" s="4"/>
      <c r="AK91" s="25"/>
    </row>
    <row r="92" spans="1:37" x14ac:dyDescent="0.25">
      <c r="A92" s="29">
        <v>46153</v>
      </c>
      <c r="B92" s="30"/>
      <c r="C92" s="31"/>
      <c r="D92" s="2"/>
      <c r="E92" s="3"/>
      <c r="F92" s="3"/>
      <c r="G92" s="3"/>
      <c r="H92" s="4"/>
      <c r="I92" s="2" t="s">
        <v>28</v>
      </c>
      <c r="J92" s="3"/>
      <c r="K92" s="3"/>
      <c r="L92" s="4"/>
      <c r="M92" s="2"/>
      <c r="N92" s="3"/>
      <c r="O92" s="4"/>
      <c r="P92" s="2" t="s">
        <v>39</v>
      </c>
      <c r="Q92" s="3"/>
      <c r="R92" s="3"/>
      <c r="S92" s="4"/>
      <c r="T92" s="8">
        <f>ROUND(12,2)</f>
        <v>12</v>
      </c>
      <c r="U92" s="9"/>
      <c r="V92" s="10"/>
      <c r="W92" s="8">
        <f>ROUND(293.76,2)</f>
        <v>293.76</v>
      </c>
      <c r="X92" s="9"/>
      <c r="Y92" s="9"/>
      <c r="Z92" s="10"/>
      <c r="AA92" s="8">
        <f t="shared" si="2"/>
        <v>0</v>
      </c>
      <c r="AB92" s="9"/>
      <c r="AC92" s="10"/>
      <c r="AD92" s="32">
        <v>46153.872222220001</v>
      </c>
      <c r="AE92" s="33"/>
      <c r="AF92" s="32">
        <v>46154.375</v>
      </c>
      <c r="AG92" s="34"/>
      <c r="AH92" s="33"/>
      <c r="AI92" s="2" t="s">
        <v>33</v>
      </c>
      <c r="AJ92" s="4"/>
      <c r="AK92" s="25"/>
    </row>
    <row r="93" spans="1:37" x14ac:dyDescent="0.25">
      <c r="A93" s="29">
        <v>46154</v>
      </c>
      <c r="B93" s="30"/>
      <c r="C93" s="31"/>
      <c r="D93" s="2"/>
      <c r="E93" s="3"/>
      <c r="F93" s="3"/>
      <c r="G93" s="3"/>
      <c r="H93" s="4"/>
      <c r="I93" s="2" t="s">
        <v>28</v>
      </c>
      <c r="J93" s="3"/>
      <c r="K93" s="3"/>
      <c r="L93" s="4"/>
      <c r="M93" s="2"/>
      <c r="N93" s="3"/>
      <c r="O93" s="4"/>
      <c r="P93" s="2"/>
      <c r="Q93" s="3"/>
      <c r="R93" s="3"/>
      <c r="S93" s="4"/>
      <c r="T93" s="8">
        <f>ROUND(10,2)</f>
        <v>10</v>
      </c>
      <c r="U93" s="9"/>
      <c r="V93" s="10"/>
      <c r="W93" s="8">
        <f>ROUND(244.8,2)</f>
        <v>244.8</v>
      </c>
      <c r="X93" s="9"/>
      <c r="Y93" s="9"/>
      <c r="Z93" s="10"/>
      <c r="AA93" s="8">
        <f t="shared" si="2"/>
        <v>0</v>
      </c>
      <c r="AB93" s="9"/>
      <c r="AC93" s="10"/>
      <c r="AD93" s="32">
        <v>46154.874305559999</v>
      </c>
      <c r="AE93" s="33"/>
      <c r="AF93" s="32">
        <v>46155.291666669997</v>
      </c>
      <c r="AG93" s="34"/>
      <c r="AH93" s="33"/>
      <c r="AI93" s="2" t="s">
        <v>33</v>
      </c>
      <c r="AJ93" s="4"/>
      <c r="AK93" s="25"/>
    </row>
    <row r="94" spans="1:37" x14ac:dyDescent="0.25">
      <c r="A94" s="29">
        <v>46155</v>
      </c>
      <c r="B94" s="30"/>
      <c r="C94" s="31"/>
      <c r="D94" s="2"/>
      <c r="E94" s="3"/>
      <c r="F94" s="3"/>
      <c r="G94" s="3"/>
      <c r="H94" s="4"/>
      <c r="I94" s="2" t="s">
        <v>28</v>
      </c>
      <c r="J94" s="3"/>
      <c r="K94" s="3"/>
      <c r="L94" s="4"/>
      <c r="M94" s="2"/>
      <c r="N94" s="3"/>
      <c r="O94" s="4"/>
      <c r="P94" s="2"/>
      <c r="Q94" s="3"/>
      <c r="R94" s="3"/>
      <c r="S94" s="4"/>
      <c r="T94" s="8">
        <f>ROUND(10,2)</f>
        <v>10</v>
      </c>
      <c r="U94" s="9"/>
      <c r="V94" s="10"/>
      <c r="W94" s="8">
        <f>ROUND(269.28,2)</f>
        <v>269.27999999999997</v>
      </c>
      <c r="X94" s="9"/>
      <c r="Y94" s="9"/>
      <c r="Z94" s="10"/>
      <c r="AA94" s="8">
        <f t="shared" si="2"/>
        <v>0</v>
      </c>
      <c r="AB94" s="9"/>
      <c r="AC94" s="10"/>
      <c r="AD94" s="32">
        <v>46155.873611110001</v>
      </c>
      <c r="AE94" s="33"/>
      <c r="AF94" s="32">
        <v>46156.291666669997</v>
      </c>
      <c r="AG94" s="34"/>
      <c r="AH94" s="33"/>
      <c r="AI94" s="2" t="s">
        <v>33</v>
      </c>
      <c r="AJ94" s="4"/>
      <c r="AK94" s="25"/>
    </row>
    <row r="95" spans="1:37" x14ac:dyDescent="0.25">
      <c r="A95" s="29">
        <v>46156</v>
      </c>
      <c r="B95" s="30"/>
      <c r="C95" s="31"/>
      <c r="D95" s="2"/>
      <c r="E95" s="3"/>
      <c r="F95" s="3"/>
      <c r="G95" s="3"/>
      <c r="H95" s="4"/>
      <c r="I95" s="2" t="s">
        <v>28</v>
      </c>
      <c r="J95" s="3"/>
      <c r="K95" s="3"/>
      <c r="L95" s="4"/>
      <c r="M95" s="2"/>
      <c r="N95" s="3"/>
      <c r="O95" s="4"/>
      <c r="P95" s="2"/>
      <c r="Q95" s="3"/>
      <c r="R95" s="3"/>
      <c r="S95" s="4"/>
      <c r="T95" s="8">
        <f>ROUND(10,2)</f>
        <v>10</v>
      </c>
      <c r="U95" s="9"/>
      <c r="V95" s="10"/>
      <c r="W95" s="8">
        <f>ROUND(367.2,2)</f>
        <v>367.2</v>
      </c>
      <c r="X95" s="9"/>
      <c r="Y95" s="9"/>
      <c r="Z95" s="10"/>
      <c r="AA95" s="8">
        <f t="shared" si="2"/>
        <v>0</v>
      </c>
      <c r="AB95" s="9"/>
      <c r="AC95" s="10"/>
      <c r="AD95" s="32">
        <v>46156.87152778</v>
      </c>
      <c r="AE95" s="33"/>
      <c r="AF95" s="32">
        <v>46157.291666669997</v>
      </c>
      <c r="AG95" s="34"/>
      <c r="AH95" s="33"/>
      <c r="AI95" s="2" t="s">
        <v>33</v>
      </c>
      <c r="AJ95" s="4"/>
      <c r="AK95" s="25"/>
    </row>
    <row r="96" spans="1:37" x14ac:dyDescent="0.25">
      <c r="A96" s="29">
        <v>46159</v>
      </c>
      <c r="B96" s="30"/>
      <c r="C96" s="31"/>
      <c r="D96" s="2"/>
      <c r="E96" s="3"/>
      <c r="F96" s="3"/>
      <c r="G96" s="3"/>
      <c r="H96" s="4"/>
      <c r="I96" s="2" t="s">
        <v>28</v>
      </c>
      <c r="J96" s="3"/>
      <c r="K96" s="3"/>
      <c r="L96" s="4"/>
      <c r="M96" s="2"/>
      <c r="N96" s="3"/>
      <c r="O96" s="4"/>
      <c r="P96" s="2"/>
      <c r="Q96" s="3"/>
      <c r="R96" s="3"/>
      <c r="S96" s="4"/>
      <c r="T96" s="5"/>
      <c r="U96" s="6"/>
      <c r="V96" s="7"/>
      <c r="W96" s="5"/>
      <c r="X96" s="6"/>
      <c r="Y96" s="6"/>
      <c r="Z96" s="7"/>
      <c r="AA96" s="8">
        <f t="shared" si="2"/>
        <v>0</v>
      </c>
      <c r="AB96" s="9"/>
      <c r="AC96" s="10"/>
      <c r="AD96" s="32">
        <v>46159.87152778</v>
      </c>
      <c r="AE96" s="33"/>
      <c r="AF96" s="32">
        <v>46160.293749999997</v>
      </c>
      <c r="AG96" s="34"/>
      <c r="AH96" s="33"/>
      <c r="AI96" s="2" t="s">
        <v>33</v>
      </c>
      <c r="AJ96" s="4"/>
      <c r="AK96" s="25"/>
    </row>
    <row r="97" spans="1:37" x14ac:dyDescent="0.25">
      <c r="A97" s="35" t="s">
        <v>11</v>
      </c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7" t="s">
        <v>44</v>
      </c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8"/>
      <c r="AK97" s="25"/>
    </row>
    <row r="98" spans="1:37" x14ac:dyDescent="0.25">
      <c r="A98" s="39" t="s">
        <v>13</v>
      </c>
      <c r="B98" s="40"/>
      <c r="C98" s="40"/>
      <c r="D98" s="40"/>
      <c r="E98" s="37" t="s">
        <v>14</v>
      </c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40" t="s">
        <v>15</v>
      </c>
      <c r="W98" s="40"/>
      <c r="X98" s="40"/>
      <c r="Y98" s="40"/>
      <c r="Z98" s="37" t="s">
        <v>16</v>
      </c>
      <c r="AA98" s="37"/>
      <c r="AB98" s="37"/>
      <c r="AC98" s="37"/>
      <c r="AD98" s="37"/>
      <c r="AE98" s="37"/>
      <c r="AF98" s="37"/>
      <c r="AG98" s="37"/>
      <c r="AH98" s="37"/>
      <c r="AI98" s="37"/>
      <c r="AJ98" s="38"/>
      <c r="AK98" s="25"/>
    </row>
    <row r="99" spans="1:37" x14ac:dyDescent="0.25">
      <c r="A99" s="41" t="s">
        <v>17</v>
      </c>
      <c r="B99" s="42"/>
      <c r="C99" s="42"/>
      <c r="D99" s="43" t="s">
        <v>18</v>
      </c>
      <c r="E99" s="43"/>
      <c r="F99" s="43"/>
      <c r="G99" s="43"/>
      <c r="H99" s="43"/>
      <c r="I99" s="44" t="s">
        <v>19</v>
      </c>
      <c r="J99" s="44"/>
      <c r="K99" s="44"/>
      <c r="L99" s="44"/>
      <c r="M99" s="45" t="s">
        <v>20</v>
      </c>
      <c r="N99" s="45"/>
      <c r="O99" s="45"/>
      <c r="P99" s="46" t="s">
        <v>21</v>
      </c>
      <c r="Q99" s="46"/>
      <c r="R99" s="46"/>
      <c r="S99" s="46"/>
      <c r="T99" s="46" t="s">
        <v>22</v>
      </c>
      <c r="U99" s="46"/>
      <c r="V99" s="46"/>
      <c r="W99" s="47" t="s">
        <v>23</v>
      </c>
      <c r="X99" s="47"/>
      <c r="Y99" s="47"/>
      <c r="Z99" s="47"/>
      <c r="AA99" s="48" t="s">
        <v>24</v>
      </c>
      <c r="AB99" s="48"/>
      <c r="AC99" s="48"/>
      <c r="AD99" s="42" t="s">
        <v>25</v>
      </c>
      <c r="AE99" s="42"/>
      <c r="AF99" s="49" t="s">
        <v>26</v>
      </c>
      <c r="AG99" s="49"/>
      <c r="AH99" s="49"/>
      <c r="AI99" s="49" t="s">
        <v>27</v>
      </c>
      <c r="AJ99" s="50"/>
      <c r="AK99" s="25"/>
    </row>
    <row r="100" spans="1:37" x14ac:dyDescent="0.25">
      <c r="A100" s="29">
        <v>46153</v>
      </c>
      <c r="B100" s="30"/>
      <c r="C100" s="31"/>
      <c r="D100" s="2"/>
      <c r="E100" s="3"/>
      <c r="F100" s="3"/>
      <c r="G100" s="3"/>
      <c r="H100" s="4"/>
      <c r="I100" s="2" t="s">
        <v>28</v>
      </c>
      <c r="J100" s="3"/>
      <c r="K100" s="3"/>
      <c r="L100" s="4"/>
      <c r="M100" s="2"/>
      <c r="N100" s="3"/>
      <c r="O100" s="4"/>
      <c r="P100" s="2"/>
      <c r="Q100" s="3"/>
      <c r="R100" s="3"/>
      <c r="S100" s="4"/>
      <c r="T100" s="8">
        <f>ROUND(10,2)</f>
        <v>10</v>
      </c>
      <c r="U100" s="9"/>
      <c r="V100" s="10"/>
      <c r="W100" s="8">
        <f>ROUND(264.2,2)</f>
        <v>264.2</v>
      </c>
      <c r="X100" s="9"/>
      <c r="Y100" s="9"/>
      <c r="Z100" s="10"/>
      <c r="AA100" s="8">
        <f>ROUND(0,2)</f>
        <v>0</v>
      </c>
      <c r="AB100" s="9"/>
      <c r="AC100" s="10"/>
      <c r="AD100" s="32">
        <v>46153.622222220001</v>
      </c>
      <c r="AE100" s="33"/>
      <c r="AF100" s="32">
        <v>46154.041666669997</v>
      </c>
      <c r="AG100" s="34"/>
      <c r="AH100" s="33"/>
      <c r="AI100" s="2" t="s">
        <v>29</v>
      </c>
      <c r="AJ100" s="4"/>
      <c r="AK100" s="25"/>
    </row>
    <row r="101" spans="1:37" x14ac:dyDescent="0.25">
      <c r="A101" s="29">
        <v>46154</v>
      </c>
      <c r="B101" s="30"/>
      <c r="C101" s="31"/>
      <c r="D101" s="2"/>
      <c r="E101" s="3"/>
      <c r="F101" s="3"/>
      <c r="G101" s="3"/>
      <c r="H101" s="4"/>
      <c r="I101" s="2" t="s">
        <v>28</v>
      </c>
      <c r="J101" s="3"/>
      <c r="K101" s="3"/>
      <c r="L101" s="4"/>
      <c r="M101" s="2"/>
      <c r="N101" s="3"/>
      <c r="O101" s="4"/>
      <c r="P101" s="2"/>
      <c r="Q101" s="3"/>
      <c r="R101" s="3"/>
      <c r="S101" s="4"/>
      <c r="T101" s="8">
        <f>ROUND(10.25,2)</f>
        <v>10.25</v>
      </c>
      <c r="U101" s="9"/>
      <c r="V101" s="10"/>
      <c r="W101" s="8">
        <f>ROUND(270.805,2)</f>
        <v>270.81</v>
      </c>
      <c r="X101" s="9"/>
      <c r="Y101" s="9"/>
      <c r="Z101" s="10"/>
      <c r="AA101" s="8">
        <f>ROUND(0,2)</f>
        <v>0</v>
      </c>
      <c r="AB101" s="9"/>
      <c r="AC101" s="10"/>
      <c r="AD101" s="32">
        <v>46154.619444440003</v>
      </c>
      <c r="AE101" s="33"/>
      <c r="AF101" s="32">
        <v>46155.041666669997</v>
      </c>
      <c r="AG101" s="34"/>
      <c r="AH101" s="33"/>
      <c r="AI101" s="2" t="s">
        <v>29</v>
      </c>
      <c r="AJ101" s="4"/>
      <c r="AK101" s="25"/>
    </row>
    <row r="102" spans="1:37" x14ac:dyDescent="0.25">
      <c r="A102" s="29">
        <v>46155</v>
      </c>
      <c r="B102" s="30"/>
      <c r="C102" s="31"/>
      <c r="D102" s="2"/>
      <c r="E102" s="3"/>
      <c r="F102" s="3"/>
      <c r="G102" s="3"/>
      <c r="H102" s="4"/>
      <c r="I102" s="2" t="s">
        <v>28</v>
      </c>
      <c r="J102" s="3"/>
      <c r="K102" s="3"/>
      <c r="L102" s="4"/>
      <c r="M102" s="2"/>
      <c r="N102" s="3"/>
      <c r="O102" s="4"/>
      <c r="P102" s="2"/>
      <c r="Q102" s="3"/>
      <c r="R102" s="3"/>
      <c r="S102" s="4"/>
      <c r="T102" s="8">
        <f>ROUND(10.25,2)</f>
        <v>10.25</v>
      </c>
      <c r="U102" s="9"/>
      <c r="V102" s="10"/>
      <c r="W102" s="8">
        <f>ROUND(270.805,2)</f>
        <v>270.81</v>
      </c>
      <c r="X102" s="9"/>
      <c r="Y102" s="9"/>
      <c r="Z102" s="10"/>
      <c r="AA102" s="8">
        <f>ROUND(0,2)</f>
        <v>0</v>
      </c>
      <c r="AB102" s="9"/>
      <c r="AC102" s="10"/>
      <c r="AD102" s="32">
        <v>46155.61805556</v>
      </c>
      <c r="AE102" s="33"/>
      <c r="AF102" s="32">
        <v>46156.041666669997</v>
      </c>
      <c r="AG102" s="34"/>
      <c r="AH102" s="33"/>
      <c r="AI102" s="2" t="s">
        <v>29</v>
      </c>
      <c r="AJ102" s="4"/>
      <c r="AK102" s="25"/>
    </row>
    <row r="103" spans="1:37" x14ac:dyDescent="0.25">
      <c r="A103" s="29">
        <v>46156</v>
      </c>
      <c r="B103" s="30"/>
      <c r="C103" s="31"/>
      <c r="D103" s="2"/>
      <c r="E103" s="3"/>
      <c r="F103" s="3"/>
      <c r="G103" s="3"/>
      <c r="H103" s="4"/>
      <c r="I103" s="2" t="s">
        <v>28</v>
      </c>
      <c r="J103" s="3"/>
      <c r="K103" s="3"/>
      <c r="L103" s="4"/>
      <c r="M103" s="2"/>
      <c r="N103" s="3"/>
      <c r="O103" s="4"/>
      <c r="P103" s="2"/>
      <c r="Q103" s="3"/>
      <c r="R103" s="3"/>
      <c r="S103" s="4"/>
      <c r="T103" s="8">
        <f>ROUND(10.25,2)</f>
        <v>10.25</v>
      </c>
      <c r="U103" s="9"/>
      <c r="V103" s="10"/>
      <c r="W103" s="8">
        <f>ROUND(280.7125,2)</f>
        <v>280.70999999999998</v>
      </c>
      <c r="X103" s="9"/>
      <c r="Y103" s="9"/>
      <c r="Z103" s="10"/>
      <c r="AA103" s="8">
        <f>ROUND(0,2)</f>
        <v>0</v>
      </c>
      <c r="AB103" s="9"/>
      <c r="AC103" s="10"/>
      <c r="AD103" s="32">
        <v>46156.61805556</v>
      </c>
      <c r="AE103" s="33"/>
      <c r="AF103" s="32">
        <v>46157.041666669997</v>
      </c>
      <c r="AG103" s="34"/>
      <c r="AH103" s="33"/>
      <c r="AI103" s="2" t="s">
        <v>29</v>
      </c>
      <c r="AJ103" s="4"/>
      <c r="AK103" s="25"/>
    </row>
    <row r="104" spans="1:37" x14ac:dyDescent="0.25">
      <c r="A104" s="29">
        <v>46157</v>
      </c>
      <c r="B104" s="30"/>
      <c r="C104" s="31"/>
      <c r="D104" s="2"/>
      <c r="E104" s="3"/>
      <c r="F104" s="3"/>
      <c r="G104" s="3"/>
      <c r="H104" s="4"/>
      <c r="I104" s="2" t="s">
        <v>28</v>
      </c>
      <c r="J104" s="3"/>
      <c r="K104" s="3"/>
      <c r="L104" s="4"/>
      <c r="M104" s="2" t="s">
        <v>45</v>
      </c>
      <c r="N104" s="3"/>
      <c r="O104" s="4"/>
      <c r="P104" s="2"/>
      <c r="Q104" s="3"/>
      <c r="R104" s="3"/>
      <c r="S104" s="4"/>
      <c r="T104" s="8">
        <f>ROUND(8,2)</f>
        <v>8</v>
      </c>
      <c r="U104" s="9"/>
      <c r="V104" s="10"/>
      <c r="W104" s="8">
        <f>ROUND(317.04,2)</f>
        <v>317.04000000000002</v>
      </c>
      <c r="X104" s="9"/>
      <c r="Y104" s="9"/>
      <c r="Z104" s="10"/>
      <c r="AA104" s="8">
        <f>ROUND(0,2)</f>
        <v>0</v>
      </c>
      <c r="AB104" s="9"/>
      <c r="AC104" s="10"/>
      <c r="AD104" s="32">
        <v>46157.625694440001</v>
      </c>
      <c r="AE104" s="33"/>
      <c r="AF104" s="32">
        <v>46157.958333330003</v>
      </c>
      <c r="AG104" s="34"/>
      <c r="AH104" s="33"/>
      <c r="AI104" s="2" t="s">
        <v>29</v>
      </c>
      <c r="AJ104" s="4"/>
      <c r="AK104" s="25"/>
    </row>
    <row r="105" spans="1:37" x14ac:dyDescent="0.25">
      <c r="A105" s="35" t="s">
        <v>11</v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7" t="s">
        <v>46</v>
      </c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8"/>
      <c r="AK105" s="25"/>
    </row>
    <row r="106" spans="1:37" x14ac:dyDescent="0.25">
      <c r="A106" s="39" t="s">
        <v>13</v>
      </c>
      <c r="B106" s="40"/>
      <c r="C106" s="40"/>
      <c r="D106" s="40"/>
      <c r="E106" s="37" t="s">
        <v>14</v>
      </c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40" t="s">
        <v>15</v>
      </c>
      <c r="W106" s="40"/>
      <c r="X106" s="40"/>
      <c r="Y106" s="40"/>
      <c r="Z106" s="37" t="s">
        <v>16</v>
      </c>
      <c r="AA106" s="37"/>
      <c r="AB106" s="37"/>
      <c r="AC106" s="37"/>
      <c r="AD106" s="37"/>
      <c r="AE106" s="37"/>
      <c r="AF106" s="37"/>
      <c r="AG106" s="37"/>
      <c r="AH106" s="37"/>
      <c r="AI106" s="37"/>
      <c r="AJ106" s="38"/>
      <c r="AK106" s="25"/>
    </row>
    <row r="107" spans="1:37" x14ac:dyDescent="0.25">
      <c r="A107" s="41" t="s">
        <v>17</v>
      </c>
      <c r="B107" s="42"/>
      <c r="C107" s="42"/>
      <c r="D107" s="43" t="s">
        <v>18</v>
      </c>
      <c r="E107" s="43"/>
      <c r="F107" s="43"/>
      <c r="G107" s="43"/>
      <c r="H107" s="43"/>
      <c r="I107" s="44" t="s">
        <v>19</v>
      </c>
      <c r="J107" s="44"/>
      <c r="K107" s="44"/>
      <c r="L107" s="44"/>
      <c r="M107" s="45" t="s">
        <v>20</v>
      </c>
      <c r="N107" s="45"/>
      <c r="O107" s="45"/>
      <c r="P107" s="46" t="s">
        <v>21</v>
      </c>
      <c r="Q107" s="46"/>
      <c r="R107" s="46"/>
      <c r="S107" s="46"/>
      <c r="T107" s="46" t="s">
        <v>22</v>
      </c>
      <c r="U107" s="46"/>
      <c r="V107" s="46"/>
      <c r="W107" s="47" t="s">
        <v>23</v>
      </c>
      <c r="X107" s="47"/>
      <c r="Y107" s="47"/>
      <c r="Z107" s="47"/>
      <c r="AA107" s="48" t="s">
        <v>24</v>
      </c>
      <c r="AB107" s="48"/>
      <c r="AC107" s="48"/>
      <c r="AD107" s="42" t="s">
        <v>25</v>
      </c>
      <c r="AE107" s="42"/>
      <c r="AF107" s="49" t="s">
        <v>26</v>
      </c>
      <c r="AG107" s="49"/>
      <c r="AH107" s="49"/>
      <c r="AI107" s="49" t="s">
        <v>27</v>
      </c>
      <c r="AJ107" s="50"/>
      <c r="AK107" s="25"/>
    </row>
    <row r="108" spans="1:37" x14ac:dyDescent="0.25">
      <c r="A108" s="29">
        <v>46153</v>
      </c>
      <c r="B108" s="30"/>
      <c r="C108" s="31"/>
      <c r="D108" s="2"/>
      <c r="E108" s="3"/>
      <c r="F108" s="3"/>
      <c r="G108" s="3"/>
      <c r="H108" s="4"/>
      <c r="I108" s="2" t="s">
        <v>28</v>
      </c>
      <c r="J108" s="3"/>
      <c r="K108" s="3"/>
      <c r="L108" s="4"/>
      <c r="M108" s="2"/>
      <c r="N108" s="3"/>
      <c r="O108" s="4"/>
      <c r="P108" s="2"/>
      <c r="Q108" s="3"/>
      <c r="R108" s="3"/>
      <c r="S108" s="4"/>
      <c r="T108" s="8">
        <f>ROUND(10,2)</f>
        <v>10</v>
      </c>
      <c r="U108" s="9"/>
      <c r="V108" s="10"/>
      <c r="W108" s="8">
        <f>ROUND(250,2)</f>
        <v>250</v>
      </c>
      <c r="X108" s="9"/>
      <c r="Y108" s="9"/>
      <c r="Z108" s="10"/>
      <c r="AA108" s="8">
        <f>ROUND(0,2)</f>
        <v>0</v>
      </c>
      <c r="AB108" s="9"/>
      <c r="AC108" s="10"/>
      <c r="AD108" s="32">
        <v>46153.624305559999</v>
      </c>
      <c r="AE108" s="33"/>
      <c r="AF108" s="32">
        <v>46154.041666669997</v>
      </c>
      <c r="AG108" s="34"/>
      <c r="AH108" s="33"/>
      <c r="AI108" s="2" t="s">
        <v>29</v>
      </c>
      <c r="AJ108" s="4"/>
      <c r="AK108" s="25"/>
    </row>
    <row r="109" spans="1:37" x14ac:dyDescent="0.25">
      <c r="A109" s="29">
        <v>46154</v>
      </c>
      <c r="B109" s="30"/>
      <c r="C109" s="31"/>
      <c r="D109" s="2"/>
      <c r="E109" s="3"/>
      <c r="F109" s="3"/>
      <c r="G109" s="3"/>
      <c r="H109" s="4"/>
      <c r="I109" s="2" t="s">
        <v>28</v>
      </c>
      <c r="J109" s="3"/>
      <c r="K109" s="3"/>
      <c r="L109" s="4"/>
      <c r="M109" s="2"/>
      <c r="N109" s="3"/>
      <c r="O109" s="4"/>
      <c r="P109" s="2"/>
      <c r="Q109" s="3"/>
      <c r="R109" s="3"/>
      <c r="S109" s="4"/>
      <c r="T109" s="8">
        <f>ROUND(10,2)</f>
        <v>10</v>
      </c>
      <c r="U109" s="9"/>
      <c r="V109" s="10"/>
      <c r="W109" s="8">
        <f>ROUND(250,2)</f>
        <v>250</v>
      </c>
      <c r="X109" s="9"/>
      <c r="Y109" s="9"/>
      <c r="Z109" s="10"/>
      <c r="AA109" s="8">
        <f>ROUND(0,2)</f>
        <v>0</v>
      </c>
      <c r="AB109" s="9"/>
      <c r="AC109" s="10"/>
      <c r="AD109" s="32">
        <v>46154.623611110001</v>
      </c>
      <c r="AE109" s="33"/>
      <c r="AF109" s="32">
        <v>46155.041666669997</v>
      </c>
      <c r="AG109" s="34"/>
      <c r="AH109" s="33"/>
      <c r="AI109" s="2" t="s">
        <v>29</v>
      </c>
      <c r="AJ109" s="4"/>
      <c r="AK109" s="25"/>
    </row>
    <row r="110" spans="1:37" x14ac:dyDescent="0.25">
      <c r="A110" s="29">
        <v>46155</v>
      </c>
      <c r="B110" s="30"/>
      <c r="C110" s="31"/>
      <c r="D110" s="2"/>
      <c r="E110" s="3"/>
      <c r="F110" s="3"/>
      <c r="G110" s="3"/>
      <c r="H110" s="4"/>
      <c r="I110" s="2" t="s">
        <v>28</v>
      </c>
      <c r="J110" s="3"/>
      <c r="K110" s="3"/>
      <c r="L110" s="4"/>
      <c r="M110" s="2"/>
      <c r="N110" s="3"/>
      <c r="O110" s="4"/>
      <c r="P110" s="2"/>
      <c r="Q110" s="3"/>
      <c r="R110" s="3"/>
      <c r="S110" s="4"/>
      <c r="T110" s="8">
        <f>ROUND(10,2)</f>
        <v>10</v>
      </c>
      <c r="U110" s="9"/>
      <c r="V110" s="10"/>
      <c r="W110" s="8">
        <f>ROUND(250,2)</f>
        <v>250</v>
      </c>
      <c r="X110" s="9"/>
      <c r="Y110" s="9"/>
      <c r="Z110" s="10"/>
      <c r="AA110" s="8">
        <f>ROUND(0,2)</f>
        <v>0</v>
      </c>
      <c r="AB110" s="9"/>
      <c r="AC110" s="10"/>
      <c r="AD110" s="32">
        <v>46155.625</v>
      </c>
      <c r="AE110" s="33"/>
      <c r="AF110" s="32">
        <v>46156.041666669997</v>
      </c>
      <c r="AG110" s="34"/>
      <c r="AH110" s="33"/>
      <c r="AI110" s="2" t="s">
        <v>29</v>
      </c>
      <c r="AJ110" s="4"/>
      <c r="AK110" s="25"/>
    </row>
    <row r="111" spans="1:37" x14ac:dyDescent="0.25">
      <c r="A111" s="29">
        <v>46156</v>
      </c>
      <c r="B111" s="30"/>
      <c r="C111" s="31"/>
      <c r="D111" s="2"/>
      <c r="E111" s="3"/>
      <c r="F111" s="3"/>
      <c r="G111" s="3"/>
      <c r="H111" s="4"/>
      <c r="I111" s="2" t="s">
        <v>28</v>
      </c>
      <c r="J111" s="3"/>
      <c r="K111" s="3"/>
      <c r="L111" s="4"/>
      <c r="M111" s="2"/>
      <c r="N111" s="3"/>
      <c r="O111" s="4"/>
      <c r="P111" s="2"/>
      <c r="Q111" s="3"/>
      <c r="R111" s="3"/>
      <c r="S111" s="4"/>
      <c r="T111" s="8">
        <f>ROUND(10,2)</f>
        <v>10</v>
      </c>
      <c r="U111" s="9"/>
      <c r="V111" s="10"/>
      <c r="W111" s="8">
        <f>ROUND(250,2)</f>
        <v>250</v>
      </c>
      <c r="X111" s="9"/>
      <c r="Y111" s="9"/>
      <c r="Z111" s="10"/>
      <c r="AA111" s="8">
        <f>ROUND(0,2)</f>
        <v>0</v>
      </c>
      <c r="AB111" s="9"/>
      <c r="AC111" s="10"/>
      <c r="AD111" s="32">
        <v>46156.624305559999</v>
      </c>
      <c r="AE111" s="33"/>
      <c r="AF111" s="32">
        <v>46157.041666669997</v>
      </c>
      <c r="AG111" s="34"/>
      <c r="AH111" s="33"/>
      <c r="AI111" s="2" t="s">
        <v>29</v>
      </c>
      <c r="AJ111" s="4"/>
      <c r="AK111" s="25"/>
    </row>
    <row r="112" spans="1:37" x14ac:dyDescent="0.25">
      <c r="A112" s="29">
        <v>46157</v>
      </c>
      <c r="B112" s="30"/>
      <c r="C112" s="31"/>
      <c r="D112" s="2"/>
      <c r="E112" s="3"/>
      <c r="F112" s="3"/>
      <c r="G112" s="3"/>
      <c r="H112" s="4"/>
      <c r="I112" s="2" t="s">
        <v>28</v>
      </c>
      <c r="J112" s="3"/>
      <c r="K112" s="3"/>
      <c r="L112" s="4"/>
      <c r="M112" s="2"/>
      <c r="N112" s="3"/>
      <c r="O112" s="4"/>
      <c r="P112" s="2"/>
      <c r="Q112" s="3"/>
      <c r="R112" s="3"/>
      <c r="S112" s="4"/>
      <c r="T112" s="8">
        <f>ROUND(8,2)</f>
        <v>8</v>
      </c>
      <c r="U112" s="9"/>
      <c r="V112" s="10"/>
      <c r="W112" s="8">
        <f>ROUND(300,2)</f>
        <v>300</v>
      </c>
      <c r="X112" s="9"/>
      <c r="Y112" s="9"/>
      <c r="Z112" s="10"/>
      <c r="AA112" s="8">
        <f>ROUND(0,2)</f>
        <v>0</v>
      </c>
      <c r="AB112" s="9"/>
      <c r="AC112" s="10"/>
      <c r="AD112" s="32">
        <v>46157.62291667</v>
      </c>
      <c r="AE112" s="33"/>
      <c r="AF112" s="32">
        <v>46157.959722220003</v>
      </c>
      <c r="AG112" s="34"/>
      <c r="AH112" s="33"/>
      <c r="AI112" s="2" t="s">
        <v>29</v>
      </c>
      <c r="AJ112" s="4"/>
      <c r="AK112" s="25"/>
    </row>
    <row r="113" spans="1:37" x14ac:dyDescent="0.25">
      <c r="A113" s="35" t="s">
        <v>11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7" t="s">
        <v>47</v>
      </c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8"/>
      <c r="AK113" s="25"/>
    </row>
    <row r="114" spans="1:37" x14ac:dyDescent="0.25">
      <c r="A114" s="39" t="s">
        <v>13</v>
      </c>
      <c r="B114" s="40"/>
      <c r="C114" s="40"/>
      <c r="D114" s="40"/>
      <c r="E114" s="37" t="s">
        <v>14</v>
      </c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40" t="s">
        <v>15</v>
      </c>
      <c r="W114" s="40"/>
      <c r="X114" s="40"/>
      <c r="Y114" s="40"/>
      <c r="Z114" s="37" t="s">
        <v>16</v>
      </c>
      <c r="AA114" s="37"/>
      <c r="AB114" s="37"/>
      <c r="AC114" s="37"/>
      <c r="AD114" s="37"/>
      <c r="AE114" s="37"/>
      <c r="AF114" s="37"/>
      <c r="AG114" s="37"/>
      <c r="AH114" s="37"/>
      <c r="AI114" s="37"/>
      <c r="AJ114" s="38"/>
      <c r="AK114" s="25"/>
    </row>
    <row r="115" spans="1:37" x14ac:dyDescent="0.25">
      <c r="A115" s="41" t="s">
        <v>17</v>
      </c>
      <c r="B115" s="42"/>
      <c r="C115" s="42"/>
      <c r="D115" s="43" t="s">
        <v>18</v>
      </c>
      <c r="E115" s="43"/>
      <c r="F115" s="43"/>
      <c r="G115" s="43"/>
      <c r="H115" s="43"/>
      <c r="I115" s="44" t="s">
        <v>19</v>
      </c>
      <c r="J115" s="44"/>
      <c r="K115" s="44"/>
      <c r="L115" s="44"/>
      <c r="M115" s="45" t="s">
        <v>20</v>
      </c>
      <c r="N115" s="45"/>
      <c r="O115" s="45"/>
      <c r="P115" s="46" t="s">
        <v>21</v>
      </c>
      <c r="Q115" s="46"/>
      <c r="R115" s="46"/>
      <c r="S115" s="46"/>
      <c r="T115" s="46" t="s">
        <v>22</v>
      </c>
      <c r="U115" s="46"/>
      <c r="V115" s="46"/>
      <c r="W115" s="47" t="s">
        <v>23</v>
      </c>
      <c r="X115" s="47"/>
      <c r="Y115" s="47"/>
      <c r="Z115" s="47"/>
      <c r="AA115" s="48" t="s">
        <v>24</v>
      </c>
      <c r="AB115" s="48"/>
      <c r="AC115" s="48"/>
      <c r="AD115" s="42" t="s">
        <v>25</v>
      </c>
      <c r="AE115" s="42"/>
      <c r="AF115" s="49" t="s">
        <v>26</v>
      </c>
      <c r="AG115" s="49"/>
      <c r="AH115" s="49"/>
      <c r="AI115" s="49" t="s">
        <v>27</v>
      </c>
      <c r="AJ115" s="50"/>
      <c r="AK115" s="25"/>
    </row>
    <row r="116" spans="1:37" x14ac:dyDescent="0.25">
      <c r="A116" s="29">
        <v>46153</v>
      </c>
      <c r="B116" s="30"/>
      <c r="C116" s="31"/>
      <c r="D116" s="2"/>
      <c r="E116" s="3"/>
      <c r="F116" s="3"/>
      <c r="G116" s="3"/>
      <c r="H116" s="4"/>
      <c r="I116" s="2" t="s">
        <v>28</v>
      </c>
      <c r="J116" s="3"/>
      <c r="K116" s="3"/>
      <c r="L116" s="4"/>
      <c r="M116" s="2"/>
      <c r="N116" s="3"/>
      <c r="O116" s="4"/>
      <c r="P116" s="2"/>
      <c r="Q116" s="3"/>
      <c r="R116" s="3"/>
      <c r="S116" s="4"/>
      <c r="T116" s="8">
        <f>ROUND(12.25,2)</f>
        <v>12.25</v>
      </c>
      <c r="U116" s="9"/>
      <c r="V116" s="10"/>
      <c r="W116" s="8">
        <f>ROUND(291.4275,2)</f>
        <v>291.43</v>
      </c>
      <c r="X116" s="9"/>
      <c r="Y116" s="9"/>
      <c r="Z116" s="10"/>
      <c r="AA116" s="8">
        <f>ROUND(0,2)</f>
        <v>0</v>
      </c>
      <c r="AB116" s="9"/>
      <c r="AC116" s="10"/>
      <c r="AD116" s="32">
        <v>46153.285416669998</v>
      </c>
      <c r="AE116" s="33"/>
      <c r="AF116" s="32">
        <v>46153.793055560003</v>
      </c>
      <c r="AG116" s="34"/>
      <c r="AH116" s="33"/>
      <c r="AI116" s="2" t="s">
        <v>31</v>
      </c>
      <c r="AJ116" s="4"/>
      <c r="AK116" s="25"/>
    </row>
    <row r="117" spans="1:37" x14ac:dyDescent="0.25">
      <c r="A117" s="29">
        <v>46154</v>
      </c>
      <c r="B117" s="30"/>
      <c r="C117" s="31"/>
      <c r="D117" s="2"/>
      <c r="E117" s="3"/>
      <c r="F117" s="3"/>
      <c r="G117" s="3"/>
      <c r="H117" s="4"/>
      <c r="I117" s="2" t="s">
        <v>28</v>
      </c>
      <c r="J117" s="3"/>
      <c r="K117" s="3"/>
      <c r="L117" s="4"/>
      <c r="M117" s="2"/>
      <c r="N117" s="3"/>
      <c r="O117" s="4"/>
      <c r="P117" s="2"/>
      <c r="Q117" s="3"/>
      <c r="R117" s="3"/>
      <c r="S117" s="4"/>
      <c r="T117" s="8">
        <f>ROUND(10.25,2)</f>
        <v>10.25</v>
      </c>
      <c r="U117" s="9"/>
      <c r="V117" s="10"/>
      <c r="W117" s="8">
        <f>ROUND(243.8475,2)</f>
        <v>243.85</v>
      </c>
      <c r="X117" s="9"/>
      <c r="Y117" s="9"/>
      <c r="Z117" s="10"/>
      <c r="AA117" s="8">
        <f>ROUND(0,2)</f>
        <v>0</v>
      </c>
      <c r="AB117" s="9"/>
      <c r="AC117" s="10"/>
      <c r="AD117" s="32">
        <v>46154.201388889996</v>
      </c>
      <c r="AE117" s="33"/>
      <c r="AF117" s="32">
        <v>46154.625694440001</v>
      </c>
      <c r="AG117" s="34"/>
      <c r="AH117" s="33"/>
      <c r="AI117" s="2" t="s">
        <v>31</v>
      </c>
      <c r="AJ117" s="4"/>
      <c r="AK117" s="25"/>
    </row>
    <row r="118" spans="1:37" x14ac:dyDescent="0.25">
      <c r="A118" s="29">
        <v>46155</v>
      </c>
      <c r="B118" s="30"/>
      <c r="C118" s="31"/>
      <c r="D118" s="2"/>
      <c r="E118" s="3"/>
      <c r="F118" s="3"/>
      <c r="G118" s="3"/>
      <c r="H118" s="4"/>
      <c r="I118" s="2" t="s">
        <v>28</v>
      </c>
      <c r="J118" s="3"/>
      <c r="K118" s="3"/>
      <c r="L118" s="4"/>
      <c r="M118" s="2"/>
      <c r="N118" s="3"/>
      <c r="O118" s="4"/>
      <c r="P118" s="2"/>
      <c r="Q118" s="3"/>
      <c r="R118" s="3"/>
      <c r="S118" s="4"/>
      <c r="T118" s="8">
        <f>ROUND(10,2)</f>
        <v>10</v>
      </c>
      <c r="U118" s="9"/>
      <c r="V118" s="10"/>
      <c r="W118" s="8">
        <f>ROUND(237.9,2)</f>
        <v>237.9</v>
      </c>
      <c r="X118" s="9"/>
      <c r="Y118" s="9"/>
      <c r="Z118" s="10"/>
      <c r="AA118" s="8">
        <f>ROUND(0,2)</f>
        <v>0</v>
      </c>
      <c r="AB118" s="9"/>
      <c r="AC118" s="10"/>
      <c r="AD118" s="32">
        <v>46155.206944439997</v>
      </c>
      <c r="AE118" s="33"/>
      <c r="AF118" s="32">
        <v>46155.626388889999</v>
      </c>
      <c r="AG118" s="34"/>
      <c r="AH118" s="33"/>
      <c r="AI118" s="2" t="s">
        <v>31</v>
      </c>
      <c r="AJ118" s="4"/>
      <c r="AK118" s="25"/>
    </row>
    <row r="119" spans="1:37" x14ac:dyDescent="0.25">
      <c r="A119" s="29">
        <v>46156</v>
      </c>
      <c r="B119" s="30"/>
      <c r="C119" s="31"/>
      <c r="D119" s="2"/>
      <c r="E119" s="3"/>
      <c r="F119" s="3"/>
      <c r="G119" s="3"/>
      <c r="H119" s="4"/>
      <c r="I119" s="2" t="s">
        <v>28</v>
      </c>
      <c r="J119" s="3"/>
      <c r="K119" s="3"/>
      <c r="L119" s="4"/>
      <c r="M119" s="2"/>
      <c r="N119" s="3"/>
      <c r="O119" s="4"/>
      <c r="P119" s="2"/>
      <c r="Q119" s="3"/>
      <c r="R119" s="3"/>
      <c r="S119" s="4"/>
      <c r="T119" s="8">
        <f>ROUND(12,2)</f>
        <v>12</v>
      </c>
      <c r="U119" s="9"/>
      <c r="V119" s="10"/>
      <c r="W119" s="8">
        <f>ROUND(339.0075,2)</f>
        <v>339.01</v>
      </c>
      <c r="X119" s="9"/>
      <c r="Y119" s="9"/>
      <c r="Z119" s="10"/>
      <c r="AA119" s="8">
        <f>ROUND(0,2)</f>
        <v>0</v>
      </c>
      <c r="AB119" s="9"/>
      <c r="AC119" s="10"/>
      <c r="AD119" s="32">
        <v>46156.206250000003</v>
      </c>
      <c r="AE119" s="33"/>
      <c r="AF119" s="32">
        <v>46156.710416670001</v>
      </c>
      <c r="AG119" s="34"/>
      <c r="AH119" s="33"/>
      <c r="AI119" s="2" t="s">
        <v>31</v>
      </c>
      <c r="AJ119" s="4"/>
      <c r="AK119" s="25"/>
    </row>
    <row r="120" spans="1:37" x14ac:dyDescent="0.25">
      <c r="A120" s="29">
        <v>46157</v>
      </c>
      <c r="B120" s="30"/>
      <c r="C120" s="31"/>
      <c r="D120" s="2"/>
      <c r="E120" s="3"/>
      <c r="F120" s="3"/>
      <c r="G120" s="3"/>
      <c r="H120" s="4"/>
      <c r="I120" s="2" t="s">
        <v>28</v>
      </c>
      <c r="J120" s="3"/>
      <c r="K120" s="3"/>
      <c r="L120" s="4"/>
      <c r="M120" s="2"/>
      <c r="N120" s="3"/>
      <c r="O120" s="4"/>
      <c r="P120" s="2"/>
      <c r="Q120" s="3"/>
      <c r="R120" s="3"/>
      <c r="S120" s="4"/>
      <c r="T120" s="8">
        <f>ROUND(12,2)</f>
        <v>12</v>
      </c>
      <c r="U120" s="9"/>
      <c r="V120" s="10"/>
      <c r="W120" s="8">
        <f>ROUND(428.22,2)</f>
        <v>428.22</v>
      </c>
      <c r="X120" s="9"/>
      <c r="Y120" s="9"/>
      <c r="Z120" s="10"/>
      <c r="AA120" s="8">
        <f>ROUND(0,2)</f>
        <v>0</v>
      </c>
      <c r="AB120" s="9"/>
      <c r="AC120" s="10"/>
      <c r="AD120" s="32">
        <v>46157.206944439997</v>
      </c>
      <c r="AE120" s="33"/>
      <c r="AF120" s="32">
        <v>46157.709722220003</v>
      </c>
      <c r="AG120" s="34"/>
      <c r="AH120" s="33"/>
      <c r="AI120" s="2" t="s">
        <v>31</v>
      </c>
      <c r="AJ120" s="4"/>
      <c r="AK120" s="25"/>
    </row>
    <row r="121" spans="1:37" x14ac:dyDescent="0.25">
      <c r="A121" s="35" t="s">
        <v>11</v>
      </c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7" t="s">
        <v>48</v>
      </c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8"/>
      <c r="AK121" s="25"/>
    </row>
    <row r="122" spans="1:37" x14ac:dyDescent="0.25">
      <c r="A122" s="39" t="s">
        <v>13</v>
      </c>
      <c r="B122" s="40"/>
      <c r="C122" s="40"/>
      <c r="D122" s="40"/>
      <c r="E122" s="37" t="s">
        <v>14</v>
      </c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40" t="s">
        <v>15</v>
      </c>
      <c r="W122" s="40"/>
      <c r="X122" s="40"/>
      <c r="Y122" s="40"/>
      <c r="Z122" s="37" t="s">
        <v>16</v>
      </c>
      <c r="AA122" s="37"/>
      <c r="AB122" s="37"/>
      <c r="AC122" s="37"/>
      <c r="AD122" s="37"/>
      <c r="AE122" s="37"/>
      <c r="AF122" s="37"/>
      <c r="AG122" s="37"/>
      <c r="AH122" s="37"/>
      <c r="AI122" s="37"/>
      <c r="AJ122" s="38"/>
      <c r="AK122" s="25"/>
    </row>
    <row r="123" spans="1:37" x14ac:dyDescent="0.25">
      <c r="A123" s="41" t="s">
        <v>17</v>
      </c>
      <c r="B123" s="42"/>
      <c r="C123" s="42"/>
      <c r="D123" s="43" t="s">
        <v>18</v>
      </c>
      <c r="E123" s="43"/>
      <c r="F123" s="43"/>
      <c r="G123" s="43"/>
      <c r="H123" s="43"/>
      <c r="I123" s="44" t="s">
        <v>19</v>
      </c>
      <c r="J123" s="44"/>
      <c r="K123" s="44"/>
      <c r="L123" s="44"/>
      <c r="M123" s="45" t="s">
        <v>20</v>
      </c>
      <c r="N123" s="45"/>
      <c r="O123" s="45"/>
      <c r="P123" s="46" t="s">
        <v>21</v>
      </c>
      <c r="Q123" s="46"/>
      <c r="R123" s="46"/>
      <c r="S123" s="46"/>
      <c r="T123" s="46" t="s">
        <v>22</v>
      </c>
      <c r="U123" s="46"/>
      <c r="V123" s="46"/>
      <c r="W123" s="47" t="s">
        <v>23</v>
      </c>
      <c r="X123" s="47"/>
      <c r="Y123" s="47"/>
      <c r="Z123" s="47"/>
      <c r="AA123" s="48" t="s">
        <v>24</v>
      </c>
      <c r="AB123" s="48"/>
      <c r="AC123" s="48"/>
      <c r="AD123" s="42" t="s">
        <v>25</v>
      </c>
      <c r="AE123" s="42"/>
      <c r="AF123" s="49" t="s">
        <v>26</v>
      </c>
      <c r="AG123" s="49"/>
      <c r="AH123" s="49"/>
      <c r="AI123" s="49" t="s">
        <v>27</v>
      </c>
      <c r="AJ123" s="50"/>
      <c r="AK123" s="25"/>
    </row>
    <row r="124" spans="1:37" x14ac:dyDescent="0.25">
      <c r="A124" s="29">
        <v>46152</v>
      </c>
      <c r="B124" s="30"/>
      <c r="C124" s="31"/>
      <c r="D124" s="2"/>
      <c r="E124" s="3"/>
      <c r="F124" s="3"/>
      <c r="G124" s="3"/>
      <c r="H124" s="4"/>
      <c r="I124" s="2" t="s">
        <v>28</v>
      </c>
      <c r="J124" s="3"/>
      <c r="K124" s="3"/>
      <c r="L124" s="4"/>
      <c r="M124" s="2"/>
      <c r="N124" s="3"/>
      <c r="O124" s="4"/>
      <c r="P124" s="2"/>
      <c r="Q124" s="3"/>
      <c r="R124" s="3"/>
      <c r="S124" s="4"/>
      <c r="T124" s="8">
        <f>ROUND(10,2)</f>
        <v>10</v>
      </c>
      <c r="U124" s="9"/>
      <c r="V124" s="10"/>
      <c r="W124" s="8">
        <f>ROUND(264.2,2)</f>
        <v>264.2</v>
      </c>
      <c r="X124" s="9"/>
      <c r="Y124" s="9"/>
      <c r="Z124" s="10"/>
      <c r="AA124" s="8">
        <f t="shared" ref="AA124:AA129" si="3">ROUND(0,2)</f>
        <v>0</v>
      </c>
      <c r="AB124" s="9"/>
      <c r="AC124" s="10"/>
      <c r="AD124" s="32">
        <v>46152.875</v>
      </c>
      <c r="AE124" s="33"/>
      <c r="AF124" s="32">
        <v>46153.291666669997</v>
      </c>
      <c r="AG124" s="34"/>
      <c r="AH124" s="33"/>
      <c r="AI124" s="2" t="s">
        <v>33</v>
      </c>
      <c r="AJ124" s="4"/>
      <c r="AK124" s="25"/>
    </row>
    <row r="125" spans="1:37" x14ac:dyDescent="0.25">
      <c r="A125" s="29">
        <v>46153</v>
      </c>
      <c r="B125" s="30"/>
      <c r="C125" s="31"/>
      <c r="D125" s="2"/>
      <c r="E125" s="3"/>
      <c r="F125" s="3"/>
      <c r="G125" s="3"/>
      <c r="H125" s="4"/>
      <c r="I125" s="2" t="s">
        <v>28</v>
      </c>
      <c r="J125" s="3"/>
      <c r="K125" s="3"/>
      <c r="L125" s="4"/>
      <c r="M125" s="2"/>
      <c r="N125" s="3"/>
      <c r="O125" s="4"/>
      <c r="P125" s="2"/>
      <c r="Q125" s="3"/>
      <c r="R125" s="3"/>
      <c r="S125" s="4"/>
      <c r="T125" s="8">
        <f>ROUND(10,2)</f>
        <v>10</v>
      </c>
      <c r="U125" s="9"/>
      <c r="V125" s="10"/>
      <c r="W125" s="8">
        <f>ROUND(264.2,2)</f>
        <v>264.2</v>
      </c>
      <c r="X125" s="9"/>
      <c r="Y125" s="9"/>
      <c r="Z125" s="10"/>
      <c r="AA125" s="8">
        <f t="shared" si="3"/>
        <v>0</v>
      </c>
      <c r="AB125" s="9"/>
      <c r="AC125" s="10"/>
      <c r="AD125" s="32">
        <v>46153.875</v>
      </c>
      <c r="AE125" s="33"/>
      <c r="AF125" s="32">
        <v>46154.291666669997</v>
      </c>
      <c r="AG125" s="34"/>
      <c r="AH125" s="33"/>
      <c r="AI125" s="2" t="s">
        <v>33</v>
      </c>
      <c r="AJ125" s="4"/>
      <c r="AK125" s="25"/>
    </row>
    <row r="126" spans="1:37" x14ac:dyDescent="0.25">
      <c r="A126" s="29">
        <v>46154</v>
      </c>
      <c r="B126" s="30"/>
      <c r="C126" s="31"/>
      <c r="D126" s="2"/>
      <c r="E126" s="3"/>
      <c r="F126" s="3"/>
      <c r="G126" s="3"/>
      <c r="H126" s="4"/>
      <c r="I126" s="2" t="s">
        <v>28</v>
      </c>
      <c r="J126" s="3"/>
      <c r="K126" s="3"/>
      <c r="L126" s="4"/>
      <c r="M126" s="2"/>
      <c r="N126" s="3"/>
      <c r="O126" s="4"/>
      <c r="P126" s="2"/>
      <c r="Q126" s="3"/>
      <c r="R126" s="3"/>
      <c r="S126" s="4"/>
      <c r="T126" s="8">
        <f>ROUND(10,2)</f>
        <v>10</v>
      </c>
      <c r="U126" s="9"/>
      <c r="V126" s="10"/>
      <c r="W126" s="8">
        <f>ROUND(264.2,2)</f>
        <v>264.2</v>
      </c>
      <c r="X126" s="9"/>
      <c r="Y126" s="9"/>
      <c r="Z126" s="10"/>
      <c r="AA126" s="8">
        <f t="shared" si="3"/>
        <v>0</v>
      </c>
      <c r="AB126" s="9"/>
      <c r="AC126" s="10"/>
      <c r="AD126" s="32">
        <v>46154.870833330002</v>
      </c>
      <c r="AE126" s="33"/>
      <c r="AF126" s="32">
        <v>46155.291666669997</v>
      </c>
      <c r="AG126" s="34"/>
      <c r="AH126" s="33"/>
      <c r="AI126" s="2" t="s">
        <v>33</v>
      </c>
      <c r="AJ126" s="4"/>
      <c r="AK126" s="25"/>
    </row>
    <row r="127" spans="1:37" x14ac:dyDescent="0.25">
      <c r="A127" s="29">
        <v>46155</v>
      </c>
      <c r="B127" s="30"/>
      <c r="C127" s="31"/>
      <c r="D127" s="2"/>
      <c r="E127" s="3"/>
      <c r="F127" s="3"/>
      <c r="G127" s="3"/>
      <c r="H127" s="4"/>
      <c r="I127" s="2" t="s">
        <v>28</v>
      </c>
      <c r="J127" s="3"/>
      <c r="K127" s="3"/>
      <c r="L127" s="4"/>
      <c r="M127" s="2"/>
      <c r="N127" s="3"/>
      <c r="O127" s="4"/>
      <c r="P127" s="2"/>
      <c r="Q127" s="3"/>
      <c r="R127" s="3"/>
      <c r="S127" s="4"/>
      <c r="T127" s="8">
        <f>ROUND(10,2)</f>
        <v>10</v>
      </c>
      <c r="U127" s="9"/>
      <c r="V127" s="10"/>
      <c r="W127" s="8">
        <f>ROUND(264.2,2)</f>
        <v>264.2</v>
      </c>
      <c r="X127" s="9"/>
      <c r="Y127" s="9"/>
      <c r="Z127" s="10"/>
      <c r="AA127" s="8">
        <f t="shared" si="3"/>
        <v>0</v>
      </c>
      <c r="AB127" s="9"/>
      <c r="AC127" s="10"/>
      <c r="AD127" s="32">
        <v>46155.873611110001</v>
      </c>
      <c r="AE127" s="33"/>
      <c r="AF127" s="32">
        <v>46156.291666669997</v>
      </c>
      <c r="AG127" s="34"/>
      <c r="AH127" s="33"/>
      <c r="AI127" s="2" t="s">
        <v>33</v>
      </c>
      <c r="AJ127" s="4"/>
      <c r="AK127" s="25"/>
    </row>
    <row r="128" spans="1:37" x14ac:dyDescent="0.25">
      <c r="A128" s="29">
        <v>46156</v>
      </c>
      <c r="B128" s="30"/>
      <c r="C128" s="31"/>
      <c r="D128" s="2"/>
      <c r="E128" s="3"/>
      <c r="F128" s="3"/>
      <c r="G128" s="3"/>
      <c r="H128" s="4"/>
      <c r="I128" s="2" t="s">
        <v>28</v>
      </c>
      <c r="J128" s="3"/>
      <c r="K128" s="3"/>
      <c r="L128" s="4"/>
      <c r="M128" s="2"/>
      <c r="N128" s="3"/>
      <c r="O128" s="4"/>
      <c r="P128" s="2"/>
      <c r="Q128" s="3"/>
      <c r="R128" s="3"/>
      <c r="S128" s="4"/>
      <c r="T128" s="8">
        <f>ROUND(10,2)</f>
        <v>10</v>
      </c>
      <c r="U128" s="9"/>
      <c r="V128" s="10"/>
      <c r="W128" s="8">
        <f>ROUND(396.3,2)</f>
        <v>396.3</v>
      </c>
      <c r="X128" s="9"/>
      <c r="Y128" s="9"/>
      <c r="Z128" s="10"/>
      <c r="AA128" s="8">
        <f t="shared" si="3"/>
        <v>0</v>
      </c>
      <c r="AB128" s="9"/>
      <c r="AC128" s="10"/>
      <c r="AD128" s="32">
        <v>46156.873611110001</v>
      </c>
      <c r="AE128" s="33"/>
      <c r="AF128" s="32">
        <v>46157.291666669997</v>
      </c>
      <c r="AG128" s="34"/>
      <c r="AH128" s="33"/>
      <c r="AI128" s="2" t="s">
        <v>33</v>
      </c>
      <c r="AJ128" s="4"/>
      <c r="AK128" s="25"/>
    </row>
    <row r="129" spans="1:37" x14ac:dyDescent="0.25">
      <c r="A129" s="29">
        <v>46159</v>
      </c>
      <c r="B129" s="30"/>
      <c r="C129" s="31"/>
      <c r="D129" s="2"/>
      <c r="E129" s="3"/>
      <c r="F129" s="3"/>
      <c r="G129" s="3"/>
      <c r="H129" s="4"/>
      <c r="I129" s="2" t="s">
        <v>28</v>
      </c>
      <c r="J129" s="3"/>
      <c r="K129" s="3"/>
      <c r="L129" s="4"/>
      <c r="M129" s="2"/>
      <c r="N129" s="3"/>
      <c r="O129" s="4"/>
      <c r="P129" s="2"/>
      <c r="Q129" s="3"/>
      <c r="R129" s="3"/>
      <c r="S129" s="4"/>
      <c r="T129" s="5"/>
      <c r="U129" s="6"/>
      <c r="V129" s="7"/>
      <c r="W129" s="5"/>
      <c r="X129" s="6"/>
      <c r="Y129" s="6"/>
      <c r="Z129" s="7"/>
      <c r="AA129" s="8">
        <f t="shared" si="3"/>
        <v>0</v>
      </c>
      <c r="AB129" s="9"/>
      <c r="AC129" s="10"/>
      <c r="AD129" s="32">
        <v>46159.874305559999</v>
      </c>
      <c r="AE129" s="33"/>
      <c r="AF129" s="32">
        <v>46160.291666669997</v>
      </c>
      <c r="AG129" s="34"/>
      <c r="AH129" s="33"/>
      <c r="AI129" s="2" t="s">
        <v>33</v>
      </c>
      <c r="AJ129" s="4"/>
      <c r="AK129" s="25"/>
    </row>
    <row r="130" spans="1:37" x14ac:dyDescent="0.25">
      <c r="A130" s="35" t="s">
        <v>11</v>
      </c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7" t="s">
        <v>49</v>
      </c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8"/>
      <c r="AK130" s="25"/>
    </row>
    <row r="131" spans="1:37" x14ac:dyDescent="0.25">
      <c r="A131" s="39" t="s">
        <v>13</v>
      </c>
      <c r="B131" s="40"/>
      <c r="C131" s="40"/>
      <c r="D131" s="40"/>
      <c r="E131" s="37" t="s">
        <v>14</v>
      </c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40" t="s">
        <v>15</v>
      </c>
      <c r="W131" s="40"/>
      <c r="X131" s="40"/>
      <c r="Y131" s="40"/>
      <c r="Z131" s="37" t="s">
        <v>16</v>
      </c>
      <c r="AA131" s="37"/>
      <c r="AB131" s="37"/>
      <c r="AC131" s="37"/>
      <c r="AD131" s="37"/>
      <c r="AE131" s="37"/>
      <c r="AF131" s="37"/>
      <c r="AG131" s="37"/>
      <c r="AH131" s="37"/>
      <c r="AI131" s="37"/>
      <c r="AJ131" s="38"/>
      <c r="AK131" s="25"/>
    </row>
    <row r="132" spans="1:37" x14ac:dyDescent="0.25">
      <c r="A132" s="41" t="s">
        <v>17</v>
      </c>
      <c r="B132" s="42"/>
      <c r="C132" s="42"/>
      <c r="D132" s="43" t="s">
        <v>18</v>
      </c>
      <c r="E132" s="43"/>
      <c r="F132" s="43"/>
      <c r="G132" s="43"/>
      <c r="H132" s="43"/>
      <c r="I132" s="44" t="s">
        <v>19</v>
      </c>
      <c r="J132" s="44"/>
      <c r="K132" s="44"/>
      <c r="L132" s="44"/>
      <c r="M132" s="45" t="s">
        <v>20</v>
      </c>
      <c r="N132" s="45"/>
      <c r="O132" s="45"/>
      <c r="P132" s="46" t="s">
        <v>21</v>
      </c>
      <c r="Q132" s="46"/>
      <c r="R132" s="46"/>
      <c r="S132" s="46"/>
      <c r="T132" s="46" t="s">
        <v>22</v>
      </c>
      <c r="U132" s="46"/>
      <c r="V132" s="46"/>
      <c r="W132" s="47" t="s">
        <v>23</v>
      </c>
      <c r="X132" s="47"/>
      <c r="Y132" s="47"/>
      <c r="Z132" s="47"/>
      <c r="AA132" s="48" t="s">
        <v>24</v>
      </c>
      <c r="AB132" s="48"/>
      <c r="AC132" s="48"/>
      <c r="AD132" s="42" t="s">
        <v>25</v>
      </c>
      <c r="AE132" s="42"/>
      <c r="AF132" s="49" t="s">
        <v>26</v>
      </c>
      <c r="AG132" s="49"/>
      <c r="AH132" s="49"/>
      <c r="AI132" s="49" t="s">
        <v>27</v>
      </c>
      <c r="AJ132" s="50"/>
      <c r="AK132" s="25"/>
    </row>
    <row r="133" spans="1:37" x14ac:dyDescent="0.25">
      <c r="A133" s="29">
        <v>46152</v>
      </c>
      <c r="B133" s="30"/>
      <c r="C133" s="31"/>
      <c r="D133" s="2"/>
      <c r="E133" s="3"/>
      <c r="F133" s="3"/>
      <c r="G133" s="3"/>
      <c r="H133" s="4"/>
      <c r="I133" s="2" t="s">
        <v>28</v>
      </c>
      <c r="J133" s="3"/>
      <c r="K133" s="3"/>
      <c r="L133" s="4"/>
      <c r="M133" s="2"/>
      <c r="N133" s="3"/>
      <c r="O133" s="4"/>
      <c r="P133" s="2"/>
      <c r="Q133" s="3"/>
      <c r="R133" s="3"/>
      <c r="S133" s="4"/>
      <c r="T133" s="8">
        <f>ROUND(10,2)</f>
        <v>10</v>
      </c>
      <c r="U133" s="9"/>
      <c r="V133" s="10"/>
      <c r="W133" s="8">
        <f>ROUND(244.8,2)</f>
        <v>244.8</v>
      </c>
      <c r="X133" s="9"/>
      <c r="Y133" s="9"/>
      <c r="Z133" s="10"/>
      <c r="AA133" s="8">
        <f>ROUND(0,2)</f>
        <v>0</v>
      </c>
      <c r="AB133" s="9"/>
      <c r="AC133" s="10"/>
      <c r="AD133" s="32">
        <v>46152.875</v>
      </c>
      <c r="AE133" s="33"/>
      <c r="AF133" s="32">
        <v>46153.292361109998</v>
      </c>
      <c r="AG133" s="34"/>
      <c r="AH133" s="33"/>
      <c r="AI133" s="2" t="s">
        <v>33</v>
      </c>
      <c r="AJ133" s="4"/>
      <c r="AK133" s="25"/>
    </row>
    <row r="134" spans="1:37" x14ac:dyDescent="0.25">
      <c r="A134" s="29">
        <v>46153</v>
      </c>
      <c r="B134" s="30"/>
      <c r="C134" s="31"/>
      <c r="D134" s="2"/>
      <c r="E134" s="3"/>
      <c r="F134" s="3"/>
      <c r="G134" s="3"/>
      <c r="H134" s="4"/>
      <c r="I134" s="2" t="s">
        <v>28</v>
      </c>
      <c r="J134" s="3"/>
      <c r="K134" s="3"/>
      <c r="L134" s="4"/>
      <c r="M134" s="2"/>
      <c r="N134" s="3"/>
      <c r="O134" s="4"/>
      <c r="P134" s="2"/>
      <c r="Q134" s="3"/>
      <c r="R134" s="3"/>
      <c r="S134" s="4"/>
      <c r="T134" s="8">
        <f>ROUND(10,2)</f>
        <v>10</v>
      </c>
      <c r="U134" s="9"/>
      <c r="V134" s="10"/>
      <c r="W134" s="8">
        <f>ROUND(244.8,2)</f>
        <v>244.8</v>
      </c>
      <c r="X134" s="9"/>
      <c r="Y134" s="9"/>
      <c r="Z134" s="10"/>
      <c r="AA134" s="8">
        <f>ROUND(0,2)</f>
        <v>0</v>
      </c>
      <c r="AB134" s="9"/>
      <c r="AC134" s="10"/>
      <c r="AD134" s="32">
        <v>46153.86805556</v>
      </c>
      <c r="AE134" s="33"/>
      <c r="AF134" s="32">
        <v>46154.292361109998</v>
      </c>
      <c r="AG134" s="34"/>
      <c r="AH134" s="33"/>
      <c r="AI134" s="2" t="s">
        <v>33</v>
      </c>
      <c r="AJ134" s="4"/>
      <c r="AK134" s="25"/>
    </row>
    <row r="135" spans="1:37" x14ac:dyDescent="0.25">
      <c r="A135" s="29">
        <v>46154</v>
      </c>
      <c r="B135" s="30"/>
      <c r="C135" s="31"/>
      <c r="D135" s="2"/>
      <c r="E135" s="3"/>
      <c r="F135" s="3"/>
      <c r="G135" s="3"/>
      <c r="H135" s="4"/>
      <c r="I135" s="2" t="s">
        <v>28</v>
      </c>
      <c r="J135" s="3"/>
      <c r="K135" s="3"/>
      <c r="L135" s="4"/>
      <c r="M135" s="2"/>
      <c r="N135" s="3"/>
      <c r="O135" s="4"/>
      <c r="P135" s="2"/>
      <c r="Q135" s="3"/>
      <c r="R135" s="3"/>
      <c r="S135" s="4"/>
      <c r="T135" s="8">
        <f>ROUND(10,2)</f>
        <v>10</v>
      </c>
      <c r="U135" s="9"/>
      <c r="V135" s="10"/>
      <c r="W135" s="8">
        <f>ROUND(244.8,2)</f>
        <v>244.8</v>
      </c>
      <c r="X135" s="9"/>
      <c r="Y135" s="9"/>
      <c r="Z135" s="10"/>
      <c r="AA135" s="8">
        <f>ROUND(0,2)</f>
        <v>0</v>
      </c>
      <c r="AB135" s="9"/>
      <c r="AC135" s="10"/>
      <c r="AD135" s="32">
        <v>46154.86805556</v>
      </c>
      <c r="AE135" s="33"/>
      <c r="AF135" s="32">
        <v>46155.293055560003</v>
      </c>
      <c r="AG135" s="34"/>
      <c r="AH135" s="33"/>
      <c r="AI135" s="2" t="s">
        <v>33</v>
      </c>
      <c r="AJ135" s="4"/>
      <c r="AK135" s="25"/>
    </row>
    <row r="136" spans="1:37" x14ac:dyDescent="0.25">
      <c r="A136" s="29">
        <v>46155</v>
      </c>
      <c r="B136" s="30"/>
      <c r="C136" s="31"/>
      <c r="D136" s="2"/>
      <c r="E136" s="3"/>
      <c r="F136" s="3"/>
      <c r="G136" s="3"/>
      <c r="H136" s="4"/>
      <c r="I136" s="2" t="s">
        <v>28</v>
      </c>
      <c r="J136" s="3"/>
      <c r="K136" s="3"/>
      <c r="L136" s="4"/>
      <c r="M136" s="2"/>
      <c r="N136" s="3"/>
      <c r="O136" s="4"/>
      <c r="P136" s="2" t="s">
        <v>39</v>
      </c>
      <c r="Q136" s="3"/>
      <c r="R136" s="3"/>
      <c r="S136" s="4"/>
      <c r="T136" s="8">
        <f>ROUND(12,2)</f>
        <v>12</v>
      </c>
      <c r="U136" s="9"/>
      <c r="V136" s="10"/>
      <c r="W136" s="8">
        <f>ROUND(318.24,2)</f>
        <v>318.24</v>
      </c>
      <c r="X136" s="9"/>
      <c r="Y136" s="9"/>
      <c r="Z136" s="10"/>
      <c r="AA136" s="8">
        <f>ROUND(0,2)</f>
        <v>0</v>
      </c>
      <c r="AB136" s="9"/>
      <c r="AC136" s="10"/>
      <c r="AD136" s="32">
        <v>46155.870833330002</v>
      </c>
      <c r="AE136" s="33"/>
      <c r="AF136" s="32">
        <v>46156.376388889999</v>
      </c>
      <c r="AG136" s="34"/>
      <c r="AH136" s="33"/>
      <c r="AI136" s="2" t="s">
        <v>33</v>
      </c>
      <c r="AJ136" s="4"/>
      <c r="AK136" s="25"/>
    </row>
    <row r="137" spans="1:37" x14ac:dyDescent="0.25">
      <c r="A137" s="29">
        <v>46156</v>
      </c>
      <c r="B137" s="30"/>
      <c r="C137" s="31"/>
      <c r="D137" s="2"/>
      <c r="E137" s="3"/>
      <c r="F137" s="3"/>
      <c r="G137" s="3"/>
      <c r="H137" s="4"/>
      <c r="I137" s="2" t="s">
        <v>28</v>
      </c>
      <c r="J137" s="3"/>
      <c r="K137" s="3"/>
      <c r="L137" s="4"/>
      <c r="M137" s="2"/>
      <c r="N137" s="3"/>
      <c r="O137" s="4"/>
      <c r="P137" s="2"/>
      <c r="Q137" s="3"/>
      <c r="R137" s="3"/>
      <c r="S137" s="4"/>
      <c r="T137" s="8">
        <f>ROUND(10,2)</f>
        <v>10</v>
      </c>
      <c r="U137" s="9"/>
      <c r="V137" s="10"/>
      <c r="W137" s="8">
        <f>ROUND(367.2,2)</f>
        <v>367.2</v>
      </c>
      <c r="X137" s="9"/>
      <c r="Y137" s="9"/>
      <c r="Z137" s="10"/>
      <c r="AA137" s="8">
        <f>ROUND(0,2)</f>
        <v>0</v>
      </c>
      <c r="AB137" s="9"/>
      <c r="AC137" s="10"/>
      <c r="AD137" s="32">
        <v>46156.870833330002</v>
      </c>
      <c r="AE137" s="33"/>
      <c r="AF137" s="32">
        <v>46157.293055560003</v>
      </c>
      <c r="AG137" s="34"/>
      <c r="AH137" s="33"/>
      <c r="AI137" s="2" t="s">
        <v>33</v>
      </c>
      <c r="AJ137" s="4"/>
      <c r="AK137" s="25"/>
    </row>
    <row r="138" spans="1:37" x14ac:dyDescent="0.25">
      <c r="A138" s="35" t="s">
        <v>11</v>
      </c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7" t="s">
        <v>50</v>
      </c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8"/>
      <c r="AK138" s="25"/>
    </row>
    <row r="139" spans="1:37" x14ac:dyDescent="0.25">
      <c r="A139" s="39" t="s">
        <v>13</v>
      </c>
      <c r="B139" s="40"/>
      <c r="C139" s="40"/>
      <c r="D139" s="40"/>
      <c r="E139" s="37" t="s">
        <v>14</v>
      </c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40" t="s">
        <v>15</v>
      </c>
      <c r="W139" s="40"/>
      <c r="X139" s="40"/>
      <c r="Y139" s="40"/>
      <c r="Z139" s="37" t="s">
        <v>16</v>
      </c>
      <c r="AA139" s="37"/>
      <c r="AB139" s="37"/>
      <c r="AC139" s="37"/>
      <c r="AD139" s="37"/>
      <c r="AE139" s="37"/>
      <c r="AF139" s="37"/>
      <c r="AG139" s="37"/>
      <c r="AH139" s="37"/>
      <c r="AI139" s="37"/>
      <c r="AJ139" s="38"/>
      <c r="AK139" s="25"/>
    </row>
    <row r="140" spans="1:37" x14ac:dyDescent="0.25">
      <c r="A140" s="41" t="s">
        <v>17</v>
      </c>
      <c r="B140" s="42"/>
      <c r="C140" s="42"/>
      <c r="D140" s="43" t="s">
        <v>18</v>
      </c>
      <c r="E140" s="43"/>
      <c r="F140" s="43"/>
      <c r="G140" s="43"/>
      <c r="H140" s="43"/>
      <c r="I140" s="44" t="s">
        <v>19</v>
      </c>
      <c r="J140" s="44"/>
      <c r="K140" s="44"/>
      <c r="L140" s="44"/>
      <c r="M140" s="45" t="s">
        <v>20</v>
      </c>
      <c r="N140" s="45"/>
      <c r="O140" s="45"/>
      <c r="P140" s="46" t="s">
        <v>21</v>
      </c>
      <c r="Q140" s="46"/>
      <c r="R140" s="46"/>
      <c r="S140" s="46"/>
      <c r="T140" s="46" t="s">
        <v>22</v>
      </c>
      <c r="U140" s="46"/>
      <c r="V140" s="46"/>
      <c r="W140" s="47" t="s">
        <v>23</v>
      </c>
      <c r="X140" s="47"/>
      <c r="Y140" s="47"/>
      <c r="Z140" s="47"/>
      <c r="AA140" s="48" t="s">
        <v>24</v>
      </c>
      <c r="AB140" s="48"/>
      <c r="AC140" s="48"/>
      <c r="AD140" s="42" t="s">
        <v>25</v>
      </c>
      <c r="AE140" s="42"/>
      <c r="AF140" s="49" t="s">
        <v>26</v>
      </c>
      <c r="AG140" s="49"/>
      <c r="AH140" s="49"/>
      <c r="AI140" s="49" t="s">
        <v>27</v>
      </c>
      <c r="AJ140" s="50"/>
      <c r="AK140" s="25"/>
    </row>
    <row r="141" spans="1:37" x14ac:dyDescent="0.25">
      <c r="A141" s="29">
        <v>46153</v>
      </c>
      <c r="B141" s="30"/>
      <c r="C141" s="31"/>
      <c r="D141" s="2"/>
      <c r="E141" s="3"/>
      <c r="F141" s="3"/>
      <c r="G141" s="3"/>
      <c r="H141" s="4"/>
      <c r="I141" s="2" t="s">
        <v>28</v>
      </c>
      <c r="J141" s="3"/>
      <c r="K141" s="3"/>
      <c r="L141" s="4"/>
      <c r="M141" s="2"/>
      <c r="N141" s="3"/>
      <c r="O141" s="4"/>
      <c r="P141" s="2"/>
      <c r="Q141" s="3"/>
      <c r="R141" s="3"/>
      <c r="S141" s="4"/>
      <c r="T141" s="8">
        <f>ROUND(10,2)</f>
        <v>10</v>
      </c>
      <c r="U141" s="9"/>
      <c r="V141" s="10"/>
      <c r="W141" s="8">
        <f>ROUND(244.8,2)</f>
        <v>244.8</v>
      </c>
      <c r="X141" s="9"/>
      <c r="Y141" s="9"/>
      <c r="Z141" s="10"/>
      <c r="AA141" s="8">
        <f>ROUND(0,2)</f>
        <v>0</v>
      </c>
      <c r="AB141" s="9"/>
      <c r="AC141" s="10"/>
      <c r="AD141" s="32">
        <v>46153.620138890001</v>
      </c>
      <c r="AE141" s="33"/>
      <c r="AF141" s="32">
        <v>46154.041666669997</v>
      </c>
      <c r="AG141" s="34"/>
      <c r="AH141" s="33"/>
      <c r="AI141" s="2" t="s">
        <v>29</v>
      </c>
      <c r="AJ141" s="4"/>
      <c r="AK141" s="25"/>
    </row>
    <row r="142" spans="1:37" x14ac:dyDescent="0.25">
      <c r="A142" s="29">
        <v>46154</v>
      </c>
      <c r="B142" s="30"/>
      <c r="C142" s="31"/>
      <c r="D142" s="2"/>
      <c r="E142" s="3"/>
      <c r="F142" s="3"/>
      <c r="G142" s="3"/>
      <c r="H142" s="4"/>
      <c r="I142" s="2" t="s">
        <v>28</v>
      </c>
      <c r="J142" s="3"/>
      <c r="K142" s="3"/>
      <c r="L142" s="4"/>
      <c r="M142" s="2"/>
      <c r="N142" s="3"/>
      <c r="O142" s="4"/>
      <c r="P142" s="2"/>
      <c r="Q142" s="3"/>
      <c r="R142" s="3"/>
      <c r="S142" s="4"/>
      <c r="T142" s="8">
        <f>ROUND(10,2)</f>
        <v>10</v>
      </c>
      <c r="U142" s="9"/>
      <c r="V142" s="10"/>
      <c r="W142" s="8">
        <f>ROUND(244.8,2)</f>
        <v>244.8</v>
      </c>
      <c r="X142" s="9"/>
      <c r="Y142" s="9"/>
      <c r="Z142" s="10"/>
      <c r="AA142" s="8">
        <f>ROUND(0,2)</f>
        <v>0</v>
      </c>
      <c r="AB142" s="9"/>
      <c r="AC142" s="10"/>
      <c r="AD142" s="32">
        <v>46154.619444440003</v>
      </c>
      <c r="AE142" s="33"/>
      <c r="AF142" s="32">
        <v>46155.042361109998</v>
      </c>
      <c r="AG142" s="34"/>
      <c r="AH142" s="33"/>
      <c r="AI142" s="2" t="s">
        <v>29</v>
      </c>
      <c r="AJ142" s="4"/>
      <c r="AK142" s="25"/>
    </row>
    <row r="143" spans="1:37" x14ac:dyDescent="0.25">
      <c r="A143" s="29">
        <v>46155</v>
      </c>
      <c r="B143" s="30"/>
      <c r="C143" s="31"/>
      <c r="D143" s="2"/>
      <c r="E143" s="3"/>
      <c r="F143" s="3"/>
      <c r="G143" s="3"/>
      <c r="H143" s="4"/>
      <c r="I143" s="2" t="s">
        <v>28</v>
      </c>
      <c r="J143" s="3"/>
      <c r="K143" s="3"/>
      <c r="L143" s="4"/>
      <c r="M143" s="2"/>
      <c r="N143" s="3"/>
      <c r="O143" s="4"/>
      <c r="P143" s="2"/>
      <c r="Q143" s="3"/>
      <c r="R143" s="3"/>
      <c r="S143" s="4"/>
      <c r="T143" s="8">
        <f>ROUND(10,2)</f>
        <v>10</v>
      </c>
      <c r="U143" s="9"/>
      <c r="V143" s="10"/>
      <c r="W143" s="8">
        <f>ROUND(244.8,2)</f>
        <v>244.8</v>
      </c>
      <c r="X143" s="9"/>
      <c r="Y143" s="9"/>
      <c r="Z143" s="10"/>
      <c r="AA143" s="8">
        <f>ROUND(0,2)</f>
        <v>0</v>
      </c>
      <c r="AB143" s="9"/>
      <c r="AC143" s="10"/>
      <c r="AD143" s="32">
        <v>46155.620833330002</v>
      </c>
      <c r="AE143" s="33"/>
      <c r="AF143" s="32">
        <v>46156.041666669997</v>
      </c>
      <c r="AG143" s="34"/>
      <c r="AH143" s="33"/>
      <c r="AI143" s="2" t="s">
        <v>29</v>
      </c>
      <c r="AJ143" s="4"/>
      <c r="AK143" s="25"/>
    </row>
    <row r="144" spans="1:37" x14ac:dyDescent="0.25">
      <c r="A144" s="29">
        <v>46156</v>
      </c>
      <c r="B144" s="30"/>
      <c r="C144" s="31"/>
      <c r="D144" s="2"/>
      <c r="E144" s="3"/>
      <c r="F144" s="3"/>
      <c r="G144" s="3"/>
      <c r="H144" s="4"/>
      <c r="I144" s="2" t="s">
        <v>28</v>
      </c>
      <c r="J144" s="3"/>
      <c r="K144" s="3"/>
      <c r="L144" s="4"/>
      <c r="M144" s="2"/>
      <c r="N144" s="3"/>
      <c r="O144" s="4"/>
      <c r="P144" s="2"/>
      <c r="Q144" s="3"/>
      <c r="R144" s="3"/>
      <c r="S144" s="4"/>
      <c r="T144" s="8">
        <f>ROUND(10,2)</f>
        <v>10</v>
      </c>
      <c r="U144" s="9"/>
      <c r="V144" s="10"/>
      <c r="W144" s="8">
        <f>ROUND(244.8,2)</f>
        <v>244.8</v>
      </c>
      <c r="X144" s="9"/>
      <c r="Y144" s="9"/>
      <c r="Z144" s="10"/>
      <c r="AA144" s="8">
        <f>ROUND(0,2)</f>
        <v>0</v>
      </c>
      <c r="AB144" s="9"/>
      <c r="AC144" s="10"/>
      <c r="AD144" s="32">
        <v>46156.622222220001</v>
      </c>
      <c r="AE144" s="33"/>
      <c r="AF144" s="32">
        <v>46157.041666669997</v>
      </c>
      <c r="AG144" s="34"/>
      <c r="AH144" s="33"/>
      <c r="AI144" s="2" t="s">
        <v>29</v>
      </c>
      <c r="AJ144" s="4"/>
      <c r="AK144" s="25"/>
    </row>
    <row r="145" spans="1:37" x14ac:dyDescent="0.25">
      <c r="A145" s="29">
        <v>46157</v>
      </c>
      <c r="B145" s="30"/>
      <c r="C145" s="31"/>
      <c r="D145" s="2"/>
      <c r="E145" s="3"/>
      <c r="F145" s="3"/>
      <c r="G145" s="3"/>
      <c r="H145" s="4"/>
      <c r="I145" s="2" t="s">
        <v>28</v>
      </c>
      <c r="J145" s="3"/>
      <c r="K145" s="3"/>
      <c r="L145" s="4"/>
      <c r="M145" s="2"/>
      <c r="N145" s="3"/>
      <c r="O145" s="4"/>
      <c r="P145" s="2"/>
      <c r="Q145" s="3"/>
      <c r="R145" s="3"/>
      <c r="S145" s="4"/>
      <c r="T145" s="8">
        <f>ROUND(8,2)</f>
        <v>8</v>
      </c>
      <c r="U145" s="9"/>
      <c r="V145" s="10"/>
      <c r="W145" s="8">
        <f>ROUND(293.76,2)</f>
        <v>293.76</v>
      </c>
      <c r="X145" s="9"/>
      <c r="Y145" s="9"/>
      <c r="Z145" s="10"/>
      <c r="AA145" s="8">
        <f>ROUND(0,2)</f>
        <v>0</v>
      </c>
      <c r="AB145" s="9"/>
      <c r="AC145" s="10"/>
      <c r="AD145" s="32">
        <v>46157.624305559999</v>
      </c>
      <c r="AE145" s="33"/>
      <c r="AF145" s="32">
        <v>46157.958333330003</v>
      </c>
      <c r="AG145" s="34"/>
      <c r="AH145" s="33"/>
      <c r="AI145" s="2" t="s">
        <v>29</v>
      </c>
      <c r="AJ145" s="4"/>
      <c r="AK145" s="25"/>
    </row>
    <row r="146" spans="1:37" x14ac:dyDescent="0.25">
      <c r="A146" s="35" t="s">
        <v>11</v>
      </c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7" t="s">
        <v>51</v>
      </c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8"/>
      <c r="AK146" s="25"/>
    </row>
    <row r="147" spans="1:37" x14ac:dyDescent="0.25">
      <c r="A147" s="39" t="s">
        <v>13</v>
      </c>
      <c r="B147" s="40"/>
      <c r="C147" s="40"/>
      <c r="D147" s="40"/>
      <c r="E147" s="37" t="s">
        <v>14</v>
      </c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40" t="s">
        <v>15</v>
      </c>
      <c r="W147" s="40"/>
      <c r="X147" s="40"/>
      <c r="Y147" s="40"/>
      <c r="Z147" s="37" t="s">
        <v>16</v>
      </c>
      <c r="AA147" s="37"/>
      <c r="AB147" s="37"/>
      <c r="AC147" s="37"/>
      <c r="AD147" s="37"/>
      <c r="AE147" s="37"/>
      <c r="AF147" s="37"/>
      <c r="AG147" s="37"/>
      <c r="AH147" s="37"/>
      <c r="AI147" s="37"/>
      <c r="AJ147" s="38"/>
      <c r="AK147" s="25"/>
    </row>
    <row r="148" spans="1:37" x14ac:dyDescent="0.25">
      <c r="A148" s="41" t="s">
        <v>17</v>
      </c>
      <c r="B148" s="42"/>
      <c r="C148" s="42"/>
      <c r="D148" s="43" t="s">
        <v>18</v>
      </c>
      <c r="E148" s="43"/>
      <c r="F148" s="43"/>
      <c r="G148" s="43"/>
      <c r="H148" s="43"/>
      <c r="I148" s="44" t="s">
        <v>19</v>
      </c>
      <c r="J148" s="44"/>
      <c r="K148" s="44"/>
      <c r="L148" s="44"/>
      <c r="M148" s="45" t="s">
        <v>20</v>
      </c>
      <c r="N148" s="45"/>
      <c r="O148" s="45"/>
      <c r="P148" s="46" t="s">
        <v>21</v>
      </c>
      <c r="Q148" s="46"/>
      <c r="R148" s="46"/>
      <c r="S148" s="46"/>
      <c r="T148" s="46" t="s">
        <v>22</v>
      </c>
      <c r="U148" s="46"/>
      <c r="V148" s="46"/>
      <c r="W148" s="47" t="s">
        <v>23</v>
      </c>
      <c r="X148" s="47"/>
      <c r="Y148" s="47"/>
      <c r="Z148" s="47"/>
      <c r="AA148" s="48" t="s">
        <v>24</v>
      </c>
      <c r="AB148" s="48"/>
      <c r="AC148" s="48"/>
      <c r="AD148" s="42" t="s">
        <v>25</v>
      </c>
      <c r="AE148" s="42"/>
      <c r="AF148" s="49" t="s">
        <v>26</v>
      </c>
      <c r="AG148" s="49"/>
      <c r="AH148" s="49"/>
      <c r="AI148" s="49" t="s">
        <v>27</v>
      </c>
      <c r="AJ148" s="50"/>
      <c r="AK148" s="25"/>
    </row>
    <row r="149" spans="1:37" x14ac:dyDescent="0.25">
      <c r="A149" s="29">
        <v>46152</v>
      </c>
      <c r="B149" s="30"/>
      <c r="C149" s="31"/>
      <c r="D149" s="2"/>
      <c r="E149" s="3"/>
      <c r="F149" s="3"/>
      <c r="G149" s="3"/>
      <c r="H149" s="4"/>
      <c r="I149" s="2" t="s">
        <v>28</v>
      </c>
      <c r="J149" s="3"/>
      <c r="K149" s="3"/>
      <c r="L149" s="4"/>
      <c r="M149" s="2"/>
      <c r="N149" s="3"/>
      <c r="O149" s="4"/>
      <c r="P149" s="2"/>
      <c r="Q149" s="3"/>
      <c r="R149" s="3"/>
      <c r="S149" s="4"/>
      <c r="T149" s="8">
        <f>ROUND(10,2)</f>
        <v>10</v>
      </c>
      <c r="U149" s="9"/>
      <c r="V149" s="10"/>
      <c r="W149" s="8">
        <f>ROUND(244.8,2)</f>
        <v>244.8</v>
      </c>
      <c r="X149" s="9"/>
      <c r="Y149" s="9"/>
      <c r="Z149" s="10"/>
      <c r="AA149" s="8">
        <f t="shared" ref="AA149:AA154" si="4">ROUND(0,2)</f>
        <v>0</v>
      </c>
      <c r="AB149" s="9"/>
      <c r="AC149" s="10"/>
      <c r="AD149" s="32">
        <v>46152.87291667</v>
      </c>
      <c r="AE149" s="33"/>
      <c r="AF149" s="32">
        <v>46153.292361109998</v>
      </c>
      <c r="AG149" s="34"/>
      <c r="AH149" s="33"/>
      <c r="AI149" s="2" t="s">
        <v>33</v>
      </c>
      <c r="AJ149" s="4"/>
      <c r="AK149" s="25"/>
    </row>
    <row r="150" spans="1:37" x14ac:dyDescent="0.25">
      <c r="A150" s="29">
        <v>46153</v>
      </c>
      <c r="B150" s="30"/>
      <c r="C150" s="31"/>
      <c r="D150" s="2"/>
      <c r="E150" s="3"/>
      <c r="F150" s="3"/>
      <c r="G150" s="3"/>
      <c r="H150" s="4"/>
      <c r="I150" s="2" t="s">
        <v>28</v>
      </c>
      <c r="J150" s="3"/>
      <c r="K150" s="3"/>
      <c r="L150" s="4"/>
      <c r="M150" s="2"/>
      <c r="N150" s="3"/>
      <c r="O150" s="4"/>
      <c r="P150" s="2" t="s">
        <v>39</v>
      </c>
      <c r="Q150" s="3"/>
      <c r="R150" s="3"/>
      <c r="S150" s="4"/>
      <c r="T150" s="8">
        <f>ROUND(12,2)</f>
        <v>12</v>
      </c>
      <c r="U150" s="9"/>
      <c r="V150" s="10"/>
      <c r="W150" s="8">
        <f>ROUND(293.76,2)</f>
        <v>293.76</v>
      </c>
      <c r="X150" s="9"/>
      <c r="Y150" s="9"/>
      <c r="Z150" s="10"/>
      <c r="AA150" s="8">
        <f t="shared" si="4"/>
        <v>0</v>
      </c>
      <c r="AB150" s="9"/>
      <c r="AC150" s="10"/>
      <c r="AD150" s="32">
        <v>46153.873611110001</v>
      </c>
      <c r="AE150" s="33"/>
      <c r="AF150" s="32">
        <v>46154.376388889999</v>
      </c>
      <c r="AG150" s="34"/>
      <c r="AH150" s="33"/>
      <c r="AI150" s="2" t="s">
        <v>33</v>
      </c>
      <c r="AJ150" s="4"/>
      <c r="AK150" s="25"/>
    </row>
    <row r="151" spans="1:37" x14ac:dyDescent="0.25">
      <c r="A151" s="29">
        <v>46154</v>
      </c>
      <c r="B151" s="30"/>
      <c r="C151" s="31"/>
      <c r="D151" s="2"/>
      <c r="E151" s="3"/>
      <c r="F151" s="3"/>
      <c r="G151" s="3"/>
      <c r="H151" s="4"/>
      <c r="I151" s="2" t="s">
        <v>28</v>
      </c>
      <c r="J151" s="3"/>
      <c r="K151" s="3"/>
      <c r="L151" s="4"/>
      <c r="M151" s="2"/>
      <c r="N151" s="3"/>
      <c r="O151" s="4"/>
      <c r="P151" s="2"/>
      <c r="Q151" s="3"/>
      <c r="R151" s="3"/>
      <c r="S151" s="4"/>
      <c r="T151" s="8">
        <f>ROUND(10,2)</f>
        <v>10</v>
      </c>
      <c r="U151" s="9"/>
      <c r="V151" s="10"/>
      <c r="W151" s="8">
        <f>ROUND(244.8,2)</f>
        <v>244.8</v>
      </c>
      <c r="X151" s="9"/>
      <c r="Y151" s="9"/>
      <c r="Z151" s="10"/>
      <c r="AA151" s="8">
        <f t="shared" si="4"/>
        <v>0</v>
      </c>
      <c r="AB151" s="9"/>
      <c r="AC151" s="10"/>
      <c r="AD151" s="32">
        <v>46154.875</v>
      </c>
      <c r="AE151" s="33"/>
      <c r="AF151" s="32">
        <v>46155.293055560003</v>
      </c>
      <c r="AG151" s="34"/>
      <c r="AH151" s="33"/>
      <c r="AI151" s="2" t="s">
        <v>33</v>
      </c>
      <c r="AJ151" s="4"/>
      <c r="AK151" s="25"/>
    </row>
    <row r="152" spans="1:37" x14ac:dyDescent="0.25">
      <c r="A152" s="29">
        <v>46155</v>
      </c>
      <c r="B152" s="30"/>
      <c r="C152" s="31"/>
      <c r="D152" s="2"/>
      <c r="E152" s="3"/>
      <c r="F152" s="3"/>
      <c r="G152" s="3"/>
      <c r="H152" s="4"/>
      <c r="I152" s="2" t="s">
        <v>28</v>
      </c>
      <c r="J152" s="3"/>
      <c r="K152" s="3"/>
      <c r="L152" s="4"/>
      <c r="M152" s="2"/>
      <c r="N152" s="3"/>
      <c r="O152" s="4"/>
      <c r="P152" s="2"/>
      <c r="Q152" s="3"/>
      <c r="R152" s="3"/>
      <c r="S152" s="4"/>
      <c r="T152" s="8">
        <f>ROUND(10,2)</f>
        <v>10</v>
      </c>
      <c r="U152" s="9"/>
      <c r="V152" s="10"/>
      <c r="W152" s="8">
        <f>ROUND(269.28,2)</f>
        <v>269.27999999999997</v>
      </c>
      <c r="X152" s="9"/>
      <c r="Y152" s="9"/>
      <c r="Z152" s="10"/>
      <c r="AA152" s="8">
        <f t="shared" si="4"/>
        <v>0</v>
      </c>
      <c r="AB152" s="9"/>
      <c r="AC152" s="10"/>
      <c r="AD152" s="32">
        <v>46155.874305559999</v>
      </c>
      <c r="AE152" s="33"/>
      <c r="AF152" s="32">
        <v>46156.291666669997</v>
      </c>
      <c r="AG152" s="34"/>
      <c r="AH152" s="33"/>
      <c r="AI152" s="2" t="s">
        <v>33</v>
      </c>
      <c r="AJ152" s="4"/>
      <c r="AK152" s="25"/>
    </row>
    <row r="153" spans="1:37" x14ac:dyDescent="0.25">
      <c r="A153" s="29">
        <v>46156</v>
      </c>
      <c r="B153" s="30"/>
      <c r="C153" s="31"/>
      <c r="D153" s="2"/>
      <c r="E153" s="3"/>
      <c r="F153" s="3"/>
      <c r="G153" s="3"/>
      <c r="H153" s="4"/>
      <c r="I153" s="2" t="s">
        <v>28</v>
      </c>
      <c r="J153" s="3"/>
      <c r="K153" s="3"/>
      <c r="L153" s="4"/>
      <c r="M153" s="2"/>
      <c r="N153" s="3"/>
      <c r="O153" s="4"/>
      <c r="P153" s="2"/>
      <c r="Q153" s="3"/>
      <c r="R153" s="3"/>
      <c r="S153" s="4"/>
      <c r="T153" s="8">
        <f>ROUND(10,2)</f>
        <v>10</v>
      </c>
      <c r="U153" s="9"/>
      <c r="V153" s="10"/>
      <c r="W153" s="8">
        <f>ROUND(367.2,2)</f>
        <v>367.2</v>
      </c>
      <c r="X153" s="9"/>
      <c r="Y153" s="9"/>
      <c r="Z153" s="10"/>
      <c r="AA153" s="8">
        <f t="shared" si="4"/>
        <v>0</v>
      </c>
      <c r="AB153" s="9"/>
      <c r="AC153" s="10"/>
      <c r="AD153" s="32">
        <v>46156.873611110001</v>
      </c>
      <c r="AE153" s="33"/>
      <c r="AF153" s="32">
        <v>46157.291666669997</v>
      </c>
      <c r="AG153" s="34"/>
      <c r="AH153" s="33"/>
      <c r="AI153" s="2" t="s">
        <v>33</v>
      </c>
      <c r="AJ153" s="4"/>
      <c r="AK153" s="25"/>
    </row>
    <row r="154" spans="1:37" x14ac:dyDescent="0.25">
      <c r="A154" s="29">
        <v>46159</v>
      </c>
      <c r="B154" s="30"/>
      <c r="C154" s="31"/>
      <c r="D154" s="2"/>
      <c r="E154" s="3"/>
      <c r="F154" s="3"/>
      <c r="G154" s="3"/>
      <c r="H154" s="4"/>
      <c r="I154" s="2" t="s">
        <v>28</v>
      </c>
      <c r="J154" s="3"/>
      <c r="K154" s="3"/>
      <c r="L154" s="4"/>
      <c r="M154" s="2"/>
      <c r="N154" s="3"/>
      <c r="O154" s="4"/>
      <c r="P154" s="2"/>
      <c r="Q154" s="3"/>
      <c r="R154" s="3"/>
      <c r="S154" s="4"/>
      <c r="T154" s="5"/>
      <c r="U154" s="6"/>
      <c r="V154" s="7"/>
      <c r="W154" s="5"/>
      <c r="X154" s="6"/>
      <c r="Y154" s="6"/>
      <c r="Z154" s="7"/>
      <c r="AA154" s="8">
        <f t="shared" si="4"/>
        <v>0</v>
      </c>
      <c r="AB154" s="9"/>
      <c r="AC154" s="10"/>
      <c r="AD154" s="32">
        <v>46159.873611110001</v>
      </c>
      <c r="AE154" s="33"/>
      <c r="AF154" s="32">
        <v>46160.293749999997</v>
      </c>
      <c r="AG154" s="34"/>
      <c r="AH154" s="33"/>
      <c r="AI154" s="2" t="s">
        <v>33</v>
      </c>
      <c r="AJ154" s="4"/>
      <c r="AK154" s="25"/>
    </row>
    <row r="155" spans="1:37" x14ac:dyDescent="0.25">
      <c r="A155" s="35" t="s">
        <v>11</v>
      </c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7" t="s">
        <v>52</v>
      </c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8"/>
      <c r="AK155" s="25"/>
    </row>
    <row r="156" spans="1:37" x14ac:dyDescent="0.25">
      <c r="A156" s="39" t="s">
        <v>13</v>
      </c>
      <c r="B156" s="40"/>
      <c r="C156" s="40"/>
      <c r="D156" s="40"/>
      <c r="E156" s="37" t="s">
        <v>14</v>
      </c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40" t="s">
        <v>15</v>
      </c>
      <c r="W156" s="40"/>
      <c r="X156" s="40"/>
      <c r="Y156" s="40"/>
      <c r="Z156" s="37" t="s">
        <v>16</v>
      </c>
      <c r="AA156" s="37"/>
      <c r="AB156" s="37"/>
      <c r="AC156" s="37"/>
      <c r="AD156" s="37"/>
      <c r="AE156" s="37"/>
      <c r="AF156" s="37"/>
      <c r="AG156" s="37"/>
      <c r="AH156" s="37"/>
      <c r="AI156" s="37"/>
      <c r="AJ156" s="38"/>
      <c r="AK156" s="25"/>
    </row>
    <row r="157" spans="1:37" x14ac:dyDescent="0.25">
      <c r="A157" s="41" t="s">
        <v>17</v>
      </c>
      <c r="B157" s="42"/>
      <c r="C157" s="42"/>
      <c r="D157" s="43" t="s">
        <v>18</v>
      </c>
      <c r="E157" s="43"/>
      <c r="F157" s="43"/>
      <c r="G157" s="43"/>
      <c r="H157" s="43"/>
      <c r="I157" s="44" t="s">
        <v>19</v>
      </c>
      <c r="J157" s="44"/>
      <c r="K157" s="44"/>
      <c r="L157" s="44"/>
      <c r="M157" s="45" t="s">
        <v>20</v>
      </c>
      <c r="N157" s="45"/>
      <c r="O157" s="45"/>
      <c r="P157" s="46" t="s">
        <v>21</v>
      </c>
      <c r="Q157" s="46"/>
      <c r="R157" s="46"/>
      <c r="S157" s="46"/>
      <c r="T157" s="46" t="s">
        <v>22</v>
      </c>
      <c r="U157" s="46"/>
      <c r="V157" s="46"/>
      <c r="W157" s="47" t="s">
        <v>23</v>
      </c>
      <c r="X157" s="47"/>
      <c r="Y157" s="47"/>
      <c r="Z157" s="47"/>
      <c r="AA157" s="48" t="s">
        <v>24</v>
      </c>
      <c r="AB157" s="48"/>
      <c r="AC157" s="48"/>
      <c r="AD157" s="42" t="s">
        <v>25</v>
      </c>
      <c r="AE157" s="42"/>
      <c r="AF157" s="49" t="s">
        <v>26</v>
      </c>
      <c r="AG157" s="49"/>
      <c r="AH157" s="49"/>
      <c r="AI157" s="49" t="s">
        <v>27</v>
      </c>
      <c r="AJ157" s="50"/>
      <c r="AK157" s="25"/>
    </row>
    <row r="158" spans="1:37" x14ac:dyDescent="0.25">
      <c r="A158" s="29">
        <v>46153</v>
      </c>
      <c r="B158" s="30"/>
      <c r="C158" s="31"/>
      <c r="D158" s="2"/>
      <c r="E158" s="3"/>
      <c r="F158" s="3"/>
      <c r="G158" s="3"/>
      <c r="H158" s="4"/>
      <c r="I158" s="2" t="s">
        <v>28</v>
      </c>
      <c r="J158" s="3"/>
      <c r="K158" s="3"/>
      <c r="L158" s="4"/>
      <c r="M158" s="2"/>
      <c r="N158" s="3"/>
      <c r="O158" s="4"/>
      <c r="P158" s="2"/>
      <c r="Q158" s="3"/>
      <c r="R158" s="3"/>
      <c r="S158" s="4"/>
      <c r="T158" s="8">
        <f>ROUND(10,2)</f>
        <v>10</v>
      </c>
      <c r="U158" s="9"/>
      <c r="V158" s="10"/>
      <c r="W158" s="8">
        <f>ROUND(244.8,2)</f>
        <v>244.8</v>
      </c>
      <c r="X158" s="9"/>
      <c r="Y158" s="9"/>
      <c r="Z158" s="10"/>
      <c r="AA158" s="8">
        <f>ROUND(0,2)</f>
        <v>0</v>
      </c>
      <c r="AB158" s="9"/>
      <c r="AC158" s="10"/>
      <c r="AD158" s="32">
        <v>46153.617361110002</v>
      </c>
      <c r="AE158" s="33"/>
      <c r="AF158" s="32">
        <v>46154.041666669997</v>
      </c>
      <c r="AG158" s="34"/>
      <c r="AH158" s="33"/>
      <c r="AI158" s="2" t="s">
        <v>29</v>
      </c>
      <c r="AJ158" s="4"/>
      <c r="AK158" s="25"/>
    </row>
    <row r="159" spans="1:37" x14ac:dyDescent="0.25">
      <c r="A159" s="29">
        <v>46154</v>
      </c>
      <c r="B159" s="30"/>
      <c r="C159" s="31"/>
      <c r="D159" s="2"/>
      <c r="E159" s="3"/>
      <c r="F159" s="3"/>
      <c r="G159" s="3"/>
      <c r="H159" s="4"/>
      <c r="I159" s="2" t="s">
        <v>28</v>
      </c>
      <c r="J159" s="3"/>
      <c r="K159" s="3"/>
      <c r="L159" s="4"/>
      <c r="M159" s="2"/>
      <c r="N159" s="3"/>
      <c r="O159" s="4"/>
      <c r="P159" s="2"/>
      <c r="Q159" s="3"/>
      <c r="R159" s="3"/>
      <c r="S159" s="4"/>
      <c r="T159" s="8">
        <f>ROUND(10,2)</f>
        <v>10</v>
      </c>
      <c r="U159" s="9"/>
      <c r="V159" s="10"/>
      <c r="W159" s="8">
        <f>ROUND(244.8,2)</f>
        <v>244.8</v>
      </c>
      <c r="X159" s="9"/>
      <c r="Y159" s="9"/>
      <c r="Z159" s="10"/>
      <c r="AA159" s="8">
        <f>ROUND(0,2)</f>
        <v>0</v>
      </c>
      <c r="AB159" s="9"/>
      <c r="AC159" s="10"/>
      <c r="AD159" s="32">
        <v>46154.617361110002</v>
      </c>
      <c r="AE159" s="33"/>
      <c r="AF159" s="32">
        <v>46155.041666669997</v>
      </c>
      <c r="AG159" s="34"/>
      <c r="AH159" s="33"/>
      <c r="AI159" s="2" t="s">
        <v>29</v>
      </c>
      <c r="AJ159" s="4"/>
      <c r="AK159" s="25"/>
    </row>
    <row r="160" spans="1:37" x14ac:dyDescent="0.25">
      <c r="A160" s="29">
        <v>46155</v>
      </c>
      <c r="B160" s="30"/>
      <c r="C160" s="31"/>
      <c r="D160" s="2"/>
      <c r="E160" s="3"/>
      <c r="F160" s="3"/>
      <c r="G160" s="3"/>
      <c r="H160" s="4"/>
      <c r="I160" s="2" t="s">
        <v>28</v>
      </c>
      <c r="J160" s="3"/>
      <c r="K160" s="3"/>
      <c r="L160" s="4"/>
      <c r="M160" s="2"/>
      <c r="N160" s="3"/>
      <c r="O160" s="4"/>
      <c r="P160" s="2"/>
      <c r="Q160" s="3"/>
      <c r="R160" s="3"/>
      <c r="S160" s="4"/>
      <c r="T160" s="8">
        <f>ROUND(12,2)</f>
        <v>12</v>
      </c>
      <c r="U160" s="9"/>
      <c r="V160" s="10"/>
      <c r="W160" s="8">
        <f>ROUND(293.76,2)</f>
        <v>293.76</v>
      </c>
      <c r="X160" s="9"/>
      <c r="Y160" s="9"/>
      <c r="Z160" s="10"/>
      <c r="AA160" s="8">
        <f>ROUND(0,2)</f>
        <v>0</v>
      </c>
      <c r="AB160" s="9"/>
      <c r="AC160" s="10"/>
      <c r="AD160" s="32">
        <v>46155.617361110002</v>
      </c>
      <c r="AE160" s="33"/>
      <c r="AF160" s="32">
        <v>46156.125</v>
      </c>
      <c r="AG160" s="34"/>
      <c r="AH160" s="33"/>
      <c r="AI160" s="2" t="s">
        <v>29</v>
      </c>
      <c r="AJ160" s="4"/>
      <c r="AK160" s="25"/>
    </row>
    <row r="161" spans="1:37" x14ac:dyDescent="0.25">
      <c r="A161" s="29">
        <v>46156</v>
      </c>
      <c r="B161" s="30"/>
      <c r="C161" s="31"/>
      <c r="D161" s="2"/>
      <c r="E161" s="3"/>
      <c r="F161" s="3"/>
      <c r="G161" s="3"/>
      <c r="H161" s="4"/>
      <c r="I161" s="2" t="s">
        <v>28</v>
      </c>
      <c r="J161" s="3"/>
      <c r="K161" s="3"/>
      <c r="L161" s="4"/>
      <c r="M161" s="2"/>
      <c r="N161" s="3"/>
      <c r="O161" s="4"/>
      <c r="P161" s="2"/>
      <c r="Q161" s="3"/>
      <c r="R161" s="3"/>
      <c r="S161" s="4"/>
      <c r="T161" s="8">
        <f>ROUND(12,2)</f>
        <v>12</v>
      </c>
      <c r="U161" s="9"/>
      <c r="V161" s="10"/>
      <c r="W161" s="8">
        <f>ROUND(342.72,2)</f>
        <v>342.72</v>
      </c>
      <c r="X161" s="9"/>
      <c r="Y161" s="9"/>
      <c r="Z161" s="10"/>
      <c r="AA161" s="8">
        <f>ROUND(0,2)</f>
        <v>0</v>
      </c>
      <c r="AB161" s="9"/>
      <c r="AC161" s="10"/>
      <c r="AD161" s="32">
        <v>46156.617361110002</v>
      </c>
      <c r="AE161" s="33"/>
      <c r="AF161" s="32">
        <v>46157.125</v>
      </c>
      <c r="AG161" s="34"/>
      <c r="AH161" s="33"/>
      <c r="AI161" s="2" t="s">
        <v>29</v>
      </c>
      <c r="AJ161" s="4"/>
      <c r="AK161" s="25"/>
    </row>
    <row r="162" spans="1:37" x14ac:dyDescent="0.25">
      <c r="A162" s="29">
        <v>46157</v>
      </c>
      <c r="B162" s="30"/>
      <c r="C162" s="31"/>
      <c r="D162" s="2"/>
      <c r="E162" s="3"/>
      <c r="F162" s="3"/>
      <c r="G162" s="3"/>
      <c r="H162" s="4"/>
      <c r="I162" s="2" t="s">
        <v>28</v>
      </c>
      <c r="J162" s="3"/>
      <c r="K162" s="3"/>
      <c r="L162" s="4"/>
      <c r="M162" s="2"/>
      <c r="N162" s="3"/>
      <c r="O162" s="4"/>
      <c r="P162" s="2"/>
      <c r="Q162" s="3"/>
      <c r="R162" s="3"/>
      <c r="S162" s="4"/>
      <c r="T162" s="8">
        <f>ROUND(8,2)</f>
        <v>8</v>
      </c>
      <c r="U162" s="9"/>
      <c r="V162" s="10"/>
      <c r="W162" s="8">
        <f>ROUND(293.76,2)</f>
        <v>293.76</v>
      </c>
      <c r="X162" s="9"/>
      <c r="Y162" s="9"/>
      <c r="Z162" s="10"/>
      <c r="AA162" s="8">
        <f>ROUND(0,2)</f>
        <v>0</v>
      </c>
      <c r="AB162" s="9"/>
      <c r="AC162" s="10"/>
      <c r="AD162" s="32">
        <v>46157.622222220001</v>
      </c>
      <c r="AE162" s="33"/>
      <c r="AF162" s="32">
        <v>46157.958333330003</v>
      </c>
      <c r="AG162" s="34"/>
      <c r="AH162" s="33"/>
      <c r="AI162" s="2" t="s">
        <v>29</v>
      </c>
      <c r="AJ162" s="4"/>
      <c r="AK162" s="25"/>
    </row>
    <row r="163" spans="1:37" x14ac:dyDescent="0.25">
      <c r="A163" s="35" t="s">
        <v>11</v>
      </c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7" t="s">
        <v>53</v>
      </c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8"/>
      <c r="AK163" s="25"/>
    </row>
    <row r="164" spans="1:37" x14ac:dyDescent="0.25">
      <c r="A164" s="39" t="s">
        <v>13</v>
      </c>
      <c r="B164" s="40"/>
      <c r="C164" s="40"/>
      <c r="D164" s="40"/>
      <c r="E164" s="37" t="s">
        <v>14</v>
      </c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40" t="s">
        <v>15</v>
      </c>
      <c r="W164" s="40"/>
      <c r="X164" s="40"/>
      <c r="Y164" s="40"/>
      <c r="Z164" s="37" t="s">
        <v>16</v>
      </c>
      <c r="AA164" s="37"/>
      <c r="AB164" s="37"/>
      <c r="AC164" s="37"/>
      <c r="AD164" s="37"/>
      <c r="AE164" s="37"/>
      <c r="AF164" s="37"/>
      <c r="AG164" s="37"/>
      <c r="AH164" s="37"/>
      <c r="AI164" s="37"/>
      <c r="AJ164" s="38"/>
      <c r="AK164" s="25"/>
    </row>
    <row r="165" spans="1:37" x14ac:dyDescent="0.25">
      <c r="A165" s="41" t="s">
        <v>17</v>
      </c>
      <c r="B165" s="42"/>
      <c r="C165" s="42"/>
      <c r="D165" s="43" t="s">
        <v>18</v>
      </c>
      <c r="E165" s="43"/>
      <c r="F165" s="43"/>
      <c r="G165" s="43"/>
      <c r="H165" s="43"/>
      <c r="I165" s="44" t="s">
        <v>19</v>
      </c>
      <c r="J165" s="44"/>
      <c r="K165" s="44"/>
      <c r="L165" s="44"/>
      <c r="M165" s="45" t="s">
        <v>20</v>
      </c>
      <c r="N165" s="45"/>
      <c r="O165" s="45"/>
      <c r="P165" s="46" t="s">
        <v>21</v>
      </c>
      <c r="Q165" s="46"/>
      <c r="R165" s="46"/>
      <c r="S165" s="46"/>
      <c r="T165" s="46" t="s">
        <v>22</v>
      </c>
      <c r="U165" s="46"/>
      <c r="V165" s="46"/>
      <c r="W165" s="47" t="s">
        <v>23</v>
      </c>
      <c r="X165" s="47"/>
      <c r="Y165" s="47"/>
      <c r="Z165" s="47"/>
      <c r="AA165" s="48" t="s">
        <v>24</v>
      </c>
      <c r="AB165" s="48"/>
      <c r="AC165" s="48"/>
      <c r="AD165" s="42" t="s">
        <v>25</v>
      </c>
      <c r="AE165" s="42"/>
      <c r="AF165" s="49" t="s">
        <v>26</v>
      </c>
      <c r="AG165" s="49"/>
      <c r="AH165" s="49"/>
      <c r="AI165" s="49" t="s">
        <v>27</v>
      </c>
      <c r="AJ165" s="50"/>
      <c r="AK165" s="25"/>
    </row>
    <row r="166" spans="1:37" x14ac:dyDescent="0.25">
      <c r="A166" s="29">
        <v>46153</v>
      </c>
      <c r="B166" s="30"/>
      <c r="C166" s="31"/>
      <c r="D166" s="2"/>
      <c r="E166" s="3"/>
      <c r="F166" s="3"/>
      <c r="G166" s="3"/>
      <c r="H166" s="4"/>
      <c r="I166" s="2" t="s">
        <v>28</v>
      </c>
      <c r="J166" s="3"/>
      <c r="K166" s="3"/>
      <c r="L166" s="4"/>
      <c r="M166" s="2"/>
      <c r="N166" s="3"/>
      <c r="O166" s="4"/>
      <c r="P166" s="2"/>
      <c r="Q166" s="3"/>
      <c r="R166" s="3"/>
      <c r="S166" s="4"/>
      <c r="T166" s="8">
        <f>ROUND(10,2)</f>
        <v>10</v>
      </c>
      <c r="U166" s="9"/>
      <c r="V166" s="10"/>
      <c r="W166" s="8">
        <f>ROUND(244.8,2)</f>
        <v>244.8</v>
      </c>
      <c r="X166" s="9"/>
      <c r="Y166" s="9"/>
      <c r="Z166" s="10"/>
      <c r="AA166" s="8">
        <f>ROUND(0,2)</f>
        <v>0</v>
      </c>
      <c r="AB166" s="9"/>
      <c r="AC166" s="10"/>
      <c r="AD166" s="32">
        <v>46153.617361110002</v>
      </c>
      <c r="AE166" s="33"/>
      <c r="AF166" s="32">
        <v>46154.041666669997</v>
      </c>
      <c r="AG166" s="34"/>
      <c r="AH166" s="33"/>
      <c r="AI166" s="2" t="s">
        <v>29</v>
      </c>
      <c r="AJ166" s="4"/>
      <c r="AK166" s="25"/>
    </row>
    <row r="167" spans="1:37" x14ac:dyDescent="0.25">
      <c r="A167" s="29">
        <v>46154</v>
      </c>
      <c r="B167" s="30"/>
      <c r="C167" s="31"/>
      <c r="D167" s="2"/>
      <c r="E167" s="3"/>
      <c r="F167" s="3"/>
      <c r="G167" s="3"/>
      <c r="H167" s="4"/>
      <c r="I167" s="2" t="s">
        <v>28</v>
      </c>
      <c r="J167" s="3"/>
      <c r="K167" s="3"/>
      <c r="L167" s="4"/>
      <c r="M167" s="2"/>
      <c r="N167" s="3"/>
      <c r="O167" s="4"/>
      <c r="P167" s="2"/>
      <c r="Q167" s="3"/>
      <c r="R167" s="3"/>
      <c r="S167" s="4"/>
      <c r="T167" s="8">
        <f>ROUND(10,2)</f>
        <v>10</v>
      </c>
      <c r="U167" s="9"/>
      <c r="V167" s="10"/>
      <c r="W167" s="8">
        <f>ROUND(244.8,2)</f>
        <v>244.8</v>
      </c>
      <c r="X167" s="9"/>
      <c r="Y167" s="9"/>
      <c r="Z167" s="10"/>
      <c r="AA167" s="8">
        <f>ROUND(0,2)</f>
        <v>0</v>
      </c>
      <c r="AB167" s="9"/>
      <c r="AC167" s="10"/>
      <c r="AD167" s="32">
        <v>46154.61805556</v>
      </c>
      <c r="AE167" s="33"/>
      <c r="AF167" s="32">
        <v>46155.041666669997</v>
      </c>
      <c r="AG167" s="34"/>
      <c r="AH167" s="33"/>
      <c r="AI167" s="2" t="s">
        <v>29</v>
      </c>
      <c r="AJ167" s="4"/>
      <c r="AK167" s="25"/>
    </row>
    <row r="168" spans="1:37" x14ac:dyDescent="0.25">
      <c r="A168" s="29">
        <v>46155</v>
      </c>
      <c r="B168" s="30"/>
      <c r="C168" s="31"/>
      <c r="D168" s="2"/>
      <c r="E168" s="3"/>
      <c r="F168" s="3"/>
      <c r="G168" s="3"/>
      <c r="H168" s="4"/>
      <c r="I168" s="2" t="s">
        <v>28</v>
      </c>
      <c r="J168" s="3"/>
      <c r="K168" s="3"/>
      <c r="L168" s="4"/>
      <c r="M168" s="2"/>
      <c r="N168" s="3"/>
      <c r="O168" s="4"/>
      <c r="P168" s="2"/>
      <c r="Q168" s="3"/>
      <c r="R168" s="3"/>
      <c r="S168" s="4"/>
      <c r="T168" s="8">
        <f>ROUND(12,2)</f>
        <v>12</v>
      </c>
      <c r="U168" s="9"/>
      <c r="V168" s="10"/>
      <c r="W168" s="8">
        <f>ROUND(293.76,2)</f>
        <v>293.76</v>
      </c>
      <c r="X168" s="9"/>
      <c r="Y168" s="9"/>
      <c r="Z168" s="10"/>
      <c r="AA168" s="8">
        <f>ROUND(0,2)</f>
        <v>0</v>
      </c>
      <c r="AB168" s="9"/>
      <c r="AC168" s="10"/>
      <c r="AD168" s="32">
        <v>46155.617361110002</v>
      </c>
      <c r="AE168" s="33"/>
      <c r="AF168" s="32">
        <v>46156.125</v>
      </c>
      <c r="AG168" s="34"/>
      <c r="AH168" s="33"/>
      <c r="AI168" s="2" t="s">
        <v>29</v>
      </c>
      <c r="AJ168" s="4"/>
      <c r="AK168" s="25"/>
    </row>
    <row r="169" spans="1:37" x14ac:dyDescent="0.25">
      <c r="A169" s="29">
        <v>46156</v>
      </c>
      <c r="B169" s="30"/>
      <c r="C169" s="31"/>
      <c r="D169" s="2"/>
      <c r="E169" s="3"/>
      <c r="F169" s="3"/>
      <c r="G169" s="3"/>
      <c r="H169" s="4"/>
      <c r="I169" s="2" t="s">
        <v>28</v>
      </c>
      <c r="J169" s="3"/>
      <c r="K169" s="3"/>
      <c r="L169" s="4"/>
      <c r="M169" s="2"/>
      <c r="N169" s="3"/>
      <c r="O169" s="4"/>
      <c r="P169" s="2"/>
      <c r="Q169" s="3"/>
      <c r="R169" s="3"/>
      <c r="S169" s="4"/>
      <c r="T169" s="8">
        <f>ROUND(12,2)</f>
        <v>12</v>
      </c>
      <c r="U169" s="9"/>
      <c r="V169" s="10"/>
      <c r="W169" s="8">
        <f>ROUND(342.72,2)</f>
        <v>342.72</v>
      </c>
      <c r="X169" s="9"/>
      <c r="Y169" s="9"/>
      <c r="Z169" s="10"/>
      <c r="AA169" s="8">
        <f>ROUND(0,2)</f>
        <v>0</v>
      </c>
      <c r="AB169" s="9"/>
      <c r="AC169" s="10"/>
      <c r="AD169" s="32">
        <v>46156.617361110002</v>
      </c>
      <c r="AE169" s="33"/>
      <c r="AF169" s="32">
        <v>46157.125</v>
      </c>
      <c r="AG169" s="34"/>
      <c r="AH169" s="33"/>
      <c r="AI169" s="2" t="s">
        <v>29</v>
      </c>
      <c r="AJ169" s="4"/>
      <c r="AK169" s="25"/>
    </row>
    <row r="170" spans="1:37" x14ac:dyDescent="0.25">
      <c r="A170" s="29">
        <v>46157</v>
      </c>
      <c r="B170" s="30"/>
      <c r="C170" s="31"/>
      <c r="D170" s="2"/>
      <c r="E170" s="3"/>
      <c r="F170" s="3"/>
      <c r="G170" s="3"/>
      <c r="H170" s="4"/>
      <c r="I170" s="2" t="s">
        <v>28</v>
      </c>
      <c r="J170" s="3"/>
      <c r="K170" s="3"/>
      <c r="L170" s="4"/>
      <c r="M170" s="2"/>
      <c r="N170" s="3"/>
      <c r="O170" s="4"/>
      <c r="P170" s="2"/>
      <c r="Q170" s="3"/>
      <c r="R170" s="3"/>
      <c r="S170" s="4"/>
      <c r="T170" s="8">
        <f>ROUND(8,2)</f>
        <v>8</v>
      </c>
      <c r="U170" s="9"/>
      <c r="V170" s="10"/>
      <c r="W170" s="8">
        <f>ROUND(293.76,2)</f>
        <v>293.76</v>
      </c>
      <c r="X170" s="9"/>
      <c r="Y170" s="9"/>
      <c r="Z170" s="10"/>
      <c r="AA170" s="8">
        <f>ROUND(0,2)</f>
        <v>0</v>
      </c>
      <c r="AB170" s="9"/>
      <c r="AC170" s="10"/>
      <c r="AD170" s="32">
        <v>46157.620833330002</v>
      </c>
      <c r="AE170" s="33"/>
      <c r="AF170" s="32">
        <v>46157.958333330003</v>
      </c>
      <c r="AG170" s="34"/>
      <c r="AH170" s="33"/>
      <c r="AI170" s="2" t="s">
        <v>29</v>
      </c>
      <c r="AJ170" s="4"/>
      <c r="AK170" s="25"/>
    </row>
    <row r="171" spans="1:37" x14ac:dyDescent="0.25">
      <c r="A171" s="35" t="s">
        <v>11</v>
      </c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7" t="s">
        <v>54</v>
      </c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8"/>
      <c r="AK171" s="25"/>
    </row>
    <row r="172" spans="1:37" x14ac:dyDescent="0.25">
      <c r="A172" s="39" t="s">
        <v>13</v>
      </c>
      <c r="B172" s="40"/>
      <c r="C172" s="40"/>
      <c r="D172" s="40"/>
      <c r="E172" s="37" t="s">
        <v>14</v>
      </c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40" t="s">
        <v>15</v>
      </c>
      <c r="W172" s="40"/>
      <c r="X172" s="40"/>
      <c r="Y172" s="40"/>
      <c r="Z172" s="37" t="s">
        <v>16</v>
      </c>
      <c r="AA172" s="37"/>
      <c r="AB172" s="37"/>
      <c r="AC172" s="37"/>
      <c r="AD172" s="37"/>
      <c r="AE172" s="37"/>
      <c r="AF172" s="37"/>
      <c r="AG172" s="37"/>
      <c r="AH172" s="37"/>
      <c r="AI172" s="37"/>
      <c r="AJ172" s="38"/>
      <c r="AK172" s="25"/>
    </row>
    <row r="173" spans="1:37" x14ac:dyDescent="0.25">
      <c r="A173" s="41" t="s">
        <v>17</v>
      </c>
      <c r="B173" s="42"/>
      <c r="C173" s="42"/>
      <c r="D173" s="43" t="s">
        <v>18</v>
      </c>
      <c r="E173" s="43"/>
      <c r="F173" s="43"/>
      <c r="G173" s="43"/>
      <c r="H173" s="43"/>
      <c r="I173" s="44" t="s">
        <v>19</v>
      </c>
      <c r="J173" s="44"/>
      <c r="K173" s="44"/>
      <c r="L173" s="44"/>
      <c r="M173" s="45" t="s">
        <v>20</v>
      </c>
      <c r="N173" s="45"/>
      <c r="O173" s="45"/>
      <c r="P173" s="46" t="s">
        <v>21</v>
      </c>
      <c r="Q173" s="46"/>
      <c r="R173" s="46"/>
      <c r="S173" s="46"/>
      <c r="T173" s="46" t="s">
        <v>22</v>
      </c>
      <c r="U173" s="46"/>
      <c r="V173" s="46"/>
      <c r="W173" s="47" t="s">
        <v>23</v>
      </c>
      <c r="X173" s="47"/>
      <c r="Y173" s="47"/>
      <c r="Z173" s="47"/>
      <c r="AA173" s="48" t="s">
        <v>24</v>
      </c>
      <c r="AB173" s="48"/>
      <c r="AC173" s="48"/>
      <c r="AD173" s="42" t="s">
        <v>25</v>
      </c>
      <c r="AE173" s="42"/>
      <c r="AF173" s="49" t="s">
        <v>26</v>
      </c>
      <c r="AG173" s="49"/>
      <c r="AH173" s="49"/>
      <c r="AI173" s="49" t="s">
        <v>27</v>
      </c>
      <c r="AJ173" s="50"/>
      <c r="AK173" s="25"/>
    </row>
    <row r="174" spans="1:37" x14ac:dyDescent="0.25">
      <c r="A174" s="29">
        <v>46153</v>
      </c>
      <c r="B174" s="30"/>
      <c r="C174" s="31"/>
      <c r="D174" s="2"/>
      <c r="E174" s="3"/>
      <c r="F174" s="3"/>
      <c r="G174" s="3"/>
      <c r="H174" s="4"/>
      <c r="I174" s="2" t="s">
        <v>28</v>
      </c>
      <c r="J174" s="3"/>
      <c r="K174" s="3"/>
      <c r="L174" s="4"/>
      <c r="M174" s="2" t="s">
        <v>55</v>
      </c>
      <c r="N174" s="3"/>
      <c r="O174" s="4"/>
      <c r="P174" s="2"/>
      <c r="Q174" s="3"/>
      <c r="R174" s="3"/>
      <c r="S174" s="4"/>
      <c r="T174" s="8">
        <f>ROUND(10,2)</f>
        <v>10</v>
      </c>
      <c r="U174" s="9"/>
      <c r="V174" s="10"/>
      <c r="W174" s="8">
        <f>ROUND(252.1,2)</f>
        <v>252.1</v>
      </c>
      <c r="X174" s="9"/>
      <c r="Y174" s="9"/>
      <c r="Z174" s="10"/>
      <c r="AA174" s="8">
        <f>ROUND(0,2)</f>
        <v>0</v>
      </c>
      <c r="AB174" s="9"/>
      <c r="AC174" s="10"/>
      <c r="AD174" s="32">
        <v>46153.62291667</v>
      </c>
      <c r="AE174" s="33"/>
      <c r="AF174" s="32">
        <v>46154.041666669997</v>
      </c>
      <c r="AG174" s="34"/>
      <c r="AH174" s="33"/>
      <c r="AI174" s="2" t="s">
        <v>31</v>
      </c>
      <c r="AJ174" s="4"/>
      <c r="AK174" s="25"/>
    </row>
    <row r="175" spans="1:37" x14ac:dyDescent="0.25">
      <c r="A175" s="29">
        <v>46154</v>
      </c>
      <c r="B175" s="30"/>
      <c r="C175" s="31"/>
      <c r="D175" s="2" t="s">
        <v>56</v>
      </c>
      <c r="E175" s="3"/>
      <c r="F175" s="3"/>
      <c r="G175" s="3"/>
      <c r="H175" s="4"/>
      <c r="I175" s="2" t="s">
        <v>57</v>
      </c>
      <c r="J175" s="3"/>
      <c r="K175" s="3"/>
      <c r="L175" s="4"/>
      <c r="M175" s="2"/>
      <c r="N175" s="3"/>
      <c r="O175" s="4"/>
      <c r="P175" s="2"/>
      <c r="Q175" s="3"/>
      <c r="R175" s="3"/>
      <c r="S175" s="4"/>
      <c r="T175" s="8">
        <f>ROUND(8,2)</f>
        <v>8</v>
      </c>
      <c r="U175" s="9"/>
      <c r="V175" s="10"/>
      <c r="W175" s="8">
        <f>ROUND(0,2)</f>
        <v>0</v>
      </c>
      <c r="X175" s="9"/>
      <c r="Y175" s="9"/>
      <c r="Z175" s="10"/>
      <c r="AA175" s="8">
        <f>ROUND(0,2)</f>
        <v>0</v>
      </c>
      <c r="AB175" s="9"/>
      <c r="AC175" s="10"/>
      <c r="AD175" s="5"/>
      <c r="AE175" s="7"/>
      <c r="AF175" s="32">
        <v>46154.000011570002</v>
      </c>
      <c r="AG175" s="34"/>
      <c r="AH175" s="33"/>
      <c r="AI175" s="2" t="s">
        <v>31</v>
      </c>
      <c r="AJ175" s="4"/>
      <c r="AK175" s="25"/>
    </row>
    <row r="176" spans="1:37" x14ac:dyDescent="0.25">
      <c r="A176" s="29">
        <v>46154</v>
      </c>
      <c r="B176" s="30"/>
      <c r="C176" s="31"/>
      <c r="D176" s="2" t="s">
        <v>58</v>
      </c>
      <c r="E176" s="3"/>
      <c r="F176" s="3"/>
      <c r="G176" s="3"/>
      <c r="H176" s="4"/>
      <c r="I176" s="2" t="s">
        <v>59</v>
      </c>
      <c r="J176" s="3"/>
      <c r="K176" s="3"/>
      <c r="L176" s="4"/>
      <c r="M176" s="2"/>
      <c r="N176" s="3"/>
      <c r="O176" s="4"/>
      <c r="P176" s="2"/>
      <c r="Q176" s="3"/>
      <c r="R176" s="3"/>
      <c r="S176" s="4"/>
      <c r="T176" s="5"/>
      <c r="U176" s="6"/>
      <c r="V176" s="7"/>
      <c r="W176" s="5"/>
      <c r="X176" s="6"/>
      <c r="Y176" s="6"/>
      <c r="Z176" s="7"/>
      <c r="AA176" s="5"/>
      <c r="AB176" s="6"/>
      <c r="AC176" s="7"/>
      <c r="AD176" s="5"/>
      <c r="AE176" s="7"/>
      <c r="AF176" s="5"/>
      <c r="AG176" s="6"/>
      <c r="AH176" s="7"/>
      <c r="AI176" s="2" t="s">
        <v>31</v>
      </c>
      <c r="AJ176" s="4"/>
      <c r="AK176" s="25"/>
    </row>
    <row r="177" spans="1:37" x14ac:dyDescent="0.25">
      <c r="A177" s="29">
        <v>46155</v>
      </c>
      <c r="B177" s="30"/>
      <c r="C177" s="31"/>
      <c r="D177" s="2"/>
      <c r="E177" s="3"/>
      <c r="F177" s="3"/>
      <c r="G177" s="3"/>
      <c r="H177" s="4"/>
      <c r="I177" s="2" t="s">
        <v>28</v>
      </c>
      <c r="J177" s="3"/>
      <c r="K177" s="3"/>
      <c r="L177" s="4"/>
      <c r="M177" s="2" t="s">
        <v>55</v>
      </c>
      <c r="N177" s="3"/>
      <c r="O177" s="4"/>
      <c r="P177" s="2"/>
      <c r="Q177" s="3"/>
      <c r="R177" s="3"/>
      <c r="S177" s="4"/>
      <c r="T177" s="8">
        <f>ROUND(10.25,2)</f>
        <v>10.25</v>
      </c>
      <c r="U177" s="9"/>
      <c r="V177" s="10"/>
      <c r="W177" s="8">
        <f>ROUND(258.4025,2)</f>
        <v>258.39999999999998</v>
      </c>
      <c r="X177" s="9"/>
      <c r="Y177" s="9"/>
      <c r="Z177" s="10"/>
      <c r="AA177" s="8">
        <f>ROUND(0,2)</f>
        <v>0</v>
      </c>
      <c r="AB177" s="9"/>
      <c r="AC177" s="10"/>
      <c r="AD177" s="32">
        <v>46155.619444440003</v>
      </c>
      <c r="AE177" s="33"/>
      <c r="AF177" s="32">
        <v>46156.041666669997</v>
      </c>
      <c r="AG177" s="34"/>
      <c r="AH177" s="33"/>
      <c r="AI177" s="2" t="s">
        <v>31</v>
      </c>
      <c r="AJ177" s="4"/>
      <c r="AK177" s="25"/>
    </row>
    <row r="178" spans="1:37" x14ac:dyDescent="0.25">
      <c r="A178" s="29">
        <v>46156</v>
      </c>
      <c r="B178" s="30"/>
      <c r="C178" s="31"/>
      <c r="D178" s="2"/>
      <c r="E178" s="3"/>
      <c r="F178" s="3"/>
      <c r="G178" s="3"/>
      <c r="H178" s="4"/>
      <c r="I178" s="2" t="s">
        <v>28</v>
      </c>
      <c r="J178" s="3"/>
      <c r="K178" s="3"/>
      <c r="L178" s="4"/>
      <c r="M178" s="2" t="s">
        <v>55</v>
      </c>
      <c r="N178" s="3"/>
      <c r="O178" s="4"/>
      <c r="P178" s="2"/>
      <c r="Q178" s="3"/>
      <c r="R178" s="3"/>
      <c r="S178" s="4"/>
      <c r="T178" s="8">
        <f>ROUND(10,2)</f>
        <v>10</v>
      </c>
      <c r="U178" s="9"/>
      <c r="V178" s="10"/>
      <c r="W178" s="8">
        <f>ROUND(252.1,2)</f>
        <v>252.1</v>
      </c>
      <c r="X178" s="9"/>
      <c r="Y178" s="9"/>
      <c r="Z178" s="10"/>
      <c r="AA178" s="8">
        <f>ROUND(0,2)</f>
        <v>0</v>
      </c>
      <c r="AB178" s="9"/>
      <c r="AC178" s="10"/>
      <c r="AD178" s="32">
        <v>46156.620138890001</v>
      </c>
      <c r="AE178" s="33"/>
      <c r="AF178" s="32">
        <v>46157.041666669997</v>
      </c>
      <c r="AG178" s="34"/>
      <c r="AH178" s="33"/>
      <c r="AI178" s="2" t="s">
        <v>31</v>
      </c>
      <c r="AJ178" s="4"/>
      <c r="AK178" s="25"/>
    </row>
    <row r="179" spans="1:37" x14ac:dyDescent="0.25">
      <c r="A179" s="29">
        <v>46157</v>
      </c>
      <c r="B179" s="30"/>
      <c r="C179" s="31"/>
      <c r="D179" s="2"/>
      <c r="E179" s="3"/>
      <c r="F179" s="3"/>
      <c r="G179" s="3"/>
      <c r="H179" s="4"/>
      <c r="I179" s="2" t="s">
        <v>28</v>
      </c>
      <c r="J179" s="3"/>
      <c r="K179" s="3"/>
      <c r="L179" s="4"/>
      <c r="M179" s="2" t="s">
        <v>55</v>
      </c>
      <c r="N179" s="3"/>
      <c r="O179" s="4"/>
      <c r="P179" s="2"/>
      <c r="Q179" s="3"/>
      <c r="R179" s="3"/>
      <c r="S179" s="4"/>
      <c r="T179" s="8">
        <f>ROUND(8,2)</f>
        <v>8</v>
      </c>
      <c r="U179" s="9"/>
      <c r="V179" s="10"/>
      <c r="W179" s="8">
        <f>ROUND(201.68,2)</f>
        <v>201.68</v>
      </c>
      <c r="X179" s="9"/>
      <c r="Y179" s="9"/>
      <c r="Z179" s="10"/>
      <c r="AA179" s="8">
        <f>ROUND(0,2)</f>
        <v>0</v>
      </c>
      <c r="AB179" s="9"/>
      <c r="AC179" s="10"/>
      <c r="AD179" s="32">
        <v>46157.624305559999</v>
      </c>
      <c r="AE179" s="33"/>
      <c r="AF179" s="32">
        <v>46157.958333330003</v>
      </c>
      <c r="AG179" s="34"/>
      <c r="AH179" s="33"/>
      <c r="AI179" s="2" t="s">
        <v>31</v>
      </c>
      <c r="AJ179" s="4"/>
      <c r="AK179" s="25"/>
    </row>
    <row r="180" spans="1:37" x14ac:dyDescent="0.25">
      <c r="A180" s="35" t="s">
        <v>11</v>
      </c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7" t="s">
        <v>60</v>
      </c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8"/>
      <c r="AK180" s="25"/>
    </row>
    <row r="181" spans="1:37" x14ac:dyDescent="0.25">
      <c r="A181" s="39" t="s">
        <v>13</v>
      </c>
      <c r="B181" s="40"/>
      <c r="C181" s="40"/>
      <c r="D181" s="40"/>
      <c r="E181" s="37" t="s">
        <v>14</v>
      </c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40" t="s">
        <v>15</v>
      </c>
      <c r="W181" s="40"/>
      <c r="X181" s="40"/>
      <c r="Y181" s="40"/>
      <c r="Z181" s="37" t="s">
        <v>16</v>
      </c>
      <c r="AA181" s="37"/>
      <c r="AB181" s="37"/>
      <c r="AC181" s="37"/>
      <c r="AD181" s="37"/>
      <c r="AE181" s="37"/>
      <c r="AF181" s="37"/>
      <c r="AG181" s="37"/>
      <c r="AH181" s="37"/>
      <c r="AI181" s="37"/>
      <c r="AJ181" s="38"/>
      <c r="AK181" s="25"/>
    </row>
    <row r="182" spans="1:37" x14ac:dyDescent="0.25">
      <c r="A182" s="41" t="s">
        <v>17</v>
      </c>
      <c r="B182" s="42"/>
      <c r="C182" s="42"/>
      <c r="D182" s="43" t="s">
        <v>18</v>
      </c>
      <c r="E182" s="43"/>
      <c r="F182" s="43"/>
      <c r="G182" s="43"/>
      <c r="H182" s="43"/>
      <c r="I182" s="44" t="s">
        <v>19</v>
      </c>
      <c r="J182" s="44"/>
      <c r="K182" s="44"/>
      <c r="L182" s="44"/>
      <c r="M182" s="45" t="s">
        <v>20</v>
      </c>
      <c r="N182" s="45"/>
      <c r="O182" s="45"/>
      <c r="P182" s="46" t="s">
        <v>21</v>
      </c>
      <c r="Q182" s="46"/>
      <c r="R182" s="46"/>
      <c r="S182" s="46"/>
      <c r="T182" s="46" t="s">
        <v>22</v>
      </c>
      <c r="U182" s="46"/>
      <c r="V182" s="46"/>
      <c r="W182" s="47" t="s">
        <v>23</v>
      </c>
      <c r="X182" s="47"/>
      <c r="Y182" s="47"/>
      <c r="Z182" s="47"/>
      <c r="AA182" s="48" t="s">
        <v>24</v>
      </c>
      <c r="AB182" s="48"/>
      <c r="AC182" s="48"/>
      <c r="AD182" s="42" t="s">
        <v>25</v>
      </c>
      <c r="AE182" s="42"/>
      <c r="AF182" s="49" t="s">
        <v>26</v>
      </c>
      <c r="AG182" s="49"/>
      <c r="AH182" s="49"/>
      <c r="AI182" s="49" t="s">
        <v>27</v>
      </c>
      <c r="AJ182" s="50"/>
      <c r="AK182" s="25"/>
    </row>
    <row r="183" spans="1:37" x14ac:dyDescent="0.25">
      <c r="A183" s="29">
        <v>46153</v>
      </c>
      <c r="B183" s="30"/>
      <c r="C183" s="31"/>
      <c r="D183" s="2"/>
      <c r="E183" s="3"/>
      <c r="F183" s="3"/>
      <c r="G183" s="3"/>
      <c r="H183" s="4"/>
      <c r="I183" s="2" t="s">
        <v>28</v>
      </c>
      <c r="J183" s="3"/>
      <c r="K183" s="3"/>
      <c r="L183" s="4"/>
      <c r="M183" s="2"/>
      <c r="N183" s="3"/>
      <c r="O183" s="4"/>
      <c r="P183" s="2"/>
      <c r="Q183" s="3"/>
      <c r="R183" s="3"/>
      <c r="S183" s="4"/>
      <c r="T183" s="8">
        <f>ROUND(8,2)</f>
        <v>8</v>
      </c>
      <c r="U183" s="9"/>
      <c r="V183" s="10"/>
      <c r="W183" s="8">
        <f>ROUND(186.24,2)</f>
        <v>186.24</v>
      </c>
      <c r="X183" s="9"/>
      <c r="Y183" s="9"/>
      <c r="Z183" s="10"/>
      <c r="AA183" s="8">
        <f>ROUND(0,2)</f>
        <v>0</v>
      </c>
      <c r="AB183" s="9"/>
      <c r="AC183" s="10"/>
      <c r="AD183" s="32">
        <v>46153.286111109999</v>
      </c>
      <c r="AE183" s="33"/>
      <c r="AF183" s="32">
        <v>46153.625</v>
      </c>
      <c r="AG183" s="34"/>
      <c r="AH183" s="33"/>
      <c r="AI183" s="2" t="s">
        <v>31</v>
      </c>
      <c r="AJ183" s="4"/>
      <c r="AK183" s="25"/>
    </row>
    <row r="184" spans="1:37" x14ac:dyDescent="0.25">
      <c r="A184" s="29">
        <v>46154</v>
      </c>
      <c r="B184" s="30"/>
      <c r="C184" s="31"/>
      <c r="D184" s="2"/>
      <c r="E184" s="3"/>
      <c r="F184" s="3"/>
      <c r="G184" s="3"/>
      <c r="H184" s="4"/>
      <c r="I184" s="2" t="s">
        <v>28</v>
      </c>
      <c r="J184" s="3"/>
      <c r="K184" s="3"/>
      <c r="L184" s="4"/>
      <c r="M184" s="2"/>
      <c r="N184" s="3"/>
      <c r="O184" s="4"/>
      <c r="P184" s="2"/>
      <c r="Q184" s="3"/>
      <c r="R184" s="3"/>
      <c r="S184" s="4"/>
      <c r="T184" s="8">
        <f>ROUND(10,2)</f>
        <v>10</v>
      </c>
      <c r="U184" s="9"/>
      <c r="V184" s="10"/>
      <c r="W184" s="8">
        <f>ROUND(232.8,2)</f>
        <v>232.8</v>
      </c>
      <c r="X184" s="9"/>
      <c r="Y184" s="9"/>
      <c r="Z184" s="10"/>
      <c r="AA184" s="8">
        <f>ROUND(0,2)</f>
        <v>0</v>
      </c>
      <c r="AB184" s="9"/>
      <c r="AC184" s="10"/>
      <c r="AD184" s="32">
        <v>46154.202777780003</v>
      </c>
      <c r="AE184" s="33"/>
      <c r="AF184" s="32">
        <v>46154.625694440001</v>
      </c>
      <c r="AG184" s="34"/>
      <c r="AH184" s="33"/>
      <c r="AI184" s="2" t="s">
        <v>31</v>
      </c>
      <c r="AJ184" s="4"/>
      <c r="AK184" s="25"/>
    </row>
    <row r="185" spans="1:37" x14ac:dyDescent="0.25">
      <c r="A185" s="29">
        <v>46155</v>
      </c>
      <c r="B185" s="30"/>
      <c r="C185" s="31"/>
      <c r="D185" s="2"/>
      <c r="E185" s="3"/>
      <c r="F185" s="3"/>
      <c r="G185" s="3"/>
      <c r="H185" s="4"/>
      <c r="I185" s="2" t="s">
        <v>28</v>
      </c>
      <c r="J185" s="3"/>
      <c r="K185" s="3"/>
      <c r="L185" s="4"/>
      <c r="M185" s="2"/>
      <c r="N185" s="3"/>
      <c r="O185" s="4"/>
      <c r="P185" s="2"/>
      <c r="Q185" s="3"/>
      <c r="R185" s="3"/>
      <c r="S185" s="4"/>
      <c r="T185" s="8">
        <f>ROUND(10,2)</f>
        <v>10</v>
      </c>
      <c r="U185" s="9"/>
      <c r="V185" s="10"/>
      <c r="W185" s="8">
        <f>ROUND(232.8,2)</f>
        <v>232.8</v>
      </c>
      <c r="X185" s="9"/>
      <c r="Y185" s="9"/>
      <c r="Z185" s="10"/>
      <c r="AA185" s="8">
        <f>ROUND(0,2)</f>
        <v>0</v>
      </c>
      <c r="AB185" s="9"/>
      <c r="AC185" s="10"/>
      <c r="AD185" s="32">
        <v>46155.203472219997</v>
      </c>
      <c r="AE185" s="33"/>
      <c r="AF185" s="32">
        <v>46155.625</v>
      </c>
      <c r="AG185" s="34"/>
      <c r="AH185" s="33"/>
      <c r="AI185" s="2" t="s">
        <v>31</v>
      </c>
      <c r="AJ185" s="4"/>
      <c r="AK185" s="25"/>
    </row>
    <row r="186" spans="1:37" x14ac:dyDescent="0.25">
      <c r="A186" s="29">
        <v>46156</v>
      </c>
      <c r="B186" s="30"/>
      <c r="C186" s="31"/>
      <c r="D186" s="2"/>
      <c r="E186" s="3"/>
      <c r="F186" s="3"/>
      <c r="G186" s="3"/>
      <c r="H186" s="4"/>
      <c r="I186" s="2" t="s">
        <v>28</v>
      </c>
      <c r="J186" s="3"/>
      <c r="K186" s="3"/>
      <c r="L186" s="4"/>
      <c r="M186" s="2"/>
      <c r="N186" s="3"/>
      <c r="O186" s="4"/>
      <c r="P186" s="2"/>
      <c r="Q186" s="3"/>
      <c r="R186" s="3"/>
      <c r="S186" s="4"/>
      <c r="T186" s="8">
        <f>ROUND(12,2)</f>
        <v>12</v>
      </c>
      <c r="U186" s="9"/>
      <c r="V186" s="10"/>
      <c r="W186" s="8">
        <f>ROUND(279.36,2)</f>
        <v>279.36</v>
      </c>
      <c r="X186" s="9"/>
      <c r="Y186" s="9"/>
      <c r="Z186" s="10"/>
      <c r="AA186" s="8">
        <f>ROUND(0,2)</f>
        <v>0</v>
      </c>
      <c r="AB186" s="9"/>
      <c r="AC186" s="10"/>
      <c r="AD186" s="32">
        <v>46156.119444440003</v>
      </c>
      <c r="AE186" s="33"/>
      <c r="AF186" s="32">
        <v>46156.625694440001</v>
      </c>
      <c r="AG186" s="34"/>
      <c r="AH186" s="33"/>
      <c r="AI186" s="2" t="s">
        <v>31</v>
      </c>
      <c r="AJ186" s="4"/>
      <c r="AK186" s="25"/>
    </row>
    <row r="187" spans="1:37" x14ac:dyDescent="0.25">
      <c r="A187" s="29">
        <v>46157</v>
      </c>
      <c r="B187" s="30"/>
      <c r="C187" s="31"/>
      <c r="D187" s="2"/>
      <c r="E187" s="3"/>
      <c r="F187" s="3"/>
      <c r="G187" s="3"/>
      <c r="H187" s="4"/>
      <c r="I187" s="2" t="s">
        <v>28</v>
      </c>
      <c r="J187" s="3"/>
      <c r="K187" s="3"/>
      <c r="L187" s="4"/>
      <c r="M187" s="2"/>
      <c r="N187" s="3"/>
      <c r="O187" s="4"/>
      <c r="P187" s="2" t="s">
        <v>36</v>
      </c>
      <c r="Q187" s="3"/>
      <c r="R187" s="3"/>
      <c r="S187" s="4"/>
      <c r="T187" s="8">
        <f>ROUND(10,2)</f>
        <v>10</v>
      </c>
      <c r="U187" s="9"/>
      <c r="V187" s="10"/>
      <c r="W187" s="8">
        <f>ROUND(349.2,2)</f>
        <v>349.2</v>
      </c>
      <c r="X187" s="9"/>
      <c r="Y187" s="9"/>
      <c r="Z187" s="10"/>
      <c r="AA187" s="8">
        <f>ROUND(0,2)</f>
        <v>0</v>
      </c>
      <c r="AB187" s="9"/>
      <c r="AC187" s="10"/>
      <c r="AD187" s="32">
        <v>46157.119444440003</v>
      </c>
      <c r="AE187" s="33"/>
      <c r="AF187" s="32">
        <v>46157.541666669997</v>
      </c>
      <c r="AG187" s="34"/>
      <c r="AH187" s="33"/>
      <c r="AI187" s="2" t="s">
        <v>31</v>
      </c>
      <c r="AJ187" s="4"/>
      <c r="AK187" s="25"/>
    </row>
    <row r="188" spans="1:37" x14ac:dyDescent="0.25">
      <c r="A188" s="35" t="s">
        <v>11</v>
      </c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7" t="s">
        <v>61</v>
      </c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8"/>
      <c r="AK188" s="25"/>
    </row>
    <row r="189" spans="1:37" x14ac:dyDescent="0.25">
      <c r="A189" s="39" t="s">
        <v>13</v>
      </c>
      <c r="B189" s="40"/>
      <c r="C189" s="40"/>
      <c r="D189" s="40"/>
      <c r="E189" s="37" t="s">
        <v>14</v>
      </c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40" t="s">
        <v>15</v>
      </c>
      <c r="W189" s="40"/>
      <c r="X189" s="40"/>
      <c r="Y189" s="40"/>
      <c r="Z189" s="37" t="s">
        <v>16</v>
      </c>
      <c r="AA189" s="37"/>
      <c r="AB189" s="37"/>
      <c r="AC189" s="37"/>
      <c r="AD189" s="37"/>
      <c r="AE189" s="37"/>
      <c r="AF189" s="37"/>
      <c r="AG189" s="37"/>
      <c r="AH189" s="37"/>
      <c r="AI189" s="37"/>
      <c r="AJ189" s="38"/>
      <c r="AK189" s="25"/>
    </row>
    <row r="190" spans="1:37" x14ac:dyDescent="0.25">
      <c r="A190" s="41" t="s">
        <v>17</v>
      </c>
      <c r="B190" s="42"/>
      <c r="C190" s="42"/>
      <c r="D190" s="43" t="s">
        <v>18</v>
      </c>
      <c r="E190" s="43"/>
      <c r="F190" s="43"/>
      <c r="G190" s="43"/>
      <c r="H190" s="43"/>
      <c r="I190" s="44" t="s">
        <v>19</v>
      </c>
      <c r="J190" s="44"/>
      <c r="K190" s="44"/>
      <c r="L190" s="44"/>
      <c r="M190" s="45" t="s">
        <v>20</v>
      </c>
      <c r="N190" s="45"/>
      <c r="O190" s="45"/>
      <c r="P190" s="46" t="s">
        <v>21</v>
      </c>
      <c r="Q190" s="46"/>
      <c r="R190" s="46"/>
      <c r="S190" s="46"/>
      <c r="T190" s="46" t="s">
        <v>22</v>
      </c>
      <c r="U190" s="46"/>
      <c r="V190" s="46"/>
      <c r="W190" s="47" t="s">
        <v>23</v>
      </c>
      <c r="X190" s="47"/>
      <c r="Y190" s="47"/>
      <c r="Z190" s="47"/>
      <c r="AA190" s="48" t="s">
        <v>24</v>
      </c>
      <c r="AB190" s="48"/>
      <c r="AC190" s="48"/>
      <c r="AD190" s="42" t="s">
        <v>25</v>
      </c>
      <c r="AE190" s="42"/>
      <c r="AF190" s="49" t="s">
        <v>26</v>
      </c>
      <c r="AG190" s="49"/>
      <c r="AH190" s="49"/>
      <c r="AI190" s="49" t="s">
        <v>27</v>
      </c>
      <c r="AJ190" s="50"/>
      <c r="AK190" s="25"/>
    </row>
    <row r="191" spans="1:37" x14ac:dyDescent="0.25">
      <c r="A191" s="29">
        <v>46152</v>
      </c>
      <c r="B191" s="30"/>
      <c r="C191" s="31"/>
      <c r="D191" s="2"/>
      <c r="E191" s="3"/>
      <c r="F191" s="3"/>
      <c r="G191" s="3"/>
      <c r="H191" s="4"/>
      <c r="I191" s="2" t="s">
        <v>28</v>
      </c>
      <c r="J191" s="3"/>
      <c r="K191" s="3"/>
      <c r="L191" s="4"/>
      <c r="M191" s="2"/>
      <c r="N191" s="3"/>
      <c r="O191" s="4"/>
      <c r="P191" s="2"/>
      <c r="Q191" s="3"/>
      <c r="R191" s="3"/>
      <c r="S191" s="4"/>
      <c r="T191" s="8">
        <f>ROUND(10,2)</f>
        <v>10</v>
      </c>
      <c r="U191" s="9"/>
      <c r="V191" s="10"/>
      <c r="W191" s="8">
        <f>ROUND(244.8,2)</f>
        <v>244.8</v>
      </c>
      <c r="X191" s="9"/>
      <c r="Y191" s="9"/>
      <c r="Z191" s="10"/>
      <c r="AA191" s="8">
        <f t="shared" ref="AA191:AA196" si="5">ROUND(0,2)</f>
        <v>0</v>
      </c>
      <c r="AB191" s="9"/>
      <c r="AC191" s="10"/>
      <c r="AD191" s="32">
        <v>46152.872222220001</v>
      </c>
      <c r="AE191" s="33"/>
      <c r="AF191" s="32">
        <v>46153.293749999997</v>
      </c>
      <c r="AG191" s="34"/>
      <c r="AH191" s="33"/>
      <c r="AI191" s="2" t="s">
        <v>33</v>
      </c>
      <c r="AJ191" s="4"/>
      <c r="AK191" s="25"/>
    </row>
    <row r="192" spans="1:37" x14ac:dyDescent="0.25">
      <c r="A192" s="29">
        <v>46153</v>
      </c>
      <c r="B192" s="30"/>
      <c r="C192" s="31"/>
      <c r="D192" s="2"/>
      <c r="E192" s="3"/>
      <c r="F192" s="3"/>
      <c r="G192" s="3"/>
      <c r="H192" s="4"/>
      <c r="I192" s="2" t="s">
        <v>28</v>
      </c>
      <c r="J192" s="3"/>
      <c r="K192" s="3"/>
      <c r="L192" s="4"/>
      <c r="M192" s="2"/>
      <c r="N192" s="3"/>
      <c r="O192" s="4"/>
      <c r="P192" s="2" t="s">
        <v>39</v>
      </c>
      <c r="Q192" s="3"/>
      <c r="R192" s="3"/>
      <c r="S192" s="4"/>
      <c r="T192" s="8">
        <f>ROUND(12,2)</f>
        <v>12</v>
      </c>
      <c r="U192" s="9"/>
      <c r="V192" s="10"/>
      <c r="W192" s="8">
        <f>ROUND(293.76,2)</f>
        <v>293.76</v>
      </c>
      <c r="X192" s="9"/>
      <c r="Y192" s="9"/>
      <c r="Z192" s="10"/>
      <c r="AA192" s="8">
        <f t="shared" si="5"/>
        <v>0</v>
      </c>
      <c r="AB192" s="9"/>
      <c r="AC192" s="10"/>
      <c r="AD192" s="32">
        <v>46153.874305559999</v>
      </c>
      <c r="AE192" s="33"/>
      <c r="AF192" s="32">
        <v>46154.375</v>
      </c>
      <c r="AG192" s="34"/>
      <c r="AH192" s="33"/>
      <c r="AI192" s="2" t="s">
        <v>33</v>
      </c>
      <c r="AJ192" s="4"/>
      <c r="AK192" s="25"/>
    </row>
    <row r="193" spans="1:37" x14ac:dyDescent="0.25">
      <c r="A193" s="29">
        <v>46154</v>
      </c>
      <c r="B193" s="30"/>
      <c r="C193" s="31"/>
      <c r="D193" s="2"/>
      <c r="E193" s="3"/>
      <c r="F193" s="3"/>
      <c r="G193" s="3"/>
      <c r="H193" s="4"/>
      <c r="I193" s="2" t="s">
        <v>28</v>
      </c>
      <c r="J193" s="3"/>
      <c r="K193" s="3"/>
      <c r="L193" s="4"/>
      <c r="M193" s="2"/>
      <c r="N193" s="3"/>
      <c r="O193" s="4"/>
      <c r="P193" s="2"/>
      <c r="Q193" s="3"/>
      <c r="R193" s="3"/>
      <c r="S193" s="4"/>
      <c r="T193" s="8">
        <f>ROUND(10,2)</f>
        <v>10</v>
      </c>
      <c r="U193" s="9"/>
      <c r="V193" s="10"/>
      <c r="W193" s="8">
        <f>ROUND(244.8,2)</f>
        <v>244.8</v>
      </c>
      <c r="X193" s="9"/>
      <c r="Y193" s="9"/>
      <c r="Z193" s="10"/>
      <c r="AA193" s="8">
        <f t="shared" si="5"/>
        <v>0</v>
      </c>
      <c r="AB193" s="9"/>
      <c r="AC193" s="10"/>
      <c r="AD193" s="32">
        <v>46154.874305559999</v>
      </c>
      <c r="AE193" s="33"/>
      <c r="AF193" s="32">
        <v>46155.291666669997</v>
      </c>
      <c r="AG193" s="34"/>
      <c r="AH193" s="33"/>
      <c r="AI193" s="2" t="s">
        <v>33</v>
      </c>
      <c r="AJ193" s="4"/>
      <c r="AK193" s="25"/>
    </row>
    <row r="194" spans="1:37" x14ac:dyDescent="0.25">
      <c r="A194" s="29">
        <v>46155</v>
      </c>
      <c r="B194" s="30"/>
      <c r="C194" s="31"/>
      <c r="D194" s="2"/>
      <c r="E194" s="3"/>
      <c r="F194" s="3"/>
      <c r="G194" s="3"/>
      <c r="H194" s="4"/>
      <c r="I194" s="2" t="s">
        <v>28</v>
      </c>
      <c r="J194" s="3"/>
      <c r="K194" s="3"/>
      <c r="L194" s="4"/>
      <c r="M194" s="2"/>
      <c r="N194" s="3"/>
      <c r="O194" s="4"/>
      <c r="P194" s="2"/>
      <c r="Q194" s="3"/>
      <c r="R194" s="3"/>
      <c r="S194" s="4"/>
      <c r="T194" s="8">
        <f>ROUND(10,2)</f>
        <v>10</v>
      </c>
      <c r="U194" s="9"/>
      <c r="V194" s="10"/>
      <c r="W194" s="8">
        <f>ROUND(269.28,2)</f>
        <v>269.27999999999997</v>
      </c>
      <c r="X194" s="9"/>
      <c r="Y194" s="9"/>
      <c r="Z194" s="10"/>
      <c r="AA194" s="8">
        <f t="shared" si="5"/>
        <v>0</v>
      </c>
      <c r="AB194" s="9"/>
      <c r="AC194" s="10"/>
      <c r="AD194" s="32">
        <v>46155.873611110001</v>
      </c>
      <c r="AE194" s="33"/>
      <c r="AF194" s="32">
        <v>46156.291666669997</v>
      </c>
      <c r="AG194" s="34"/>
      <c r="AH194" s="33"/>
      <c r="AI194" s="2" t="s">
        <v>33</v>
      </c>
      <c r="AJ194" s="4"/>
      <c r="AK194" s="25"/>
    </row>
    <row r="195" spans="1:37" x14ac:dyDescent="0.25">
      <c r="A195" s="29">
        <v>46156</v>
      </c>
      <c r="B195" s="30"/>
      <c r="C195" s="31"/>
      <c r="D195" s="2"/>
      <c r="E195" s="3"/>
      <c r="F195" s="3"/>
      <c r="G195" s="3"/>
      <c r="H195" s="4"/>
      <c r="I195" s="2" t="s">
        <v>28</v>
      </c>
      <c r="J195" s="3"/>
      <c r="K195" s="3"/>
      <c r="L195" s="4"/>
      <c r="M195" s="2"/>
      <c r="N195" s="3"/>
      <c r="O195" s="4"/>
      <c r="P195" s="2"/>
      <c r="Q195" s="3"/>
      <c r="R195" s="3"/>
      <c r="S195" s="4"/>
      <c r="T195" s="8">
        <f>ROUND(10,2)</f>
        <v>10</v>
      </c>
      <c r="U195" s="9"/>
      <c r="V195" s="10"/>
      <c r="W195" s="8">
        <f>ROUND(367.2,2)</f>
        <v>367.2</v>
      </c>
      <c r="X195" s="9"/>
      <c r="Y195" s="9"/>
      <c r="Z195" s="10"/>
      <c r="AA195" s="8">
        <f t="shared" si="5"/>
        <v>0</v>
      </c>
      <c r="AB195" s="9"/>
      <c r="AC195" s="10"/>
      <c r="AD195" s="32">
        <v>46156.872222220001</v>
      </c>
      <c r="AE195" s="33"/>
      <c r="AF195" s="32">
        <v>46157.291666669997</v>
      </c>
      <c r="AG195" s="34"/>
      <c r="AH195" s="33"/>
      <c r="AI195" s="2" t="s">
        <v>33</v>
      </c>
      <c r="AJ195" s="4"/>
      <c r="AK195" s="25"/>
    </row>
    <row r="196" spans="1:37" x14ac:dyDescent="0.25">
      <c r="A196" s="29">
        <v>46159</v>
      </c>
      <c r="B196" s="30"/>
      <c r="C196" s="31"/>
      <c r="D196" s="2"/>
      <c r="E196" s="3"/>
      <c r="F196" s="3"/>
      <c r="G196" s="3"/>
      <c r="H196" s="4"/>
      <c r="I196" s="2" t="s">
        <v>28</v>
      </c>
      <c r="J196" s="3"/>
      <c r="K196" s="3"/>
      <c r="L196" s="4"/>
      <c r="M196" s="2"/>
      <c r="N196" s="3"/>
      <c r="O196" s="4"/>
      <c r="P196" s="2"/>
      <c r="Q196" s="3"/>
      <c r="R196" s="3"/>
      <c r="S196" s="4"/>
      <c r="T196" s="5"/>
      <c r="U196" s="6"/>
      <c r="V196" s="7"/>
      <c r="W196" s="5"/>
      <c r="X196" s="6"/>
      <c r="Y196" s="6"/>
      <c r="Z196" s="7"/>
      <c r="AA196" s="8">
        <f t="shared" si="5"/>
        <v>0</v>
      </c>
      <c r="AB196" s="9"/>
      <c r="AC196" s="10"/>
      <c r="AD196" s="32">
        <v>46159.87152778</v>
      </c>
      <c r="AE196" s="33"/>
      <c r="AF196" s="32">
        <v>46160.293055560003</v>
      </c>
      <c r="AG196" s="34"/>
      <c r="AH196" s="33"/>
      <c r="AI196" s="2" t="s">
        <v>33</v>
      </c>
      <c r="AJ196" s="4"/>
      <c r="AK196" s="25"/>
    </row>
    <row r="197" spans="1:37" x14ac:dyDescent="0.25">
      <c r="A197" s="35" t="s">
        <v>11</v>
      </c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7" t="s">
        <v>62</v>
      </c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8"/>
      <c r="AK197" s="25"/>
    </row>
    <row r="198" spans="1:37" x14ac:dyDescent="0.25">
      <c r="A198" s="39" t="s">
        <v>13</v>
      </c>
      <c r="B198" s="40"/>
      <c r="C198" s="40"/>
      <c r="D198" s="40"/>
      <c r="E198" s="37" t="s">
        <v>14</v>
      </c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40" t="s">
        <v>15</v>
      </c>
      <c r="W198" s="40"/>
      <c r="X198" s="40"/>
      <c r="Y198" s="40"/>
      <c r="Z198" s="37" t="s">
        <v>16</v>
      </c>
      <c r="AA198" s="37"/>
      <c r="AB198" s="37"/>
      <c r="AC198" s="37"/>
      <c r="AD198" s="37"/>
      <c r="AE198" s="37"/>
      <c r="AF198" s="37"/>
      <c r="AG198" s="37"/>
      <c r="AH198" s="37"/>
      <c r="AI198" s="37"/>
      <c r="AJ198" s="38"/>
      <c r="AK198" s="25"/>
    </row>
    <row r="199" spans="1:37" x14ac:dyDescent="0.25">
      <c r="A199" s="41" t="s">
        <v>17</v>
      </c>
      <c r="B199" s="42"/>
      <c r="C199" s="42"/>
      <c r="D199" s="43" t="s">
        <v>18</v>
      </c>
      <c r="E199" s="43"/>
      <c r="F199" s="43"/>
      <c r="G199" s="43"/>
      <c r="H199" s="43"/>
      <c r="I199" s="44" t="s">
        <v>19</v>
      </c>
      <c r="J199" s="44"/>
      <c r="K199" s="44"/>
      <c r="L199" s="44"/>
      <c r="M199" s="45" t="s">
        <v>20</v>
      </c>
      <c r="N199" s="45"/>
      <c r="O199" s="45"/>
      <c r="P199" s="46" t="s">
        <v>21</v>
      </c>
      <c r="Q199" s="46"/>
      <c r="R199" s="46"/>
      <c r="S199" s="46"/>
      <c r="T199" s="46" t="s">
        <v>22</v>
      </c>
      <c r="U199" s="46"/>
      <c r="V199" s="46"/>
      <c r="W199" s="47" t="s">
        <v>23</v>
      </c>
      <c r="X199" s="47"/>
      <c r="Y199" s="47"/>
      <c r="Z199" s="47"/>
      <c r="AA199" s="48" t="s">
        <v>24</v>
      </c>
      <c r="AB199" s="48"/>
      <c r="AC199" s="48"/>
      <c r="AD199" s="42" t="s">
        <v>25</v>
      </c>
      <c r="AE199" s="42"/>
      <c r="AF199" s="49" t="s">
        <v>26</v>
      </c>
      <c r="AG199" s="49"/>
      <c r="AH199" s="49"/>
      <c r="AI199" s="49" t="s">
        <v>27</v>
      </c>
      <c r="AJ199" s="50"/>
      <c r="AK199" s="25"/>
    </row>
    <row r="200" spans="1:37" x14ac:dyDescent="0.25">
      <c r="A200" s="29">
        <v>46153</v>
      </c>
      <c r="B200" s="30"/>
      <c r="C200" s="31"/>
      <c r="D200" s="2"/>
      <c r="E200" s="3"/>
      <c r="F200" s="3"/>
      <c r="G200" s="3"/>
      <c r="H200" s="4"/>
      <c r="I200" s="2" t="s">
        <v>28</v>
      </c>
      <c r="J200" s="3"/>
      <c r="K200" s="3"/>
      <c r="L200" s="4"/>
      <c r="M200" s="2"/>
      <c r="N200" s="3"/>
      <c r="O200" s="4"/>
      <c r="P200" s="2"/>
      <c r="Q200" s="3"/>
      <c r="R200" s="3"/>
      <c r="S200" s="4"/>
      <c r="T200" s="8">
        <f>ROUND(10,2)</f>
        <v>10</v>
      </c>
      <c r="U200" s="9"/>
      <c r="V200" s="10"/>
      <c r="W200" s="8">
        <f>ROUND(244.8,2)</f>
        <v>244.8</v>
      </c>
      <c r="X200" s="9"/>
      <c r="Y200" s="9"/>
      <c r="Z200" s="10"/>
      <c r="AA200" s="8">
        <f>ROUND(0,2)</f>
        <v>0</v>
      </c>
      <c r="AB200" s="9"/>
      <c r="AC200" s="10"/>
      <c r="AD200" s="32">
        <v>46153.617361110002</v>
      </c>
      <c r="AE200" s="33"/>
      <c r="AF200" s="32">
        <v>46154.041666669997</v>
      </c>
      <c r="AG200" s="34"/>
      <c r="AH200" s="33"/>
      <c r="AI200" s="2" t="s">
        <v>29</v>
      </c>
      <c r="AJ200" s="4"/>
      <c r="AK200" s="25"/>
    </row>
    <row r="201" spans="1:37" x14ac:dyDescent="0.25">
      <c r="A201" s="29">
        <v>46154</v>
      </c>
      <c r="B201" s="30"/>
      <c r="C201" s="31"/>
      <c r="D201" s="2"/>
      <c r="E201" s="3"/>
      <c r="F201" s="3"/>
      <c r="G201" s="3"/>
      <c r="H201" s="4"/>
      <c r="I201" s="2" t="s">
        <v>28</v>
      </c>
      <c r="J201" s="3"/>
      <c r="K201" s="3"/>
      <c r="L201" s="4"/>
      <c r="M201" s="2"/>
      <c r="N201" s="3"/>
      <c r="O201" s="4"/>
      <c r="P201" s="2"/>
      <c r="Q201" s="3"/>
      <c r="R201" s="3"/>
      <c r="S201" s="4"/>
      <c r="T201" s="8">
        <f>ROUND(10,2)</f>
        <v>10</v>
      </c>
      <c r="U201" s="9"/>
      <c r="V201" s="10"/>
      <c r="W201" s="8">
        <f>ROUND(244.8,2)</f>
        <v>244.8</v>
      </c>
      <c r="X201" s="9"/>
      <c r="Y201" s="9"/>
      <c r="Z201" s="10"/>
      <c r="AA201" s="8">
        <f>ROUND(0,2)</f>
        <v>0</v>
      </c>
      <c r="AB201" s="9"/>
      <c r="AC201" s="10"/>
      <c r="AD201" s="32">
        <v>46154.617361110002</v>
      </c>
      <c r="AE201" s="33"/>
      <c r="AF201" s="32">
        <v>46155.041666669997</v>
      </c>
      <c r="AG201" s="34"/>
      <c r="AH201" s="33"/>
      <c r="AI201" s="2" t="s">
        <v>29</v>
      </c>
      <c r="AJ201" s="4"/>
      <c r="AK201" s="25"/>
    </row>
    <row r="202" spans="1:37" x14ac:dyDescent="0.25">
      <c r="A202" s="29">
        <v>46155</v>
      </c>
      <c r="B202" s="30"/>
      <c r="C202" s="31"/>
      <c r="D202" s="2"/>
      <c r="E202" s="3"/>
      <c r="F202" s="3"/>
      <c r="G202" s="3"/>
      <c r="H202" s="4"/>
      <c r="I202" s="2" t="s">
        <v>28</v>
      </c>
      <c r="J202" s="3"/>
      <c r="K202" s="3"/>
      <c r="L202" s="4"/>
      <c r="M202" s="2"/>
      <c r="N202" s="3"/>
      <c r="O202" s="4"/>
      <c r="P202" s="2"/>
      <c r="Q202" s="3"/>
      <c r="R202" s="3"/>
      <c r="S202" s="4"/>
      <c r="T202" s="8">
        <f>ROUND(12,2)</f>
        <v>12</v>
      </c>
      <c r="U202" s="9"/>
      <c r="V202" s="10"/>
      <c r="W202" s="8">
        <f>ROUND(293.76,2)</f>
        <v>293.76</v>
      </c>
      <c r="X202" s="9"/>
      <c r="Y202" s="9"/>
      <c r="Z202" s="10"/>
      <c r="AA202" s="8">
        <f>ROUND(0,2)</f>
        <v>0</v>
      </c>
      <c r="AB202" s="9"/>
      <c r="AC202" s="10"/>
      <c r="AD202" s="32">
        <v>46155.617361110002</v>
      </c>
      <c r="AE202" s="33"/>
      <c r="AF202" s="32">
        <v>46156.125</v>
      </c>
      <c r="AG202" s="34"/>
      <c r="AH202" s="33"/>
      <c r="AI202" s="2" t="s">
        <v>29</v>
      </c>
      <c r="AJ202" s="4"/>
      <c r="AK202" s="25"/>
    </row>
    <row r="203" spans="1:37" x14ac:dyDescent="0.25">
      <c r="A203" s="29">
        <v>46156</v>
      </c>
      <c r="B203" s="30"/>
      <c r="C203" s="31"/>
      <c r="D203" s="2"/>
      <c r="E203" s="3"/>
      <c r="F203" s="3"/>
      <c r="G203" s="3"/>
      <c r="H203" s="4"/>
      <c r="I203" s="2" t="s">
        <v>28</v>
      </c>
      <c r="J203" s="3"/>
      <c r="K203" s="3"/>
      <c r="L203" s="4"/>
      <c r="M203" s="2"/>
      <c r="N203" s="3"/>
      <c r="O203" s="4"/>
      <c r="P203" s="2"/>
      <c r="Q203" s="3"/>
      <c r="R203" s="3"/>
      <c r="S203" s="4"/>
      <c r="T203" s="8">
        <f>ROUND(12,2)</f>
        <v>12</v>
      </c>
      <c r="U203" s="9"/>
      <c r="V203" s="10"/>
      <c r="W203" s="8">
        <f>ROUND(342.72,2)</f>
        <v>342.72</v>
      </c>
      <c r="X203" s="9"/>
      <c r="Y203" s="9"/>
      <c r="Z203" s="10"/>
      <c r="AA203" s="8">
        <f>ROUND(0,2)</f>
        <v>0</v>
      </c>
      <c r="AB203" s="9"/>
      <c r="AC203" s="10"/>
      <c r="AD203" s="32">
        <v>46156.617361110002</v>
      </c>
      <c r="AE203" s="33"/>
      <c r="AF203" s="32">
        <v>46157.125</v>
      </c>
      <c r="AG203" s="34"/>
      <c r="AH203" s="33"/>
      <c r="AI203" s="2" t="s">
        <v>29</v>
      </c>
      <c r="AJ203" s="4"/>
      <c r="AK203" s="25"/>
    </row>
    <row r="204" spans="1:37" x14ac:dyDescent="0.25">
      <c r="A204" s="29">
        <v>46157</v>
      </c>
      <c r="B204" s="30"/>
      <c r="C204" s="31"/>
      <c r="D204" s="2"/>
      <c r="E204" s="3"/>
      <c r="F204" s="3"/>
      <c r="G204" s="3"/>
      <c r="H204" s="4"/>
      <c r="I204" s="2" t="s">
        <v>28</v>
      </c>
      <c r="J204" s="3"/>
      <c r="K204" s="3"/>
      <c r="L204" s="4"/>
      <c r="M204" s="2"/>
      <c r="N204" s="3"/>
      <c r="O204" s="4"/>
      <c r="P204" s="2"/>
      <c r="Q204" s="3"/>
      <c r="R204" s="3"/>
      <c r="S204" s="4"/>
      <c r="T204" s="8">
        <f>ROUND(8,2)</f>
        <v>8</v>
      </c>
      <c r="U204" s="9"/>
      <c r="V204" s="10"/>
      <c r="W204" s="8">
        <f>ROUND(293.76,2)</f>
        <v>293.76</v>
      </c>
      <c r="X204" s="9"/>
      <c r="Y204" s="9"/>
      <c r="Z204" s="10"/>
      <c r="AA204" s="8">
        <f>ROUND(0,2)</f>
        <v>0</v>
      </c>
      <c r="AB204" s="9"/>
      <c r="AC204" s="10"/>
      <c r="AD204" s="32">
        <v>46157.622222220001</v>
      </c>
      <c r="AE204" s="33"/>
      <c r="AF204" s="32">
        <v>46157.958333330003</v>
      </c>
      <c r="AG204" s="34"/>
      <c r="AH204" s="33"/>
      <c r="AI204" s="2" t="s">
        <v>29</v>
      </c>
      <c r="AJ204" s="4"/>
      <c r="AK204" s="25"/>
    </row>
    <row r="205" spans="1:37" x14ac:dyDescent="0.25">
      <c r="A205" s="35" t="s">
        <v>11</v>
      </c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7" t="s">
        <v>63</v>
      </c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8"/>
      <c r="AK205" s="25"/>
    </row>
    <row r="206" spans="1:37" x14ac:dyDescent="0.25">
      <c r="A206" s="39" t="s">
        <v>13</v>
      </c>
      <c r="B206" s="40"/>
      <c r="C206" s="40"/>
      <c r="D206" s="40"/>
      <c r="E206" s="37" t="s">
        <v>14</v>
      </c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40" t="s">
        <v>15</v>
      </c>
      <c r="W206" s="40"/>
      <c r="X206" s="40"/>
      <c r="Y206" s="40"/>
      <c r="Z206" s="37" t="s">
        <v>16</v>
      </c>
      <c r="AA206" s="37"/>
      <c r="AB206" s="37"/>
      <c r="AC206" s="37"/>
      <c r="AD206" s="37"/>
      <c r="AE206" s="37"/>
      <c r="AF206" s="37"/>
      <c r="AG206" s="37"/>
      <c r="AH206" s="37"/>
      <c r="AI206" s="37"/>
      <c r="AJ206" s="38"/>
      <c r="AK206" s="25"/>
    </row>
    <row r="207" spans="1:37" x14ac:dyDescent="0.25">
      <c r="A207" s="41" t="s">
        <v>17</v>
      </c>
      <c r="B207" s="42"/>
      <c r="C207" s="42"/>
      <c r="D207" s="43" t="s">
        <v>18</v>
      </c>
      <c r="E207" s="43"/>
      <c r="F207" s="43"/>
      <c r="G207" s="43"/>
      <c r="H207" s="43"/>
      <c r="I207" s="44" t="s">
        <v>19</v>
      </c>
      <c r="J207" s="44"/>
      <c r="K207" s="44"/>
      <c r="L207" s="44"/>
      <c r="M207" s="45" t="s">
        <v>20</v>
      </c>
      <c r="N207" s="45"/>
      <c r="O207" s="45"/>
      <c r="P207" s="46" t="s">
        <v>21</v>
      </c>
      <c r="Q207" s="46"/>
      <c r="R207" s="46"/>
      <c r="S207" s="46"/>
      <c r="T207" s="46" t="s">
        <v>22</v>
      </c>
      <c r="U207" s="46"/>
      <c r="V207" s="46"/>
      <c r="W207" s="47" t="s">
        <v>23</v>
      </c>
      <c r="X207" s="47"/>
      <c r="Y207" s="47"/>
      <c r="Z207" s="47"/>
      <c r="AA207" s="48" t="s">
        <v>24</v>
      </c>
      <c r="AB207" s="48"/>
      <c r="AC207" s="48"/>
      <c r="AD207" s="42" t="s">
        <v>25</v>
      </c>
      <c r="AE207" s="42"/>
      <c r="AF207" s="49" t="s">
        <v>26</v>
      </c>
      <c r="AG207" s="49"/>
      <c r="AH207" s="49"/>
      <c r="AI207" s="49" t="s">
        <v>27</v>
      </c>
      <c r="AJ207" s="50"/>
      <c r="AK207" s="25"/>
    </row>
    <row r="208" spans="1:37" x14ac:dyDescent="0.25">
      <c r="A208" s="29">
        <v>46153</v>
      </c>
      <c r="B208" s="30"/>
      <c r="C208" s="31"/>
      <c r="D208" s="2"/>
      <c r="E208" s="3"/>
      <c r="F208" s="3"/>
      <c r="G208" s="3"/>
      <c r="H208" s="4"/>
      <c r="I208" s="2" t="s">
        <v>28</v>
      </c>
      <c r="J208" s="3"/>
      <c r="K208" s="3"/>
      <c r="L208" s="4"/>
      <c r="M208" s="2"/>
      <c r="N208" s="3"/>
      <c r="O208" s="4"/>
      <c r="P208" s="2"/>
      <c r="Q208" s="3"/>
      <c r="R208" s="3"/>
      <c r="S208" s="4"/>
      <c r="T208" s="8">
        <f>ROUND(8,2)</f>
        <v>8</v>
      </c>
      <c r="U208" s="9"/>
      <c r="V208" s="10"/>
      <c r="W208" s="8">
        <f>ROUND(186.24,2)</f>
        <v>186.24</v>
      </c>
      <c r="X208" s="9"/>
      <c r="Y208" s="9"/>
      <c r="Z208" s="10"/>
      <c r="AA208" s="8">
        <f>ROUND(0,2)</f>
        <v>0</v>
      </c>
      <c r="AB208" s="9"/>
      <c r="AC208" s="10"/>
      <c r="AD208" s="32">
        <v>46153.285416669998</v>
      </c>
      <c r="AE208" s="33"/>
      <c r="AF208" s="32">
        <v>46153.625</v>
      </c>
      <c r="AG208" s="34"/>
      <c r="AH208" s="33"/>
      <c r="AI208" s="2" t="s">
        <v>31</v>
      </c>
      <c r="AJ208" s="4"/>
      <c r="AK208" s="25"/>
    </row>
    <row r="209" spans="1:37" x14ac:dyDescent="0.25">
      <c r="A209" s="29">
        <v>46154</v>
      </c>
      <c r="B209" s="30"/>
      <c r="C209" s="31"/>
      <c r="D209" s="2"/>
      <c r="E209" s="3"/>
      <c r="F209" s="3"/>
      <c r="G209" s="3"/>
      <c r="H209" s="4"/>
      <c r="I209" s="2" t="s">
        <v>28</v>
      </c>
      <c r="J209" s="3"/>
      <c r="K209" s="3"/>
      <c r="L209" s="4"/>
      <c r="M209" s="2"/>
      <c r="N209" s="3"/>
      <c r="O209" s="4"/>
      <c r="P209" s="2"/>
      <c r="Q209" s="3"/>
      <c r="R209" s="3"/>
      <c r="S209" s="4"/>
      <c r="T209" s="8">
        <f>ROUND(10,2)</f>
        <v>10</v>
      </c>
      <c r="U209" s="9"/>
      <c r="V209" s="10"/>
      <c r="W209" s="8">
        <f>ROUND(232.8,2)</f>
        <v>232.8</v>
      </c>
      <c r="X209" s="9"/>
      <c r="Y209" s="9"/>
      <c r="Z209" s="10"/>
      <c r="AA209" s="8">
        <f>ROUND(0,2)</f>
        <v>0</v>
      </c>
      <c r="AB209" s="9"/>
      <c r="AC209" s="10"/>
      <c r="AD209" s="32">
        <v>46154.202777780003</v>
      </c>
      <c r="AE209" s="33"/>
      <c r="AF209" s="32">
        <v>46154.625</v>
      </c>
      <c r="AG209" s="34"/>
      <c r="AH209" s="33"/>
      <c r="AI209" s="2" t="s">
        <v>31</v>
      </c>
      <c r="AJ209" s="4"/>
      <c r="AK209" s="25"/>
    </row>
    <row r="210" spans="1:37" x14ac:dyDescent="0.25">
      <c r="A210" s="29">
        <v>46155</v>
      </c>
      <c r="B210" s="30"/>
      <c r="C210" s="31"/>
      <c r="D210" s="2"/>
      <c r="E210" s="3"/>
      <c r="F210" s="3"/>
      <c r="G210" s="3"/>
      <c r="H210" s="4"/>
      <c r="I210" s="2" t="s">
        <v>28</v>
      </c>
      <c r="J210" s="3"/>
      <c r="K210" s="3"/>
      <c r="L210" s="4"/>
      <c r="M210" s="2"/>
      <c r="N210" s="3"/>
      <c r="O210" s="4"/>
      <c r="P210" s="2"/>
      <c r="Q210" s="3"/>
      <c r="R210" s="3"/>
      <c r="S210" s="4"/>
      <c r="T210" s="8">
        <f>ROUND(10,2)</f>
        <v>10</v>
      </c>
      <c r="U210" s="9"/>
      <c r="V210" s="10"/>
      <c r="W210" s="8">
        <f>ROUND(232.8,2)</f>
        <v>232.8</v>
      </c>
      <c r="X210" s="9"/>
      <c r="Y210" s="9"/>
      <c r="Z210" s="10"/>
      <c r="AA210" s="8">
        <f>ROUND(0,2)</f>
        <v>0</v>
      </c>
      <c r="AB210" s="9"/>
      <c r="AC210" s="10"/>
      <c r="AD210" s="32">
        <v>46155.202777780003</v>
      </c>
      <c r="AE210" s="33"/>
      <c r="AF210" s="32">
        <v>46155.625</v>
      </c>
      <c r="AG210" s="34"/>
      <c r="AH210" s="33"/>
      <c r="AI210" s="2" t="s">
        <v>31</v>
      </c>
      <c r="AJ210" s="4"/>
      <c r="AK210" s="25"/>
    </row>
    <row r="211" spans="1:37" x14ac:dyDescent="0.25">
      <c r="A211" s="29">
        <v>46156</v>
      </c>
      <c r="B211" s="30"/>
      <c r="C211" s="31"/>
      <c r="D211" s="2"/>
      <c r="E211" s="3"/>
      <c r="F211" s="3"/>
      <c r="G211" s="3"/>
      <c r="H211" s="4"/>
      <c r="I211" s="2" t="s">
        <v>28</v>
      </c>
      <c r="J211" s="3"/>
      <c r="K211" s="3"/>
      <c r="L211" s="4"/>
      <c r="M211" s="2"/>
      <c r="N211" s="3"/>
      <c r="O211" s="4"/>
      <c r="P211" s="2"/>
      <c r="Q211" s="3"/>
      <c r="R211" s="3"/>
      <c r="S211" s="4"/>
      <c r="T211" s="8">
        <f>ROUND(12,2)</f>
        <v>12</v>
      </c>
      <c r="U211" s="9"/>
      <c r="V211" s="10"/>
      <c r="W211" s="8">
        <f>ROUND(279.36,2)</f>
        <v>279.36</v>
      </c>
      <c r="X211" s="9"/>
      <c r="Y211" s="9"/>
      <c r="Z211" s="10"/>
      <c r="AA211" s="8">
        <f>ROUND(0,2)</f>
        <v>0</v>
      </c>
      <c r="AB211" s="9"/>
      <c r="AC211" s="10"/>
      <c r="AD211" s="32">
        <v>46156.119444440003</v>
      </c>
      <c r="AE211" s="33"/>
      <c r="AF211" s="32">
        <v>46156.625</v>
      </c>
      <c r="AG211" s="34"/>
      <c r="AH211" s="33"/>
      <c r="AI211" s="2" t="s">
        <v>31</v>
      </c>
      <c r="AJ211" s="4"/>
      <c r="AK211" s="25"/>
    </row>
    <row r="212" spans="1:37" x14ac:dyDescent="0.25">
      <c r="A212" s="29">
        <v>46157</v>
      </c>
      <c r="B212" s="30"/>
      <c r="C212" s="31"/>
      <c r="D212" s="2"/>
      <c r="E212" s="3"/>
      <c r="F212" s="3"/>
      <c r="G212" s="3"/>
      <c r="H212" s="4"/>
      <c r="I212" s="2" t="s">
        <v>28</v>
      </c>
      <c r="J212" s="3"/>
      <c r="K212" s="3"/>
      <c r="L212" s="4"/>
      <c r="M212" s="2"/>
      <c r="N212" s="3"/>
      <c r="O212" s="4"/>
      <c r="P212" s="2" t="s">
        <v>36</v>
      </c>
      <c r="Q212" s="3"/>
      <c r="R212" s="3"/>
      <c r="S212" s="4"/>
      <c r="T212" s="8">
        <f>ROUND(10,2)</f>
        <v>10</v>
      </c>
      <c r="U212" s="9"/>
      <c r="V212" s="10"/>
      <c r="W212" s="8">
        <f>ROUND(349.2,2)</f>
        <v>349.2</v>
      </c>
      <c r="X212" s="9"/>
      <c r="Y212" s="9"/>
      <c r="Z212" s="10"/>
      <c r="AA212" s="8">
        <f>ROUND(0,2)</f>
        <v>0</v>
      </c>
      <c r="AB212" s="9"/>
      <c r="AC212" s="10"/>
      <c r="AD212" s="32">
        <v>46157.118750000001</v>
      </c>
      <c r="AE212" s="33"/>
      <c r="AF212" s="32">
        <v>46157.541666669997</v>
      </c>
      <c r="AG212" s="34"/>
      <c r="AH212" s="33"/>
      <c r="AI212" s="2" t="s">
        <v>31</v>
      </c>
      <c r="AJ212" s="4"/>
      <c r="AK212" s="25"/>
    </row>
    <row r="213" spans="1:37" x14ac:dyDescent="0.25">
      <c r="A213" s="35" t="s">
        <v>11</v>
      </c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7" t="s">
        <v>64</v>
      </c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8"/>
      <c r="AK213" s="25"/>
    </row>
    <row r="214" spans="1:37" x14ac:dyDescent="0.25">
      <c r="A214" s="39" t="s">
        <v>13</v>
      </c>
      <c r="B214" s="40"/>
      <c r="C214" s="40"/>
      <c r="D214" s="40"/>
      <c r="E214" s="37" t="s">
        <v>14</v>
      </c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40" t="s">
        <v>15</v>
      </c>
      <c r="W214" s="40"/>
      <c r="X214" s="40"/>
      <c r="Y214" s="40"/>
      <c r="Z214" s="37" t="s">
        <v>16</v>
      </c>
      <c r="AA214" s="37"/>
      <c r="AB214" s="37"/>
      <c r="AC214" s="37"/>
      <c r="AD214" s="37"/>
      <c r="AE214" s="37"/>
      <c r="AF214" s="37"/>
      <c r="AG214" s="37"/>
      <c r="AH214" s="37"/>
      <c r="AI214" s="37"/>
      <c r="AJ214" s="38"/>
      <c r="AK214" s="25"/>
    </row>
    <row r="215" spans="1:37" x14ac:dyDescent="0.25">
      <c r="A215" s="41" t="s">
        <v>17</v>
      </c>
      <c r="B215" s="42"/>
      <c r="C215" s="42"/>
      <c r="D215" s="43" t="s">
        <v>18</v>
      </c>
      <c r="E215" s="43"/>
      <c r="F215" s="43"/>
      <c r="G215" s="43"/>
      <c r="H215" s="43"/>
      <c r="I215" s="44" t="s">
        <v>19</v>
      </c>
      <c r="J215" s="44"/>
      <c r="K215" s="44"/>
      <c r="L215" s="44"/>
      <c r="M215" s="45" t="s">
        <v>20</v>
      </c>
      <c r="N215" s="45"/>
      <c r="O215" s="45"/>
      <c r="P215" s="46" t="s">
        <v>21</v>
      </c>
      <c r="Q215" s="46"/>
      <c r="R215" s="46"/>
      <c r="S215" s="46"/>
      <c r="T215" s="46" t="s">
        <v>22</v>
      </c>
      <c r="U215" s="46"/>
      <c r="V215" s="46"/>
      <c r="W215" s="47" t="s">
        <v>23</v>
      </c>
      <c r="X215" s="47"/>
      <c r="Y215" s="47"/>
      <c r="Z215" s="47"/>
      <c r="AA215" s="48" t="s">
        <v>24</v>
      </c>
      <c r="AB215" s="48"/>
      <c r="AC215" s="48"/>
      <c r="AD215" s="42" t="s">
        <v>25</v>
      </c>
      <c r="AE215" s="42"/>
      <c r="AF215" s="49" t="s">
        <v>26</v>
      </c>
      <c r="AG215" s="49"/>
      <c r="AH215" s="49"/>
      <c r="AI215" s="49" t="s">
        <v>27</v>
      </c>
      <c r="AJ215" s="50"/>
      <c r="AK215" s="25"/>
    </row>
    <row r="216" spans="1:37" x14ac:dyDescent="0.25">
      <c r="A216" s="29">
        <v>46153</v>
      </c>
      <c r="B216" s="30"/>
      <c r="C216" s="31"/>
      <c r="D216" s="2"/>
      <c r="E216" s="3"/>
      <c r="F216" s="3"/>
      <c r="G216" s="3"/>
      <c r="H216" s="4"/>
      <c r="I216" s="2" t="s">
        <v>28</v>
      </c>
      <c r="J216" s="3"/>
      <c r="K216" s="3"/>
      <c r="L216" s="4"/>
      <c r="M216" s="2"/>
      <c r="N216" s="3"/>
      <c r="O216" s="4"/>
      <c r="P216" s="2"/>
      <c r="Q216" s="3"/>
      <c r="R216" s="3"/>
      <c r="S216" s="4"/>
      <c r="T216" s="8">
        <f>ROUND(8.25,2)</f>
        <v>8.25</v>
      </c>
      <c r="U216" s="9"/>
      <c r="V216" s="10"/>
      <c r="W216" s="8">
        <f>ROUND(196.2675,2)</f>
        <v>196.27</v>
      </c>
      <c r="X216" s="9"/>
      <c r="Y216" s="9"/>
      <c r="Z216" s="10"/>
      <c r="AA216" s="8">
        <f>ROUND(0,2)</f>
        <v>0</v>
      </c>
      <c r="AB216" s="9"/>
      <c r="AC216" s="10"/>
      <c r="AD216" s="32">
        <v>46153.285416669998</v>
      </c>
      <c r="AE216" s="33"/>
      <c r="AF216" s="32">
        <v>46153.625</v>
      </c>
      <c r="AG216" s="34"/>
      <c r="AH216" s="33"/>
      <c r="AI216" s="2" t="s">
        <v>31</v>
      </c>
      <c r="AJ216" s="4"/>
      <c r="AK216" s="25"/>
    </row>
    <row r="217" spans="1:37" x14ac:dyDescent="0.25">
      <c r="A217" s="29">
        <v>46154</v>
      </c>
      <c r="B217" s="30"/>
      <c r="C217" s="31"/>
      <c r="D217" s="2"/>
      <c r="E217" s="3"/>
      <c r="F217" s="3"/>
      <c r="G217" s="3"/>
      <c r="H217" s="4"/>
      <c r="I217" s="2" t="s">
        <v>28</v>
      </c>
      <c r="J217" s="3"/>
      <c r="K217" s="3"/>
      <c r="L217" s="4"/>
      <c r="M217" s="2"/>
      <c r="N217" s="3"/>
      <c r="O217" s="4"/>
      <c r="P217" s="2"/>
      <c r="Q217" s="3"/>
      <c r="R217" s="3"/>
      <c r="S217" s="4"/>
      <c r="T217" s="8">
        <f>ROUND(10.25,2)</f>
        <v>10.25</v>
      </c>
      <c r="U217" s="9"/>
      <c r="V217" s="10"/>
      <c r="W217" s="8">
        <f>ROUND(243.8475,2)</f>
        <v>243.85</v>
      </c>
      <c r="X217" s="9"/>
      <c r="Y217" s="9"/>
      <c r="Z217" s="10"/>
      <c r="AA217" s="8">
        <f>ROUND(0,2)</f>
        <v>0</v>
      </c>
      <c r="AB217" s="9"/>
      <c r="AC217" s="10"/>
      <c r="AD217" s="32">
        <v>46154.202777780003</v>
      </c>
      <c r="AE217" s="33"/>
      <c r="AF217" s="32">
        <v>46154.625</v>
      </c>
      <c r="AG217" s="34"/>
      <c r="AH217" s="33"/>
      <c r="AI217" s="2" t="s">
        <v>31</v>
      </c>
      <c r="AJ217" s="4"/>
      <c r="AK217" s="25"/>
    </row>
    <row r="218" spans="1:37" x14ac:dyDescent="0.25">
      <c r="A218" s="29">
        <v>46155</v>
      </c>
      <c r="B218" s="30"/>
      <c r="C218" s="31"/>
      <c r="D218" s="2"/>
      <c r="E218" s="3"/>
      <c r="F218" s="3"/>
      <c r="G218" s="3"/>
      <c r="H218" s="4"/>
      <c r="I218" s="2" t="s">
        <v>28</v>
      </c>
      <c r="J218" s="3"/>
      <c r="K218" s="3"/>
      <c r="L218" s="4"/>
      <c r="M218" s="2"/>
      <c r="N218" s="3"/>
      <c r="O218" s="4"/>
      <c r="P218" s="2"/>
      <c r="Q218" s="3"/>
      <c r="R218" s="3"/>
      <c r="S218" s="4"/>
      <c r="T218" s="8">
        <f>ROUND(10.25,2)</f>
        <v>10.25</v>
      </c>
      <c r="U218" s="9"/>
      <c r="V218" s="10"/>
      <c r="W218" s="8">
        <f>ROUND(243.8475,2)</f>
        <v>243.85</v>
      </c>
      <c r="X218" s="9"/>
      <c r="Y218" s="9"/>
      <c r="Z218" s="10"/>
      <c r="AA218" s="8">
        <f>ROUND(0,2)</f>
        <v>0</v>
      </c>
      <c r="AB218" s="9"/>
      <c r="AC218" s="10"/>
      <c r="AD218" s="32">
        <v>46155.202083329998</v>
      </c>
      <c r="AE218" s="33"/>
      <c r="AF218" s="32">
        <v>46155.625</v>
      </c>
      <c r="AG218" s="34"/>
      <c r="AH218" s="33"/>
      <c r="AI218" s="2" t="s">
        <v>31</v>
      </c>
      <c r="AJ218" s="4"/>
      <c r="AK218" s="25"/>
    </row>
    <row r="219" spans="1:37" x14ac:dyDescent="0.25">
      <c r="A219" s="29">
        <v>46156</v>
      </c>
      <c r="B219" s="30"/>
      <c r="C219" s="31"/>
      <c r="D219" s="2"/>
      <c r="E219" s="3"/>
      <c r="F219" s="3"/>
      <c r="G219" s="3"/>
      <c r="H219" s="4"/>
      <c r="I219" s="2" t="s">
        <v>28</v>
      </c>
      <c r="J219" s="3"/>
      <c r="K219" s="3"/>
      <c r="L219" s="4"/>
      <c r="M219" s="2"/>
      <c r="N219" s="3"/>
      <c r="O219" s="4"/>
      <c r="P219" s="2"/>
      <c r="Q219" s="3"/>
      <c r="R219" s="3"/>
      <c r="S219" s="4"/>
      <c r="T219" s="8">
        <f>ROUND(12.25,2)</f>
        <v>12.25</v>
      </c>
      <c r="U219" s="9"/>
      <c r="V219" s="10"/>
      <c r="W219" s="8">
        <f>ROUND(303.3225,2)</f>
        <v>303.32</v>
      </c>
      <c r="X219" s="9"/>
      <c r="Y219" s="9"/>
      <c r="Z219" s="10"/>
      <c r="AA219" s="8">
        <f>ROUND(0,2)</f>
        <v>0</v>
      </c>
      <c r="AB219" s="9"/>
      <c r="AC219" s="10"/>
      <c r="AD219" s="32">
        <v>46156.118750000001</v>
      </c>
      <c r="AE219" s="33"/>
      <c r="AF219" s="32">
        <v>46156.625</v>
      </c>
      <c r="AG219" s="34"/>
      <c r="AH219" s="33"/>
      <c r="AI219" s="2" t="s">
        <v>31</v>
      </c>
      <c r="AJ219" s="4"/>
      <c r="AK219" s="25"/>
    </row>
    <row r="220" spans="1:37" x14ac:dyDescent="0.25">
      <c r="A220" s="29">
        <v>46157</v>
      </c>
      <c r="B220" s="30"/>
      <c r="C220" s="31"/>
      <c r="D220" s="2"/>
      <c r="E220" s="3"/>
      <c r="F220" s="3"/>
      <c r="G220" s="3"/>
      <c r="H220" s="4"/>
      <c r="I220" s="2" t="s">
        <v>28</v>
      </c>
      <c r="J220" s="3"/>
      <c r="K220" s="3"/>
      <c r="L220" s="4"/>
      <c r="M220" s="2"/>
      <c r="N220" s="3"/>
      <c r="O220" s="4"/>
      <c r="P220" s="2" t="s">
        <v>36</v>
      </c>
      <c r="Q220" s="3"/>
      <c r="R220" s="3"/>
      <c r="S220" s="4"/>
      <c r="T220" s="8">
        <f>ROUND(10.25,2)</f>
        <v>10.25</v>
      </c>
      <c r="U220" s="9"/>
      <c r="V220" s="10"/>
      <c r="W220" s="8">
        <f>ROUND(365.77125,2)</f>
        <v>365.77</v>
      </c>
      <c r="X220" s="9"/>
      <c r="Y220" s="9"/>
      <c r="Z220" s="10"/>
      <c r="AA220" s="8">
        <f>ROUND(0,2)</f>
        <v>0</v>
      </c>
      <c r="AB220" s="9"/>
      <c r="AC220" s="10"/>
      <c r="AD220" s="32">
        <v>46157.119444440003</v>
      </c>
      <c r="AE220" s="33"/>
      <c r="AF220" s="32">
        <v>46157.541666669997</v>
      </c>
      <c r="AG220" s="34"/>
      <c r="AH220" s="33"/>
      <c r="AI220" s="2" t="s">
        <v>31</v>
      </c>
      <c r="AJ220" s="4"/>
      <c r="AK220" s="25"/>
    </row>
    <row r="221" spans="1:37" x14ac:dyDescent="0.25">
      <c r="A221" s="35" t="s">
        <v>11</v>
      </c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7" t="s">
        <v>65</v>
      </c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8"/>
      <c r="AK221" s="25"/>
    </row>
    <row r="222" spans="1:37" x14ac:dyDescent="0.25">
      <c r="A222" s="39" t="s">
        <v>13</v>
      </c>
      <c r="B222" s="40"/>
      <c r="C222" s="40"/>
      <c r="D222" s="40"/>
      <c r="E222" s="37" t="s">
        <v>14</v>
      </c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40" t="s">
        <v>15</v>
      </c>
      <c r="W222" s="40"/>
      <c r="X222" s="40"/>
      <c r="Y222" s="40"/>
      <c r="Z222" s="37" t="s">
        <v>16</v>
      </c>
      <c r="AA222" s="37"/>
      <c r="AB222" s="37"/>
      <c r="AC222" s="37"/>
      <c r="AD222" s="37"/>
      <c r="AE222" s="37"/>
      <c r="AF222" s="37"/>
      <c r="AG222" s="37"/>
      <c r="AH222" s="37"/>
      <c r="AI222" s="37"/>
      <c r="AJ222" s="38"/>
      <c r="AK222" s="25"/>
    </row>
    <row r="223" spans="1:37" x14ac:dyDescent="0.25">
      <c r="A223" s="41" t="s">
        <v>17</v>
      </c>
      <c r="B223" s="42"/>
      <c r="C223" s="42"/>
      <c r="D223" s="43" t="s">
        <v>18</v>
      </c>
      <c r="E223" s="43"/>
      <c r="F223" s="43"/>
      <c r="G223" s="43"/>
      <c r="H223" s="43"/>
      <c r="I223" s="44" t="s">
        <v>19</v>
      </c>
      <c r="J223" s="44"/>
      <c r="K223" s="44"/>
      <c r="L223" s="44"/>
      <c r="M223" s="45" t="s">
        <v>20</v>
      </c>
      <c r="N223" s="45"/>
      <c r="O223" s="45"/>
      <c r="P223" s="46" t="s">
        <v>21</v>
      </c>
      <c r="Q223" s="46"/>
      <c r="R223" s="46"/>
      <c r="S223" s="46"/>
      <c r="T223" s="46" t="s">
        <v>22</v>
      </c>
      <c r="U223" s="46"/>
      <c r="V223" s="46"/>
      <c r="W223" s="47" t="s">
        <v>23</v>
      </c>
      <c r="X223" s="47"/>
      <c r="Y223" s="47"/>
      <c r="Z223" s="47"/>
      <c r="AA223" s="48" t="s">
        <v>24</v>
      </c>
      <c r="AB223" s="48"/>
      <c r="AC223" s="48"/>
      <c r="AD223" s="42" t="s">
        <v>25</v>
      </c>
      <c r="AE223" s="42"/>
      <c r="AF223" s="49" t="s">
        <v>26</v>
      </c>
      <c r="AG223" s="49"/>
      <c r="AH223" s="49"/>
      <c r="AI223" s="49" t="s">
        <v>27</v>
      </c>
      <c r="AJ223" s="50"/>
      <c r="AK223" s="25"/>
    </row>
    <row r="224" spans="1:37" x14ac:dyDescent="0.25">
      <c r="A224" s="29">
        <v>46153</v>
      </c>
      <c r="B224" s="30"/>
      <c r="C224" s="31"/>
      <c r="D224" s="2"/>
      <c r="E224" s="3"/>
      <c r="F224" s="3"/>
      <c r="G224" s="3"/>
      <c r="H224" s="4"/>
      <c r="I224" s="2" t="s">
        <v>28</v>
      </c>
      <c r="J224" s="3"/>
      <c r="K224" s="3"/>
      <c r="L224" s="4"/>
      <c r="M224" s="2"/>
      <c r="N224" s="3"/>
      <c r="O224" s="4"/>
      <c r="P224" s="2"/>
      <c r="Q224" s="3"/>
      <c r="R224" s="3"/>
      <c r="S224" s="4"/>
      <c r="T224" s="8">
        <f>ROUND(10.25,2)</f>
        <v>10.25</v>
      </c>
      <c r="U224" s="9"/>
      <c r="V224" s="10"/>
      <c r="W224" s="8">
        <f>ROUND(270.805,2)</f>
        <v>270.81</v>
      </c>
      <c r="X224" s="9"/>
      <c r="Y224" s="9"/>
      <c r="Z224" s="10"/>
      <c r="AA224" s="8">
        <f>ROUND(0,2)</f>
        <v>0</v>
      </c>
      <c r="AB224" s="9"/>
      <c r="AC224" s="10"/>
      <c r="AD224" s="32">
        <v>46153.61805556</v>
      </c>
      <c r="AE224" s="33"/>
      <c r="AF224" s="32">
        <v>46154.041666669997</v>
      </c>
      <c r="AG224" s="34"/>
      <c r="AH224" s="33"/>
      <c r="AI224" s="2" t="s">
        <v>29</v>
      </c>
      <c r="AJ224" s="4"/>
      <c r="AK224" s="25"/>
    </row>
    <row r="225" spans="1:37" x14ac:dyDescent="0.25">
      <c r="A225" s="29">
        <v>46154</v>
      </c>
      <c r="B225" s="30"/>
      <c r="C225" s="31"/>
      <c r="D225" s="2"/>
      <c r="E225" s="3"/>
      <c r="F225" s="3"/>
      <c r="G225" s="3"/>
      <c r="H225" s="4"/>
      <c r="I225" s="2" t="s">
        <v>28</v>
      </c>
      <c r="J225" s="3"/>
      <c r="K225" s="3"/>
      <c r="L225" s="4"/>
      <c r="M225" s="2"/>
      <c r="N225" s="3"/>
      <c r="O225" s="4"/>
      <c r="P225" s="2"/>
      <c r="Q225" s="3"/>
      <c r="R225" s="3"/>
      <c r="S225" s="4"/>
      <c r="T225" s="8">
        <f>ROUND(10.25,2)</f>
        <v>10.25</v>
      </c>
      <c r="U225" s="9"/>
      <c r="V225" s="10"/>
      <c r="W225" s="8">
        <f>ROUND(270.805,2)</f>
        <v>270.81</v>
      </c>
      <c r="X225" s="9"/>
      <c r="Y225" s="9"/>
      <c r="Z225" s="10"/>
      <c r="AA225" s="8">
        <f>ROUND(0,2)</f>
        <v>0</v>
      </c>
      <c r="AB225" s="9"/>
      <c r="AC225" s="10"/>
      <c r="AD225" s="32">
        <v>46154.61805556</v>
      </c>
      <c r="AE225" s="33"/>
      <c r="AF225" s="32">
        <v>46155.041666669997</v>
      </c>
      <c r="AG225" s="34"/>
      <c r="AH225" s="33"/>
      <c r="AI225" s="2" t="s">
        <v>29</v>
      </c>
      <c r="AJ225" s="4"/>
      <c r="AK225" s="25"/>
    </row>
    <row r="226" spans="1:37" x14ac:dyDescent="0.25">
      <c r="A226" s="29">
        <v>46155</v>
      </c>
      <c r="B226" s="30"/>
      <c r="C226" s="31"/>
      <c r="D226" s="2"/>
      <c r="E226" s="3"/>
      <c r="F226" s="3"/>
      <c r="G226" s="3"/>
      <c r="H226" s="4"/>
      <c r="I226" s="2" t="s">
        <v>28</v>
      </c>
      <c r="J226" s="3"/>
      <c r="K226" s="3"/>
      <c r="L226" s="4"/>
      <c r="M226" s="2"/>
      <c r="N226" s="3"/>
      <c r="O226" s="4"/>
      <c r="P226" s="2"/>
      <c r="Q226" s="3"/>
      <c r="R226" s="3"/>
      <c r="S226" s="4"/>
      <c r="T226" s="8">
        <f>ROUND(10.25,2)</f>
        <v>10.25</v>
      </c>
      <c r="U226" s="9"/>
      <c r="V226" s="10"/>
      <c r="W226" s="8">
        <f>ROUND(270.805,2)</f>
        <v>270.81</v>
      </c>
      <c r="X226" s="9"/>
      <c r="Y226" s="9"/>
      <c r="Z226" s="10"/>
      <c r="AA226" s="8">
        <f>ROUND(0,2)</f>
        <v>0</v>
      </c>
      <c r="AB226" s="9"/>
      <c r="AC226" s="10"/>
      <c r="AD226" s="32">
        <v>46155.617361110002</v>
      </c>
      <c r="AE226" s="33"/>
      <c r="AF226" s="32">
        <v>46156.041666669997</v>
      </c>
      <c r="AG226" s="34"/>
      <c r="AH226" s="33"/>
      <c r="AI226" s="2" t="s">
        <v>29</v>
      </c>
      <c r="AJ226" s="4"/>
      <c r="AK226" s="25"/>
    </row>
    <row r="227" spans="1:37" x14ac:dyDescent="0.25">
      <c r="A227" s="29">
        <v>46156</v>
      </c>
      <c r="B227" s="30"/>
      <c r="C227" s="31"/>
      <c r="D227" s="2"/>
      <c r="E227" s="3"/>
      <c r="F227" s="3"/>
      <c r="G227" s="3"/>
      <c r="H227" s="4"/>
      <c r="I227" s="2" t="s">
        <v>28</v>
      </c>
      <c r="J227" s="3"/>
      <c r="K227" s="3"/>
      <c r="L227" s="4"/>
      <c r="M227" s="2"/>
      <c r="N227" s="3"/>
      <c r="O227" s="4"/>
      <c r="P227" s="2"/>
      <c r="Q227" s="3"/>
      <c r="R227" s="3"/>
      <c r="S227" s="4"/>
      <c r="T227" s="8">
        <f>ROUND(10.25,2)</f>
        <v>10.25</v>
      </c>
      <c r="U227" s="9"/>
      <c r="V227" s="10"/>
      <c r="W227" s="8">
        <f>ROUND(284.015,2)</f>
        <v>284.02</v>
      </c>
      <c r="X227" s="9"/>
      <c r="Y227" s="9"/>
      <c r="Z227" s="10"/>
      <c r="AA227" s="8">
        <f>ROUND(0,2)</f>
        <v>0</v>
      </c>
      <c r="AB227" s="9"/>
      <c r="AC227" s="10"/>
      <c r="AD227" s="32">
        <v>46156.61805556</v>
      </c>
      <c r="AE227" s="33"/>
      <c r="AF227" s="32">
        <v>46157.041666669997</v>
      </c>
      <c r="AG227" s="34"/>
      <c r="AH227" s="33"/>
      <c r="AI227" s="2" t="s">
        <v>29</v>
      </c>
      <c r="AJ227" s="4"/>
      <c r="AK227" s="25"/>
    </row>
    <row r="228" spans="1:37" x14ac:dyDescent="0.25">
      <c r="A228" s="29">
        <v>46157</v>
      </c>
      <c r="B228" s="30"/>
      <c r="C228" s="31"/>
      <c r="D228" s="2"/>
      <c r="E228" s="3"/>
      <c r="F228" s="3"/>
      <c r="G228" s="3"/>
      <c r="H228" s="4"/>
      <c r="I228" s="2" t="s">
        <v>28</v>
      </c>
      <c r="J228" s="3"/>
      <c r="K228" s="3"/>
      <c r="L228" s="4"/>
      <c r="M228" s="2"/>
      <c r="N228" s="3"/>
      <c r="O228" s="4"/>
      <c r="P228" s="2"/>
      <c r="Q228" s="3"/>
      <c r="R228" s="3"/>
      <c r="S228" s="4"/>
      <c r="T228" s="8">
        <f>ROUND(8.25,2)</f>
        <v>8.25</v>
      </c>
      <c r="U228" s="9"/>
      <c r="V228" s="10"/>
      <c r="W228" s="8">
        <f>ROUND(326.9475,2)</f>
        <v>326.95</v>
      </c>
      <c r="X228" s="9"/>
      <c r="Y228" s="9"/>
      <c r="Z228" s="10"/>
      <c r="AA228" s="8">
        <f>ROUND(0,2)</f>
        <v>0</v>
      </c>
      <c r="AB228" s="9"/>
      <c r="AC228" s="10"/>
      <c r="AD228" s="32">
        <v>46157.617361110002</v>
      </c>
      <c r="AE228" s="33"/>
      <c r="AF228" s="32">
        <v>46157.958333330003</v>
      </c>
      <c r="AG228" s="34"/>
      <c r="AH228" s="33"/>
      <c r="AI228" s="2" t="s">
        <v>29</v>
      </c>
      <c r="AJ228" s="4"/>
      <c r="AK228" s="25"/>
    </row>
    <row r="229" spans="1:37" x14ac:dyDescent="0.25">
      <c r="A229" s="35" t="s">
        <v>11</v>
      </c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7" t="s">
        <v>66</v>
      </c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8"/>
      <c r="AK229" s="25"/>
    </row>
    <row r="230" spans="1:37" x14ac:dyDescent="0.25">
      <c r="A230" s="39" t="s">
        <v>13</v>
      </c>
      <c r="B230" s="40"/>
      <c r="C230" s="40"/>
      <c r="D230" s="40"/>
      <c r="E230" s="37" t="s">
        <v>14</v>
      </c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40" t="s">
        <v>15</v>
      </c>
      <c r="W230" s="40"/>
      <c r="X230" s="40"/>
      <c r="Y230" s="40"/>
      <c r="Z230" s="37" t="s">
        <v>16</v>
      </c>
      <c r="AA230" s="37"/>
      <c r="AB230" s="37"/>
      <c r="AC230" s="37"/>
      <c r="AD230" s="37"/>
      <c r="AE230" s="37"/>
      <c r="AF230" s="37"/>
      <c r="AG230" s="37"/>
      <c r="AH230" s="37"/>
      <c r="AI230" s="37"/>
      <c r="AJ230" s="38"/>
      <c r="AK230" s="25"/>
    </row>
    <row r="231" spans="1:37" x14ac:dyDescent="0.25">
      <c r="A231" s="41" t="s">
        <v>17</v>
      </c>
      <c r="B231" s="42"/>
      <c r="C231" s="42"/>
      <c r="D231" s="43" t="s">
        <v>18</v>
      </c>
      <c r="E231" s="43"/>
      <c r="F231" s="43"/>
      <c r="G231" s="43"/>
      <c r="H231" s="43"/>
      <c r="I231" s="44" t="s">
        <v>19</v>
      </c>
      <c r="J231" s="44"/>
      <c r="K231" s="44"/>
      <c r="L231" s="44"/>
      <c r="M231" s="45" t="s">
        <v>20</v>
      </c>
      <c r="N231" s="45"/>
      <c r="O231" s="45"/>
      <c r="P231" s="46" t="s">
        <v>21</v>
      </c>
      <c r="Q231" s="46"/>
      <c r="R231" s="46"/>
      <c r="S231" s="46"/>
      <c r="T231" s="46" t="s">
        <v>22</v>
      </c>
      <c r="U231" s="46"/>
      <c r="V231" s="46"/>
      <c r="W231" s="47" t="s">
        <v>23</v>
      </c>
      <c r="X231" s="47"/>
      <c r="Y231" s="47"/>
      <c r="Z231" s="47"/>
      <c r="AA231" s="48" t="s">
        <v>24</v>
      </c>
      <c r="AB231" s="48"/>
      <c r="AC231" s="48"/>
      <c r="AD231" s="42" t="s">
        <v>25</v>
      </c>
      <c r="AE231" s="42"/>
      <c r="AF231" s="49" t="s">
        <v>26</v>
      </c>
      <c r="AG231" s="49"/>
      <c r="AH231" s="49"/>
      <c r="AI231" s="49" t="s">
        <v>27</v>
      </c>
      <c r="AJ231" s="50"/>
      <c r="AK231" s="25"/>
    </row>
    <row r="232" spans="1:37" x14ac:dyDescent="0.25">
      <c r="A232" s="29">
        <v>46153</v>
      </c>
      <c r="B232" s="30"/>
      <c r="C232" s="31"/>
      <c r="D232" s="2"/>
      <c r="E232" s="3"/>
      <c r="F232" s="3"/>
      <c r="G232" s="3"/>
      <c r="H232" s="4"/>
      <c r="I232" s="2" t="s">
        <v>28</v>
      </c>
      <c r="J232" s="3"/>
      <c r="K232" s="3"/>
      <c r="L232" s="4"/>
      <c r="M232" s="2"/>
      <c r="N232" s="3"/>
      <c r="O232" s="4"/>
      <c r="P232" s="2"/>
      <c r="Q232" s="3"/>
      <c r="R232" s="3"/>
      <c r="S232" s="4"/>
      <c r="T232" s="8">
        <f>ROUND(10,2)</f>
        <v>10</v>
      </c>
      <c r="U232" s="9"/>
      <c r="V232" s="10"/>
      <c r="W232" s="8">
        <f>ROUND(250,2)</f>
        <v>250</v>
      </c>
      <c r="X232" s="9"/>
      <c r="Y232" s="9"/>
      <c r="Z232" s="10"/>
      <c r="AA232" s="8">
        <f>ROUND(0,2)</f>
        <v>0</v>
      </c>
      <c r="AB232" s="9"/>
      <c r="AC232" s="10"/>
      <c r="AD232" s="32">
        <v>46153.617361110002</v>
      </c>
      <c r="AE232" s="33"/>
      <c r="AF232" s="32">
        <v>46154.041666669997</v>
      </c>
      <c r="AG232" s="34"/>
      <c r="AH232" s="33"/>
      <c r="AI232" s="2" t="s">
        <v>29</v>
      </c>
      <c r="AJ232" s="4"/>
      <c r="AK232" s="25"/>
    </row>
    <row r="233" spans="1:37" x14ac:dyDescent="0.25">
      <c r="A233" s="29">
        <v>46154</v>
      </c>
      <c r="B233" s="30"/>
      <c r="C233" s="31"/>
      <c r="D233" s="2"/>
      <c r="E233" s="3"/>
      <c r="F233" s="3"/>
      <c r="G233" s="3"/>
      <c r="H233" s="4"/>
      <c r="I233" s="2" t="s">
        <v>28</v>
      </c>
      <c r="J233" s="3"/>
      <c r="K233" s="3"/>
      <c r="L233" s="4"/>
      <c r="M233" s="2"/>
      <c r="N233" s="3"/>
      <c r="O233" s="4"/>
      <c r="P233" s="2"/>
      <c r="Q233" s="3"/>
      <c r="R233" s="3"/>
      <c r="S233" s="4"/>
      <c r="T233" s="8">
        <f>ROUND(10,2)</f>
        <v>10</v>
      </c>
      <c r="U233" s="9"/>
      <c r="V233" s="10"/>
      <c r="W233" s="8">
        <f>ROUND(250,2)</f>
        <v>250</v>
      </c>
      <c r="X233" s="9"/>
      <c r="Y233" s="9"/>
      <c r="Z233" s="10"/>
      <c r="AA233" s="8">
        <f>ROUND(0,2)</f>
        <v>0</v>
      </c>
      <c r="AB233" s="9"/>
      <c r="AC233" s="10"/>
      <c r="AD233" s="32">
        <v>46154.617361110002</v>
      </c>
      <c r="AE233" s="33"/>
      <c r="AF233" s="32">
        <v>46155.041666669997</v>
      </c>
      <c r="AG233" s="34"/>
      <c r="AH233" s="33"/>
      <c r="AI233" s="2" t="s">
        <v>29</v>
      </c>
      <c r="AJ233" s="4"/>
      <c r="AK233" s="25"/>
    </row>
    <row r="234" spans="1:37" x14ac:dyDescent="0.25">
      <c r="A234" s="29">
        <v>46155</v>
      </c>
      <c r="B234" s="30"/>
      <c r="C234" s="31"/>
      <c r="D234" s="2"/>
      <c r="E234" s="3"/>
      <c r="F234" s="3"/>
      <c r="G234" s="3"/>
      <c r="H234" s="4"/>
      <c r="I234" s="2" t="s">
        <v>28</v>
      </c>
      <c r="J234" s="3"/>
      <c r="K234" s="3"/>
      <c r="L234" s="4"/>
      <c r="M234" s="2"/>
      <c r="N234" s="3"/>
      <c r="O234" s="4"/>
      <c r="P234" s="2"/>
      <c r="Q234" s="3"/>
      <c r="R234" s="3"/>
      <c r="S234" s="4"/>
      <c r="T234" s="8">
        <f>ROUND(10,2)</f>
        <v>10</v>
      </c>
      <c r="U234" s="9"/>
      <c r="V234" s="10"/>
      <c r="W234" s="8">
        <f>ROUND(250,2)</f>
        <v>250</v>
      </c>
      <c r="X234" s="9"/>
      <c r="Y234" s="9"/>
      <c r="Z234" s="10"/>
      <c r="AA234" s="8">
        <f>ROUND(0,2)</f>
        <v>0</v>
      </c>
      <c r="AB234" s="9"/>
      <c r="AC234" s="10"/>
      <c r="AD234" s="32">
        <v>46155.617361110002</v>
      </c>
      <c r="AE234" s="33"/>
      <c r="AF234" s="32">
        <v>46156.041666669997</v>
      </c>
      <c r="AG234" s="34"/>
      <c r="AH234" s="33"/>
      <c r="AI234" s="2" t="s">
        <v>29</v>
      </c>
      <c r="AJ234" s="4"/>
      <c r="AK234" s="25"/>
    </row>
    <row r="235" spans="1:37" x14ac:dyDescent="0.25">
      <c r="A235" s="29">
        <v>46156</v>
      </c>
      <c r="B235" s="30"/>
      <c r="C235" s="31"/>
      <c r="D235" s="2"/>
      <c r="E235" s="3"/>
      <c r="F235" s="3"/>
      <c r="G235" s="3"/>
      <c r="H235" s="4"/>
      <c r="I235" s="2" t="s">
        <v>28</v>
      </c>
      <c r="J235" s="3"/>
      <c r="K235" s="3"/>
      <c r="L235" s="4"/>
      <c r="M235" s="2"/>
      <c r="N235" s="3"/>
      <c r="O235" s="4"/>
      <c r="P235" s="2"/>
      <c r="Q235" s="3"/>
      <c r="R235" s="3"/>
      <c r="S235" s="4"/>
      <c r="T235" s="8">
        <f>ROUND(10,2)</f>
        <v>10</v>
      </c>
      <c r="U235" s="9"/>
      <c r="V235" s="10"/>
      <c r="W235" s="8">
        <f>ROUND(250,2)</f>
        <v>250</v>
      </c>
      <c r="X235" s="9"/>
      <c r="Y235" s="9"/>
      <c r="Z235" s="10"/>
      <c r="AA235" s="8">
        <f>ROUND(0,2)</f>
        <v>0</v>
      </c>
      <c r="AB235" s="9"/>
      <c r="AC235" s="10"/>
      <c r="AD235" s="32">
        <v>46156.61805556</v>
      </c>
      <c r="AE235" s="33"/>
      <c r="AF235" s="32">
        <v>46157.041666669997</v>
      </c>
      <c r="AG235" s="34"/>
      <c r="AH235" s="33"/>
      <c r="AI235" s="2" t="s">
        <v>29</v>
      </c>
      <c r="AJ235" s="4"/>
      <c r="AK235" s="25"/>
    </row>
    <row r="236" spans="1:37" x14ac:dyDescent="0.25">
      <c r="A236" s="29">
        <v>46157</v>
      </c>
      <c r="B236" s="30"/>
      <c r="C236" s="31"/>
      <c r="D236" s="2"/>
      <c r="E236" s="3"/>
      <c r="F236" s="3"/>
      <c r="G236" s="3"/>
      <c r="H236" s="4"/>
      <c r="I236" s="2" t="s">
        <v>28</v>
      </c>
      <c r="J236" s="3"/>
      <c r="K236" s="3"/>
      <c r="L236" s="4"/>
      <c r="M236" s="2"/>
      <c r="N236" s="3"/>
      <c r="O236" s="4"/>
      <c r="P236" s="2"/>
      <c r="Q236" s="3"/>
      <c r="R236" s="3"/>
      <c r="S236" s="4"/>
      <c r="T236" s="8">
        <f>ROUND(8,2)</f>
        <v>8</v>
      </c>
      <c r="U236" s="9"/>
      <c r="V236" s="10"/>
      <c r="W236" s="8">
        <f>ROUND(300,2)</f>
        <v>300</v>
      </c>
      <c r="X236" s="9"/>
      <c r="Y236" s="9"/>
      <c r="Z236" s="10"/>
      <c r="AA236" s="8">
        <f>ROUND(0,2)</f>
        <v>0</v>
      </c>
      <c r="AB236" s="9"/>
      <c r="AC236" s="10"/>
      <c r="AD236" s="32">
        <v>46157.617361110002</v>
      </c>
      <c r="AE236" s="33"/>
      <c r="AF236" s="32">
        <v>46157.958333330003</v>
      </c>
      <c r="AG236" s="34"/>
      <c r="AH236" s="33"/>
      <c r="AI236" s="2" t="s">
        <v>29</v>
      </c>
      <c r="AJ236" s="4"/>
      <c r="AK236" s="25"/>
    </row>
    <row r="237" spans="1:37" x14ac:dyDescent="0.25">
      <c r="A237" s="35" t="s">
        <v>11</v>
      </c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7" t="s">
        <v>67</v>
      </c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8"/>
      <c r="AK237" s="25"/>
    </row>
    <row r="238" spans="1:37" x14ac:dyDescent="0.25">
      <c r="A238" s="39" t="s">
        <v>13</v>
      </c>
      <c r="B238" s="40"/>
      <c r="C238" s="40"/>
      <c r="D238" s="40"/>
      <c r="E238" s="37" t="s">
        <v>14</v>
      </c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40" t="s">
        <v>15</v>
      </c>
      <c r="W238" s="40"/>
      <c r="X238" s="40"/>
      <c r="Y238" s="40"/>
      <c r="Z238" s="37" t="s">
        <v>16</v>
      </c>
      <c r="AA238" s="37"/>
      <c r="AB238" s="37"/>
      <c r="AC238" s="37"/>
      <c r="AD238" s="37"/>
      <c r="AE238" s="37"/>
      <c r="AF238" s="37"/>
      <c r="AG238" s="37"/>
      <c r="AH238" s="37"/>
      <c r="AI238" s="37"/>
      <c r="AJ238" s="38"/>
      <c r="AK238" s="25"/>
    </row>
    <row r="239" spans="1:37" x14ac:dyDescent="0.25">
      <c r="A239" s="41" t="s">
        <v>17</v>
      </c>
      <c r="B239" s="42"/>
      <c r="C239" s="42"/>
      <c r="D239" s="43" t="s">
        <v>18</v>
      </c>
      <c r="E239" s="43"/>
      <c r="F239" s="43"/>
      <c r="G239" s="43"/>
      <c r="H239" s="43"/>
      <c r="I239" s="44" t="s">
        <v>19</v>
      </c>
      <c r="J239" s="44"/>
      <c r="K239" s="44"/>
      <c r="L239" s="44"/>
      <c r="M239" s="45" t="s">
        <v>20</v>
      </c>
      <c r="N239" s="45"/>
      <c r="O239" s="45"/>
      <c r="P239" s="46" t="s">
        <v>21</v>
      </c>
      <c r="Q239" s="46"/>
      <c r="R239" s="46"/>
      <c r="S239" s="46"/>
      <c r="T239" s="46" t="s">
        <v>22</v>
      </c>
      <c r="U239" s="46"/>
      <c r="V239" s="46"/>
      <c r="W239" s="47" t="s">
        <v>23</v>
      </c>
      <c r="X239" s="47"/>
      <c r="Y239" s="47"/>
      <c r="Z239" s="47"/>
      <c r="AA239" s="48" t="s">
        <v>24</v>
      </c>
      <c r="AB239" s="48"/>
      <c r="AC239" s="48"/>
      <c r="AD239" s="42" t="s">
        <v>25</v>
      </c>
      <c r="AE239" s="42"/>
      <c r="AF239" s="49" t="s">
        <v>26</v>
      </c>
      <c r="AG239" s="49"/>
      <c r="AH239" s="49"/>
      <c r="AI239" s="49" t="s">
        <v>27</v>
      </c>
      <c r="AJ239" s="50"/>
      <c r="AK239" s="25"/>
    </row>
    <row r="240" spans="1:37" x14ac:dyDescent="0.25">
      <c r="A240" s="29">
        <v>46152</v>
      </c>
      <c r="B240" s="30"/>
      <c r="C240" s="31"/>
      <c r="D240" s="2"/>
      <c r="E240" s="3"/>
      <c r="F240" s="3"/>
      <c r="G240" s="3"/>
      <c r="H240" s="4"/>
      <c r="I240" s="2" t="s">
        <v>28</v>
      </c>
      <c r="J240" s="3"/>
      <c r="K240" s="3"/>
      <c r="L240" s="4"/>
      <c r="M240" s="2"/>
      <c r="N240" s="3"/>
      <c r="O240" s="4"/>
      <c r="P240" s="2"/>
      <c r="Q240" s="3"/>
      <c r="R240" s="3"/>
      <c r="S240" s="4"/>
      <c r="T240" s="8">
        <f>ROUND(10,2)</f>
        <v>10</v>
      </c>
      <c r="U240" s="9"/>
      <c r="V240" s="10"/>
      <c r="W240" s="8">
        <f>ROUND(244.8,2)</f>
        <v>244.8</v>
      </c>
      <c r="X240" s="9"/>
      <c r="Y240" s="9"/>
      <c r="Z240" s="10"/>
      <c r="AA240" s="8">
        <f t="shared" ref="AA240:AA245" si="6">ROUND(0,2)</f>
        <v>0</v>
      </c>
      <c r="AB240" s="9"/>
      <c r="AC240" s="10"/>
      <c r="AD240" s="32">
        <v>46152.872222220001</v>
      </c>
      <c r="AE240" s="33"/>
      <c r="AF240" s="32">
        <v>46153.291666669997</v>
      </c>
      <c r="AG240" s="34"/>
      <c r="AH240" s="33"/>
      <c r="AI240" s="2" t="s">
        <v>33</v>
      </c>
      <c r="AJ240" s="4"/>
      <c r="AK240" s="25"/>
    </row>
    <row r="241" spans="1:37" x14ac:dyDescent="0.25">
      <c r="A241" s="29">
        <v>46153</v>
      </c>
      <c r="B241" s="30"/>
      <c r="C241" s="31"/>
      <c r="D241" s="2"/>
      <c r="E241" s="3"/>
      <c r="F241" s="3"/>
      <c r="G241" s="3"/>
      <c r="H241" s="4"/>
      <c r="I241" s="2" t="s">
        <v>28</v>
      </c>
      <c r="J241" s="3"/>
      <c r="K241" s="3"/>
      <c r="L241" s="4"/>
      <c r="M241" s="2"/>
      <c r="N241" s="3"/>
      <c r="O241" s="4"/>
      <c r="P241" s="2" t="s">
        <v>39</v>
      </c>
      <c r="Q241" s="3"/>
      <c r="R241" s="3"/>
      <c r="S241" s="4"/>
      <c r="T241" s="8">
        <f>ROUND(12,2)</f>
        <v>12</v>
      </c>
      <c r="U241" s="9"/>
      <c r="V241" s="10"/>
      <c r="W241" s="8">
        <f>ROUND(293.76,2)</f>
        <v>293.76</v>
      </c>
      <c r="X241" s="9"/>
      <c r="Y241" s="9"/>
      <c r="Z241" s="10"/>
      <c r="AA241" s="8">
        <f t="shared" si="6"/>
        <v>0</v>
      </c>
      <c r="AB241" s="9"/>
      <c r="AC241" s="10"/>
      <c r="AD241" s="32">
        <v>46153.872222220001</v>
      </c>
      <c r="AE241" s="33"/>
      <c r="AF241" s="32">
        <v>46154.375694440001</v>
      </c>
      <c r="AG241" s="34"/>
      <c r="AH241" s="33"/>
      <c r="AI241" s="2" t="s">
        <v>33</v>
      </c>
      <c r="AJ241" s="4"/>
      <c r="AK241" s="25"/>
    </row>
    <row r="242" spans="1:37" x14ac:dyDescent="0.25">
      <c r="A242" s="29">
        <v>46154</v>
      </c>
      <c r="B242" s="30"/>
      <c r="C242" s="31"/>
      <c r="D242" s="2"/>
      <c r="E242" s="3"/>
      <c r="F242" s="3"/>
      <c r="G242" s="3"/>
      <c r="H242" s="4"/>
      <c r="I242" s="2" t="s">
        <v>28</v>
      </c>
      <c r="J242" s="3"/>
      <c r="K242" s="3"/>
      <c r="L242" s="4"/>
      <c r="M242" s="2"/>
      <c r="N242" s="3"/>
      <c r="O242" s="4"/>
      <c r="P242" s="2"/>
      <c r="Q242" s="3"/>
      <c r="R242" s="3"/>
      <c r="S242" s="4"/>
      <c r="T242" s="8">
        <f>ROUND(10,2)</f>
        <v>10</v>
      </c>
      <c r="U242" s="9"/>
      <c r="V242" s="10"/>
      <c r="W242" s="8">
        <f>ROUND(244.8,2)</f>
        <v>244.8</v>
      </c>
      <c r="X242" s="9"/>
      <c r="Y242" s="9"/>
      <c r="Z242" s="10"/>
      <c r="AA242" s="8">
        <f t="shared" si="6"/>
        <v>0</v>
      </c>
      <c r="AB242" s="9"/>
      <c r="AC242" s="10"/>
      <c r="AD242" s="32">
        <v>46154.874305559999</v>
      </c>
      <c r="AE242" s="33"/>
      <c r="AF242" s="32">
        <v>46155.293749999997</v>
      </c>
      <c r="AG242" s="34"/>
      <c r="AH242" s="33"/>
      <c r="AI242" s="2" t="s">
        <v>33</v>
      </c>
      <c r="AJ242" s="4"/>
      <c r="AK242" s="25"/>
    </row>
    <row r="243" spans="1:37" x14ac:dyDescent="0.25">
      <c r="A243" s="29">
        <v>46155</v>
      </c>
      <c r="B243" s="30"/>
      <c r="C243" s="31"/>
      <c r="D243" s="2"/>
      <c r="E243" s="3"/>
      <c r="F243" s="3"/>
      <c r="G243" s="3"/>
      <c r="H243" s="4"/>
      <c r="I243" s="2" t="s">
        <v>28</v>
      </c>
      <c r="J243" s="3"/>
      <c r="K243" s="3"/>
      <c r="L243" s="4"/>
      <c r="M243" s="2"/>
      <c r="N243" s="3"/>
      <c r="O243" s="4"/>
      <c r="P243" s="2"/>
      <c r="Q243" s="3"/>
      <c r="R243" s="3"/>
      <c r="S243" s="4"/>
      <c r="T243" s="8">
        <f>ROUND(10,2)</f>
        <v>10</v>
      </c>
      <c r="U243" s="9"/>
      <c r="V243" s="10"/>
      <c r="W243" s="8">
        <f>ROUND(269.28,2)</f>
        <v>269.27999999999997</v>
      </c>
      <c r="X243" s="9"/>
      <c r="Y243" s="9"/>
      <c r="Z243" s="10"/>
      <c r="AA243" s="8">
        <f t="shared" si="6"/>
        <v>0</v>
      </c>
      <c r="AB243" s="9"/>
      <c r="AC243" s="10"/>
      <c r="AD243" s="32">
        <v>46155.873611110001</v>
      </c>
      <c r="AE243" s="33"/>
      <c r="AF243" s="32">
        <v>46156.291666669997</v>
      </c>
      <c r="AG243" s="34"/>
      <c r="AH243" s="33"/>
      <c r="AI243" s="2" t="s">
        <v>33</v>
      </c>
      <c r="AJ243" s="4"/>
      <c r="AK243" s="25"/>
    </row>
    <row r="244" spans="1:37" x14ac:dyDescent="0.25">
      <c r="A244" s="29">
        <v>46156</v>
      </c>
      <c r="B244" s="30"/>
      <c r="C244" s="31"/>
      <c r="D244" s="2"/>
      <c r="E244" s="3"/>
      <c r="F244" s="3"/>
      <c r="G244" s="3"/>
      <c r="H244" s="4"/>
      <c r="I244" s="2" t="s">
        <v>28</v>
      </c>
      <c r="J244" s="3"/>
      <c r="K244" s="3"/>
      <c r="L244" s="4"/>
      <c r="M244" s="2"/>
      <c r="N244" s="3"/>
      <c r="O244" s="4"/>
      <c r="P244" s="2"/>
      <c r="Q244" s="3"/>
      <c r="R244" s="3"/>
      <c r="S244" s="4"/>
      <c r="T244" s="8">
        <f>ROUND(10,2)</f>
        <v>10</v>
      </c>
      <c r="U244" s="9"/>
      <c r="V244" s="10"/>
      <c r="W244" s="8">
        <f>ROUND(367.2,2)</f>
        <v>367.2</v>
      </c>
      <c r="X244" s="9"/>
      <c r="Y244" s="9"/>
      <c r="Z244" s="10"/>
      <c r="AA244" s="8">
        <f t="shared" si="6"/>
        <v>0</v>
      </c>
      <c r="AB244" s="9"/>
      <c r="AC244" s="10"/>
      <c r="AD244" s="32">
        <v>46156.872222220001</v>
      </c>
      <c r="AE244" s="33"/>
      <c r="AF244" s="32">
        <v>46157.293055560003</v>
      </c>
      <c r="AG244" s="34"/>
      <c r="AH244" s="33"/>
      <c r="AI244" s="2" t="s">
        <v>33</v>
      </c>
      <c r="AJ244" s="4"/>
      <c r="AK244" s="25"/>
    </row>
    <row r="245" spans="1:37" x14ac:dyDescent="0.25">
      <c r="A245" s="29">
        <v>46159</v>
      </c>
      <c r="B245" s="30"/>
      <c r="C245" s="31"/>
      <c r="D245" s="2"/>
      <c r="E245" s="3"/>
      <c r="F245" s="3"/>
      <c r="G245" s="3"/>
      <c r="H245" s="4"/>
      <c r="I245" s="2" t="s">
        <v>28</v>
      </c>
      <c r="J245" s="3"/>
      <c r="K245" s="3"/>
      <c r="L245" s="4"/>
      <c r="M245" s="2"/>
      <c r="N245" s="3"/>
      <c r="O245" s="4"/>
      <c r="P245" s="2"/>
      <c r="Q245" s="3"/>
      <c r="R245" s="3"/>
      <c r="S245" s="4"/>
      <c r="T245" s="5"/>
      <c r="U245" s="6"/>
      <c r="V245" s="7"/>
      <c r="W245" s="5"/>
      <c r="X245" s="6"/>
      <c r="Y245" s="6"/>
      <c r="Z245" s="7"/>
      <c r="AA245" s="8">
        <f t="shared" si="6"/>
        <v>0</v>
      </c>
      <c r="AB245" s="9"/>
      <c r="AC245" s="10"/>
      <c r="AD245" s="32">
        <v>46159.872222220001</v>
      </c>
      <c r="AE245" s="33"/>
      <c r="AF245" s="32">
        <v>46160.293749999997</v>
      </c>
      <c r="AG245" s="34"/>
      <c r="AH245" s="33"/>
      <c r="AI245" s="2" t="s">
        <v>33</v>
      </c>
      <c r="AJ245" s="4"/>
      <c r="AK245" s="25"/>
    </row>
    <row r="246" spans="1:37" x14ac:dyDescent="0.25">
      <c r="A246" s="35" t="s">
        <v>11</v>
      </c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7" t="s">
        <v>68</v>
      </c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8"/>
      <c r="AK246" s="25"/>
    </row>
    <row r="247" spans="1:37" x14ac:dyDescent="0.25">
      <c r="A247" s="39" t="s">
        <v>13</v>
      </c>
      <c r="B247" s="40"/>
      <c r="C247" s="40"/>
      <c r="D247" s="40"/>
      <c r="E247" s="37" t="s">
        <v>14</v>
      </c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40" t="s">
        <v>15</v>
      </c>
      <c r="W247" s="40"/>
      <c r="X247" s="40"/>
      <c r="Y247" s="40"/>
      <c r="Z247" s="37" t="s">
        <v>16</v>
      </c>
      <c r="AA247" s="37"/>
      <c r="AB247" s="37"/>
      <c r="AC247" s="37"/>
      <c r="AD247" s="37"/>
      <c r="AE247" s="37"/>
      <c r="AF247" s="37"/>
      <c r="AG247" s="37"/>
      <c r="AH247" s="37"/>
      <c r="AI247" s="37"/>
      <c r="AJ247" s="38"/>
      <c r="AK247" s="25"/>
    </row>
    <row r="248" spans="1:37" x14ac:dyDescent="0.25">
      <c r="A248" s="41" t="s">
        <v>17</v>
      </c>
      <c r="B248" s="42"/>
      <c r="C248" s="42"/>
      <c r="D248" s="43" t="s">
        <v>18</v>
      </c>
      <c r="E248" s="43"/>
      <c r="F248" s="43"/>
      <c r="G248" s="43"/>
      <c r="H248" s="43"/>
      <c r="I248" s="44" t="s">
        <v>19</v>
      </c>
      <c r="J248" s="44"/>
      <c r="K248" s="44"/>
      <c r="L248" s="44"/>
      <c r="M248" s="45" t="s">
        <v>20</v>
      </c>
      <c r="N248" s="45"/>
      <c r="O248" s="45"/>
      <c r="P248" s="46" t="s">
        <v>21</v>
      </c>
      <c r="Q248" s="46"/>
      <c r="R248" s="46"/>
      <c r="S248" s="46"/>
      <c r="T248" s="46" t="s">
        <v>22</v>
      </c>
      <c r="U248" s="46"/>
      <c r="V248" s="46"/>
      <c r="W248" s="47" t="s">
        <v>23</v>
      </c>
      <c r="X248" s="47"/>
      <c r="Y248" s="47"/>
      <c r="Z248" s="47"/>
      <c r="AA248" s="48" t="s">
        <v>24</v>
      </c>
      <c r="AB248" s="48"/>
      <c r="AC248" s="48"/>
      <c r="AD248" s="42" t="s">
        <v>25</v>
      </c>
      <c r="AE248" s="42"/>
      <c r="AF248" s="49" t="s">
        <v>26</v>
      </c>
      <c r="AG248" s="49"/>
      <c r="AH248" s="49"/>
      <c r="AI248" s="49" t="s">
        <v>27</v>
      </c>
      <c r="AJ248" s="50"/>
      <c r="AK248" s="25"/>
    </row>
    <row r="249" spans="1:37" x14ac:dyDescent="0.25">
      <c r="A249" s="29">
        <v>46153</v>
      </c>
      <c r="B249" s="30"/>
      <c r="C249" s="31"/>
      <c r="D249" s="2"/>
      <c r="E249" s="3"/>
      <c r="F249" s="3"/>
      <c r="G249" s="3"/>
      <c r="H249" s="4"/>
      <c r="I249" s="2" t="s">
        <v>28</v>
      </c>
      <c r="J249" s="3"/>
      <c r="K249" s="3"/>
      <c r="L249" s="4"/>
      <c r="M249" s="2"/>
      <c r="N249" s="3"/>
      <c r="O249" s="4"/>
      <c r="P249" s="2"/>
      <c r="Q249" s="3"/>
      <c r="R249" s="3"/>
      <c r="S249" s="4"/>
      <c r="T249" s="8">
        <f>ROUND(8,2)</f>
        <v>8</v>
      </c>
      <c r="U249" s="9"/>
      <c r="V249" s="10"/>
      <c r="W249" s="8">
        <f>ROUND(191.84,2)</f>
        <v>191.84</v>
      </c>
      <c r="X249" s="9"/>
      <c r="Y249" s="9"/>
      <c r="Z249" s="10"/>
      <c r="AA249" s="8">
        <f>ROUND(0,2)</f>
        <v>0</v>
      </c>
      <c r="AB249" s="9"/>
      <c r="AC249" s="10"/>
      <c r="AD249" s="32">
        <v>46153.285416669998</v>
      </c>
      <c r="AE249" s="33"/>
      <c r="AF249" s="32">
        <v>46153.625</v>
      </c>
      <c r="AG249" s="34"/>
      <c r="AH249" s="33"/>
      <c r="AI249" s="2" t="s">
        <v>31</v>
      </c>
      <c r="AJ249" s="4"/>
      <c r="AK249" s="25"/>
    </row>
    <row r="250" spans="1:37" x14ac:dyDescent="0.25">
      <c r="A250" s="29">
        <v>46154</v>
      </c>
      <c r="B250" s="30"/>
      <c r="C250" s="31"/>
      <c r="D250" s="2"/>
      <c r="E250" s="3"/>
      <c r="F250" s="3"/>
      <c r="G250" s="3"/>
      <c r="H250" s="4"/>
      <c r="I250" s="2" t="s">
        <v>28</v>
      </c>
      <c r="J250" s="3"/>
      <c r="K250" s="3"/>
      <c r="L250" s="4"/>
      <c r="M250" s="2"/>
      <c r="N250" s="3"/>
      <c r="O250" s="4"/>
      <c r="P250" s="2"/>
      <c r="Q250" s="3"/>
      <c r="R250" s="3"/>
      <c r="S250" s="4"/>
      <c r="T250" s="8">
        <f>ROUND(10,2)</f>
        <v>10</v>
      </c>
      <c r="U250" s="9"/>
      <c r="V250" s="10"/>
      <c r="W250" s="8">
        <f>ROUND(239.8,2)</f>
        <v>239.8</v>
      </c>
      <c r="X250" s="9"/>
      <c r="Y250" s="9"/>
      <c r="Z250" s="10"/>
      <c r="AA250" s="8">
        <f>ROUND(0,2)</f>
        <v>0</v>
      </c>
      <c r="AB250" s="9"/>
      <c r="AC250" s="10"/>
      <c r="AD250" s="32">
        <v>46154.202083329998</v>
      </c>
      <c r="AE250" s="33"/>
      <c r="AF250" s="32">
        <v>46154.625</v>
      </c>
      <c r="AG250" s="34"/>
      <c r="AH250" s="33"/>
      <c r="AI250" s="2" t="s">
        <v>31</v>
      </c>
      <c r="AJ250" s="4"/>
      <c r="AK250" s="25"/>
    </row>
    <row r="251" spans="1:37" x14ac:dyDescent="0.25">
      <c r="A251" s="29">
        <v>46155</v>
      </c>
      <c r="B251" s="30"/>
      <c r="C251" s="31"/>
      <c r="D251" s="2"/>
      <c r="E251" s="3"/>
      <c r="F251" s="3"/>
      <c r="G251" s="3"/>
      <c r="H251" s="4"/>
      <c r="I251" s="2" t="s">
        <v>28</v>
      </c>
      <c r="J251" s="3"/>
      <c r="K251" s="3"/>
      <c r="L251" s="4"/>
      <c r="M251" s="2"/>
      <c r="N251" s="3"/>
      <c r="O251" s="4"/>
      <c r="P251" s="2"/>
      <c r="Q251" s="3"/>
      <c r="R251" s="3"/>
      <c r="S251" s="4"/>
      <c r="T251" s="8">
        <f>ROUND(10,2)</f>
        <v>10</v>
      </c>
      <c r="U251" s="9"/>
      <c r="V251" s="10"/>
      <c r="W251" s="8">
        <f>ROUND(239.8,2)</f>
        <v>239.8</v>
      </c>
      <c r="X251" s="9"/>
      <c r="Y251" s="9"/>
      <c r="Z251" s="10"/>
      <c r="AA251" s="8">
        <f>ROUND(0,2)</f>
        <v>0</v>
      </c>
      <c r="AB251" s="9"/>
      <c r="AC251" s="10"/>
      <c r="AD251" s="32">
        <v>46155.202083329998</v>
      </c>
      <c r="AE251" s="33"/>
      <c r="AF251" s="32">
        <v>46155.625</v>
      </c>
      <c r="AG251" s="34"/>
      <c r="AH251" s="33"/>
      <c r="AI251" s="2" t="s">
        <v>31</v>
      </c>
      <c r="AJ251" s="4"/>
      <c r="AK251" s="25"/>
    </row>
    <row r="252" spans="1:37" x14ac:dyDescent="0.25">
      <c r="A252" s="29">
        <v>46156</v>
      </c>
      <c r="B252" s="30"/>
      <c r="C252" s="31"/>
      <c r="D252" s="2"/>
      <c r="E252" s="3"/>
      <c r="F252" s="3"/>
      <c r="G252" s="3"/>
      <c r="H252" s="4"/>
      <c r="I252" s="2" t="s">
        <v>28</v>
      </c>
      <c r="J252" s="3"/>
      <c r="K252" s="3"/>
      <c r="L252" s="4"/>
      <c r="M252" s="2"/>
      <c r="N252" s="3"/>
      <c r="O252" s="4"/>
      <c r="P252" s="2"/>
      <c r="Q252" s="3"/>
      <c r="R252" s="3"/>
      <c r="S252" s="4"/>
      <c r="T252" s="8">
        <f>ROUND(12,2)</f>
        <v>12</v>
      </c>
      <c r="U252" s="9"/>
      <c r="V252" s="10"/>
      <c r="W252" s="8">
        <f>ROUND(287.76,2)</f>
        <v>287.76</v>
      </c>
      <c r="X252" s="9"/>
      <c r="Y252" s="9"/>
      <c r="Z252" s="10"/>
      <c r="AA252" s="8">
        <f>ROUND(0,2)</f>
        <v>0</v>
      </c>
      <c r="AB252" s="9"/>
      <c r="AC252" s="10"/>
      <c r="AD252" s="32">
        <v>46156.119444440003</v>
      </c>
      <c r="AE252" s="33"/>
      <c r="AF252" s="32">
        <v>46156.625</v>
      </c>
      <c r="AG252" s="34"/>
      <c r="AH252" s="33"/>
      <c r="AI252" s="2" t="s">
        <v>31</v>
      </c>
      <c r="AJ252" s="4"/>
      <c r="AK252" s="25"/>
    </row>
    <row r="253" spans="1:37" x14ac:dyDescent="0.25">
      <c r="A253" s="29">
        <v>46157</v>
      </c>
      <c r="B253" s="30"/>
      <c r="C253" s="31"/>
      <c r="D253" s="2"/>
      <c r="E253" s="3"/>
      <c r="F253" s="3"/>
      <c r="G253" s="3"/>
      <c r="H253" s="4"/>
      <c r="I253" s="2" t="s">
        <v>28</v>
      </c>
      <c r="J253" s="3"/>
      <c r="K253" s="3"/>
      <c r="L253" s="4"/>
      <c r="M253" s="2"/>
      <c r="N253" s="3"/>
      <c r="O253" s="4"/>
      <c r="P253" s="2" t="s">
        <v>36</v>
      </c>
      <c r="Q253" s="3"/>
      <c r="R253" s="3"/>
      <c r="S253" s="4"/>
      <c r="T253" s="8">
        <f>ROUND(10,2)</f>
        <v>10</v>
      </c>
      <c r="U253" s="9"/>
      <c r="V253" s="10"/>
      <c r="W253" s="8">
        <f>ROUND(359.7,2)</f>
        <v>359.7</v>
      </c>
      <c r="X253" s="9"/>
      <c r="Y253" s="9"/>
      <c r="Z253" s="10"/>
      <c r="AA253" s="8">
        <f>ROUND(0,2)</f>
        <v>0</v>
      </c>
      <c r="AB253" s="9"/>
      <c r="AC253" s="10"/>
      <c r="AD253" s="32">
        <v>46157.118750000001</v>
      </c>
      <c r="AE253" s="33"/>
      <c r="AF253" s="32">
        <v>46157.541666669997</v>
      </c>
      <c r="AG253" s="34"/>
      <c r="AH253" s="33"/>
      <c r="AI253" s="2" t="s">
        <v>31</v>
      </c>
      <c r="AJ253" s="4"/>
      <c r="AK253" s="25"/>
    </row>
    <row r="254" spans="1:37" x14ac:dyDescent="0.25">
      <c r="A254" s="35" t="s">
        <v>11</v>
      </c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7" t="s">
        <v>69</v>
      </c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8"/>
      <c r="AK254" s="25"/>
    </row>
    <row r="255" spans="1:37" x14ac:dyDescent="0.25">
      <c r="A255" s="39" t="s">
        <v>13</v>
      </c>
      <c r="B255" s="40"/>
      <c r="C255" s="40"/>
      <c r="D255" s="40"/>
      <c r="E255" s="37" t="s">
        <v>14</v>
      </c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40" t="s">
        <v>15</v>
      </c>
      <c r="W255" s="40"/>
      <c r="X255" s="40"/>
      <c r="Y255" s="40"/>
      <c r="Z255" s="37" t="s">
        <v>16</v>
      </c>
      <c r="AA255" s="37"/>
      <c r="AB255" s="37"/>
      <c r="AC255" s="37"/>
      <c r="AD255" s="37"/>
      <c r="AE255" s="37"/>
      <c r="AF255" s="37"/>
      <c r="AG255" s="37"/>
      <c r="AH255" s="37"/>
      <c r="AI255" s="37"/>
      <c r="AJ255" s="38"/>
      <c r="AK255" s="25"/>
    </row>
    <row r="256" spans="1:37" x14ac:dyDescent="0.25">
      <c r="A256" s="41" t="s">
        <v>17</v>
      </c>
      <c r="B256" s="42"/>
      <c r="C256" s="42"/>
      <c r="D256" s="43" t="s">
        <v>18</v>
      </c>
      <c r="E256" s="43"/>
      <c r="F256" s="43"/>
      <c r="G256" s="43"/>
      <c r="H256" s="43"/>
      <c r="I256" s="44" t="s">
        <v>19</v>
      </c>
      <c r="J256" s="44"/>
      <c r="K256" s="44"/>
      <c r="L256" s="44"/>
      <c r="M256" s="45" t="s">
        <v>20</v>
      </c>
      <c r="N256" s="45"/>
      <c r="O256" s="45"/>
      <c r="P256" s="46" t="s">
        <v>21</v>
      </c>
      <c r="Q256" s="46"/>
      <c r="R256" s="46"/>
      <c r="S256" s="46"/>
      <c r="T256" s="46" t="s">
        <v>22</v>
      </c>
      <c r="U256" s="46"/>
      <c r="V256" s="46"/>
      <c r="W256" s="47" t="s">
        <v>23</v>
      </c>
      <c r="X256" s="47"/>
      <c r="Y256" s="47"/>
      <c r="Z256" s="47"/>
      <c r="AA256" s="48" t="s">
        <v>24</v>
      </c>
      <c r="AB256" s="48"/>
      <c r="AC256" s="48"/>
      <c r="AD256" s="42" t="s">
        <v>25</v>
      </c>
      <c r="AE256" s="42"/>
      <c r="AF256" s="49" t="s">
        <v>26</v>
      </c>
      <c r="AG256" s="49"/>
      <c r="AH256" s="49"/>
      <c r="AI256" s="49" t="s">
        <v>27</v>
      </c>
      <c r="AJ256" s="50"/>
      <c r="AK256" s="25"/>
    </row>
    <row r="257" spans="1:37" x14ac:dyDescent="0.25">
      <c r="A257" s="29">
        <v>46153</v>
      </c>
      <c r="B257" s="30"/>
      <c r="C257" s="31"/>
      <c r="D257" s="2"/>
      <c r="E257" s="3"/>
      <c r="F257" s="3"/>
      <c r="G257" s="3"/>
      <c r="H257" s="4"/>
      <c r="I257" s="2" t="s">
        <v>28</v>
      </c>
      <c r="J257" s="3"/>
      <c r="K257" s="3"/>
      <c r="L257" s="4"/>
      <c r="M257" s="2"/>
      <c r="N257" s="3"/>
      <c r="O257" s="4"/>
      <c r="P257" s="2"/>
      <c r="Q257" s="3"/>
      <c r="R257" s="3"/>
      <c r="S257" s="4"/>
      <c r="T257" s="8">
        <f>ROUND(10,2)</f>
        <v>10</v>
      </c>
      <c r="U257" s="9"/>
      <c r="V257" s="10"/>
      <c r="W257" s="8">
        <f>ROUND(244.8,2)</f>
        <v>244.8</v>
      </c>
      <c r="X257" s="9"/>
      <c r="Y257" s="9"/>
      <c r="Z257" s="10"/>
      <c r="AA257" s="8">
        <f>ROUND(0,2)</f>
        <v>0</v>
      </c>
      <c r="AB257" s="9"/>
      <c r="AC257" s="10"/>
      <c r="AD257" s="32">
        <v>46153.617361110002</v>
      </c>
      <c r="AE257" s="33"/>
      <c r="AF257" s="32">
        <v>46154.041666669997</v>
      </c>
      <c r="AG257" s="34"/>
      <c r="AH257" s="33"/>
      <c r="AI257" s="2" t="s">
        <v>29</v>
      </c>
      <c r="AJ257" s="4"/>
      <c r="AK257" s="25"/>
    </row>
    <row r="258" spans="1:37" x14ac:dyDescent="0.25">
      <c r="A258" s="29">
        <v>46154</v>
      </c>
      <c r="B258" s="30"/>
      <c r="C258" s="31"/>
      <c r="D258" s="2"/>
      <c r="E258" s="3"/>
      <c r="F258" s="3"/>
      <c r="G258" s="3"/>
      <c r="H258" s="4"/>
      <c r="I258" s="2" t="s">
        <v>28</v>
      </c>
      <c r="J258" s="3"/>
      <c r="K258" s="3"/>
      <c r="L258" s="4"/>
      <c r="M258" s="2"/>
      <c r="N258" s="3"/>
      <c r="O258" s="4"/>
      <c r="P258" s="2"/>
      <c r="Q258" s="3"/>
      <c r="R258" s="3"/>
      <c r="S258" s="4"/>
      <c r="T258" s="8">
        <f>ROUND(10,2)</f>
        <v>10</v>
      </c>
      <c r="U258" s="9"/>
      <c r="V258" s="10"/>
      <c r="W258" s="8">
        <f>ROUND(244.8,2)</f>
        <v>244.8</v>
      </c>
      <c r="X258" s="9"/>
      <c r="Y258" s="9"/>
      <c r="Z258" s="10"/>
      <c r="AA258" s="8">
        <f>ROUND(0,2)</f>
        <v>0</v>
      </c>
      <c r="AB258" s="9"/>
      <c r="AC258" s="10"/>
      <c r="AD258" s="32">
        <v>46154.617361110002</v>
      </c>
      <c r="AE258" s="33"/>
      <c r="AF258" s="32">
        <v>46155.041666669997</v>
      </c>
      <c r="AG258" s="34"/>
      <c r="AH258" s="33"/>
      <c r="AI258" s="2" t="s">
        <v>29</v>
      </c>
      <c r="AJ258" s="4"/>
      <c r="AK258" s="25"/>
    </row>
    <row r="259" spans="1:37" x14ac:dyDescent="0.25">
      <c r="A259" s="29">
        <v>46155</v>
      </c>
      <c r="B259" s="30"/>
      <c r="C259" s="31"/>
      <c r="D259" s="2"/>
      <c r="E259" s="3"/>
      <c r="F259" s="3"/>
      <c r="G259" s="3"/>
      <c r="H259" s="4"/>
      <c r="I259" s="2" t="s">
        <v>28</v>
      </c>
      <c r="J259" s="3"/>
      <c r="K259" s="3"/>
      <c r="L259" s="4"/>
      <c r="M259" s="2"/>
      <c r="N259" s="3"/>
      <c r="O259" s="4"/>
      <c r="P259" s="2"/>
      <c r="Q259" s="3"/>
      <c r="R259" s="3"/>
      <c r="S259" s="4"/>
      <c r="T259" s="8">
        <f>ROUND(10,2)</f>
        <v>10</v>
      </c>
      <c r="U259" s="9"/>
      <c r="V259" s="10"/>
      <c r="W259" s="8">
        <f>ROUND(244.8,2)</f>
        <v>244.8</v>
      </c>
      <c r="X259" s="9"/>
      <c r="Y259" s="9"/>
      <c r="Z259" s="10"/>
      <c r="AA259" s="8">
        <f>ROUND(0,2)</f>
        <v>0</v>
      </c>
      <c r="AB259" s="9"/>
      <c r="AC259" s="10"/>
      <c r="AD259" s="32">
        <v>46155.617361110002</v>
      </c>
      <c r="AE259" s="33"/>
      <c r="AF259" s="32">
        <v>46156.041666669997</v>
      </c>
      <c r="AG259" s="34"/>
      <c r="AH259" s="33"/>
      <c r="AI259" s="2" t="s">
        <v>29</v>
      </c>
      <c r="AJ259" s="4"/>
      <c r="AK259" s="25"/>
    </row>
    <row r="260" spans="1:37" x14ac:dyDescent="0.25">
      <c r="A260" s="29">
        <v>46156</v>
      </c>
      <c r="B260" s="30"/>
      <c r="C260" s="31"/>
      <c r="D260" s="2"/>
      <c r="E260" s="3"/>
      <c r="F260" s="3"/>
      <c r="G260" s="3"/>
      <c r="H260" s="4"/>
      <c r="I260" s="2" t="s">
        <v>28</v>
      </c>
      <c r="J260" s="3"/>
      <c r="K260" s="3"/>
      <c r="L260" s="4"/>
      <c r="M260" s="2"/>
      <c r="N260" s="3"/>
      <c r="O260" s="4"/>
      <c r="P260" s="2"/>
      <c r="Q260" s="3"/>
      <c r="R260" s="3"/>
      <c r="S260" s="4"/>
      <c r="T260" s="8">
        <f>ROUND(10,2)</f>
        <v>10</v>
      </c>
      <c r="U260" s="9"/>
      <c r="V260" s="10"/>
      <c r="W260" s="8">
        <f>ROUND(244.8,2)</f>
        <v>244.8</v>
      </c>
      <c r="X260" s="9"/>
      <c r="Y260" s="9"/>
      <c r="Z260" s="10"/>
      <c r="AA260" s="8">
        <f>ROUND(0,2)</f>
        <v>0</v>
      </c>
      <c r="AB260" s="9"/>
      <c r="AC260" s="10"/>
      <c r="AD260" s="32">
        <v>46156.617361110002</v>
      </c>
      <c r="AE260" s="33"/>
      <c r="AF260" s="32">
        <v>46157.041666669997</v>
      </c>
      <c r="AG260" s="34"/>
      <c r="AH260" s="33"/>
      <c r="AI260" s="2" t="s">
        <v>29</v>
      </c>
      <c r="AJ260" s="4"/>
      <c r="AK260" s="25"/>
    </row>
    <row r="261" spans="1:37" x14ac:dyDescent="0.25">
      <c r="A261" s="29">
        <v>46157</v>
      </c>
      <c r="B261" s="30"/>
      <c r="C261" s="31"/>
      <c r="D261" s="2"/>
      <c r="E261" s="3"/>
      <c r="F261" s="3"/>
      <c r="G261" s="3"/>
      <c r="H261" s="4"/>
      <c r="I261" s="2" t="s">
        <v>28</v>
      </c>
      <c r="J261" s="3"/>
      <c r="K261" s="3"/>
      <c r="L261" s="4"/>
      <c r="M261" s="2"/>
      <c r="N261" s="3"/>
      <c r="O261" s="4"/>
      <c r="P261" s="2"/>
      <c r="Q261" s="3"/>
      <c r="R261" s="3"/>
      <c r="S261" s="4"/>
      <c r="T261" s="8">
        <f>ROUND(8,2)</f>
        <v>8</v>
      </c>
      <c r="U261" s="9"/>
      <c r="V261" s="10"/>
      <c r="W261" s="8">
        <f>ROUND(293.76,2)</f>
        <v>293.76</v>
      </c>
      <c r="X261" s="9"/>
      <c r="Y261" s="9"/>
      <c r="Z261" s="10"/>
      <c r="AA261" s="8">
        <f>ROUND(0,2)</f>
        <v>0</v>
      </c>
      <c r="AB261" s="9"/>
      <c r="AC261" s="10"/>
      <c r="AD261" s="32">
        <v>46157.617361110002</v>
      </c>
      <c r="AE261" s="33"/>
      <c r="AF261" s="32">
        <v>46157.958333330003</v>
      </c>
      <c r="AG261" s="34"/>
      <c r="AH261" s="33"/>
      <c r="AI261" s="2" t="s">
        <v>29</v>
      </c>
      <c r="AJ261" s="4"/>
      <c r="AK261" s="25"/>
    </row>
    <row r="262" spans="1:37" x14ac:dyDescent="0.25">
      <c r="A262" s="35" t="s">
        <v>11</v>
      </c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7" t="s">
        <v>70</v>
      </c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8"/>
      <c r="AK262" s="25"/>
    </row>
    <row r="263" spans="1:37" x14ac:dyDescent="0.25">
      <c r="A263" s="39" t="s">
        <v>13</v>
      </c>
      <c r="B263" s="40"/>
      <c r="C263" s="40"/>
      <c r="D263" s="40"/>
      <c r="E263" s="37" t="s">
        <v>14</v>
      </c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40" t="s">
        <v>15</v>
      </c>
      <c r="W263" s="40"/>
      <c r="X263" s="40"/>
      <c r="Y263" s="40"/>
      <c r="Z263" s="37" t="s">
        <v>16</v>
      </c>
      <c r="AA263" s="37"/>
      <c r="AB263" s="37"/>
      <c r="AC263" s="37"/>
      <c r="AD263" s="37"/>
      <c r="AE263" s="37"/>
      <c r="AF263" s="37"/>
      <c r="AG263" s="37"/>
      <c r="AH263" s="37"/>
      <c r="AI263" s="37"/>
      <c r="AJ263" s="38"/>
      <c r="AK263" s="25"/>
    </row>
    <row r="264" spans="1:37" x14ac:dyDescent="0.25">
      <c r="A264" s="41" t="s">
        <v>17</v>
      </c>
      <c r="B264" s="42"/>
      <c r="C264" s="42"/>
      <c r="D264" s="43" t="s">
        <v>18</v>
      </c>
      <c r="E264" s="43"/>
      <c r="F264" s="43"/>
      <c r="G264" s="43"/>
      <c r="H264" s="43"/>
      <c r="I264" s="44" t="s">
        <v>19</v>
      </c>
      <c r="J264" s="44"/>
      <c r="K264" s="44"/>
      <c r="L264" s="44"/>
      <c r="M264" s="45" t="s">
        <v>20</v>
      </c>
      <c r="N264" s="45"/>
      <c r="O264" s="45"/>
      <c r="P264" s="46" t="s">
        <v>21</v>
      </c>
      <c r="Q264" s="46"/>
      <c r="R264" s="46"/>
      <c r="S264" s="46"/>
      <c r="T264" s="46" t="s">
        <v>22</v>
      </c>
      <c r="U264" s="46"/>
      <c r="V264" s="46"/>
      <c r="W264" s="47" t="s">
        <v>23</v>
      </c>
      <c r="X264" s="47"/>
      <c r="Y264" s="47"/>
      <c r="Z264" s="47"/>
      <c r="AA264" s="48" t="s">
        <v>24</v>
      </c>
      <c r="AB264" s="48"/>
      <c r="AC264" s="48"/>
      <c r="AD264" s="42" t="s">
        <v>25</v>
      </c>
      <c r="AE264" s="42"/>
      <c r="AF264" s="49" t="s">
        <v>26</v>
      </c>
      <c r="AG264" s="49"/>
      <c r="AH264" s="49"/>
      <c r="AI264" s="49" t="s">
        <v>27</v>
      </c>
      <c r="AJ264" s="50"/>
      <c r="AK264" s="25"/>
    </row>
    <row r="265" spans="1:37" x14ac:dyDescent="0.25">
      <c r="A265" s="29">
        <v>46153</v>
      </c>
      <c r="B265" s="30"/>
      <c r="C265" s="31"/>
      <c r="D265" s="2"/>
      <c r="E265" s="3"/>
      <c r="F265" s="3"/>
      <c r="G265" s="3"/>
      <c r="H265" s="4"/>
      <c r="I265" s="2" t="s">
        <v>28</v>
      </c>
      <c r="J265" s="3"/>
      <c r="K265" s="3"/>
      <c r="L265" s="4"/>
      <c r="M265" s="2"/>
      <c r="N265" s="3"/>
      <c r="O265" s="4"/>
      <c r="P265" s="2"/>
      <c r="Q265" s="3"/>
      <c r="R265" s="3"/>
      <c r="S265" s="4"/>
      <c r="T265" s="8">
        <f>ROUND(10,2)</f>
        <v>10</v>
      </c>
      <c r="U265" s="9"/>
      <c r="V265" s="10"/>
      <c r="W265" s="8">
        <f>ROUND(244.8,2)</f>
        <v>244.8</v>
      </c>
      <c r="X265" s="9"/>
      <c r="Y265" s="9"/>
      <c r="Z265" s="10"/>
      <c r="AA265" s="8">
        <f>ROUND(0,2)</f>
        <v>0</v>
      </c>
      <c r="AB265" s="9"/>
      <c r="AC265" s="10"/>
      <c r="AD265" s="32">
        <v>46153.620138890001</v>
      </c>
      <c r="AE265" s="33"/>
      <c r="AF265" s="32">
        <v>46154.043749999997</v>
      </c>
      <c r="AG265" s="34"/>
      <c r="AH265" s="33"/>
      <c r="AI265" s="2" t="s">
        <v>29</v>
      </c>
      <c r="AJ265" s="4"/>
      <c r="AK265" s="25"/>
    </row>
    <row r="266" spans="1:37" x14ac:dyDescent="0.25">
      <c r="A266" s="29">
        <v>46154</v>
      </c>
      <c r="B266" s="30"/>
      <c r="C266" s="31"/>
      <c r="D266" s="2"/>
      <c r="E266" s="3"/>
      <c r="F266" s="3"/>
      <c r="G266" s="3"/>
      <c r="H266" s="4"/>
      <c r="I266" s="2" t="s">
        <v>28</v>
      </c>
      <c r="J266" s="3"/>
      <c r="K266" s="3"/>
      <c r="L266" s="4"/>
      <c r="M266" s="2"/>
      <c r="N266" s="3"/>
      <c r="O266" s="4"/>
      <c r="P266" s="2"/>
      <c r="Q266" s="3"/>
      <c r="R266" s="3"/>
      <c r="S266" s="4"/>
      <c r="T266" s="8">
        <f>ROUND(10,2)</f>
        <v>10</v>
      </c>
      <c r="U266" s="9"/>
      <c r="V266" s="10"/>
      <c r="W266" s="8">
        <f>ROUND(244.8,2)</f>
        <v>244.8</v>
      </c>
      <c r="X266" s="9"/>
      <c r="Y266" s="9"/>
      <c r="Z266" s="10"/>
      <c r="AA266" s="8">
        <f>ROUND(0,2)</f>
        <v>0</v>
      </c>
      <c r="AB266" s="9"/>
      <c r="AC266" s="10"/>
      <c r="AD266" s="32">
        <v>46154.619444440003</v>
      </c>
      <c r="AE266" s="33"/>
      <c r="AF266" s="32">
        <v>46155.043749999997</v>
      </c>
      <c r="AG266" s="34"/>
      <c r="AH266" s="33"/>
      <c r="AI266" s="2" t="s">
        <v>29</v>
      </c>
      <c r="AJ266" s="4"/>
      <c r="AK266" s="25"/>
    </row>
    <row r="267" spans="1:37" x14ac:dyDescent="0.25">
      <c r="A267" s="29">
        <v>46155</v>
      </c>
      <c r="B267" s="30"/>
      <c r="C267" s="31"/>
      <c r="D267" s="2"/>
      <c r="E267" s="3"/>
      <c r="F267" s="3"/>
      <c r="G267" s="3"/>
      <c r="H267" s="4"/>
      <c r="I267" s="2" t="s">
        <v>28</v>
      </c>
      <c r="J267" s="3"/>
      <c r="K267" s="3"/>
      <c r="L267" s="4"/>
      <c r="M267" s="2"/>
      <c r="N267" s="3"/>
      <c r="O267" s="4"/>
      <c r="P267" s="2"/>
      <c r="Q267" s="3"/>
      <c r="R267" s="3"/>
      <c r="S267" s="4"/>
      <c r="T267" s="8">
        <f>ROUND(10,2)</f>
        <v>10</v>
      </c>
      <c r="U267" s="9"/>
      <c r="V267" s="10"/>
      <c r="W267" s="8">
        <f>ROUND(244.8,2)</f>
        <v>244.8</v>
      </c>
      <c r="X267" s="9"/>
      <c r="Y267" s="9"/>
      <c r="Z267" s="10"/>
      <c r="AA267" s="8">
        <f>ROUND(0,2)</f>
        <v>0</v>
      </c>
      <c r="AB267" s="9"/>
      <c r="AC267" s="10"/>
      <c r="AD267" s="32">
        <v>46155.620833330002</v>
      </c>
      <c r="AE267" s="33"/>
      <c r="AF267" s="32">
        <v>46156.043749999997</v>
      </c>
      <c r="AG267" s="34"/>
      <c r="AH267" s="33"/>
      <c r="AI267" s="2" t="s">
        <v>29</v>
      </c>
      <c r="AJ267" s="4"/>
      <c r="AK267" s="25"/>
    </row>
    <row r="268" spans="1:37" x14ac:dyDescent="0.25">
      <c r="A268" s="29">
        <v>46156</v>
      </c>
      <c r="B268" s="30"/>
      <c r="C268" s="31"/>
      <c r="D268" s="2"/>
      <c r="E268" s="3"/>
      <c r="F268" s="3"/>
      <c r="G268" s="3"/>
      <c r="H268" s="4"/>
      <c r="I268" s="2" t="s">
        <v>28</v>
      </c>
      <c r="J268" s="3"/>
      <c r="K268" s="3"/>
      <c r="L268" s="4"/>
      <c r="M268" s="2"/>
      <c r="N268" s="3"/>
      <c r="O268" s="4"/>
      <c r="P268" s="2"/>
      <c r="Q268" s="3"/>
      <c r="R268" s="3"/>
      <c r="S268" s="4"/>
      <c r="T268" s="8">
        <f>ROUND(10,2)</f>
        <v>10</v>
      </c>
      <c r="U268" s="9"/>
      <c r="V268" s="10"/>
      <c r="W268" s="8">
        <f>ROUND(244.8,2)</f>
        <v>244.8</v>
      </c>
      <c r="X268" s="9"/>
      <c r="Y268" s="9"/>
      <c r="Z268" s="10"/>
      <c r="AA268" s="8">
        <f>ROUND(0,2)</f>
        <v>0</v>
      </c>
      <c r="AB268" s="9"/>
      <c r="AC268" s="10"/>
      <c r="AD268" s="32">
        <v>46156.622222220001</v>
      </c>
      <c r="AE268" s="33"/>
      <c r="AF268" s="32">
        <v>46157.043749999997</v>
      </c>
      <c r="AG268" s="34"/>
      <c r="AH268" s="33"/>
      <c r="AI268" s="2" t="s">
        <v>29</v>
      </c>
      <c r="AJ268" s="4"/>
      <c r="AK268" s="25"/>
    </row>
    <row r="269" spans="1:37" x14ac:dyDescent="0.25">
      <c r="A269" s="29">
        <v>46157</v>
      </c>
      <c r="B269" s="30"/>
      <c r="C269" s="31"/>
      <c r="D269" s="2"/>
      <c r="E269" s="3"/>
      <c r="F269" s="3"/>
      <c r="G269" s="3"/>
      <c r="H269" s="4"/>
      <c r="I269" s="2" t="s">
        <v>28</v>
      </c>
      <c r="J269" s="3"/>
      <c r="K269" s="3"/>
      <c r="L269" s="4"/>
      <c r="M269" s="2"/>
      <c r="N269" s="3"/>
      <c r="O269" s="4"/>
      <c r="P269" s="2"/>
      <c r="Q269" s="3"/>
      <c r="R269" s="3"/>
      <c r="S269" s="4"/>
      <c r="T269" s="8">
        <f>ROUND(8,2)</f>
        <v>8</v>
      </c>
      <c r="U269" s="9"/>
      <c r="V269" s="10"/>
      <c r="W269" s="8">
        <f>ROUND(293.76,2)</f>
        <v>293.76</v>
      </c>
      <c r="X269" s="9"/>
      <c r="Y269" s="9"/>
      <c r="Z269" s="10"/>
      <c r="AA269" s="8">
        <f>ROUND(0,2)</f>
        <v>0</v>
      </c>
      <c r="AB269" s="9"/>
      <c r="AC269" s="10"/>
      <c r="AD269" s="32">
        <v>46157.624305559999</v>
      </c>
      <c r="AE269" s="33"/>
      <c r="AF269" s="32">
        <v>46157.959027780002</v>
      </c>
      <c r="AG269" s="34"/>
      <c r="AH269" s="33"/>
      <c r="AI269" s="2" t="s">
        <v>29</v>
      </c>
      <c r="AJ269" s="4"/>
      <c r="AK269" s="25"/>
    </row>
    <row r="270" spans="1:37" x14ac:dyDescent="0.25">
      <c r="A270" s="35" t="s">
        <v>11</v>
      </c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7" t="s">
        <v>71</v>
      </c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8"/>
      <c r="AK270" s="25"/>
    </row>
    <row r="271" spans="1:37" x14ac:dyDescent="0.25">
      <c r="A271" s="39" t="s">
        <v>13</v>
      </c>
      <c r="B271" s="40"/>
      <c r="C271" s="40"/>
      <c r="D271" s="40"/>
      <c r="E271" s="37" t="s">
        <v>14</v>
      </c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40" t="s">
        <v>15</v>
      </c>
      <c r="W271" s="40"/>
      <c r="X271" s="40"/>
      <c r="Y271" s="40"/>
      <c r="Z271" s="37" t="s">
        <v>16</v>
      </c>
      <c r="AA271" s="37"/>
      <c r="AB271" s="37"/>
      <c r="AC271" s="37"/>
      <c r="AD271" s="37"/>
      <c r="AE271" s="37"/>
      <c r="AF271" s="37"/>
      <c r="AG271" s="37"/>
      <c r="AH271" s="37"/>
      <c r="AI271" s="37"/>
      <c r="AJ271" s="38"/>
      <c r="AK271" s="25"/>
    </row>
    <row r="272" spans="1:37" x14ac:dyDescent="0.25">
      <c r="A272" s="41" t="s">
        <v>17</v>
      </c>
      <c r="B272" s="42"/>
      <c r="C272" s="42"/>
      <c r="D272" s="43" t="s">
        <v>18</v>
      </c>
      <c r="E272" s="43"/>
      <c r="F272" s="43"/>
      <c r="G272" s="43"/>
      <c r="H272" s="43"/>
      <c r="I272" s="44" t="s">
        <v>19</v>
      </c>
      <c r="J272" s="44"/>
      <c r="K272" s="44"/>
      <c r="L272" s="44"/>
      <c r="M272" s="45" t="s">
        <v>20</v>
      </c>
      <c r="N272" s="45"/>
      <c r="O272" s="45"/>
      <c r="P272" s="46" t="s">
        <v>21</v>
      </c>
      <c r="Q272" s="46"/>
      <c r="R272" s="46"/>
      <c r="S272" s="46"/>
      <c r="T272" s="46" t="s">
        <v>22</v>
      </c>
      <c r="U272" s="46"/>
      <c r="V272" s="46"/>
      <c r="W272" s="47" t="s">
        <v>23</v>
      </c>
      <c r="X272" s="47"/>
      <c r="Y272" s="47"/>
      <c r="Z272" s="47"/>
      <c r="AA272" s="48" t="s">
        <v>24</v>
      </c>
      <c r="AB272" s="48"/>
      <c r="AC272" s="48"/>
      <c r="AD272" s="42" t="s">
        <v>25</v>
      </c>
      <c r="AE272" s="42"/>
      <c r="AF272" s="49" t="s">
        <v>26</v>
      </c>
      <c r="AG272" s="49"/>
      <c r="AH272" s="49"/>
      <c r="AI272" s="49" t="s">
        <v>27</v>
      </c>
      <c r="AJ272" s="50"/>
      <c r="AK272" s="25"/>
    </row>
    <row r="273" spans="1:37" x14ac:dyDescent="0.25">
      <c r="A273" s="29">
        <v>46153</v>
      </c>
      <c r="B273" s="30"/>
      <c r="C273" s="31"/>
      <c r="D273" s="2"/>
      <c r="E273" s="3"/>
      <c r="F273" s="3"/>
      <c r="G273" s="3"/>
      <c r="H273" s="4"/>
      <c r="I273" s="2" t="s">
        <v>28</v>
      </c>
      <c r="J273" s="3"/>
      <c r="K273" s="3"/>
      <c r="L273" s="4"/>
      <c r="M273" s="2"/>
      <c r="N273" s="3"/>
      <c r="O273" s="4"/>
      <c r="P273" s="2"/>
      <c r="Q273" s="3"/>
      <c r="R273" s="3"/>
      <c r="S273" s="4"/>
      <c r="T273" s="8">
        <f>ROUND(10,2)</f>
        <v>10</v>
      </c>
      <c r="U273" s="9"/>
      <c r="V273" s="10"/>
      <c r="W273" s="8">
        <f>ROUND(264.2,2)</f>
        <v>264.2</v>
      </c>
      <c r="X273" s="9"/>
      <c r="Y273" s="9"/>
      <c r="Z273" s="10"/>
      <c r="AA273" s="8">
        <f>ROUND(0,2)</f>
        <v>0</v>
      </c>
      <c r="AB273" s="9"/>
      <c r="AC273" s="10"/>
      <c r="AD273" s="32">
        <v>46153.620138890001</v>
      </c>
      <c r="AE273" s="33"/>
      <c r="AF273" s="32">
        <v>46154.042361109998</v>
      </c>
      <c r="AG273" s="34"/>
      <c r="AH273" s="33"/>
      <c r="AI273" s="2" t="s">
        <v>29</v>
      </c>
      <c r="AJ273" s="4"/>
      <c r="AK273" s="25"/>
    </row>
    <row r="274" spans="1:37" x14ac:dyDescent="0.25">
      <c r="A274" s="29">
        <v>46154</v>
      </c>
      <c r="B274" s="30"/>
      <c r="C274" s="31"/>
      <c r="D274" s="2"/>
      <c r="E274" s="3"/>
      <c r="F274" s="3"/>
      <c r="G274" s="3"/>
      <c r="H274" s="4"/>
      <c r="I274" s="2" t="s">
        <v>28</v>
      </c>
      <c r="J274" s="3"/>
      <c r="K274" s="3"/>
      <c r="L274" s="4"/>
      <c r="M274" s="2"/>
      <c r="N274" s="3"/>
      <c r="O274" s="4"/>
      <c r="P274" s="2"/>
      <c r="Q274" s="3"/>
      <c r="R274" s="3"/>
      <c r="S274" s="4"/>
      <c r="T274" s="8">
        <f>ROUND(10,2)</f>
        <v>10</v>
      </c>
      <c r="U274" s="9"/>
      <c r="V274" s="10"/>
      <c r="W274" s="8">
        <f>ROUND(264.2,2)</f>
        <v>264.2</v>
      </c>
      <c r="X274" s="9"/>
      <c r="Y274" s="9"/>
      <c r="Z274" s="10"/>
      <c r="AA274" s="8">
        <f>ROUND(0,2)</f>
        <v>0</v>
      </c>
      <c r="AB274" s="9"/>
      <c r="AC274" s="10"/>
      <c r="AD274" s="32">
        <v>46154.624305559999</v>
      </c>
      <c r="AE274" s="33"/>
      <c r="AF274" s="32">
        <v>46155.041666669997</v>
      </c>
      <c r="AG274" s="34"/>
      <c r="AH274" s="33"/>
      <c r="AI274" s="2" t="s">
        <v>29</v>
      </c>
      <c r="AJ274" s="4"/>
      <c r="AK274" s="25"/>
    </row>
    <row r="275" spans="1:37" x14ac:dyDescent="0.25">
      <c r="A275" s="29">
        <v>46155</v>
      </c>
      <c r="B275" s="30"/>
      <c r="C275" s="31"/>
      <c r="D275" s="2"/>
      <c r="E275" s="3"/>
      <c r="F275" s="3"/>
      <c r="G275" s="3"/>
      <c r="H275" s="4"/>
      <c r="I275" s="2" t="s">
        <v>28</v>
      </c>
      <c r="J275" s="3"/>
      <c r="K275" s="3"/>
      <c r="L275" s="4"/>
      <c r="M275" s="2"/>
      <c r="N275" s="3"/>
      <c r="O275" s="4"/>
      <c r="P275" s="2"/>
      <c r="Q275" s="3"/>
      <c r="R275" s="3"/>
      <c r="S275" s="4"/>
      <c r="T275" s="8">
        <f>ROUND(10,2)</f>
        <v>10</v>
      </c>
      <c r="U275" s="9"/>
      <c r="V275" s="10"/>
      <c r="W275" s="8">
        <f>ROUND(264.2,2)</f>
        <v>264.2</v>
      </c>
      <c r="X275" s="9"/>
      <c r="Y275" s="9"/>
      <c r="Z275" s="10"/>
      <c r="AA275" s="8">
        <f>ROUND(0,2)</f>
        <v>0</v>
      </c>
      <c r="AB275" s="9"/>
      <c r="AC275" s="10"/>
      <c r="AD275" s="32">
        <v>46155.622222220001</v>
      </c>
      <c r="AE275" s="33"/>
      <c r="AF275" s="32">
        <v>46156.041666669997</v>
      </c>
      <c r="AG275" s="34"/>
      <c r="AH275" s="33"/>
      <c r="AI275" s="2" t="s">
        <v>29</v>
      </c>
      <c r="AJ275" s="4"/>
      <c r="AK275" s="25"/>
    </row>
    <row r="276" spans="1:37" x14ac:dyDescent="0.25">
      <c r="A276" s="29">
        <v>46156</v>
      </c>
      <c r="B276" s="30"/>
      <c r="C276" s="31"/>
      <c r="D276" s="2"/>
      <c r="E276" s="3"/>
      <c r="F276" s="3"/>
      <c r="G276" s="3"/>
      <c r="H276" s="4"/>
      <c r="I276" s="2" t="s">
        <v>28</v>
      </c>
      <c r="J276" s="3"/>
      <c r="K276" s="3"/>
      <c r="L276" s="4"/>
      <c r="M276" s="2"/>
      <c r="N276" s="3"/>
      <c r="O276" s="4"/>
      <c r="P276" s="2"/>
      <c r="Q276" s="3"/>
      <c r="R276" s="3"/>
      <c r="S276" s="4"/>
      <c r="T276" s="8">
        <f>ROUND(10,2)</f>
        <v>10</v>
      </c>
      <c r="U276" s="9"/>
      <c r="V276" s="10"/>
      <c r="W276" s="8">
        <f>ROUND(264.2,2)</f>
        <v>264.2</v>
      </c>
      <c r="X276" s="9"/>
      <c r="Y276" s="9"/>
      <c r="Z276" s="10"/>
      <c r="AA276" s="8">
        <f>ROUND(0,2)</f>
        <v>0</v>
      </c>
      <c r="AB276" s="9"/>
      <c r="AC276" s="10"/>
      <c r="AD276" s="32">
        <v>46156.623611110001</v>
      </c>
      <c r="AE276" s="33"/>
      <c r="AF276" s="32">
        <v>46157.041666669997</v>
      </c>
      <c r="AG276" s="34"/>
      <c r="AH276" s="33"/>
      <c r="AI276" s="2" t="s">
        <v>29</v>
      </c>
      <c r="AJ276" s="4"/>
      <c r="AK276" s="25"/>
    </row>
    <row r="277" spans="1:37" x14ac:dyDescent="0.25">
      <c r="A277" s="29">
        <v>46157</v>
      </c>
      <c r="B277" s="30"/>
      <c r="C277" s="31"/>
      <c r="D277" s="2"/>
      <c r="E277" s="3"/>
      <c r="F277" s="3"/>
      <c r="G277" s="3"/>
      <c r="H277" s="4"/>
      <c r="I277" s="2" t="s">
        <v>28</v>
      </c>
      <c r="J277" s="3"/>
      <c r="K277" s="3"/>
      <c r="L277" s="4"/>
      <c r="M277" s="2"/>
      <c r="N277" s="3"/>
      <c r="O277" s="4"/>
      <c r="P277" s="2"/>
      <c r="Q277" s="3"/>
      <c r="R277" s="3"/>
      <c r="S277" s="4"/>
      <c r="T277" s="8">
        <f>ROUND(8,2)</f>
        <v>8</v>
      </c>
      <c r="U277" s="9"/>
      <c r="V277" s="10"/>
      <c r="W277" s="8">
        <f>ROUND(317.04,2)</f>
        <v>317.04000000000002</v>
      </c>
      <c r="X277" s="9"/>
      <c r="Y277" s="9"/>
      <c r="Z277" s="10"/>
      <c r="AA277" s="8">
        <f>ROUND(0,2)</f>
        <v>0</v>
      </c>
      <c r="AB277" s="9"/>
      <c r="AC277" s="10"/>
      <c r="AD277" s="32">
        <v>46157.623611110001</v>
      </c>
      <c r="AE277" s="33"/>
      <c r="AF277" s="32">
        <v>46157.96180556</v>
      </c>
      <c r="AG277" s="34"/>
      <c r="AH277" s="33"/>
      <c r="AI277" s="2" t="s">
        <v>29</v>
      </c>
      <c r="AJ277" s="4"/>
      <c r="AK277" s="25"/>
    </row>
    <row r="278" spans="1:37" x14ac:dyDescent="0.25">
      <c r="A278" s="35" t="s">
        <v>11</v>
      </c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7" t="s">
        <v>72</v>
      </c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8"/>
      <c r="AK278" s="25"/>
    </row>
    <row r="279" spans="1:37" x14ac:dyDescent="0.25">
      <c r="A279" s="39" t="s">
        <v>13</v>
      </c>
      <c r="B279" s="40"/>
      <c r="C279" s="40"/>
      <c r="D279" s="40"/>
      <c r="E279" s="37" t="s">
        <v>14</v>
      </c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40" t="s">
        <v>15</v>
      </c>
      <c r="W279" s="40"/>
      <c r="X279" s="40"/>
      <c r="Y279" s="40"/>
      <c r="Z279" s="37" t="s">
        <v>16</v>
      </c>
      <c r="AA279" s="37"/>
      <c r="AB279" s="37"/>
      <c r="AC279" s="37"/>
      <c r="AD279" s="37"/>
      <c r="AE279" s="37"/>
      <c r="AF279" s="37"/>
      <c r="AG279" s="37"/>
      <c r="AH279" s="37"/>
      <c r="AI279" s="37"/>
      <c r="AJ279" s="38"/>
      <c r="AK279" s="25"/>
    </row>
    <row r="280" spans="1:37" x14ac:dyDescent="0.25">
      <c r="A280" s="41" t="s">
        <v>17</v>
      </c>
      <c r="B280" s="42"/>
      <c r="C280" s="42"/>
      <c r="D280" s="43" t="s">
        <v>18</v>
      </c>
      <c r="E280" s="43"/>
      <c r="F280" s="43"/>
      <c r="G280" s="43"/>
      <c r="H280" s="43"/>
      <c r="I280" s="44" t="s">
        <v>19</v>
      </c>
      <c r="J280" s="44"/>
      <c r="K280" s="44"/>
      <c r="L280" s="44"/>
      <c r="M280" s="45" t="s">
        <v>20</v>
      </c>
      <c r="N280" s="45"/>
      <c r="O280" s="45"/>
      <c r="P280" s="46" t="s">
        <v>21</v>
      </c>
      <c r="Q280" s="46"/>
      <c r="R280" s="46"/>
      <c r="S280" s="46"/>
      <c r="T280" s="46" t="s">
        <v>22</v>
      </c>
      <c r="U280" s="46"/>
      <c r="V280" s="46"/>
      <c r="W280" s="47" t="s">
        <v>23</v>
      </c>
      <c r="X280" s="47"/>
      <c r="Y280" s="47"/>
      <c r="Z280" s="47"/>
      <c r="AA280" s="48" t="s">
        <v>24</v>
      </c>
      <c r="AB280" s="48"/>
      <c r="AC280" s="48"/>
      <c r="AD280" s="42" t="s">
        <v>25</v>
      </c>
      <c r="AE280" s="42"/>
      <c r="AF280" s="49" t="s">
        <v>26</v>
      </c>
      <c r="AG280" s="49"/>
      <c r="AH280" s="49"/>
      <c r="AI280" s="49" t="s">
        <v>27</v>
      </c>
      <c r="AJ280" s="50"/>
      <c r="AK280" s="25"/>
    </row>
    <row r="281" spans="1:37" x14ac:dyDescent="0.25">
      <c r="A281" s="29">
        <v>46153</v>
      </c>
      <c r="B281" s="30"/>
      <c r="C281" s="31"/>
      <c r="D281" s="2"/>
      <c r="E281" s="3"/>
      <c r="F281" s="3"/>
      <c r="G281" s="3"/>
      <c r="H281" s="4"/>
      <c r="I281" s="2" t="s">
        <v>28</v>
      </c>
      <c r="J281" s="3"/>
      <c r="K281" s="3"/>
      <c r="L281" s="4"/>
      <c r="M281" s="2" t="s">
        <v>45</v>
      </c>
      <c r="N281" s="3"/>
      <c r="O281" s="4"/>
      <c r="P281" s="2"/>
      <c r="Q281" s="3"/>
      <c r="R281" s="3"/>
      <c r="S281" s="4"/>
      <c r="T281" s="8">
        <f>ROUND(12,2)</f>
        <v>12</v>
      </c>
      <c r="U281" s="9"/>
      <c r="V281" s="10"/>
      <c r="W281" s="8">
        <f>ROUND(285.48,2)</f>
        <v>285.48</v>
      </c>
      <c r="X281" s="9"/>
      <c r="Y281" s="9"/>
      <c r="Z281" s="10"/>
      <c r="AA281" s="8">
        <f>ROUND(0,2)</f>
        <v>0</v>
      </c>
      <c r="AB281" s="9"/>
      <c r="AC281" s="10"/>
      <c r="AD281" s="32">
        <v>46153.209027780002</v>
      </c>
      <c r="AE281" s="33"/>
      <c r="AF281" s="32">
        <v>46153.71180556</v>
      </c>
      <c r="AG281" s="34"/>
      <c r="AH281" s="33"/>
      <c r="AI281" s="2" t="s">
        <v>31</v>
      </c>
      <c r="AJ281" s="4"/>
      <c r="AK281" s="25"/>
    </row>
    <row r="282" spans="1:37" x14ac:dyDescent="0.25">
      <c r="A282" s="29">
        <v>46154</v>
      </c>
      <c r="B282" s="30"/>
      <c r="C282" s="31"/>
      <c r="D282" s="2"/>
      <c r="E282" s="3"/>
      <c r="F282" s="3"/>
      <c r="G282" s="3"/>
      <c r="H282" s="4"/>
      <c r="I282" s="2" t="s">
        <v>28</v>
      </c>
      <c r="J282" s="3"/>
      <c r="K282" s="3"/>
      <c r="L282" s="4"/>
      <c r="M282" s="2"/>
      <c r="N282" s="3"/>
      <c r="O282" s="4"/>
      <c r="P282" s="2"/>
      <c r="Q282" s="3"/>
      <c r="R282" s="3"/>
      <c r="S282" s="4"/>
      <c r="T282" s="8">
        <f>ROUND(10,2)</f>
        <v>10</v>
      </c>
      <c r="U282" s="9"/>
      <c r="V282" s="10"/>
      <c r="W282" s="8">
        <f>ROUND(237.9,2)</f>
        <v>237.9</v>
      </c>
      <c r="X282" s="9"/>
      <c r="Y282" s="9"/>
      <c r="Z282" s="10"/>
      <c r="AA282" s="8">
        <f>ROUND(0,2)</f>
        <v>0</v>
      </c>
      <c r="AB282" s="9"/>
      <c r="AC282" s="10"/>
      <c r="AD282" s="32">
        <v>46154.202777780003</v>
      </c>
      <c r="AE282" s="33"/>
      <c r="AF282" s="32">
        <v>46154.62708333</v>
      </c>
      <c r="AG282" s="34"/>
      <c r="AH282" s="33"/>
      <c r="AI282" s="2" t="s">
        <v>31</v>
      </c>
      <c r="AJ282" s="4"/>
      <c r="AK282" s="25"/>
    </row>
    <row r="283" spans="1:37" x14ac:dyDescent="0.25">
      <c r="A283" s="29">
        <v>46155</v>
      </c>
      <c r="B283" s="30"/>
      <c r="C283" s="31"/>
      <c r="D283" s="2"/>
      <c r="E283" s="3"/>
      <c r="F283" s="3"/>
      <c r="G283" s="3"/>
      <c r="H283" s="4"/>
      <c r="I283" s="2" t="s">
        <v>28</v>
      </c>
      <c r="J283" s="3"/>
      <c r="K283" s="3"/>
      <c r="L283" s="4"/>
      <c r="M283" s="2"/>
      <c r="N283" s="3"/>
      <c r="O283" s="4"/>
      <c r="P283" s="2"/>
      <c r="Q283" s="3"/>
      <c r="R283" s="3"/>
      <c r="S283" s="4"/>
      <c r="T283" s="8">
        <f>ROUND(10,2)</f>
        <v>10</v>
      </c>
      <c r="U283" s="9"/>
      <c r="V283" s="10"/>
      <c r="W283" s="8">
        <f>ROUND(237.9,2)</f>
        <v>237.9</v>
      </c>
      <c r="X283" s="9"/>
      <c r="Y283" s="9"/>
      <c r="Z283" s="10"/>
      <c r="AA283" s="8">
        <f>ROUND(0,2)</f>
        <v>0</v>
      </c>
      <c r="AB283" s="9"/>
      <c r="AC283" s="10"/>
      <c r="AD283" s="32">
        <v>46155.204166670002</v>
      </c>
      <c r="AE283" s="33"/>
      <c r="AF283" s="32">
        <v>46155.62847222</v>
      </c>
      <c r="AG283" s="34"/>
      <c r="AH283" s="33"/>
      <c r="AI283" s="2" t="s">
        <v>31</v>
      </c>
      <c r="AJ283" s="4"/>
      <c r="AK283" s="25"/>
    </row>
    <row r="284" spans="1:37" x14ac:dyDescent="0.25">
      <c r="A284" s="29">
        <v>46156</v>
      </c>
      <c r="B284" s="30"/>
      <c r="C284" s="31"/>
      <c r="D284" s="2"/>
      <c r="E284" s="3"/>
      <c r="F284" s="3"/>
      <c r="G284" s="3"/>
      <c r="H284" s="4"/>
      <c r="I284" s="2" t="s">
        <v>28</v>
      </c>
      <c r="J284" s="3"/>
      <c r="K284" s="3"/>
      <c r="L284" s="4"/>
      <c r="M284" s="2"/>
      <c r="N284" s="3"/>
      <c r="O284" s="4"/>
      <c r="P284" s="2"/>
      <c r="Q284" s="3"/>
      <c r="R284" s="3"/>
      <c r="S284" s="4"/>
      <c r="T284" s="8">
        <f>ROUND(10,2)</f>
        <v>10</v>
      </c>
      <c r="U284" s="9"/>
      <c r="V284" s="10"/>
      <c r="W284" s="8">
        <f>ROUND(261.69,2)</f>
        <v>261.69</v>
      </c>
      <c r="X284" s="9"/>
      <c r="Y284" s="9"/>
      <c r="Z284" s="10"/>
      <c r="AA284" s="8">
        <f>ROUND(0,2)</f>
        <v>0</v>
      </c>
      <c r="AB284" s="9"/>
      <c r="AC284" s="10"/>
      <c r="AD284" s="32">
        <v>46156.207638890002</v>
      </c>
      <c r="AE284" s="33"/>
      <c r="AF284" s="32">
        <v>46156.62708333</v>
      </c>
      <c r="AG284" s="34"/>
      <c r="AH284" s="33"/>
      <c r="AI284" s="2" t="s">
        <v>31</v>
      </c>
      <c r="AJ284" s="4"/>
      <c r="AK284" s="25"/>
    </row>
    <row r="285" spans="1:37" x14ac:dyDescent="0.25">
      <c r="A285" s="29">
        <v>46157</v>
      </c>
      <c r="B285" s="30"/>
      <c r="C285" s="31"/>
      <c r="D285" s="2"/>
      <c r="E285" s="3"/>
      <c r="F285" s="3"/>
      <c r="G285" s="3"/>
      <c r="H285" s="4"/>
      <c r="I285" s="2" t="s">
        <v>28</v>
      </c>
      <c r="J285" s="3"/>
      <c r="K285" s="3"/>
      <c r="L285" s="4"/>
      <c r="M285" s="2"/>
      <c r="N285" s="3"/>
      <c r="O285" s="4"/>
      <c r="P285" s="2"/>
      <c r="Q285" s="3"/>
      <c r="R285" s="3"/>
      <c r="S285" s="4"/>
      <c r="T285" s="8">
        <f>ROUND(10,2)</f>
        <v>10</v>
      </c>
      <c r="U285" s="9"/>
      <c r="V285" s="10"/>
      <c r="W285" s="8">
        <f>ROUND(356.85,2)</f>
        <v>356.85</v>
      </c>
      <c r="X285" s="9"/>
      <c r="Y285" s="9"/>
      <c r="Z285" s="10"/>
      <c r="AA285" s="8">
        <f>ROUND(0,2)</f>
        <v>0</v>
      </c>
      <c r="AB285" s="9"/>
      <c r="AC285" s="10"/>
      <c r="AD285" s="32">
        <v>46157.208333330003</v>
      </c>
      <c r="AE285" s="33"/>
      <c r="AF285" s="32">
        <v>46157.627777779999</v>
      </c>
      <c r="AG285" s="34"/>
      <c r="AH285" s="33"/>
      <c r="AI285" s="2" t="s">
        <v>31</v>
      </c>
      <c r="AJ285" s="4"/>
      <c r="AK285" s="25"/>
    </row>
    <row r="286" spans="1:37" x14ac:dyDescent="0.25">
      <c r="A286" s="35" t="s">
        <v>11</v>
      </c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7" t="s">
        <v>73</v>
      </c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8"/>
      <c r="AK286" s="25"/>
    </row>
    <row r="287" spans="1:37" x14ac:dyDescent="0.25">
      <c r="A287" s="39" t="s">
        <v>13</v>
      </c>
      <c r="B287" s="40"/>
      <c r="C287" s="40"/>
      <c r="D287" s="40"/>
      <c r="E287" s="37" t="s">
        <v>14</v>
      </c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40" t="s">
        <v>15</v>
      </c>
      <c r="W287" s="40"/>
      <c r="X287" s="40"/>
      <c r="Y287" s="40"/>
      <c r="Z287" s="37" t="s">
        <v>16</v>
      </c>
      <c r="AA287" s="37"/>
      <c r="AB287" s="37"/>
      <c r="AC287" s="37"/>
      <c r="AD287" s="37"/>
      <c r="AE287" s="37"/>
      <c r="AF287" s="37"/>
      <c r="AG287" s="37"/>
      <c r="AH287" s="37"/>
      <c r="AI287" s="37"/>
      <c r="AJ287" s="38"/>
      <c r="AK287" s="25"/>
    </row>
    <row r="288" spans="1:37" x14ac:dyDescent="0.25">
      <c r="A288" s="41" t="s">
        <v>17</v>
      </c>
      <c r="B288" s="42"/>
      <c r="C288" s="42"/>
      <c r="D288" s="43" t="s">
        <v>18</v>
      </c>
      <c r="E288" s="43"/>
      <c r="F288" s="43"/>
      <c r="G288" s="43"/>
      <c r="H288" s="43"/>
      <c r="I288" s="44" t="s">
        <v>19</v>
      </c>
      <c r="J288" s="44"/>
      <c r="K288" s="44"/>
      <c r="L288" s="44"/>
      <c r="M288" s="45" t="s">
        <v>20</v>
      </c>
      <c r="N288" s="45"/>
      <c r="O288" s="45"/>
      <c r="P288" s="46" t="s">
        <v>21</v>
      </c>
      <c r="Q288" s="46"/>
      <c r="R288" s="46"/>
      <c r="S288" s="46"/>
      <c r="T288" s="46" t="s">
        <v>22</v>
      </c>
      <c r="U288" s="46"/>
      <c r="V288" s="46"/>
      <c r="W288" s="47" t="s">
        <v>23</v>
      </c>
      <c r="X288" s="47"/>
      <c r="Y288" s="47"/>
      <c r="Z288" s="47"/>
      <c r="AA288" s="48" t="s">
        <v>24</v>
      </c>
      <c r="AB288" s="48"/>
      <c r="AC288" s="48"/>
      <c r="AD288" s="42" t="s">
        <v>25</v>
      </c>
      <c r="AE288" s="42"/>
      <c r="AF288" s="49" t="s">
        <v>26</v>
      </c>
      <c r="AG288" s="49"/>
      <c r="AH288" s="49"/>
      <c r="AI288" s="49" t="s">
        <v>27</v>
      </c>
      <c r="AJ288" s="50"/>
      <c r="AK288" s="25"/>
    </row>
    <row r="289" spans="1:37" x14ac:dyDescent="0.25">
      <c r="A289" s="29">
        <v>46153</v>
      </c>
      <c r="B289" s="30"/>
      <c r="C289" s="31"/>
      <c r="D289" s="2"/>
      <c r="E289" s="3"/>
      <c r="F289" s="3"/>
      <c r="G289" s="3"/>
      <c r="H289" s="4"/>
      <c r="I289" s="2" t="s">
        <v>28</v>
      </c>
      <c r="J289" s="3"/>
      <c r="K289" s="3"/>
      <c r="L289" s="4"/>
      <c r="M289" s="2"/>
      <c r="N289" s="3"/>
      <c r="O289" s="4"/>
      <c r="P289" s="2"/>
      <c r="Q289" s="3"/>
      <c r="R289" s="3"/>
      <c r="S289" s="4"/>
      <c r="T289" s="8">
        <f>ROUND(10,2)</f>
        <v>10</v>
      </c>
      <c r="U289" s="9"/>
      <c r="V289" s="10"/>
      <c r="W289" s="8">
        <f>ROUND(250,2)</f>
        <v>250</v>
      </c>
      <c r="X289" s="9"/>
      <c r="Y289" s="9"/>
      <c r="Z289" s="10"/>
      <c r="AA289" s="8">
        <f>ROUND(0,2)</f>
        <v>0</v>
      </c>
      <c r="AB289" s="9"/>
      <c r="AC289" s="10"/>
      <c r="AD289" s="32">
        <v>46153.624305559999</v>
      </c>
      <c r="AE289" s="33"/>
      <c r="AF289" s="32">
        <v>46154.041666669997</v>
      </c>
      <c r="AG289" s="34"/>
      <c r="AH289" s="33"/>
      <c r="AI289" s="2" t="s">
        <v>29</v>
      </c>
      <c r="AJ289" s="4"/>
      <c r="AK289" s="25"/>
    </row>
    <row r="290" spans="1:37" x14ac:dyDescent="0.25">
      <c r="A290" s="29">
        <v>46154</v>
      </c>
      <c r="B290" s="30"/>
      <c r="C290" s="31"/>
      <c r="D290" s="2"/>
      <c r="E290" s="3"/>
      <c r="F290" s="3"/>
      <c r="G290" s="3"/>
      <c r="H290" s="4"/>
      <c r="I290" s="2" t="s">
        <v>28</v>
      </c>
      <c r="J290" s="3"/>
      <c r="K290" s="3"/>
      <c r="L290" s="4"/>
      <c r="M290" s="2"/>
      <c r="N290" s="3"/>
      <c r="O290" s="4"/>
      <c r="P290" s="2"/>
      <c r="Q290" s="3"/>
      <c r="R290" s="3"/>
      <c r="S290" s="4"/>
      <c r="T290" s="8">
        <f>ROUND(10,2)</f>
        <v>10</v>
      </c>
      <c r="U290" s="9"/>
      <c r="V290" s="10"/>
      <c r="W290" s="8">
        <f>ROUND(250,2)</f>
        <v>250</v>
      </c>
      <c r="X290" s="9"/>
      <c r="Y290" s="9"/>
      <c r="Z290" s="10"/>
      <c r="AA290" s="8">
        <f>ROUND(0,2)</f>
        <v>0</v>
      </c>
      <c r="AB290" s="9"/>
      <c r="AC290" s="10"/>
      <c r="AD290" s="32">
        <v>46154.62152778</v>
      </c>
      <c r="AE290" s="33"/>
      <c r="AF290" s="32">
        <v>46155.041666669997</v>
      </c>
      <c r="AG290" s="34"/>
      <c r="AH290" s="33"/>
      <c r="AI290" s="2" t="s">
        <v>29</v>
      </c>
      <c r="AJ290" s="4"/>
      <c r="AK290" s="25"/>
    </row>
    <row r="291" spans="1:37" x14ac:dyDescent="0.25">
      <c r="A291" s="29">
        <v>46155</v>
      </c>
      <c r="B291" s="30"/>
      <c r="C291" s="31"/>
      <c r="D291" s="2"/>
      <c r="E291" s="3"/>
      <c r="F291" s="3"/>
      <c r="G291" s="3"/>
      <c r="H291" s="4"/>
      <c r="I291" s="2" t="s">
        <v>28</v>
      </c>
      <c r="J291" s="3"/>
      <c r="K291" s="3"/>
      <c r="L291" s="4"/>
      <c r="M291" s="2"/>
      <c r="N291" s="3"/>
      <c r="O291" s="4"/>
      <c r="P291" s="2"/>
      <c r="Q291" s="3"/>
      <c r="R291" s="3"/>
      <c r="S291" s="4"/>
      <c r="T291" s="8">
        <f>ROUND(10,2)</f>
        <v>10</v>
      </c>
      <c r="U291" s="9"/>
      <c r="V291" s="10"/>
      <c r="W291" s="8">
        <f>ROUND(250,2)</f>
        <v>250</v>
      </c>
      <c r="X291" s="9"/>
      <c r="Y291" s="9"/>
      <c r="Z291" s="10"/>
      <c r="AA291" s="8">
        <f>ROUND(0,2)</f>
        <v>0</v>
      </c>
      <c r="AB291" s="9"/>
      <c r="AC291" s="10"/>
      <c r="AD291" s="32">
        <v>46155.61805556</v>
      </c>
      <c r="AE291" s="33"/>
      <c r="AF291" s="32">
        <v>46156.041666669997</v>
      </c>
      <c r="AG291" s="34"/>
      <c r="AH291" s="33"/>
      <c r="AI291" s="2" t="s">
        <v>29</v>
      </c>
      <c r="AJ291" s="4"/>
      <c r="AK291" s="25"/>
    </row>
    <row r="292" spans="1:37" x14ac:dyDescent="0.25">
      <c r="A292" s="29">
        <v>46156</v>
      </c>
      <c r="B292" s="30"/>
      <c r="C292" s="31"/>
      <c r="D292" s="2"/>
      <c r="E292" s="3"/>
      <c r="F292" s="3"/>
      <c r="G292" s="3"/>
      <c r="H292" s="4"/>
      <c r="I292" s="2" t="s">
        <v>28</v>
      </c>
      <c r="J292" s="3"/>
      <c r="K292" s="3"/>
      <c r="L292" s="4"/>
      <c r="M292" s="2"/>
      <c r="N292" s="3"/>
      <c r="O292" s="4"/>
      <c r="P292" s="2"/>
      <c r="Q292" s="3"/>
      <c r="R292" s="3"/>
      <c r="S292" s="4"/>
      <c r="T292" s="8">
        <f>ROUND(10,2)</f>
        <v>10</v>
      </c>
      <c r="U292" s="9"/>
      <c r="V292" s="10"/>
      <c r="W292" s="8">
        <f>ROUND(250,2)</f>
        <v>250</v>
      </c>
      <c r="X292" s="9"/>
      <c r="Y292" s="9"/>
      <c r="Z292" s="10"/>
      <c r="AA292" s="8">
        <f>ROUND(0,2)</f>
        <v>0</v>
      </c>
      <c r="AB292" s="9"/>
      <c r="AC292" s="10"/>
      <c r="AD292" s="32">
        <v>46156.61805556</v>
      </c>
      <c r="AE292" s="33"/>
      <c r="AF292" s="32">
        <v>46157.041666669997</v>
      </c>
      <c r="AG292" s="34"/>
      <c r="AH292" s="33"/>
      <c r="AI292" s="2" t="s">
        <v>29</v>
      </c>
      <c r="AJ292" s="4"/>
      <c r="AK292" s="25"/>
    </row>
    <row r="293" spans="1:37" x14ac:dyDescent="0.25">
      <c r="A293" s="29">
        <v>46157</v>
      </c>
      <c r="B293" s="30"/>
      <c r="C293" s="31"/>
      <c r="D293" s="2"/>
      <c r="E293" s="3"/>
      <c r="F293" s="3"/>
      <c r="G293" s="3"/>
      <c r="H293" s="4"/>
      <c r="I293" s="2" t="s">
        <v>28</v>
      </c>
      <c r="J293" s="3"/>
      <c r="K293" s="3"/>
      <c r="L293" s="4"/>
      <c r="M293" s="2"/>
      <c r="N293" s="3"/>
      <c r="O293" s="4"/>
      <c r="P293" s="2"/>
      <c r="Q293" s="3"/>
      <c r="R293" s="3"/>
      <c r="S293" s="4"/>
      <c r="T293" s="8">
        <f>ROUND(8,2)</f>
        <v>8</v>
      </c>
      <c r="U293" s="9"/>
      <c r="V293" s="10"/>
      <c r="W293" s="8">
        <f>ROUND(300,2)</f>
        <v>300</v>
      </c>
      <c r="X293" s="9"/>
      <c r="Y293" s="9"/>
      <c r="Z293" s="10"/>
      <c r="AA293" s="8">
        <f>ROUND(0,2)</f>
        <v>0</v>
      </c>
      <c r="AB293" s="9"/>
      <c r="AC293" s="10"/>
      <c r="AD293" s="32">
        <v>46157.625</v>
      </c>
      <c r="AE293" s="33"/>
      <c r="AF293" s="32">
        <v>46157.958333330003</v>
      </c>
      <c r="AG293" s="34"/>
      <c r="AH293" s="33"/>
      <c r="AI293" s="2" t="s">
        <v>29</v>
      </c>
      <c r="AJ293" s="4"/>
      <c r="AK293" s="25"/>
    </row>
    <row r="294" spans="1:37" x14ac:dyDescent="0.25">
      <c r="A294" s="35" t="s">
        <v>11</v>
      </c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7" t="s">
        <v>74</v>
      </c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8"/>
      <c r="AK294" s="25"/>
    </row>
    <row r="295" spans="1:37" x14ac:dyDescent="0.25">
      <c r="A295" s="39" t="s">
        <v>13</v>
      </c>
      <c r="B295" s="40"/>
      <c r="C295" s="40"/>
      <c r="D295" s="40"/>
      <c r="E295" s="37" t="s">
        <v>14</v>
      </c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40" t="s">
        <v>15</v>
      </c>
      <c r="W295" s="40"/>
      <c r="X295" s="40"/>
      <c r="Y295" s="40"/>
      <c r="Z295" s="37" t="s">
        <v>16</v>
      </c>
      <c r="AA295" s="37"/>
      <c r="AB295" s="37"/>
      <c r="AC295" s="37"/>
      <c r="AD295" s="37"/>
      <c r="AE295" s="37"/>
      <c r="AF295" s="37"/>
      <c r="AG295" s="37"/>
      <c r="AH295" s="37"/>
      <c r="AI295" s="37"/>
      <c r="AJ295" s="38"/>
      <c r="AK295" s="25"/>
    </row>
    <row r="296" spans="1:37" x14ac:dyDescent="0.25">
      <c r="A296" s="41" t="s">
        <v>17</v>
      </c>
      <c r="B296" s="42"/>
      <c r="C296" s="42"/>
      <c r="D296" s="43" t="s">
        <v>18</v>
      </c>
      <c r="E296" s="43"/>
      <c r="F296" s="43"/>
      <c r="G296" s="43"/>
      <c r="H296" s="43"/>
      <c r="I296" s="44" t="s">
        <v>19</v>
      </c>
      <c r="J296" s="44"/>
      <c r="K296" s="44"/>
      <c r="L296" s="44"/>
      <c r="M296" s="45" t="s">
        <v>20</v>
      </c>
      <c r="N296" s="45"/>
      <c r="O296" s="45"/>
      <c r="P296" s="46" t="s">
        <v>21</v>
      </c>
      <c r="Q296" s="46"/>
      <c r="R296" s="46"/>
      <c r="S296" s="46"/>
      <c r="T296" s="46" t="s">
        <v>22</v>
      </c>
      <c r="U296" s="46"/>
      <c r="V296" s="46"/>
      <c r="W296" s="47" t="s">
        <v>23</v>
      </c>
      <c r="X296" s="47"/>
      <c r="Y296" s="47"/>
      <c r="Z296" s="47"/>
      <c r="AA296" s="48" t="s">
        <v>24</v>
      </c>
      <c r="AB296" s="48"/>
      <c r="AC296" s="48"/>
      <c r="AD296" s="42" t="s">
        <v>25</v>
      </c>
      <c r="AE296" s="42"/>
      <c r="AF296" s="49" t="s">
        <v>26</v>
      </c>
      <c r="AG296" s="49"/>
      <c r="AH296" s="49"/>
      <c r="AI296" s="49" t="s">
        <v>27</v>
      </c>
      <c r="AJ296" s="50"/>
      <c r="AK296" s="25"/>
    </row>
    <row r="297" spans="1:37" x14ac:dyDescent="0.25">
      <c r="A297" s="29">
        <v>46152</v>
      </c>
      <c r="B297" s="30"/>
      <c r="C297" s="31"/>
      <c r="D297" s="2"/>
      <c r="E297" s="3"/>
      <c r="F297" s="3"/>
      <c r="G297" s="3"/>
      <c r="H297" s="4"/>
      <c r="I297" s="2" t="s">
        <v>28</v>
      </c>
      <c r="J297" s="3"/>
      <c r="K297" s="3"/>
      <c r="L297" s="4"/>
      <c r="M297" s="2"/>
      <c r="N297" s="3"/>
      <c r="O297" s="4"/>
      <c r="P297" s="2"/>
      <c r="Q297" s="3"/>
      <c r="R297" s="3"/>
      <c r="S297" s="4"/>
      <c r="T297" s="8">
        <f>ROUND(11,2)</f>
        <v>11</v>
      </c>
      <c r="U297" s="9"/>
      <c r="V297" s="10"/>
      <c r="W297" s="8">
        <f>ROUND(282.81,2)</f>
        <v>282.81</v>
      </c>
      <c r="X297" s="9"/>
      <c r="Y297" s="9"/>
      <c r="Z297" s="10"/>
      <c r="AA297" s="8">
        <f t="shared" ref="AA297:AA302" si="7">ROUND(0,2)</f>
        <v>0</v>
      </c>
      <c r="AB297" s="9"/>
      <c r="AC297" s="10"/>
      <c r="AD297" s="32">
        <v>46152.875</v>
      </c>
      <c r="AE297" s="33"/>
      <c r="AF297" s="32">
        <v>46153.293055560003</v>
      </c>
      <c r="AG297" s="34"/>
      <c r="AH297" s="33"/>
      <c r="AI297" s="2" t="s">
        <v>33</v>
      </c>
      <c r="AJ297" s="4"/>
      <c r="AK297" s="25"/>
    </row>
    <row r="298" spans="1:37" x14ac:dyDescent="0.25">
      <c r="A298" s="29">
        <v>46153</v>
      </c>
      <c r="B298" s="30"/>
      <c r="C298" s="31"/>
      <c r="D298" s="2"/>
      <c r="E298" s="3"/>
      <c r="F298" s="3"/>
      <c r="G298" s="3"/>
      <c r="H298" s="4"/>
      <c r="I298" s="2" t="s">
        <v>28</v>
      </c>
      <c r="J298" s="3"/>
      <c r="K298" s="3"/>
      <c r="L298" s="4"/>
      <c r="M298" s="2"/>
      <c r="N298" s="3"/>
      <c r="O298" s="4"/>
      <c r="P298" s="2"/>
      <c r="Q298" s="3"/>
      <c r="R298" s="3"/>
      <c r="S298" s="4"/>
      <c r="T298" s="8">
        <f>ROUND(10,2)</f>
        <v>10</v>
      </c>
      <c r="U298" s="9"/>
      <c r="V298" s="10"/>
      <c r="W298" s="8">
        <f>ROUND(257.1,2)</f>
        <v>257.10000000000002</v>
      </c>
      <c r="X298" s="9"/>
      <c r="Y298" s="9"/>
      <c r="Z298" s="10"/>
      <c r="AA298" s="8">
        <f t="shared" si="7"/>
        <v>0</v>
      </c>
      <c r="AB298" s="9"/>
      <c r="AC298" s="10"/>
      <c r="AD298" s="32">
        <v>46153.875</v>
      </c>
      <c r="AE298" s="33"/>
      <c r="AF298" s="32">
        <v>46154.291666669997</v>
      </c>
      <c r="AG298" s="34"/>
      <c r="AH298" s="33"/>
      <c r="AI298" s="2" t="s">
        <v>33</v>
      </c>
      <c r="AJ298" s="4"/>
      <c r="AK298" s="25"/>
    </row>
    <row r="299" spans="1:37" x14ac:dyDescent="0.25">
      <c r="A299" s="29">
        <v>46154</v>
      </c>
      <c r="B299" s="30"/>
      <c r="C299" s="31"/>
      <c r="D299" s="2"/>
      <c r="E299" s="3"/>
      <c r="F299" s="3"/>
      <c r="G299" s="3"/>
      <c r="H299" s="4"/>
      <c r="I299" s="2" t="s">
        <v>28</v>
      </c>
      <c r="J299" s="3"/>
      <c r="K299" s="3"/>
      <c r="L299" s="4"/>
      <c r="M299" s="2"/>
      <c r="N299" s="3"/>
      <c r="O299" s="4"/>
      <c r="P299" s="2"/>
      <c r="Q299" s="3"/>
      <c r="R299" s="3"/>
      <c r="S299" s="4"/>
      <c r="T299" s="8">
        <f>ROUND(10,2)</f>
        <v>10</v>
      </c>
      <c r="U299" s="9"/>
      <c r="V299" s="10"/>
      <c r="W299" s="8">
        <f>ROUND(257.1,2)</f>
        <v>257.10000000000002</v>
      </c>
      <c r="X299" s="9"/>
      <c r="Y299" s="9"/>
      <c r="Z299" s="10"/>
      <c r="AA299" s="8">
        <f t="shared" si="7"/>
        <v>0</v>
      </c>
      <c r="AB299" s="9"/>
      <c r="AC299" s="10"/>
      <c r="AD299" s="32">
        <v>46154.872222220001</v>
      </c>
      <c r="AE299" s="33"/>
      <c r="AF299" s="32">
        <v>46155.291666669997</v>
      </c>
      <c r="AG299" s="34"/>
      <c r="AH299" s="33"/>
      <c r="AI299" s="2" t="s">
        <v>33</v>
      </c>
      <c r="AJ299" s="4"/>
      <c r="AK299" s="25"/>
    </row>
    <row r="300" spans="1:37" x14ac:dyDescent="0.25">
      <c r="A300" s="29">
        <v>46155</v>
      </c>
      <c r="B300" s="30"/>
      <c r="C300" s="31"/>
      <c r="D300" s="2"/>
      <c r="E300" s="3"/>
      <c r="F300" s="3"/>
      <c r="G300" s="3"/>
      <c r="H300" s="4"/>
      <c r="I300" s="2" t="s">
        <v>28</v>
      </c>
      <c r="J300" s="3"/>
      <c r="K300" s="3"/>
      <c r="L300" s="4"/>
      <c r="M300" s="2"/>
      <c r="N300" s="3"/>
      <c r="O300" s="4"/>
      <c r="P300" s="2"/>
      <c r="Q300" s="3"/>
      <c r="R300" s="3"/>
      <c r="S300" s="4"/>
      <c r="T300" s="8">
        <f>ROUND(10,2)</f>
        <v>10</v>
      </c>
      <c r="U300" s="9"/>
      <c r="V300" s="10"/>
      <c r="W300" s="8">
        <f>ROUND(269.955,2)</f>
        <v>269.95999999999998</v>
      </c>
      <c r="X300" s="9"/>
      <c r="Y300" s="9"/>
      <c r="Z300" s="10"/>
      <c r="AA300" s="8">
        <f t="shared" si="7"/>
        <v>0</v>
      </c>
      <c r="AB300" s="9"/>
      <c r="AC300" s="10"/>
      <c r="AD300" s="32">
        <v>46155.87291667</v>
      </c>
      <c r="AE300" s="33"/>
      <c r="AF300" s="32">
        <v>46156.291666669997</v>
      </c>
      <c r="AG300" s="34"/>
      <c r="AH300" s="33"/>
      <c r="AI300" s="2" t="s">
        <v>33</v>
      </c>
      <c r="AJ300" s="4"/>
      <c r="AK300" s="25"/>
    </row>
    <row r="301" spans="1:37" x14ac:dyDescent="0.25">
      <c r="A301" s="29">
        <v>46156</v>
      </c>
      <c r="B301" s="30"/>
      <c r="C301" s="31"/>
      <c r="D301" s="2"/>
      <c r="E301" s="3"/>
      <c r="F301" s="3"/>
      <c r="G301" s="3"/>
      <c r="H301" s="4"/>
      <c r="I301" s="2" t="s">
        <v>28</v>
      </c>
      <c r="J301" s="3"/>
      <c r="K301" s="3"/>
      <c r="L301" s="4"/>
      <c r="M301" s="2"/>
      <c r="N301" s="3"/>
      <c r="O301" s="4"/>
      <c r="P301" s="2"/>
      <c r="Q301" s="3"/>
      <c r="R301" s="3"/>
      <c r="S301" s="4"/>
      <c r="T301" s="8">
        <f>ROUND(10,2)</f>
        <v>10</v>
      </c>
      <c r="U301" s="9"/>
      <c r="V301" s="10"/>
      <c r="W301" s="8">
        <f>ROUND(385.65,2)</f>
        <v>385.65</v>
      </c>
      <c r="X301" s="9"/>
      <c r="Y301" s="9"/>
      <c r="Z301" s="10"/>
      <c r="AA301" s="8">
        <f t="shared" si="7"/>
        <v>0</v>
      </c>
      <c r="AB301" s="9"/>
      <c r="AC301" s="10"/>
      <c r="AD301" s="32">
        <v>46156.873611110001</v>
      </c>
      <c r="AE301" s="33"/>
      <c r="AF301" s="32">
        <v>46157.292361109998</v>
      </c>
      <c r="AG301" s="34"/>
      <c r="AH301" s="33"/>
      <c r="AI301" s="2" t="s">
        <v>33</v>
      </c>
      <c r="AJ301" s="4"/>
      <c r="AK301" s="25"/>
    </row>
    <row r="302" spans="1:37" x14ac:dyDescent="0.25">
      <c r="A302" s="29">
        <v>46159</v>
      </c>
      <c r="B302" s="30"/>
      <c r="C302" s="31"/>
      <c r="D302" s="2"/>
      <c r="E302" s="3"/>
      <c r="F302" s="3"/>
      <c r="G302" s="3"/>
      <c r="H302" s="4"/>
      <c r="I302" s="2" t="s">
        <v>28</v>
      </c>
      <c r="J302" s="3"/>
      <c r="K302" s="3"/>
      <c r="L302" s="4"/>
      <c r="M302" s="2"/>
      <c r="N302" s="3"/>
      <c r="O302" s="4"/>
      <c r="P302" s="2"/>
      <c r="Q302" s="3"/>
      <c r="R302" s="3"/>
      <c r="S302" s="4"/>
      <c r="T302" s="5"/>
      <c r="U302" s="6"/>
      <c r="V302" s="7"/>
      <c r="W302" s="5"/>
      <c r="X302" s="6"/>
      <c r="Y302" s="6"/>
      <c r="Z302" s="7"/>
      <c r="AA302" s="8">
        <f t="shared" si="7"/>
        <v>0</v>
      </c>
      <c r="AB302" s="9"/>
      <c r="AC302" s="10"/>
      <c r="AD302" s="32">
        <v>46159.87291667</v>
      </c>
      <c r="AE302" s="33"/>
      <c r="AF302" s="32">
        <v>46160.292361109998</v>
      </c>
      <c r="AG302" s="34"/>
      <c r="AH302" s="33"/>
      <c r="AI302" s="2" t="s">
        <v>33</v>
      </c>
      <c r="AJ302" s="4"/>
      <c r="AK302" s="25"/>
    </row>
    <row r="303" spans="1:37" x14ac:dyDescent="0.25">
      <c r="A303" s="35" t="s">
        <v>11</v>
      </c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7" t="s">
        <v>75</v>
      </c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8"/>
      <c r="AK303" s="25"/>
    </row>
    <row r="304" spans="1:37" x14ac:dyDescent="0.25">
      <c r="A304" s="39" t="s">
        <v>13</v>
      </c>
      <c r="B304" s="40"/>
      <c r="C304" s="40"/>
      <c r="D304" s="40"/>
      <c r="E304" s="37" t="s">
        <v>14</v>
      </c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40" t="s">
        <v>15</v>
      </c>
      <c r="W304" s="40"/>
      <c r="X304" s="40"/>
      <c r="Y304" s="40"/>
      <c r="Z304" s="37" t="s">
        <v>16</v>
      </c>
      <c r="AA304" s="37"/>
      <c r="AB304" s="37"/>
      <c r="AC304" s="37"/>
      <c r="AD304" s="37"/>
      <c r="AE304" s="37"/>
      <c r="AF304" s="37"/>
      <c r="AG304" s="37"/>
      <c r="AH304" s="37"/>
      <c r="AI304" s="37"/>
      <c r="AJ304" s="38"/>
      <c r="AK304" s="25"/>
    </row>
    <row r="305" spans="1:37" x14ac:dyDescent="0.25">
      <c r="A305" s="41" t="s">
        <v>17</v>
      </c>
      <c r="B305" s="42"/>
      <c r="C305" s="42"/>
      <c r="D305" s="43" t="s">
        <v>18</v>
      </c>
      <c r="E305" s="43"/>
      <c r="F305" s="43"/>
      <c r="G305" s="43"/>
      <c r="H305" s="43"/>
      <c r="I305" s="44" t="s">
        <v>19</v>
      </c>
      <c r="J305" s="44"/>
      <c r="K305" s="44"/>
      <c r="L305" s="44"/>
      <c r="M305" s="45" t="s">
        <v>20</v>
      </c>
      <c r="N305" s="45"/>
      <c r="O305" s="45"/>
      <c r="P305" s="46" t="s">
        <v>21</v>
      </c>
      <c r="Q305" s="46"/>
      <c r="R305" s="46"/>
      <c r="S305" s="46"/>
      <c r="T305" s="46" t="s">
        <v>22</v>
      </c>
      <c r="U305" s="46"/>
      <c r="V305" s="46"/>
      <c r="W305" s="47" t="s">
        <v>23</v>
      </c>
      <c r="X305" s="47"/>
      <c r="Y305" s="47"/>
      <c r="Z305" s="47"/>
      <c r="AA305" s="48" t="s">
        <v>24</v>
      </c>
      <c r="AB305" s="48"/>
      <c r="AC305" s="48"/>
      <c r="AD305" s="42" t="s">
        <v>25</v>
      </c>
      <c r="AE305" s="42"/>
      <c r="AF305" s="49" t="s">
        <v>26</v>
      </c>
      <c r="AG305" s="49"/>
      <c r="AH305" s="49"/>
      <c r="AI305" s="49" t="s">
        <v>27</v>
      </c>
      <c r="AJ305" s="50"/>
      <c r="AK305" s="25"/>
    </row>
    <row r="306" spans="1:37" x14ac:dyDescent="0.25">
      <c r="A306" s="29">
        <v>46153</v>
      </c>
      <c r="B306" s="30"/>
      <c r="C306" s="31"/>
      <c r="D306" s="2"/>
      <c r="E306" s="3"/>
      <c r="F306" s="3"/>
      <c r="G306" s="3"/>
      <c r="H306" s="4"/>
      <c r="I306" s="2" t="s">
        <v>28</v>
      </c>
      <c r="J306" s="3"/>
      <c r="K306" s="3"/>
      <c r="L306" s="4"/>
      <c r="M306" s="2"/>
      <c r="N306" s="3"/>
      <c r="O306" s="4"/>
      <c r="P306" s="2"/>
      <c r="Q306" s="3"/>
      <c r="R306" s="3"/>
      <c r="S306" s="4"/>
      <c r="T306" s="8">
        <f>ROUND(10.25,2)</f>
        <v>10.25</v>
      </c>
      <c r="U306" s="9"/>
      <c r="V306" s="10"/>
      <c r="W306" s="8">
        <f>ROUND(265.065,2)</f>
        <v>265.07</v>
      </c>
      <c r="X306" s="9"/>
      <c r="Y306" s="9"/>
      <c r="Z306" s="10"/>
      <c r="AA306" s="8">
        <f>ROUND(0,2)</f>
        <v>0</v>
      </c>
      <c r="AB306" s="9"/>
      <c r="AC306" s="10"/>
      <c r="AD306" s="32">
        <v>46153.61805556</v>
      </c>
      <c r="AE306" s="33"/>
      <c r="AF306" s="32">
        <v>46154.041666669997</v>
      </c>
      <c r="AG306" s="34"/>
      <c r="AH306" s="33"/>
      <c r="AI306" s="2" t="s">
        <v>29</v>
      </c>
      <c r="AJ306" s="4"/>
      <c r="AK306" s="25"/>
    </row>
    <row r="307" spans="1:37" x14ac:dyDescent="0.25">
      <c r="A307" s="29">
        <v>46154</v>
      </c>
      <c r="B307" s="30"/>
      <c r="C307" s="31"/>
      <c r="D307" s="2"/>
      <c r="E307" s="3"/>
      <c r="F307" s="3"/>
      <c r="G307" s="3"/>
      <c r="H307" s="4"/>
      <c r="I307" s="2" t="s">
        <v>28</v>
      </c>
      <c r="J307" s="3"/>
      <c r="K307" s="3"/>
      <c r="L307" s="4"/>
      <c r="M307" s="2"/>
      <c r="N307" s="3"/>
      <c r="O307" s="4"/>
      <c r="P307" s="2"/>
      <c r="Q307" s="3"/>
      <c r="R307" s="3"/>
      <c r="S307" s="4"/>
      <c r="T307" s="8">
        <f>ROUND(10.25,2)</f>
        <v>10.25</v>
      </c>
      <c r="U307" s="9"/>
      <c r="V307" s="10"/>
      <c r="W307" s="8">
        <f>ROUND(265.065,2)</f>
        <v>265.07</v>
      </c>
      <c r="X307" s="9"/>
      <c r="Y307" s="9"/>
      <c r="Z307" s="10"/>
      <c r="AA307" s="8">
        <f>ROUND(0,2)</f>
        <v>0</v>
      </c>
      <c r="AB307" s="9"/>
      <c r="AC307" s="10"/>
      <c r="AD307" s="32">
        <v>46154.61805556</v>
      </c>
      <c r="AE307" s="33"/>
      <c r="AF307" s="32">
        <v>46155.041666669997</v>
      </c>
      <c r="AG307" s="34"/>
      <c r="AH307" s="33"/>
      <c r="AI307" s="2" t="s">
        <v>29</v>
      </c>
      <c r="AJ307" s="4"/>
      <c r="AK307" s="25"/>
    </row>
    <row r="308" spans="1:37" x14ac:dyDescent="0.25">
      <c r="A308" s="29">
        <v>46155</v>
      </c>
      <c r="B308" s="30"/>
      <c r="C308" s="31"/>
      <c r="D308" s="2"/>
      <c r="E308" s="3"/>
      <c r="F308" s="3"/>
      <c r="G308" s="3"/>
      <c r="H308" s="4"/>
      <c r="I308" s="2" t="s">
        <v>28</v>
      </c>
      <c r="J308" s="3"/>
      <c r="K308" s="3"/>
      <c r="L308" s="4"/>
      <c r="M308" s="2"/>
      <c r="N308" s="3"/>
      <c r="O308" s="4"/>
      <c r="P308" s="2"/>
      <c r="Q308" s="3"/>
      <c r="R308" s="3"/>
      <c r="S308" s="4"/>
      <c r="T308" s="8">
        <f>ROUND(10.25,2)</f>
        <v>10.25</v>
      </c>
      <c r="U308" s="9"/>
      <c r="V308" s="10"/>
      <c r="W308" s="8">
        <f>ROUND(265.065,2)</f>
        <v>265.07</v>
      </c>
      <c r="X308" s="9"/>
      <c r="Y308" s="9"/>
      <c r="Z308" s="10"/>
      <c r="AA308" s="8">
        <f>ROUND(0,2)</f>
        <v>0</v>
      </c>
      <c r="AB308" s="9"/>
      <c r="AC308" s="10"/>
      <c r="AD308" s="32">
        <v>46155.61805556</v>
      </c>
      <c r="AE308" s="33"/>
      <c r="AF308" s="32">
        <v>46156.042361109998</v>
      </c>
      <c r="AG308" s="34"/>
      <c r="AH308" s="33"/>
      <c r="AI308" s="2" t="s">
        <v>29</v>
      </c>
      <c r="AJ308" s="4"/>
      <c r="AK308" s="25"/>
    </row>
    <row r="309" spans="1:37" x14ac:dyDescent="0.25">
      <c r="A309" s="29">
        <v>46156</v>
      </c>
      <c r="B309" s="30"/>
      <c r="C309" s="31"/>
      <c r="D309" s="2"/>
      <c r="E309" s="3"/>
      <c r="F309" s="3"/>
      <c r="G309" s="3"/>
      <c r="H309" s="4"/>
      <c r="I309" s="2" t="s">
        <v>28</v>
      </c>
      <c r="J309" s="3"/>
      <c r="K309" s="3"/>
      <c r="L309" s="4"/>
      <c r="M309" s="2"/>
      <c r="N309" s="3"/>
      <c r="O309" s="4"/>
      <c r="P309" s="2"/>
      <c r="Q309" s="3"/>
      <c r="R309" s="3"/>
      <c r="S309" s="4"/>
      <c r="T309" s="8">
        <f>ROUND(10.25,2)</f>
        <v>10.25</v>
      </c>
      <c r="U309" s="9"/>
      <c r="V309" s="10"/>
      <c r="W309" s="8">
        <f>ROUND(277.995,2)</f>
        <v>278</v>
      </c>
      <c r="X309" s="9"/>
      <c r="Y309" s="9"/>
      <c r="Z309" s="10"/>
      <c r="AA309" s="8">
        <f>ROUND(0,2)</f>
        <v>0</v>
      </c>
      <c r="AB309" s="9"/>
      <c r="AC309" s="10"/>
      <c r="AD309" s="32">
        <v>46156.619444440003</v>
      </c>
      <c r="AE309" s="33"/>
      <c r="AF309" s="32">
        <v>46157.041666669997</v>
      </c>
      <c r="AG309" s="34"/>
      <c r="AH309" s="33"/>
      <c r="AI309" s="2" t="s">
        <v>29</v>
      </c>
      <c r="AJ309" s="4"/>
      <c r="AK309" s="25"/>
    </row>
    <row r="310" spans="1:37" x14ac:dyDescent="0.25">
      <c r="A310" s="29">
        <v>46157</v>
      </c>
      <c r="B310" s="30"/>
      <c r="C310" s="31"/>
      <c r="D310" s="2"/>
      <c r="E310" s="3"/>
      <c r="F310" s="3"/>
      <c r="G310" s="3"/>
      <c r="H310" s="4"/>
      <c r="I310" s="2" t="s">
        <v>28</v>
      </c>
      <c r="J310" s="3"/>
      <c r="K310" s="3"/>
      <c r="L310" s="4"/>
      <c r="M310" s="2"/>
      <c r="N310" s="3"/>
      <c r="O310" s="4"/>
      <c r="P310" s="2"/>
      <c r="Q310" s="3"/>
      <c r="R310" s="3"/>
      <c r="S310" s="4"/>
      <c r="T310" s="8">
        <f>ROUND(8.25,2)</f>
        <v>8.25</v>
      </c>
      <c r="U310" s="9"/>
      <c r="V310" s="10"/>
      <c r="W310" s="8">
        <f>ROUND(320.0175,2)</f>
        <v>320.02</v>
      </c>
      <c r="X310" s="9"/>
      <c r="Y310" s="9"/>
      <c r="Z310" s="10"/>
      <c r="AA310" s="8">
        <f>ROUND(0,2)</f>
        <v>0</v>
      </c>
      <c r="AB310" s="9"/>
      <c r="AC310" s="10"/>
      <c r="AD310" s="32">
        <v>46157.61805556</v>
      </c>
      <c r="AE310" s="33"/>
      <c r="AF310" s="32">
        <v>46157.958333330003</v>
      </c>
      <c r="AG310" s="34"/>
      <c r="AH310" s="33"/>
      <c r="AI310" s="2" t="s">
        <v>29</v>
      </c>
      <c r="AJ310" s="4"/>
      <c r="AK310" s="25"/>
    </row>
    <row r="311" spans="1:37" x14ac:dyDescent="0.25">
      <c r="A311" s="35" t="s">
        <v>11</v>
      </c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7" t="s">
        <v>76</v>
      </c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8"/>
      <c r="AK311" s="25"/>
    </row>
    <row r="312" spans="1:37" x14ac:dyDescent="0.25">
      <c r="A312" s="39" t="s">
        <v>13</v>
      </c>
      <c r="B312" s="40"/>
      <c r="C312" s="40"/>
      <c r="D312" s="40"/>
      <c r="E312" s="37" t="s">
        <v>14</v>
      </c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40" t="s">
        <v>15</v>
      </c>
      <c r="W312" s="40"/>
      <c r="X312" s="40"/>
      <c r="Y312" s="40"/>
      <c r="Z312" s="37" t="s">
        <v>16</v>
      </c>
      <c r="AA312" s="37"/>
      <c r="AB312" s="37"/>
      <c r="AC312" s="37"/>
      <c r="AD312" s="37"/>
      <c r="AE312" s="37"/>
      <c r="AF312" s="37"/>
      <c r="AG312" s="37"/>
      <c r="AH312" s="37"/>
      <c r="AI312" s="37"/>
      <c r="AJ312" s="38"/>
      <c r="AK312" s="25"/>
    </row>
    <row r="313" spans="1:37" x14ac:dyDescent="0.25">
      <c r="A313" s="41" t="s">
        <v>17</v>
      </c>
      <c r="B313" s="42"/>
      <c r="C313" s="42"/>
      <c r="D313" s="43" t="s">
        <v>18</v>
      </c>
      <c r="E313" s="43"/>
      <c r="F313" s="43"/>
      <c r="G313" s="43"/>
      <c r="H313" s="43"/>
      <c r="I313" s="44" t="s">
        <v>19</v>
      </c>
      <c r="J313" s="44"/>
      <c r="K313" s="44"/>
      <c r="L313" s="44"/>
      <c r="M313" s="45" t="s">
        <v>20</v>
      </c>
      <c r="N313" s="45"/>
      <c r="O313" s="45"/>
      <c r="P313" s="46" t="s">
        <v>21</v>
      </c>
      <c r="Q313" s="46"/>
      <c r="R313" s="46"/>
      <c r="S313" s="46"/>
      <c r="T313" s="46" t="s">
        <v>22</v>
      </c>
      <c r="U313" s="46"/>
      <c r="V313" s="46"/>
      <c r="W313" s="47" t="s">
        <v>23</v>
      </c>
      <c r="X313" s="47"/>
      <c r="Y313" s="47"/>
      <c r="Z313" s="47"/>
      <c r="AA313" s="48" t="s">
        <v>24</v>
      </c>
      <c r="AB313" s="48"/>
      <c r="AC313" s="48"/>
      <c r="AD313" s="42" t="s">
        <v>25</v>
      </c>
      <c r="AE313" s="42"/>
      <c r="AF313" s="49" t="s">
        <v>26</v>
      </c>
      <c r="AG313" s="49"/>
      <c r="AH313" s="49"/>
      <c r="AI313" s="49" t="s">
        <v>27</v>
      </c>
      <c r="AJ313" s="50"/>
      <c r="AK313" s="25"/>
    </row>
    <row r="314" spans="1:37" x14ac:dyDescent="0.25">
      <c r="A314" s="29">
        <v>46152</v>
      </c>
      <c r="B314" s="30"/>
      <c r="C314" s="31"/>
      <c r="D314" s="2"/>
      <c r="E314" s="3"/>
      <c r="F314" s="3"/>
      <c r="G314" s="3"/>
      <c r="H314" s="4"/>
      <c r="I314" s="2" t="s">
        <v>28</v>
      </c>
      <c r="J314" s="3"/>
      <c r="K314" s="3"/>
      <c r="L314" s="4"/>
      <c r="M314" s="2"/>
      <c r="N314" s="3"/>
      <c r="O314" s="4"/>
      <c r="P314" s="2"/>
      <c r="Q314" s="3"/>
      <c r="R314" s="3"/>
      <c r="S314" s="4"/>
      <c r="T314" s="8">
        <f>ROUND(10,2)</f>
        <v>10</v>
      </c>
      <c r="U314" s="9"/>
      <c r="V314" s="10"/>
      <c r="W314" s="8">
        <f>ROUND(244.8,2)</f>
        <v>244.8</v>
      </c>
      <c r="X314" s="9"/>
      <c r="Y314" s="9"/>
      <c r="Z314" s="10"/>
      <c r="AA314" s="8">
        <f t="shared" ref="AA314:AA319" si="8">ROUND(0,2)</f>
        <v>0</v>
      </c>
      <c r="AB314" s="9"/>
      <c r="AC314" s="10"/>
      <c r="AD314" s="32">
        <v>46152.873611110001</v>
      </c>
      <c r="AE314" s="33"/>
      <c r="AF314" s="32">
        <v>46153.293055560003</v>
      </c>
      <c r="AG314" s="34"/>
      <c r="AH314" s="33"/>
      <c r="AI314" s="2" t="s">
        <v>33</v>
      </c>
      <c r="AJ314" s="4"/>
      <c r="AK314" s="25"/>
    </row>
    <row r="315" spans="1:37" x14ac:dyDescent="0.25">
      <c r="A315" s="29">
        <v>46153</v>
      </c>
      <c r="B315" s="30"/>
      <c r="C315" s="31"/>
      <c r="D315" s="2"/>
      <c r="E315" s="3"/>
      <c r="F315" s="3"/>
      <c r="G315" s="3"/>
      <c r="H315" s="4"/>
      <c r="I315" s="2" t="s">
        <v>28</v>
      </c>
      <c r="J315" s="3"/>
      <c r="K315" s="3"/>
      <c r="L315" s="4"/>
      <c r="M315" s="2"/>
      <c r="N315" s="3"/>
      <c r="O315" s="4"/>
      <c r="P315" s="2"/>
      <c r="Q315" s="3"/>
      <c r="R315" s="3"/>
      <c r="S315" s="4"/>
      <c r="T315" s="8">
        <f>ROUND(10,2)</f>
        <v>10</v>
      </c>
      <c r="U315" s="9"/>
      <c r="V315" s="10"/>
      <c r="W315" s="8">
        <f>ROUND(244.8,2)</f>
        <v>244.8</v>
      </c>
      <c r="X315" s="9"/>
      <c r="Y315" s="9"/>
      <c r="Z315" s="10"/>
      <c r="AA315" s="8">
        <f t="shared" si="8"/>
        <v>0</v>
      </c>
      <c r="AB315" s="9"/>
      <c r="AC315" s="10"/>
      <c r="AD315" s="32">
        <v>46153.86805556</v>
      </c>
      <c r="AE315" s="33"/>
      <c r="AF315" s="32">
        <v>46154.293055560003</v>
      </c>
      <c r="AG315" s="34"/>
      <c r="AH315" s="33"/>
      <c r="AI315" s="2" t="s">
        <v>33</v>
      </c>
      <c r="AJ315" s="4"/>
      <c r="AK315" s="25"/>
    </row>
    <row r="316" spans="1:37" x14ac:dyDescent="0.25">
      <c r="A316" s="29">
        <v>46154</v>
      </c>
      <c r="B316" s="30"/>
      <c r="C316" s="31"/>
      <c r="D316" s="2"/>
      <c r="E316" s="3"/>
      <c r="F316" s="3"/>
      <c r="G316" s="3"/>
      <c r="H316" s="4"/>
      <c r="I316" s="2" t="s">
        <v>28</v>
      </c>
      <c r="J316" s="3"/>
      <c r="K316" s="3"/>
      <c r="L316" s="4"/>
      <c r="M316" s="2"/>
      <c r="N316" s="3"/>
      <c r="O316" s="4"/>
      <c r="P316" s="2"/>
      <c r="Q316" s="3"/>
      <c r="R316" s="3"/>
      <c r="S316" s="4"/>
      <c r="T316" s="8">
        <f>ROUND(10,2)</f>
        <v>10</v>
      </c>
      <c r="U316" s="9"/>
      <c r="V316" s="10"/>
      <c r="W316" s="8">
        <f>ROUND(244.8,2)</f>
        <v>244.8</v>
      </c>
      <c r="X316" s="9"/>
      <c r="Y316" s="9"/>
      <c r="Z316" s="10"/>
      <c r="AA316" s="8">
        <f t="shared" si="8"/>
        <v>0</v>
      </c>
      <c r="AB316" s="9"/>
      <c r="AC316" s="10"/>
      <c r="AD316" s="32">
        <v>46154.87291667</v>
      </c>
      <c r="AE316" s="33"/>
      <c r="AF316" s="32">
        <v>46155.293749999997</v>
      </c>
      <c r="AG316" s="34"/>
      <c r="AH316" s="33"/>
      <c r="AI316" s="2" t="s">
        <v>33</v>
      </c>
      <c r="AJ316" s="4"/>
      <c r="AK316" s="25"/>
    </row>
    <row r="317" spans="1:37" x14ac:dyDescent="0.25">
      <c r="A317" s="29">
        <v>46155</v>
      </c>
      <c r="B317" s="30"/>
      <c r="C317" s="31"/>
      <c r="D317" s="2"/>
      <c r="E317" s="3"/>
      <c r="F317" s="3"/>
      <c r="G317" s="3"/>
      <c r="H317" s="4"/>
      <c r="I317" s="2" t="s">
        <v>28</v>
      </c>
      <c r="J317" s="3"/>
      <c r="K317" s="3"/>
      <c r="L317" s="4"/>
      <c r="M317" s="2"/>
      <c r="N317" s="3"/>
      <c r="O317" s="4"/>
      <c r="P317" s="2" t="s">
        <v>39</v>
      </c>
      <c r="Q317" s="3"/>
      <c r="R317" s="3"/>
      <c r="S317" s="4"/>
      <c r="T317" s="8">
        <f>ROUND(12,2)</f>
        <v>12</v>
      </c>
      <c r="U317" s="9"/>
      <c r="V317" s="10"/>
      <c r="W317" s="8">
        <f>ROUND(318.24,2)</f>
        <v>318.24</v>
      </c>
      <c r="X317" s="9"/>
      <c r="Y317" s="9"/>
      <c r="Z317" s="10"/>
      <c r="AA317" s="8">
        <f t="shared" si="8"/>
        <v>0</v>
      </c>
      <c r="AB317" s="9"/>
      <c r="AC317" s="10"/>
      <c r="AD317" s="32">
        <v>46155.875</v>
      </c>
      <c r="AE317" s="33"/>
      <c r="AF317" s="32">
        <v>46156.376388889999</v>
      </c>
      <c r="AG317" s="34"/>
      <c r="AH317" s="33"/>
      <c r="AI317" s="2" t="s">
        <v>33</v>
      </c>
      <c r="AJ317" s="4"/>
      <c r="AK317" s="25"/>
    </row>
    <row r="318" spans="1:37" x14ac:dyDescent="0.25">
      <c r="A318" s="29">
        <v>46156</v>
      </c>
      <c r="B318" s="30"/>
      <c r="C318" s="31"/>
      <c r="D318" s="2"/>
      <c r="E318" s="3"/>
      <c r="F318" s="3"/>
      <c r="G318" s="3"/>
      <c r="H318" s="4"/>
      <c r="I318" s="2" t="s">
        <v>28</v>
      </c>
      <c r="J318" s="3"/>
      <c r="K318" s="3"/>
      <c r="L318" s="4"/>
      <c r="M318" s="2"/>
      <c r="N318" s="3"/>
      <c r="O318" s="4"/>
      <c r="P318" s="2"/>
      <c r="Q318" s="3"/>
      <c r="R318" s="3"/>
      <c r="S318" s="4"/>
      <c r="T318" s="8">
        <f>ROUND(10,2)</f>
        <v>10</v>
      </c>
      <c r="U318" s="9"/>
      <c r="V318" s="10"/>
      <c r="W318" s="8">
        <f>ROUND(367.2,2)</f>
        <v>367.2</v>
      </c>
      <c r="X318" s="9"/>
      <c r="Y318" s="9"/>
      <c r="Z318" s="10"/>
      <c r="AA318" s="8">
        <f t="shared" si="8"/>
        <v>0</v>
      </c>
      <c r="AB318" s="9"/>
      <c r="AC318" s="10"/>
      <c r="AD318" s="32">
        <v>46156.87152778</v>
      </c>
      <c r="AE318" s="33"/>
      <c r="AF318" s="32">
        <v>46157.293055560003</v>
      </c>
      <c r="AG318" s="34"/>
      <c r="AH318" s="33"/>
      <c r="AI318" s="2" t="s">
        <v>33</v>
      </c>
      <c r="AJ318" s="4"/>
      <c r="AK318" s="25"/>
    </row>
    <row r="319" spans="1:37" x14ac:dyDescent="0.25">
      <c r="A319" s="29">
        <v>46159</v>
      </c>
      <c r="B319" s="30"/>
      <c r="C319" s="31"/>
      <c r="D319" s="2"/>
      <c r="E319" s="3"/>
      <c r="F319" s="3"/>
      <c r="G319" s="3"/>
      <c r="H319" s="4"/>
      <c r="I319" s="2" t="s">
        <v>28</v>
      </c>
      <c r="J319" s="3"/>
      <c r="K319" s="3"/>
      <c r="L319" s="4"/>
      <c r="M319" s="2"/>
      <c r="N319" s="3"/>
      <c r="O319" s="4"/>
      <c r="P319" s="2"/>
      <c r="Q319" s="3"/>
      <c r="R319" s="3"/>
      <c r="S319" s="4"/>
      <c r="T319" s="5"/>
      <c r="U319" s="6"/>
      <c r="V319" s="7"/>
      <c r="W319" s="5"/>
      <c r="X319" s="6"/>
      <c r="Y319" s="6"/>
      <c r="Z319" s="7"/>
      <c r="AA319" s="8">
        <f t="shared" si="8"/>
        <v>0</v>
      </c>
      <c r="AB319" s="9"/>
      <c r="AC319" s="10"/>
      <c r="AD319" s="32">
        <v>46159.873611110001</v>
      </c>
      <c r="AE319" s="33"/>
      <c r="AF319" s="32">
        <v>46160.294444439998</v>
      </c>
      <c r="AG319" s="34"/>
      <c r="AH319" s="33"/>
      <c r="AI319" s="2" t="s">
        <v>33</v>
      </c>
      <c r="AJ319" s="4"/>
      <c r="AK319" s="25"/>
    </row>
    <row r="320" spans="1:37" x14ac:dyDescent="0.25">
      <c r="A320" s="35" t="s">
        <v>11</v>
      </c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7" t="s">
        <v>77</v>
      </c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8"/>
      <c r="AK320" s="25"/>
    </row>
    <row r="321" spans="1:37" x14ac:dyDescent="0.25">
      <c r="A321" s="39" t="s">
        <v>13</v>
      </c>
      <c r="B321" s="40"/>
      <c r="C321" s="40"/>
      <c r="D321" s="40"/>
      <c r="E321" s="37" t="s">
        <v>14</v>
      </c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40" t="s">
        <v>15</v>
      </c>
      <c r="W321" s="40"/>
      <c r="X321" s="40"/>
      <c r="Y321" s="40"/>
      <c r="Z321" s="37" t="s">
        <v>16</v>
      </c>
      <c r="AA321" s="37"/>
      <c r="AB321" s="37"/>
      <c r="AC321" s="37"/>
      <c r="AD321" s="37"/>
      <c r="AE321" s="37"/>
      <c r="AF321" s="37"/>
      <c r="AG321" s="37"/>
      <c r="AH321" s="37"/>
      <c r="AI321" s="37"/>
      <c r="AJ321" s="38"/>
      <c r="AK321" s="25"/>
    </row>
    <row r="322" spans="1:37" x14ac:dyDescent="0.25">
      <c r="A322" s="41" t="s">
        <v>17</v>
      </c>
      <c r="B322" s="42"/>
      <c r="C322" s="42"/>
      <c r="D322" s="43" t="s">
        <v>18</v>
      </c>
      <c r="E322" s="43"/>
      <c r="F322" s="43"/>
      <c r="G322" s="43"/>
      <c r="H322" s="43"/>
      <c r="I322" s="44" t="s">
        <v>19</v>
      </c>
      <c r="J322" s="44"/>
      <c r="K322" s="44"/>
      <c r="L322" s="44"/>
      <c r="M322" s="45" t="s">
        <v>20</v>
      </c>
      <c r="N322" s="45"/>
      <c r="O322" s="45"/>
      <c r="P322" s="46" t="s">
        <v>21</v>
      </c>
      <c r="Q322" s="46"/>
      <c r="R322" s="46"/>
      <c r="S322" s="46"/>
      <c r="T322" s="46" t="s">
        <v>22</v>
      </c>
      <c r="U322" s="46"/>
      <c r="V322" s="46"/>
      <c r="W322" s="47" t="s">
        <v>23</v>
      </c>
      <c r="X322" s="47"/>
      <c r="Y322" s="47"/>
      <c r="Z322" s="47"/>
      <c r="AA322" s="48" t="s">
        <v>24</v>
      </c>
      <c r="AB322" s="48"/>
      <c r="AC322" s="48"/>
      <c r="AD322" s="42" t="s">
        <v>25</v>
      </c>
      <c r="AE322" s="42"/>
      <c r="AF322" s="49" t="s">
        <v>26</v>
      </c>
      <c r="AG322" s="49"/>
      <c r="AH322" s="49"/>
      <c r="AI322" s="49" t="s">
        <v>27</v>
      </c>
      <c r="AJ322" s="50"/>
      <c r="AK322" s="25"/>
    </row>
    <row r="323" spans="1:37" x14ac:dyDescent="0.25">
      <c r="A323" s="29">
        <v>46153</v>
      </c>
      <c r="B323" s="30"/>
      <c r="C323" s="31"/>
      <c r="D323" s="2"/>
      <c r="E323" s="3"/>
      <c r="F323" s="3"/>
      <c r="G323" s="3"/>
      <c r="H323" s="4"/>
      <c r="I323" s="2" t="s">
        <v>28</v>
      </c>
      <c r="J323" s="3"/>
      <c r="K323" s="3"/>
      <c r="L323" s="4"/>
      <c r="M323" s="2"/>
      <c r="N323" s="3"/>
      <c r="O323" s="4"/>
      <c r="P323" s="2"/>
      <c r="Q323" s="3"/>
      <c r="R323" s="3"/>
      <c r="S323" s="4"/>
      <c r="T323" s="8">
        <f>ROUND(8,2)</f>
        <v>8</v>
      </c>
      <c r="U323" s="9"/>
      <c r="V323" s="10"/>
      <c r="W323" s="8">
        <f>ROUND(186.24,2)</f>
        <v>186.24</v>
      </c>
      <c r="X323" s="9"/>
      <c r="Y323" s="9"/>
      <c r="Z323" s="10"/>
      <c r="AA323" s="8">
        <f>ROUND(0,2)</f>
        <v>0</v>
      </c>
      <c r="AB323" s="9"/>
      <c r="AC323" s="10"/>
      <c r="AD323" s="32">
        <v>46153.286805559997</v>
      </c>
      <c r="AE323" s="33"/>
      <c r="AF323" s="32">
        <v>46153.625</v>
      </c>
      <c r="AG323" s="34"/>
      <c r="AH323" s="33"/>
      <c r="AI323" s="2" t="s">
        <v>31</v>
      </c>
      <c r="AJ323" s="4"/>
      <c r="AK323" s="25"/>
    </row>
    <row r="324" spans="1:37" x14ac:dyDescent="0.25">
      <c r="A324" s="29">
        <v>46154</v>
      </c>
      <c r="B324" s="30"/>
      <c r="C324" s="31"/>
      <c r="D324" s="2"/>
      <c r="E324" s="3"/>
      <c r="F324" s="3"/>
      <c r="G324" s="3"/>
      <c r="H324" s="4"/>
      <c r="I324" s="2" t="s">
        <v>28</v>
      </c>
      <c r="J324" s="3"/>
      <c r="K324" s="3"/>
      <c r="L324" s="4"/>
      <c r="M324" s="2"/>
      <c r="N324" s="3"/>
      <c r="O324" s="4"/>
      <c r="P324" s="2"/>
      <c r="Q324" s="3"/>
      <c r="R324" s="3"/>
      <c r="S324" s="4"/>
      <c r="T324" s="8">
        <f>ROUND(10,2)</f>
        <v>10</v>
      </c>
      <c r="U324" s="9"/>
      <c r="V324" s="10"/>
      <c r="W324" s="8">
        <f>ROUND(232.8,2)</f>
        <v>232.8</v>
      </c>
      <c r="X324" s="9"/>
      <c r="Y324" s="9"/>
      <c r="Z324" s="10"/>
      <c r="AA324" s="8">
        <f>ROUND(0,2)</f>
        <v>0</v>
      </c>
      <c r="AB324" s="9"/>
      <c r="AC324" s="10"/>
      <c r="AD324" s="32">
        <v>46154.204861110004</v>
      </c>
      <c r="AE324" s="33"/>
      <c r="AF324" s="32">
        <v>46154.625</v>
      </c>
      <c r="AG324" s="34"/>
      <c r="AH324" s="33"/>
      <c r="AI324" s="2" t="s">
        <v>31</v>
      </c>
      <c r="AJ324" s="4"/>
      <c r="AK324" s="25"/>
    </row>
    <row r="325" spans="1:37" x14ac:dyDescent="0.25">
      <c r="A325" s="29">
        <v>46155</v>
      </c>
      <c r="B325" s="30"/>
      <c r="C325" s="31"/>
      <c r="D325" s="2"/>
      <c r="E325" s="3"/>
      <c r="F325" s="3"/>
      <c r="G325" s="3"/>
      <c r="H325" s="4"/>
      <c r="I325" s="2" t="s">
        <v>28</v>
      </c>
      <c r="J325" s="3"/>
      <c r="K325" s="3"/>
      <c r="L325" s="4"/>
      <c r="M325" s="2"/>
      <c r="N325" s="3"/>
      <c r="O325" s="4"/>
      <c r="P325" s="2"/>
      <c r="Q325" s="3"/>
      <c r="R325" s="3"/>
      <c r="S325" s="4"/>
      <c r="T325" s="8">
        <f>ROUND(10,2)</f>
        <v>10</v>
      </c>
      <c r="U325" s="9"/>
      <c r="V325" s="10"/>
      <c r="W325" s="8">
        <f>ROUND(232.8,2)</f>
        <v>232.8</v>
      </c>
      <c r="X325" s="9"/>
      <c r="Y325" s="9"/>
      <c r="Z325" s="10"/>
      <c r="AA325" s="8">
        <f>ROUND(0,2)</f>
        <v>0</v>
      </c>
      <c r="AB325" s="9"/>
      <c r="AC325" s="10"/>
      <c r="AD325" s="32">
        <v>46155.202777780003</v>
      </c>
      <c r="AE325" s="33"/>
      <c r="AF325" s="32">
        <v>46155.625</v>
      </c>
      <c r="AG325" s="34"/>
      <c r="AH325" s="33"/>
      <c r="AI325" s="2" t="s">
        <v>31</v>
      </c>
      <c r="AJ325" s="4"/>
      <c r="AK325" s="25"/>
    </row>
    <row r="326" spans="1:37" x14ac:dyDescent="0.25">
      <c r="A326" s="29">
        <v>46156</v>
      </c>
      <c r="B326" s="30"/>
      <c r="C326" s="31"/>
      <c r="D326" s="2"/>
      <c r="E326" s="3"/>
      <c r="F326" s="3"/>
      <c r="G326" s="3"/>
      <c r="H326" s="4"/>
      <c r="I326" s="2" t="s">
        <v>28</v>
      </c>
      <c r="J326" s="3"/>
      <c r="K326" s="3"/>
      <c r="L326" s="4"/>
      <c r="M326" s="2"/>
      <c r="N326" s="3"/>
      <c r="O326" s="4"/>
      <c r="P326" s="2"/>
      <c r="Q326" s="3"/>
      <c r="R326" s="3"/>
      <c r="S326" s="4"/>
      <c r="T326" s="8">
        <f>ROUND(12,2)</f>
        <v>12</v>
      </c>
      <c r="U326" s="9"/>
      <c r="V326" s="10"/>
      <c r="W326" s="8">
        <f>ROUND(279.36,2)</f>
        <v>279.36</v>
      </c>
      <c r="X326" s="9"/>
      <c r="Y326" s="9"/>
      <c r="Z326" s="10"/>
      <c r="AA326" s="8">
        <f>ROUND(0,2)</f>
        <v>0</v>
      </c>
      <c r="AB326" s="9"/>
      <c r="AC326" s="10"/>
      <c r="AD326" s="32">
        <v>46156.119444440003</v>
      </c>
      <c r="AE326" s="33"/>
      <c r="AF326" s="32">
        <v>46156.625</v>
      </c>
      <c r="AG326" s="34"/>
      <c r="AH326" s="33"/>
      <c r="AI326" s="2" t="s">
        <v>31</v>
      </c>
      <c r="AJ326" s="4"/>
      <c r="AK326" s="25"/>
    </row>
    <row r="327" spans="1:37" x14ac:dyDescent="0.25">
      <c r="A327" s="29">
        <v>46157</v>
      </c>
      <c r="B327" s="30"/>
      <c r="C327" s="31"/>
      <c r="D327" s="2"/>
      <c r="E327" s="3"/>
      <c r="F327" s="3"/>
      <c r="G327" s="3"/>
      <c r="H327" s="4"/>
      <c r="I327" s="2" t="s">
        <v>28</v>
      </c>
      <c r="J327" s="3"/>
      <c r="K327" s="3"/>
      <c r="L327" s="4"/>
      <c r="M327" s="2"/>
      <c r="N327" s="3"/>
      <c r="O327" s="4"/>
      <c r="P327" s="2" t="s">
        <v>36</v>
      </c>
      <c r="Q327" s="3"/>
      <c r="R327" s="3"/>
      <c r="S327" s="4"/>
      <c r="T327" s="8">
        <f>ROUND(10,2)</f>
        <v>10</v>
      </c>
      <c r="U327" s="9"/>
      <c r="V327" s="10"/>
      <c r="W327" s="8">
        <f>ROUND(349.2,2)</f>
        <v>349.2</v>
      </c>
      <c r="X327" s="9"/>
      <c r="Y327" s="9"/>
      <c r="Z327" s="10"/>
      <c r="AA327" s="8">
        <f>ROUND(0,2)</f>
        <v>0</v>
      </c>
      <c r="AB327" s="9"/>
      <c r="AC327" s="10"/>
      <c r="AD327" s="32">
        <v>46157.120138890001</v>
      </c>
      <c r="AE327" s="33"/>
      <c r="AF327" s="32">
        <v>46157.541666669997</v>
      </c>
      <c r="AG327" s="34"/>
      <c r="AH327" s="33"/>
      <c r="AI327" s="2" t="s">
        <v>31</v>
      </c>
      <c r="AJ327" s="4"/>
      <c r="AK327" s="25"/>
    </row>
    <row r="328" spans="1:37" x14ac:dyDescent="0.25">
      <c r="A328" s="35" t="s">
        <v>11</v>
      </c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7" t="s">
        <v>78</v>
      </c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8"/>
      <c r="AK328" s="25"/>
    </row>
    <row r="329" spans="1:37" x14ac:dyDescent="0.25">
      <c r="A329" s="39" t="s">
        <v>13</v>
      </c>
      <c r="B329" s="40"/>
      <c r="C329" s="40"/>
      <c r="D329" s="40"/>
      <c r="E329" s="37" t="s">
        <v>14</v>
      </c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40" t="s">
        <v>15</v>
      </c>
      <c r="W329" s="40"/>
      <c r="X329" s="40"/>
      <c r="Y329" s="40"/>
      <c r="Z329" s="37" t="s">
        <v>16</v>
      </c>
      <c r="AA329" s="37"/>
      <c r="AB329" s="37"/>
      <c r="AC329" s="37"/>
      <c r="AD329" s="37"/>
      <c r="AE329" s="37"/>
      <c r="AF329" s="37"/>
      <c r="AG329" s="37"/>
      <c r="AH329" s="37"/>
      <c r="AI329" s="37"/>
      <c r="AJ329" s="38"/>
      <c r="AK329" s="25"/>
    </row>
    <row r="330" spans="1:37" x14ac:dyDescent="0.25">
      <c r="A330" s="41" t="s">
        <v>17</v>
      </c>
      <c r="B330" s="42"/>
      <c r="C330" s="42"/>
      <c r="D330" s="43" t="s">
        <v>18</v>
      </c>
      <c r="E330" s="43"/>
      <c r="F330" s="43"/>
      <c r="G330" s="43"/>
      <c r="H330" s="43"/>
      <c r="I330" s="44" t="s">
        <v>19</v>
      </c>
      <c r="J330" s="44"/>
      <c r="K330" s="44"/>
      <c r="L330" s="44"/>
      <c r="M330" s="45" t="s">
        <v>20</v>
      </c>
      <c r="N330" s="45"/>
      <c r="O330" s="45"/>
      <c r="P330" s="46" t="s">
        <v>21</v>
      </c>
      <c r="Q330" s="46"/>
      <c r="R330" s="46"/>
      <c r="S330" s="46"/>
      <c r="T330" s="46" t="s">
        <v>22</v>
      </c>
      <c r="U330" s="46"/>
      <c r="V330" s="46"/>
      <c r="W330" s="47" t="s">
        <v>23</v>
      </c>
      <c r="X330" s="47"/>
      <c r="Y330" s="47"/>
      <c r="Z330" s="47"/>
      <c r="AA330" s="48" t="s">
        <v>24</v>
      </c>
      <c r="AB330" s="48"/>
      <c r="AC330" s="48"/>
      <c r="AD330" s="42" t="s">
        <v>25</v>
      </c>
      <c r="AE330" s="42"/>
      <c r="AF330" s="49" t="s">
        <v>26</v>
      </c>
      <c r="AG330" s="49"/>
      <c r="AH330" s="49"/>
      <c r="AI330" s="49" t="s">
        <v>27</v>
      </c>
      <c r="AJ330" s="50"/>
      <c r="AK330" s="25"/>
    </row>
    <row r="331" spans="1:37" x14ac:dyDescent="0.25">
      <c r="A331" s="29">
        <v>46153</v>
      </c>
      <c r="B331" s="30"/>
      <c r="C331" s="31"/>
      <c r="D331" s="2"/>
      <c r="E331" s="3"/>
      <c r="F331" s="3"/>
      <c r="G331" s="3"/>
      <c r="H331" s="4"/>
      <c r="I331" s="2" t="s">
        <v>28</v>
      </c>
      <c r="J331" s="3"/>
      <c r="K331" s="3"/>
      <c r="L331" s="4"/>
      <c r="M331" s="2"/>
      <c r="N331" s="3"/>
      <c r="O331" s="4"/>
      <c r="P331" s="2"/>
      <c r="Q331" s="3"/>
      <c r="R331" s="3"/>
      <c r="S331" s="4"/>
      <c r="T331" s="8">
        <f>ROUND(10,2)</f>
        <v>10</v>
      </c>
      <c r="U331" s="9"/>
      <c r="V331" s="10"/>
      <c r="W331" s="8">
        <f>ROUND(250,2)</f>
        <v>250</v>
      </c>
      <c r="X331" s="9"/>
      <c r="Y331" s="9"/>
      <c r="Z331" s="10"/>
      <c r="AA331" s="8">
        <f>ROUND(0,2)</f>
        <v>0</v>
      </c>
      <c r="AB331" s="9"/>
      <c r="AC331" s="10"/>
      <c r="AD331" s="32">
        <v>46153.617361110002</v>
      </c>
      <c r="AE331" s="33"/>
      <c r="AF331" s="32">
        <v>46154.041666669997</v>
      </c>
      <c r="AG331" s="34"/>
      <c r="AH331" s="33"/>
      <c r="AI331" s="2" t="s">
        <v>29</v>
      </c>
      <c r="AJ331" s="4"/>
      <c r="AK331" s="25"/>
    </row>
    <row r="332" spans="1:37" x14ac:dyDescent="0.25">
      <c r="A332" s="29">
        <v>46154</v>
      </c>
      <c r="B332" s="30"/>
      <c r="C332" s="31"/>
      <c r="D332" s="2"/>
      <c r="E332" s="3"/>
      <c r="F332" s="3"/>
      <c r="G332" s="3"/>
      <c r="H332" s="4"/>
      <c r="I332" s="2" t="s">
        <v>28</v>
      </c>
      <c r="J332" s="3"/>
      <c r="K332" s="3"/>
      <c r="L332" s="4"/>
      <c r="M332" s="2"/>
      <c r="N332" s="3"/>
      <c r="O332" s="4"/>
      <c r="P332" s="2"/>
      <c r="Q332" s="3"/>
      <c r="R332" s="3"/>
      <c r="S332" s="4"/>
      <c r="T332" s="8">
        <f>ROUND(10,2)</f>
        <v>10</v>
      </c>
      <c r="U332" s="9"/>
      <c r="V332" s="10"/>
      <c r="W332" s="8">
        <f>ROUND(250,2)</f>
        <v>250</v>
      </c>
      <c r="X332" s="9"/>
      <c r="Y332" s="9"/>
      <c r="Z332" s="10"/>
      <c r="AA332" s="8">
        <f>ROUND(0,2)</f>
        <v>0</v>
      </c>
      <c r="AB332" s="9"/>
      <c r="AC332" s="10"/>
      <c r="AD332" s="32">
        <v>46154.617361110002</v>
      </c>
      <c r="AE332" s="33"/>
      <c r="AF332" s="32">
        <v>46155.041666669997</v>
      </c>
      <c r="AG332" s="34"/>
      <c r="AH332" s="33"/>
      <c r="AI332" s="2" t="s">
        <v>29</v>
      </c>
      <c r="AJ332" s="4"/>
      <c r="AK332" s="25"/>
    </row>
    <row r="333" spans="1:37" x14ac:dyDescent="0.25">
      <c r="A333" s="29">
        <v>46155</v>
      </c>
      <c r="B333" s="30"/>
      <c r="C333" s="31"/>
      <c r="D333" s="2"/>
      <c r="E333" s="3"/>
      <c r="F333" s="3"/>
      <c r="G333" s="3"/>
      <c r="H333" s="4"/>
      <c r="I333" s="2" t="s">
        <v>28</v>
      </c>
      <c r="J333" s="3"/>
      <c r="K333" s="3"/>
      <c r="L333" s="4"/>
      <c r="M333" s="2"/>
      <c r="N333" s="3"/>
      <c r="O333" s="4"/>
      <c r="P333" s="2"/>
      <c r="Q333" s="3"/>
      <c r="R333" s="3"/>
      <c r="S333" s="4"/>
      <c r="T333" s="8">
        <f>ROUND(12,2)</f>
        <v>12</v>
      </c>
      <c r="U333" s="9"/>
      <c r="V333" s="10"/>
      <c r="W333" s="8">
        <f>ROUND(300,2)</f>
        <v>300</v>
      </c>
      <c r="X333" s="9"/>
      <c r="Y333" s="9"/>
      <c r="Z333" s="10"/>
      <c r="AA333" s="8">
        <f>ROUND(0,2)</f>
        <v>0</v>
      </c>
      <c r="AB333" s="9"/>
      <c r="AC333" s="10"/>
      <c r="AD333" s="32">
        <v>46155.618750000001</v>
      </c>
      <c r="AE333" s="33"/>
      <c r="AF333" s="32">
        <v>46156.125</v>
      </c>
      <c r="AG333" s="34"/>
      <c r="AH333" s="33"/>
      <c r="AI333" s="2" t="s">
        <v>29</v>
      </c>
      <c r="AJ333" s="4"/>
      <c r="AK333" s="25"/>
    </row>
    <row r="334" spans="1:37" x14ac:dyDescent="0.25">
      <c r="A334" s="29">
        <v>46156</v>
      </c>
      <c r="B334" s="30"/>
      <c r="C334" s="31"/>
      <c r="D334" s="2"/>
      <c r="E334" s="3"/>
      <c r="F334" s="3"/>
      <c r="G334" s="3"/>
      <c r="H334" s="4"/>
      <c r="I334" s="2" t="s">
        <v>28</v>
      </c>
      <c r="J334" s="3"/>
      <c r="K334" s="3"/>
      <c r="L334" s="4"/>
      <c r="M334" s="2"/>
      <c r="N334" s="3"/>
      <c r="O334" s="4"/>
      <c r="P334" s="2"/>
      <c r="Q334" s="3"/>
      <c r="R334" s="3"/>
      <c r="S334" s="4"/>
      <c r="T334" s="8">
        <f>ROUND(12,2)</f>
        <v>12</v>
      </c>
      <c r="U334" s="9"/>
      <c r="V334" s="10"/>
      <c r="W334" s="8">
        <f>ROUND(350,2)</f>
        <v>350</v>
      </c>
      <c r="X334" s="9"/>
      <c r="Y334" s="9"/>
      <c r="Z334" s="10"/>
      <c r="AA334" s="8">
        <f>ROUND(0,2)</f>
        <v>0</v>
      </c>
      <c r="AB334" s="9"/>
      <c r="AC334" s="10"/>
      <c r="AD334" s="32">
        <v>46156.617361110002</v>
      </c>
      <c r="AE334" s="33"/>
      <c r="AF334" s="32">
        <v>46157.125</v>
      </c>
      <c r="AG334" s="34"/>
      <c r="AH334" s="33"/>
      <c r="AI334" s="2" t="s">
        <v>29</v>
      </c>
      <c r="AJ334" s="4"/>
      <c r="AK334" s="25"/>
    </row>
    <row r="335" spans="1:37" x14ac:dyDescent="0.25">
      <c r="A335" s="29">
        <v>46157</v>
      </c>
      <c r="B335" s="30"/>
      <c r="C335" s="31"/>
      <c r="D335" s="2"/>
      <c r="E335" s="3"/>
      <c r="F335" s="3"/>
      <c r="G335" s="3"/>
      <c r="H335" s="4"/>
      <c r="I335" s="2" t="s">
        <v>28</v>
      </c>
      <c r="J335" s="3"/>
      <c r="K335" s="3"/>
      <c r="L335" s="4"/>
      <c r="M335" s="2"/>
      <c r="N335" s="3"/>
      <c r="O335" s="4"/>
      <c r="P335" s="2"/>
      <c r="Q335" s="3"/>
      <c r="R335" s="3"/>
      <c r="S335" s="4"/>
      <c r="T335" s="8">
        <f>ROUND(8,2)</f>
        <v>8</v>
      </c>
      <c r="U335" s="9"/>
      <c r="V335" s="10"/>
      <c r="W335" s="8">
        <f>ROUND(300,2)</f>
        <v>300</v>
      </c>
      <c r="X335" s="9"/>
      <c r="Y335" s="9"/>
      <c r="Z335" s="10"/>
      <c r="AA335" s="8">
        <f>ROUND(0,2)</f>
        <v>0</v>
      </c>
      <c r="AB335" s="9"/>
      <c r="AC335" s="10"/>
      <c r="AD335" s="32">
        <v>46157.61805556</v>
      </c>
      <c r="AE335" s="33"/>
      <c r="AF335" s="32">
        <v>46157.958333330003</v>
      </c>
      <c r="AG335" s="34"/>
      <c r="AH335" s="33"/>
      <c r="AI335" s="2" t="s">
        <v>29</v>
      </c>
      <c r="AJ335" s="4"/>
      <c r="AK335" s="25"/>
    </row>
    <row r="336" spans="1:37" x14ac:dyDescent="0.25">
      <c r="A336" s="35" t="s">
        <v>11</v>
      </c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7" t="s">
        <v>79</v>
      </c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8"/>
      <c r="AK336" s="25"/>
    </row>
    <row r="337" spans="1:37" x14ac:dyDescent="0.25">
      <c r="A337" s="39" t="s">
        <v>13</v>
      </c>
      <c r="B337" s="40"/>
      <c r="C337" s="40"/>
      <c r="D337" s="40"/>
      <c r="E337" s="37" t="s">
        <v>14</v>
      </c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40" t="s">
        <v>15</v>
      </c>
      <c r="W337" s="40"/>
      <c r="X337" s="40"/>
      <c r="Y337" s="40"/>
      <c r="Z337" s="37" t="s">
        <v>16</v>
      </c>
      <c r="AA337" s="37"/>
      <c r="AB337" s="37"/>
      <c r="AC337" s="37"/>
      <c r="AD337" s="37"/>
      <c r="AE337" s="37"/>
      <c r="AF337" s="37"/>
      <c r="AG337" s="37"/>
      <c r="AH337" s="37"/>
      <c r="AI337" s="37"/>
      <c r="AJ337" s="38"/>
      <c r="AK337" s="25"/>
    </row>
    <row r="338" spans="1:37" x14ac:dyDescent="0.25">
      <c r="A338" s="41" t="s">
        <v>17</v>
      </c>
      <c r="B338" s="42"/>
      <c r="C338" s="42"/>
      <c r="D338" s="43" t="s">
        <v>18</v>
      </c>
      <c r="E338" s="43"/>
      <c r="F338" s="43"/>
      <c r="G338" s="43"/>
      <c r="H338" s="43"/>
      <c r="I338" s="44" t="s">
        <v>19</v>
      </c>
      <c r="J338" s="44"/>
      <c r="K338" s="44"/>
      <c r="L338" s="44"/>
      <c r="M338" s="45" t="s">
        <v>20</v>
      </c>
      <c r="N338" s="45"/>
      <c r="O338" s="45"/>
      <c r="P338" s="46" t="s">
        <v>21</v>
      </c>
      <c r="Q338" s="46"/>
      <c r="R338" s="46"/>
      <c r="S338" s="46"/>
      <c r="T338" s="46" t="s">
        <v>22</v>
      </c>
      <c r="U338" s="46"/>
      <c r="V338" s="46"/>
      <c r="W338" s="47" t="s">
        <v>23</v>
      </c>
      <c r="X338" s="47"/>
      <c r="Y338" s="47"/>
      <c r="Z338" s="47"/>
      <c r="AA338" s="48" t="s">
        <v>24</v>
      </c>
      <c r="AB338" s="48"/>
      <c r="AC338" s="48"/>
      <c r="AD338" s="42" t="s">
        <v>25</v>
      </c>
      <c r="AE338" s="42"/>
      <c r="AF338" s="49" t="s">
        <v>26</v>
      </c>
      <c r="AG338" s="49"/>
      <c r="AH338" s="49"/>
      <c r="AI338" s="49" t="s">
        <v>27</v>
      </c>
      <c r="AJ338" s="50"/>
      <c r="AK338" s="25"/>
    </row>
    <row r="339" spans="1:37" x14ac:dyDescent="0.25">
      <c r="A339" s="29">
        <v>46152</v>
      </c>
      <c r="B339" s="30"/>
      <c r="C339" s="31"/>
      <c r="D339" s="2"/>
      <c r="E339" s="3"/>
      <c r="F339" s="3"/>
      <c r="G339" s="3"/>
      <c r="H339" s="4"/>
      <c r="I339" s="2" t="s">
        <v>28</v>
      </c>
      <c r="J339" s="3"/>
      <c r="K339" s="3"/>
      <c r="L339" s="4"/>
      <c r="M339" s="2"/>
      <c r="N339" s="3"/>
      <c r="O339" s="4"/>
      <c r="P339" s="2"/>
      <c r="Q339" s="3"/>
      <c r="R339" s="3"/>
      <c r="S339" s="4"/>
      <c r="T339" s="8">
        <f>ROUND(11,2)</f>
        <v>11</v>
      </c>
      <c r="U339" s="9"/>
      <c r="V339" s="10"/>
      <c r="W339" s="8">
        <f>ROUND(275,2)</f>
        <v>275</v>
      </c>
      <c r="X339" s="9"/>
      <c r="Y339" s="9"/>
      <c r="Z339" s="10"/>
      <c r="AA339" s="8">
        <f t="shared" ref="AA339:AA344" si="9">ROUND(0,2)</f>
        <v>0</v>
      </c>
      <c r="AB339" s="9"/>
      <c r="AC339" s="10"/>
      <c r="AD339" s="32">
        <v>46152.875</v>
      </c>
      <c r="AE339" s="33"/>
      <c r="AF339" s="32">
        <v>46153.293055560003</v>
      </c>
      <c r="AG339" s="34"/>
      <c r="AH339" s="33"/>
      <c r="AI339" s="2" t="s">
        <v>33</v>
      </c>
      <c r="AJ339" s="4"/>
      <c r="AK339" s="25"/>
    </row>
    <row r="340" spans="1:37" x14ac:dyDescent="0.25">
      <c r="A340" s="29">
        <v>46153</v>
      </c>
      <c r="B340" s="30"/>
      <c r="C340" s="31"/>
      <c r="D340" s="2"/>
      <c r="E340" s="3"/>
      <c r="F340" s="3"/>
      <c r="G340" s="3"/>
      <c r="H340" s="4"/>
      <c r="I340" s="2" t="s">
        <v>28</v>
      </c>
      <c r="J340" s="3"/>
      <c r="K340" s="3"/>
      <c r="L340" s="4"/>
      <c r="M340" s="2"/>
      <c r="N340" s="3"/>
      <c r="O340" s="4"/>
      <c r="P340" s="2"/>
      <c r="Q340" s="3"/>
      <c r="R340" s="3"/>
      <c r="S340" s="4"/>
      <c r="T340" s="8">
        <f>ROUND(10,2)</f>
        <v>10</v>
      </c>
      <c r="U340" s="9"/>
      <c r="V340" s="10"/>
      <c r="W340" s="8">
        <f>ROUND(250,2)</f>
        <v>250</v>
      </c>
      <c r="X340" s="9"/>
      <c r="Y340" s="9"/>
      <c r="Z340" s="10"/>
      <c r="AA340" s="8">
        <f t="shared" si="9"/>
        <v>0</v>
      </c>
      <c r="AB340" s="9"/>
      <c r="AC340" s="10"/>
      <c r="AD340" s="32">
        <v>46153.875</v>
      </c>
      <c r="AE340" s="33"/>
      <c r="AF340" s="32">
        <v>46154.291666669997</v>
      </c>
      <c r="AG340" s="34"/>
      <c r="AH340" s="33"/>
      <c r="AI340" s="2" t="s">
        <v>33</v>
      </c>
      <c r="AJ340" s="4"/>
      <c r="AK340" s="25"/>
    </row>
    <row r="341" spans="1:37" x14ac:dyDescent="0.25">
      <c r="A341" s="29">
        <v>46154</v>
      </c>
      <c r="B341" s="30"/>
      <c r="C341" s="31"/>
      <c r="D341" s="2"/>
      <c r="E341" s="3"/>
      <c r="F341" s="3"/>
      <c r="G341" s="3"/>
      <c r="H341" s="4"/>
      <c r="I341" s="2" t="s">
        <v>28</v>
      </c>
      <c r="J341" s="3"/>
      <c r="K341" s="3"/>
      <c r="L341" s="4"/>
      <c r="M341" s="2"/>
      <c r="N341" s="3"/>
      <c r="O341" s="4"/>
      <c r="P341" s="2"/>
      <c r="Q341" s="3"/>
      <c r="R341" s="3"/>
      <c r="S341" s="4"/>
      <c r="T341" s="8">
        <f>ROUND(10,2)</f>
        <v>10</v>
      </c>
      <c r="U341" s="9"/>
      <c r="V341" s="10"/>
      <c r="W341" s="8">
        <f>ROUND(250,2)</f>
        <v>250</v>
      </c>
      <c r="X341" s="9"/>
      <c r="Y341" s="9"/>
      <c r="Z341" s="10"/>
      <c r="AA341" s="8">
        <f t="shared" si="9"/>
        <v>0</v>
      </c>
      <c r="AB341" s="9"/>
      <c r="AC341" s="10"/>
      <c r="AD341" s="32">
        <v>46154.872222220001</v>
      </c>
      <c r="AE341" s="33"/>
      <c r="AF341" s="32">
        <v>46155.291666669997</v>
      </c>
      <c r="AG341" s="34"/>
      <c r="AH341" s="33"/>
      <c r="AI341" s="2" t="s">
        <v>33</v>
      </c>
      <c r="AJ341" s="4"/>
      <c r="AK341" s="25"/>
    </row>
    <row r="342" spans="1:37" x14ac:dyDescent="0.25">
      <c r="A342" s="29">
        <v>46155</v>
      </c>
      <c r="B342" s="30"/>
      <c r="C342" s="31"/>
      <c r="D342" s="2"/>
      <c r="E342" s="3"/>
      <c r="F342" s="3"/>
      <c r="G342" s="3"/>
      <c r="H342" s="4"/>
      <c r="I342" s="2" t="s">
        <v>28</v>
      </c>
      <c r="J342" s="3"/>
      <c r="K342" s="3"/>
      <c r="L342" s="4"/>
      <c r="M342" s="2"/>
      <c r="N342" s="3"/>
      <c r="O342" s="4"/>
      <c r="P342" s="2"/>
      <c r="Q342" s="3"/>
      <c r="R342" s="3"/>
      <c r="S342" s="4"/>
      <c r="T342" s="8">
        <f>ROUND(10,2)</f>
        <v>10</v>
      </c>
      <c r="U342" s="9"/>
      <c r="V342" s="10"/>
      <c r="W342" s="8">
        <f>ROUND(262.5,2)</f>
        <v>262.5</v>
      </c>
      <c r="X342" s="9"/>
      <c r="Y342" s="9"/>
      <c r="Z342" s="10"/>
      <c r="AA342" s="8">
        <f t="shared" si="9"/>
        <v>0</v>
      </c>
      <c r="AB342" s="9"/>
      <c r="AC342" s="10"/>
      <c r="AD342" s="32">
        <v>46155.87291667</v>
      </c>
      <c r="AE342" s="33"/>
      <c r="AF342" s="32">
        <v>46156.291666669997</v>
      </c>
      <c r="AG342" s="34"/>
      <c r="AH342" s="33"/>
      <c r="AI342" s="2" t="s">
        <v>33</v>
      </c>
      <c r="AJ342" s="4"/>
      <c r="AK342" s="25"/>
    </row>
    <row r="343" spans="1:37" x14ac:dyDescent="0.25">
      <c r="A343" s="29">
        <v>46156</v>
      </c>
      <c r="B343" s="30"/>
      <c r="C343" s="31"/>
      <c r="D343" s="2"/>
      <c r="E343" s="3"/>
      <c r="F343" s="3"/>
      <c r="G343" s="3"/>
      <c r="H343" s="4"/>
      <c r="I343" s="2" t="s">
        <v>28</v>
      </c>
      <c r="J343" s="3"/>
      <c r="K343" s="3"/>
      <c r="L343" s="4"/>
      <c r="M343" s="2"/>
      <c r="N343" s="3"/>
      <c r="O343" s="4"/>
      <c r="P343" s="2"/>
      <c r="Q343" s="3"/>
      <c r="R343" s="3"/>
      <c r="S343" s="4"/>
      <c r="T343" s="8">
        <f>ROUND(10,2)</f>
        <v>10</v>
      </c>
      <c r="U343" s="9"/>
      <c r="V343" s="10"/>
      <c r="W343" s="8">
        <f>ROUND(375,2)</f>
        <v>375</v>
      </c>
      <c r="X343" s="9"/>
      <c r="Y343" s="9"/>
      <c r="Z343" s="10"/>
      <c r="AA343" s="8">
        <f t="shared" si="9"/>
        <v>0</v>
      </c>
      <c r="AB343" s="9"/>
      <c r="AC343" s="10"/>
      <c r="AD343" s="32">
        <v>46156.873611110001</v>
      </c>
      <c r="AE343" s="33"/>
      <c r="AF343" s="32">
        <v>46157.291666669997</v>
      </c>
      <c r="AG343" s="34"/>
      <c r="AH343" s="33"/>
      <c r="AI343" s="2" t="s">
        <v>33</v>
      </c>
      <c r="AJ343" s="4"/>
      <c r="AK343" s="25"/>
    </row>
    <row r="344" spans="1:37" x14ac:dyDescent="0.25">
      <c r="A344" s="29">
        <v>46159</v>
      </c>
      <c r="B344" s="30"/>
      <c r="C344" s="31"/>
      <c r="D344" s="2"/>
      <c r="E344" s="3"/>
      <c r="F344" s="3"/>
      <c r="G344" s="3"/>
      <c r="H344" s="4"/>
      <c r="I344" s="2" t="s">
        <v>28</v>
      </c>
      <c r="J344" s="3"/>
      <c r="K344" s="3"/>
      <c r="L344" s="4"/>
      <c r="M344" s="2"/>
      <c r="N344" s="3"/>
      <c r="O344" s="4"/>
      <c r="P344" s="2"/>
      <c r="Q344" s="3"/>
      <c r="R344" s="3"/>
      <c r="S344" s="4"/>
      <c r="T344" s="5"/>
      <c r="U344" s="6"/>
      <c r="V344" s="7"/>
      <c r="W344" s="5"/>
      <c r="X344" s="6"/>
      <c r="Y344" s="6"/>
      <c r="Z344" s="7"/>
      <c r="AA344" s="8">
        <f t="shared" si="9"/>
        <v>0</v>
      </c>
      <c r="AB344" s="9"/>
      <c r="AC344" s="10"/>
      <c r="AD344" s="32">
        <v>46159.87291667</v>
      </c>
      <c r="AE344" s="33"/>
      <c r="AF344" s="32">
        <v>46160.292361109998</v>
      </c>
      <c r="AG344" s="34"/>
      <c r="AH344" s="33"/>
      <c r="AI344" s="2" t="s">
        <v>33</v>
      </c>
      <c r="AJ344" s="4"/>
      <c r="AK344" s="25"/>
    </row>
    <row r="345" spans="1:37" x14ac:dyDescent="0.25">
      <c r="A345" s="35" t="s">
        <v>11</v>
      </c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7" t="s">
        <v>80</v>
      </c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8"/>
      <c r="AK345" s="25"/>
    </row>
    <row r="346" spans="1:37" x14ac:dyDescent="0.25">
      <c r="A346" s="39" t="s">
        <v>13</v>
      </c>
      <c r="B346" s="40"/>
      <c r="C346" s="40"/>
      <c r="D346" s="40"/>
      <c r="E346" s="37" t="s">
        <v>14</v>
      </c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40" t="s">
        <v>15</v>
      </c>
      <c r="W346" s="40"/>
      <c r="X346" s="40"/>
      <c r="Y346" s="40"/>
      <c r="Z346" s="37" t="s">
        <v>16</v>
      </c>
      <c r="AA346" s="37"/>
      <c r="AB346" s="37"/>
      <c r="AC346" s="37"/>
      <c r="AD346" s="37"/>
      <c r="AE346" s="37"/>
      <c r="AF346" s="37"/>
      <c r="AG346" s="37"/>
      <c r="AH346" s="37"/>
      <c r="AI346" s="37"/>
      <c r="AJ346" s="38"/>
      <c r="AK346" s="25"/>
    </row>
    <row r="347" spans="1:37" x14ac:dyDescent="0.25">
      <c r="A347" s="41" t="s">
        <v>17</v>
      </c>
      <c r="B347" s="42"/>
      <c r="C347" s="42"/>
      <c r="D347" s="43" t="s">
        <v>18</v>
      </c>
      <c r="E347" s="43"/>
      <c r="F347" s="43"/>
      <c r="G347" s="43"/>
      <c r="H347" s="43"/>
      <c r="I347" s="44" t="s">
        <v>19</v>
      </c>
      <c r="J347" s="44"/>
      <c r="K347" s="44"/>
      <c r="L347" s="44"/>
      <c r="M347" s="45" t="s">
        <v>20</v>
      </c>
      <c r="N347" s="45"/>
      <c r="O347" s="45"/>
      <c r="P347" s="46" t="s">
        <v>21</v>
      </c>
      <c r="Q347" s="46"/>
      <c r="R347" s="46"/>
      <c r="S347" s="46"/>
      <c r="T347" s="46" t="s">
        <v>22</v>
      </c>
      <c r="U347" s="46"/>
      <c r="V347" s="46"/>
      <c r="W347" s="47" t="s">
        <v>23</v>
      </c>
      <c r="X347" s="47"/>
      <c r="Y347" s="47"/>
      <c r="Z347" s="47"/>
      <c r="AA347" s="48" t="s">
        <v>24</v>
      </c>
      <c r="AB347" s="48"/>
      <c r="AC347" s="48"/>
      <c r="AD347" s="42" t="s">
        <v>25</v>
      </c>
      <c r="AE347" s="42"/>
      <c r="AF347" s="49" t="s">
        <v>26</v>
      </c>
      <c r="AG347" s="49"/>
      <c r="AH347" s="49"/>
      <c r="AI347" s="49" t="s">
        <v>27</v>
      </c>
      <c r="AJ347" s="50"/>
      <c r="AK347" s="25"/>
    </row>
    <row r="348" spans="1:37" x14ac:dyDescent="0.25">
      <c r="A348" s="29">
        <v>46152</v>
      </c>
      <c r="B348" s="30"/>
      <c r="C348" s="31"/>
      <c r="D348" s="2"/>
      <c r="E348" s="3"/>
      <c r="F348" s="3"/>
      <c r="G348" s="3"/>
      <c r="H348" s="4"/>
      <c r="I348" s="2" t="s">
        <v>28</v>
      </c>
      <c r="J348" s="3"/>
      <c r="K348" s="3"/>
      <c r="L348" s="4"/>
      <c r="M348" s="2"/>
      <c r="N348" s="3"/>
      <c r="O348" s="4"/>
      <c r="P348" s="2"/>
      <c r="Q348" s="3"/>
      <c r="R348" s="3"/>
      <c r="S348" s="4"/>
      <c r="T348" s="8">
        <f>ROUND(10,2)</f>
        <v>10</v>
      </c>
      <c r="U348" s="9"/>
      <c r="V348" s="10"/>
      <c r="W348" s="8">
        <f>ROUND(244.8,2)</f>
        <v>244.8</v>
      </c>
      <c r="X348" s="9"/>
      <c r="Y348" s="9"/>
      <c r="Z348" s="10"/>
      <c r="AA348" s="8">
        <f t="shared" ref="AA348:AA353" si="10">ROUND(0,2)</f>
        <v>0</v>
      </c>
      <c r="AB348" s="9"/>
      <c r="AC348" s="10"/>
      <c r="AD348" s="32">
        <v>46152.874305559999</v>
      </c>
      <c r="AE348" s="33"/>
      <c r="AF348" s="32">
        <v>46153.293055560003</v>
      </c>
      <c r="AG348" s="34"/>
      <c r="AH348" s="33"/>
      <c r="AI348" s="2" t="s">
        <v>33</v>
      </c>
      <c r="AJ348" s="4"/>
      <c r="AK348" s="25"/>
    </row>
    <row r="349" spans="1:37" x14ac:dyDescent="0.25">
      <c r="A349" s="29">
        <v>46153</v>
      </c>
      <c r="B349" s="30"/>
      <c r="C349" s="31"/>
      <c r="D349" s="2"/>
      <c r="E349" s="3"/>
      <c r="F349" s="3"/>
      <c r="G349" s="3"/>
      <c r="H349" s="4"/>
      <c r="I349" s="2" t="s">
        <v>28</v>
      </c>
      <c r="J349" s="3"/>
      <c r="K349" s="3"/>
      <c r="L349" s="4"/>
      <c r="M349" s="2"/>
      <c r="N349" s="3"/>
      <c r="O349" s="4"/>
      <c r="P349" s="2"/>
      <c r="Q349" s="3"/>
      <c r="R349" s="3"/>
      <c r="S349" s="4"/>
      <c r="T349" s="8">
        <f>ROUND(10,2)</f>
        <v>10</v>
      </c>
      <c r="U349" s="9"/>
      <c r="V349" s="10"/>
      <c r="W349" s="8">
        <f>ROUND(244.8,2)</f>
        <v>244.8</v>
      </c>
      <c r="X349" s="9"/>
      <c r="Y349" s="9"/>
      <c r="Z349" s="10"/>
      <c r="AA349" s="8">
        <f t="shared" si="10"/>
        <v>0</v>
      </c>
      <c r="AB349" s="9"/>
      <c r="AC349" s="10"/>
      <c r="AD349" s="32">
        <v>46153.873611110001</v>
      </c>
      <c r="AE349" s="33"/>
      <c r="AF349" s="32">
        <v>46154.293055560003</v>
      </c>
      <c r="AG349" s="34"/>
      <c r="AH349" s="33"/>
      <c r="AI349" s="2" t="s">
        <v>33</v>
      </c>
      <c r="AJ349" s="4"/>
      <c r="AK349" s="25"/>
    </row>
    <row r="350" spans="1:37" x14ac:dyDescent="0.25">
      <c r="A350" s="29">
        <v>46154</v>
      </c>
      <c r="B350" s="30"/>
      <c r="C350" s="31"/>
      <c r="D350" s="2"/>
      <c r="E350" s="3"/>
      <c r="F350" s="3"/>
      <c r="G350" s="3"/>
      <c r="H350" s="4"/>
      <c r="I350" s="2" t="s">
        <v>28</v>
      </c>
      <c r="J350" s="3"/>
      <c r="K350" s="3"/>
      <c r="L350" s="4"/>
      <c r="M350" s="2"/>
      <c r="N350" s="3"/>
      <c r="O350" s="4"/>
      <c r="P350" s="2"/>
      <c r="Q350" s="3"/>
      <c r="R350" s="3"/>
      <c r="S350" s="4"/>
      <c r="T350" s="8">
        <f>ROUND(10,2)</f>
        <v>10</v>
      </c>
      <c r="U350" s="9"/>
      <c r="V350" s="10"/>
      <c r="W350" s="8">
        <f>ROUND(244.8,2)</f>
        <v>244.8</v>
      </c>
      <c r="X350" s="9"/>
      <c r="Y350" s="9"/>
      <c r="Z350" s="10"/>
      <c r="AA350" s="8">
        <f t="shared" si="10"/>
        <v>0</v>
      </c>
      <c r="AB350" s="9"/>
      <c r="AC350" s="10"/>
      <c r="AD350" s="32">
        <v>46154.870833330002</v>
      </c>
      <c r="AE350" s="33"/>
      <c r="AF350" s="32">
        <v>46155.293749999997</v>
      </c>
      <c r="AG350" s="34"/>
      <c r="AH350" s="33"/>
      <c r="AI350" s="2" t="s">
        <v>33</v>
      </c>
      <c r="AJ350" s="4"/>
      <c r="AK350" s="25"/>
    </row>
    <row r="351" spans="1:37" x14ac:dyDescent="0.25">
      <c r="A351" s="29">
        <v>46155</v>
      </c>
      <c r="B351" s="30"/>
      <c r="C351" s="31"/>
      <c r="D351" s="2"/>
      <c r="E351" s="3"/>
      <c r="F351" s="3"/>
      <c r="G351" s="3"/>
      <c r="H351" s="4"/>
      <c r="I351" s="2" t="s">
        <v>28</v>
      </c>
      <c r="J351" s="3"/>
      <c r="K351" s="3"/>
      <c r="L351" s="4"/>
      <c r="M351" s="2"/>
      <c r="N351" s="3"/>
      <c r="O351" s="4"/>
      <c r="P351" s="2" t="s">
        <v>39</v>
      </c>
      <c r="Q351" s="3"/>
      <c r="R351" s="3"/>
      <c r="S351" s="4"/>
      <c r="T351" s="8">
        <f>ROUND(12,2)</f>
        <v>12</v>
      </c>
      <c r="U351" s="9"/>
      <c r="V351" s="10"/>
      <c r="W351" s="8">
        <f>ROUND(318.24,2)</f>
        <v>318.24</v>
      </c>
      <c r="X351" s="9"/>
      <c r="Y351" s="9"/>
      <c r="Z351" s="10"/>
      <c r="AA351" s="8">
        <f t="shared" si="10"/>
        <v>0</v>
      </c>
      <c r="AB351" s="9"/>
      <c r="AC351" s="10"/>
      <c r="AD351" s="32">
        <v>46155.87291667</v>
      </c>
      <c r="AE351" s="33"/>
      <c r="AF351" s="32">
        <v>46156.376388889999</v>
      </c>
      <c r="AG351" s="34"/>
      <c r="AH351" s="33"/>
      <c r="AI351" s="2" t="s">
        <v>33</v>
      </c>
      <c r="AJ351" s="4"/>
      <c r="AK351" s="25"/>
    </row>
    <row r="352" spans="1:37" x14ac:dyDescent="0.25">
      <c r="A352" s="29">
        <v>46156</v>
      </c>
      <c r="B352" s="30"/>
      <c r="C352" s="31"/>
      <c r="D352" s="2"/>
      <c r="E352" s="3"/>
      <c r="F352" s="3"/>
      <c r="G352" s="3"/>
      <c r="H352" s="4"/>
      <c r="I352" s="2" t="s">
        <v>28</v>
      </c>
      <c r="J352" s="3"/>
      <c r="K352" s="3"/>
      <c r="L352" s="4"/>
      <c r="M352" s="2"/>
      <c r="N352" s="3"/>
      <c r="O352" s="4"/>
      <c r="P352" s="2"/>
      <c r="Q352" s="3"/>
      <c r="R352" s="3"/>
      <c r="S352" s="4"/>
      <c r="T352" s="8">
        <f>ROUND(10,2)</f>
        <v>10</v>
      </c>
      <c r="U352" s="9"/>
      <c r="V352" s="10"/>
      <c r="W352" s="8">
        <f>ROUND(367.2,2)</f>
        <v>367.2</v>
      </c>
      <c r="X352" s="9"/>
      <c r="Y352" s="9"/>
      <c r="Z352" s="10"/>
      <c r="AA352" s="8">
        <f t="shared" si="10"/>
        <v>0</v>
      </c>
      <c r="AB352" s="9"/>
      <c r="AC352" s="10"/>
      <c r="AD352" s="32">
        <v>46156.87152778</v>
      </c>
      <c r="AE352" s="33"/>
      <c r="AF352" s="32">
        <v>46157.293055560003</v>
      </c>
      <c r="AG352" s="34"/>
      <c r="AH352" s="33"/>
      <c r="AI352" s="2" t="s">
        <v>33</v>
      </c>
      <c r="AJ352" s="4"/>
      <c r="AK352" s="25"/>
    </row>
    <row r="353" spans="1:37" x14ac:dyDescent="0.25">
      <c r="A353" s="29">
        <v>46159</v>
      </c>
      <c r="B353" s="30"/>
      <c r="C353" s="31"/>
      <c r="D353" s="2"/>
      <c r="E353" s="3"/>
      <c r="F353" s="3"/>
      <c r="G353" s="3"/>
      <c r="H353" s="4"/>
      <c r="I353" s="2" t="s">
        <v>28</v>
      </c>
      <c r="J353" s="3"/>
      <c r="K353" s="3"/>
      <c r="L353" s="4"/>
      <c r="M353" s="2"/>
      <c r="N353" s="3"/>
      <c r="O353" s="4"/>
      <c r="P353" s="2"/>
      <c r="Q353" s="3"/>
      <c r="R353" s="3"/>
      <c r="S353" s="4"/>
      <c r="T353" s="5"/>
      <c r="U353" s="6"/>
      <c r="V353" s="7"/>
      <c r="W353" s="5"/>
      <c r="X353" s="6"/>
      <c r="Y353" s="6"/>
      <c r="Z353" s="7"/>
      <c r="AA353" s="8">
        <f t="shared" si="10"/>
        <v>0</v>
      </c>
      <c r="AB353" s="9"/>
      <c r="AC353" s="10"/>
      <c r="AD353" s="32">
        <v>46159.875</v>
      </c>
      <c r="AE353" s="33"/>
      <c r="AF353" s="32">
        <v>46160.292361109998</v>
      </c>
      <c r="AG353" s="34"/>
      <c r="AH353" s="33"/>
      <c r="AI353" s="2" t="s">
        <v>33</v>
      </c>
      <c r="AJ353" s="4"/>
      <c r="AK353" s="25"/>
    </row>
    <row r="354" spans="1:37" x14ac:dyDescent="0.25">
      <c r="A354" s="35" t="s">
        <v>11</v>
      </c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7" t="s">
        <v>81</v>
      </c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8"/>
      <c r="AK354" s="25"/>
    </row>
    <row r="355" spans="1:37" x14ac:dyDescent="0.25">
      <c r="A355" s="39" t="s">
        <v>13</v>
      </c>
      <c r="B355" s="40"/>
      <c r="C355" s="40"/>
      <c r="D355" s="40"/>
      <c r="E355" s="37" t="s">
        <v>14</v>
      </c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40" t="s">
        <v>15</v>
      </c>
      <c r="W355" s="40"/>
      <c r="X355" s="40"/>
      <c r="Y355" s="40"/>
      <c r="Z355" s="37" t="s">
        <v>16</v>
      </c>
      <c r="AA355" s="37"/>
      <c r="AB355" s="37"/>
      <c r="AC355" s="37"/>
      <c r="AD355" s="37"/>
      <c r="AE355" s="37"/>
      <c r="AF355" s="37"/>
      <c r="AG355" s="37"/>
      <c r="AH355" s="37"/>
      <c r="AI355" s="37"/>
      <c r="AJ355" s="38"/>
      <c r="AK355" s="25"/>
    </row>
    <row r="356" spans="1:37" x14ac:dyDescent="0.25">
      <c r="A356" s="41" t="s">
        <v>17</v>
      </c>
      <c r="B356" s="42"/>
      <c r="C356" s="42"/>
      <c r="D356" s="43" t="s">
        <v>18</v>
      </c>
      <c r="E356" s="43"/>
      <c r="F356" s="43"/>
      <c r="G356" s="43"/>
      <c r="H356" s="43"/>
      <c r="I356" s="44" t="s">
        <v>19</v>
      </c>
      <c r="J356" s="44"/>
      <c r="K356" s="44"/>
      <c r="L356" s="44"/>
      <c r="M356" s="45" t="s">
        <v>20</v>
      </c>
      <c r="N356" s="45"/>
      <c r="O356" s="45"/>
      <c r="P356" s="46" t="s">
        <v>21</v>
      </c>
      <c r="Q356" s="46"/>
      <c r="R356" s="46"/>
      <c r="S356" s="46"/>
      <c r="T356" s="46" t="s">
        <v>22</v>
      </c>
      <c r="U356" s="46"/>
      <c r="V356" s="46"/>
      <c r="W356" s="47" t="s">
        <v>23</v>
      </c>
      <c r="X356" s="47"/>
      <c r="Y356" s="47"/>
      <c r="Z356" s="47"/>
      <c r="AA356" s="48" t="s">
        <v>24</v>
      </c>
      <c r="AB356" s="48"/>
      <c r="AC356" s="48"/>
      <c r="AD356" s="42" t="s">
        <v>25</v>
      </c>
      <c r="AE356" s="42"/>
      <c r="AF356" s="49" t="s">
        <v>26</v>
      </c>
      <c r="AG356" s="49"/>
      <c r="AH356" s="49"/>
      <c r="AI356" s="49" t="s">
        <v>27</v>
      </c>
      <c r="AJ356" s="50"/>
      <c r="AK356" s="25"/>
    </row>
    <row r="357" spans="1:37" x14ac:dyDescent="0.25">
      <c r="A357" s="29">
        <v>46153</v>
      </c>
      <c r="B357" s="30"/>
      <c r="C357" s="31"/>
      <c r="D357" s="2"/>
      <c r="E357" s="3"/>
      <c r="F357" s="3"/>
      <c r="G357" s="3"/>
      <c r="H357" s="4"/>
      <c r="I357" s="2" t="s">
        <v>28</v>
      </c>
      <c r="J357" s="3"/>
      <c r="K357" s="3"/>
      <c r="L357" s="4"/>
      <c r="M357" s="2"/>
      <c r="N357" s="3"/>
      <c r="O357" s="4"/>
      <c r="P357" s="2"/>
      <c r="Q357" s="3"/>
      <c r="R357" s="3"/>
      <c r="S357" s="4"/>
      <c r="T357" s="8">
        <f>ROUND(10.25,2)</f>
        <v>10.25</v>
      </c>
      <c r="U357" s="9"/>
      <c r="V357" s="10"/>
      <c r="W357" s="8">
        <f>ROUND(256.25,2)</f>
        <v>256.25</v>
      </c>
      <c r="X357" s="9"/>
      <c r="Y357" s="9"/>
      <c r="Z357" s="10"/>
      <c r="AA357" s="8">
        <f>ROUND(0,2)</f>
        <v>0</v>
      </c>
      <c r="AB357" s="9"/>
      <c r="AC357" s="10"/>
      <c r="AD357" s="32">
        <v>46153.617361110002</v>
      </c>
      <c r="AE357" s="33"/>
      <c r="AF357" s="32">
        <v>46154.041666669997</v>
      </c>
      <c r="AG357" s="34"/>
      <c r="AH357" s="33"/>
      <c r="AI357" s="2" t="s">
        <v>29</v>
      </c>
      <c r="AJ357" s="4"/>
      <c r="AK357" s="25"/>
    </row>
    <row r="358" spans="1:37" x14ac:dyDescent="0.25">
      <c r="A358" s="29">
        <v>46154</v>
      </c>
      <c r="B358" s="30"/>
      <c r="C358" s="31"/>
      <c r="D358" s="2"/>
      <c r="E358" s="3"/>
      <c r="F358" s="3"/>
      <c r="G358" s="3"/>
      <c r="H358" s="4"/>
      <c r="I358" s="2" t="s">
        <v>28</v>
      </c>
      <c r="J358" s="3"/>
      <c r="K358" s="3"/>
      <c r="L358" s="4"/>
      <c r="M358" s="2"/>
      <c r="N358" s="3"/>
      <c r="O358" s="4"/>
      <c r="P358" s="2"/>
      <c r="Q358" s="3"/>
      <c r="R358" s="3"/>
      <c r="S358" s="4"/>
      <c r="T358" s="8">
        <f>ROUND(10.25,2)</f>
        <v>10.25</v>
      </c>
      <c r="U358" s="9"/>
      <c r="V358" s="10"/>
      <c r="W358" s="8">
        <f>ROUND(256.25,2)</f>
        <v>256.25</v>
      </c>
      <c r="X358" s="9"/>
      <c r="Y358" s="9"/>
      <c r="Z358" s="10"/>
      <c r="AA358" s="8">
        <f>ROUND(0,2)</f>
        <v>0</v>
      </c>
      <c r="AB358" s="9"/>
      <c r="AC358" s="10"/>
      <c r="AD358" s="32">
        <v>46154.617361110002</v>
      </c>
      <c r="AE358" s="33"/>
      <c r="AF358" s="32">
        <v>46155.041666669997</v>
      </c>
      <c r="AG358" s="34"/>
      <c r="AH358" s="33"/>
      <c r="AI358" s="2" t="s">
        <v>29</v>
      </c>
      <c r="AJ358" s="4"/>
      <c r="AK358" s="25"/>
    </row>
    <row r="359" spans="1:37" x14ac:dyDescent="0.25">
      <c r="A359" s="29">
        <v>46155</v>
      </c>
      <c r="B359" s="30"/>
      <c r="C359" s="31"/>
      <c r="D359" s="2"/>
      <c r="E359" s="3"/>
      <c r="F359" s="3"/>
      <c r="G359" s="3"/>
      <c r="H359" s="4"/>
      <c r="I359" s="2" t="s">
        <v>28</v>
      </c>
      <c r="J359" s="3"/>
      <c r="K359" s="3"/>
      <c r="L359" s="4"/>
      <c r="M359" s="2"/>
      <c r="N359" s="3"/>
      <c r="O359" s="4"/>
      <c r="P359" s="2"/>
      <c r="Q359" s="3"/>
      <c r="R359" s="3"/>
      <c r="S359" s="4"/>
      <c r="T359" s="8">
        <f>ROUND(12.25,2)</f>
        <v>12.25</v>
      </c>
      <c r="U359" s="9"/>
      <c r="V359" s="10"/>
      <c r="W359" s="8">
        <f>ROUND(306.25,2)</f>
        <v>306.25</v>
      </c>
      <c r="X359" s="9"/>
      <c r="Y359" s="9"/>
      <c r="Z359" s="10"/>
      <c r="AA359" s="8">
        <f>ROUND(0,2)</f>
        <v>0</v>
      </c>
      <c r="AB359" s="9"/>
      <c r="AC359" s="10"/>
      <c r="AD359" s="32">
        <v>46155.617361110002</v>
      </c>
      <c r="AE359" s="33"/>
      <c r="AF359" s="32">
        <v>46156.125</v>
      </c>
      <c r="AG359" s="34"/>
      <c r="AH359" s="33"/>
      <c r="AI359" s="2" t="s">
        <v>29</v>
      </c>
      <c r="AJ359" s="4"/>
      <c r="AK359" s="25"/>
    </row>
    <row r="360" spans="1:37" x14ac:dyDescent="0.25">
      <c r="A360" s="29">
        <v>46156</v>
      </c>
      <c r="B360" s="30"/>
      <c r="C360" s="31"/>
      <c r="D360" s="2"/>
      <c r="E360" s="3"/>
      <c r="F360" s="3"/>
      <c r="G360" s="3"/>
      <c r="H360" s="4"/>
      <c r="I360" s="2" t="s">
        <v>28</v>
      </c>
      <c r="J360" s="3"/>
      <c r="K360" s="3"/>
      <c r="L360" s="4"/>
      <c r="M360" s="2"/>
      <c r="N360" s="3"/>
      <c r="O360" s="4"/>
      <c r="P360" s="2"/>
      <c r="Q360" s="3"/>
      <c r="R360" s="3"/>
      <c r="S360" s="4"/>
      <c r="T360" s="8">
        <f>ROUND(12.25,2)</f>
        <v>12.25</v>
      </c>
      <c r="U360" s="9"/>
      <c r="V360" s="10"/>
      <c r="W360" s="8">
        <f>ROUND(368.75,2)</f>
        <v>368.75</v>
      </c>
      <c r="X360" s="9"/>
      <c r="Y360" s="9"/>
      <c r="Z360" s="10"/>
      <c r="AA360" s="8">
        <f>ROUND(0,2)</f>
        <v>0</v>
      </c>
      <c r="AB360" s="9"/>
      <c r="AC360" s="10"/>
      <c r="AD360" s="32">
        <v>46156.617361110002</v>
      </c>
      <c r="AE360" s="33"/>
      <c r="AF360" s="32">
        <v>46157.125</v>
      </c>
      <c r="AG360" s="34"/>
      <c r="AH360" s="33"/>
      <c r="AI360" s="2" t="s">
        <v>29</v>
      </c>
      <c r="AJ360" s="4"/>
      <c r="AK360" s="25"/>
    </row>
    <row r="361" spans="1:37" x14ac:dyDescent="0.25">
      <c r="A361" s="29">
        <v>46157</v>
      </c>
      <c r="B361" s="30"/>
      <c r="C361" s="31"/>
      <c r="D361" s="2"/>
      <c r="E361" s="3"/>
      <c r="F361" s="3"/>
      <c r="G361" s="3"/>
      <c r="H361" s="4"/>
      <c r="I361" s="2" t="s">
        <v>28</v>
      </c>
      <c r="J361" s="3"/>
      <c r="K361" s="3"/>
      <c r="L361" s="4"/>
      <c r="M361" s="2"/>
      <c r="N361" s="3"/>
      <c r="O361" s="4"/>
      <c r="P361" s="2"/>
      <c r="Q361" s="3"/>
      <c r="R361" s="3"/>
      <c r="S361" s="4"/>
      <c r="T361" s="8">
        <f>ROUND(8.25,2)</f>
        <v>8.25</v>
      </c>
      <c r="U361" s="9"/>
      <c r="V361" s="10"/>
      <c r="W361" s="8">
        <f>ROUND(309.375,2)</f>
        <v>309.38</v>
      </c>
      <c r="X361" s="9"/>
      <c r="Y361" s="9"/>
      <c r="Z361" s="10"/>
      <c r="AA361" s="8">
        <f>ROUND(0,2)</f>
        <v>0</v>
      </c>
      <c r="AB361" s="9"/>
      <c r="AC361" s="10"/>
      <c r="AD361" s="32">
        <v>46157.617361110002</v>
      </c>
      <c r="AE361" s="33"/>
      <c r="AF361" s="32">
        <v>46157.958333330003</v>
      </c>
      <c r="AG361" s="34"/>
      <c r="AH361" s="33"/>
      <c r="AI361" s="2" t="s">
        <v>29</v>
      </c>
      <c r="AJ361" s="4"/>
      <c r="AK361" s="25"/>
    </row>
    <row r="362" spans="1:37" x14ac:dyDescent="0.25">
      <c r="A362" s="35" t="s">
        <v>11</v>
      </c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7" t="s">
        <v>82</v>
      </c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8"/>
      <c r="AK362" s="25"/>
    </row>
    <row r="363" spans="1:37" x14ac:dyDescent="0.25">
      <c r="A363" s="39" t="s">
        <v>13</v>
      </c>
      <c r="B363" s="40"/>
      <c r="C363" s="40"/>
      <c r="D363" s="40"/>
      <c r="E363" s="37" t="s">
        <v>14</v>
      </c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40" t="s">
        <v>15</v>
      </c>
      <c r="W363" s="40"/>
      <c r="X363" s="40"/>
      <c r="Y363" s="40"/>
      <c r="Z363" s="37" t="s">
        <v>16</v>
      </c>
      <c r="AA363" s="37"/>
      <c r="AB363" s="37"/>
      <c r="AC363" s="37"/>
      <c r="AD363" s="37"/>
      <c r="AE363" s="37"/>
      <c r="AF363" s="37"/>
      <c r="AG363" s="37"/>
      <c r="AH363" s="37"/>
      <c r="AI363" s="37"/>
      <c r="AJ363" s="38"/>
      <c r="AK363" s="25"/>
    </row>
    <row r="364" spans="1:37" x14ac:dyDescent="0.25">
      <c r="A364" s="41" t="s">
        <v>17</v>
      </c>
      <c r="B364" s="42"/>
      <c r="C364" s="42"/>
      <c r="D364" s="43" t="s">
        <v>18</v>
      </c>
      <c r="E364" s="43"/>
      <c r="F364" s="43"/>
      <c r="G364" s="43"/>
      <c r="H364" s="43"/>
      <c r="I364" s="44" t="s">
        <v>19</v>
      </c>
      <c r="J364" s="44"/>
      <c r="K364" s="44"/>
      <c r="L364" s="44"/>
      <c r="M364" s="45" t="s">
        <v>20</v>
      </c>
      <c r="N364" s="45"/>
      <c r="O364" s="45"/>
      <c r="P364" s="46" t="s">
        <v>21</v>
      </c>
      <c r="Q364" s="46"/>
      <c r="R364" s="46"/>
      <c r="S364" s="46"/>
      <c r="T364" s="46" t="s">
        <v>22</v>
      </c>
      <c r="U364" s="46"/>
      <c r="V364" s="46"/>
      <c r="W364" s="47" t="s">
        <v>23</v>
      </c>
      <c r="X364" s="47"/>
      <c r="Y364" s="47"/>
      <c r="Z364" s="47"/>
      <c r="AA364" s="48" t="s">
        <v>24</v>
      </c>
      <c r="AB364" s="48"/>
      <c r="AC364" s="48"/>
      <c r="AD364" s="42" t="s">
        <v>25</v>
      </c>
      <c r="AE364" s="42"/>
      <c r="AF364" s="49" t="s">
        <v>26</v>
      </c>
      <c r="AG364" s="49"/>
      <c r="AH364" s="49"/>
      <c r="AI364" s="49" t="s">
        <v>27</v>
      </c>
      <c r="AJ364" s="50"/>
      <c r="AK364" s="25"/>
    </row>
    <row r="365" spans="1:37" x14ac:dyDescent="0.25">
      <c r="A365" s="29">
        <v>46152</v>
      </c>
      <c r="B365" s="30"/>
      <c r="C365" s="31"/>
      <c r="D365" s="2"/>
      <c r="E365" s="3"/>
      <c r="F365" s="3"/>
      <c r="G365" s="3"/>
      <c r="H365" s="4"/>
      <c r="I365" s="2" t="s">
        <v>28</v>
      </c>
      <c r="J365" s="3"/>
      <c r="K365" s="3"/>
      <c r="L365" s="4"/>
      <c r="M365" s="2"/>
      <c r="N365" s="3"/>
      <c r="O365" s="4"/>
      <c r="P365" s="2"/>
      <c r="Q365" s="3"/>
      <c r="R365" s="3"/>
      <c r="S365" s="4"/>
      <c r="T365" s="8">
        <f>ROUND(10,2)</f>
        <v>10</v>
      </c>
      <c r="U365" s="9"/>
      <c r="V365" s="10"/>
      <c r="W365" s="8">
        <f>ROUND(250,2)</f>
        <v>250</v>
      </c>
      <c r="X365" s="9"/>
      <c r="Y365" s="9"/>
      <c r="Z365" s="10"/>
      <c r="AA365" s="8">
        <f t="shared" ref="AA365:AA370" si="11">ROUND(0,2)</f>
        <v>0</v>
      </c>
      <c r="AB365" s="9"/>
      <c r="AC365" s="10"/>
      <c r="AD365" s="32">
        <v>46152.87152778</v>
      </c>
      <c r="AE365" s="33"/>
      <c r="AF365" s="32">
        <v>46153.293749999997</v>
      </c>
      <c r="AG365" s="34"/>
      <c r="AH365" s="33"/>
      <c r="AI365" s="2" t="s">
        <v>33</v>
      </c>
      <c r="AJ365" s="4"/>
      <c r="AK365" s="25"/>
    </row>
    <row r="366" spans="1:37" x14ac:dyDescent="0.25">
      <c r="A366" s="29">
        <v>46153</v>
      </c>
      <c r="B366" s="30"/>
      <c r="C366" s="31"/>
      <c r="D366" s="2"/>
      <c r="E366" s="3"/>
      <c r="F366" s="3"/>
      <c r="G366" s="3"/>
      <c r="H366" s="4"/>
      <c r="I366" s="2" t="s">
        <v>28</v>
      </c>
      <c r="J366" s="3"/>
      <c r="K366" s="3"/>
      <c r="L366" s="4"/>
      <c r="M366" s="2"/>
      <c r="N366" s="3"/>
      <c r="O366" s="4"/>
      <c r="P366" s="2"/>
      <c r="Q366" s="3"/>
      <c r="R366" s="3"/>
      <c r="S366" s="4"/>
      <c r="T366" s="8">
        <f>ROUND(10,2)</f>
        <v>10</v>
      </c>
      <c r="U366" s="9"/>
      <c r="V366" s="10"/>
      <c r="W366" s="8">
        <f>ROUND(250,2)</f>
        <v>250</v>
      </c>
      <c r="X366" s="9"/>
      <c r="Y366" s="9"/>
      <c r="Z366" s="10"/>
      <c r="AA366" s="8">
        <f t="shared" si="11"/>
        <v>0</v>
      </c>
      <c r="AB366" s="9"/>
      <c r="AC366" s="10"/>
      <c r="AD366" s="32">
        <v>46153.872222220001</v>
      </c>
      <c r="AE366" s="33"/>
      <c r="AF366" s="32">
        <v>46154.293749999997</v>
      </c>
      <c r="AG366" s="34"/>
      <c r="AH366" s="33"/>
      <c r="AI366" s="2" t="s">
        <v>33</v>
      </c>
      <c r="AJ366" s="4"/>
      <c r="AK366" s="25"/>
    </row>
    <row r="367" spans="1:37" x14ac:dyDescent="0.25">
      <c r="A367" s="29">
        <v>46154</v>
      </c>
      <c r="B367" s="30"/>
      <c r="C367" s="31"/>
      <c r="D367" s="2"/>
      <c r="E367" s="3"/>
      <c r="F367" s="3"/>
      <c r="G367" s="3"/>
      <c r="H367" s="4"/>
      <c r="I367" s="2" t="s">
        <v>28</v>
      </c>
      <c r="J367" s="3"/>
      <c r="K367" s="3"/>
      <c r="L367" s="4"/>
      <c r="M367" s="2"/>
      <c r="N367" s="3"/>
      <c r="O367" s="4"/>
      <c r="P367" s="2" t="s">
        <v>39</v>
      </c>
      <c r="Q367" s="3"/>
      <c r="R367" s="3"/>
      <c r="S367" s="4"/>
      <c r="T367" s="8">
        <f>ROUND(12.25,2)</f>
        <v>12.25</v>
      </c>
      <c r="U367" s="9"/>
      <c r="V367" s="10"/>
      <c r="W367" s="8">
        <f>ROUND(306.25,2)</f>
        <v>306.25</v>
      </c>
      <c r="X367" s="9"/>
      <c r="Y367" s="9"/>
      <c r="Z367" s="10"/>
      <c r="AA367" s="8">
        <f t="shared" si="11"/>
        <v>0</v>
      </c>
      <c r="AB367" s="9"/>
      <c r="AC367" s="10"/>
      <c r="AD367" s="32">
        <v>46154.869444440003</v>
      </c>
      <c r="AE367" s="33"/>
      <c r="AF367" s="32">
        <v>46155.375</v>
      </c>
      <c r="AG367" s="34"/>
      <c r="AH367" s="33"/>
      <c r="AI367" s="2" t="s">
        <v>33</v>
      </c>
      <c r="AJ367" s="4"/>
      <c r="AK367" s="25"/>
    </row>
    <row r="368" spans="1:37" x14ac:dyDescent="0.25">
      <c r="A368" s="29">
        <v>46155</v>
      </c>
      <c r="B368" s="30"/>
      <c r="C368" s="31"/>
      <c r="D368" s="2"/>
      <c r="E368" s="3"/>
      <c r="F368" s="3"/>
      <c r="G368" s="3"/>
      <c r="H368" s="4"/>
      <c r="I368" s="2" t="s">
        <v>28</v>
      </c>
      <c r="J368" s="3"/>
      <c r="K368" s="3"/>
      <c r="L368" s="4"/>
      <c r="M368" s="2"/>
      <c r="N368" s="3"/>
      <c r="O368" s="4"/>
      <c r="P368" s="2"/>
      <c r="Q368" s="3"/>
      <c r="R368" s="3"/>
      <c r="S368" s="4"/>
      <c r="T368" s="8">
        <f>ROUND(10,2)</f>
        <v>10</v>
      </c>
      <c r="U368" s="9"/>
      <c r="V368" s="10"/>
      <c r="W368" s="8">
        <f>ROUND(278.125,2)</f>
        <v>278.13</v>
      </c>
      <c r="X368" s="9"/>
      <c r="Y368" s="9"/>
      <c r="Z368" s="10"/>
      <c r="AA368" s="8">
        <f t="shared" si="11"/>
        <v>0</v>
      </c>
      <c r="AB368" s="9"/>
      <c r="AC368" s="10"/>
      <c r="AD368" s="32">
        <v>46155.870833330002</v>
      </c>
      <c r="AE368" s="33"/>
      <c r="AF368" s="32">
        <v>46156.293055560003</v>
      </c>
      <c r="AG368" s="34"/>
      <c r="AH368" s="33"/>
      <c r="AI368" s="2" t="s">
        <v>33</v>
      </c>
      <c r="AJ368" s="4"/>
      <c r="AK368" s="25"/>
    </row>
    <row r="369" spans="1:37" x14ac:dyDescent="0.25">
      <c r="A369" s="29">
        <v>46156</v>
      </c>
      <c r="B369" s="30"/>
      <c r="C369" s="31"/>
      <c r="D369" s="2"/>
      <c r="E369" s="3"/>
      <c r="F369" s="3"/>
      <c r="G369" s="3"/>
      <c r="H369" s="4"/>
      <c r="I369" s="2" t="s">
        <v>28</v>
      </c>
      <c r="J369" s="3"/>
      <c r="K369" s="3"/>
      <c r="L369" s="4"/>
      <c r="M369" s="2"/>
      <c r="N369" s="3"/>
      <c r="O369" s="4"/>
      <c r="P369" s="2"/>
      <c r="Q369" s="3"/>
      <c r="R369" s="3"/>
      <c r="S369" s="4"/>
      <c r="T369" s="8">
        <f>ROUND(10.25,2)</f>
        <v>10.25</v>
      </c>
      <c r="U369" s="9"/>
      <c r="V369" s="10"/>
      <c r="W369" s="8">
        <f>ROUND(384.375,2)</f>
        <v>384.38</v>
      </c>
      <c r="X369" s="9"/>
      <c r="Y369" s="9"/>
      <c r="Z369" s="10"/>
      <c r="AA369" s="8">
        <f t="shared" si="11"/>
        <v>0</v>
      </c>
      <c r="AB369" s="9"/>
      <c r="AC369" s="10"/>
      <c r="AD369" s="32">
        <v>46156.868750000001</v>
      </c>
      <c r="AE369" s="33"/>
      <c r="AF369" s="32">
        <v>46157.293749999997</v>
      </c>
      <c r="AG369" s="34"/>
      <c r="AH369" s="33"/>
      <c r="AI369" s="2" t="s">
        <v>33</v>
      </c>
      <c r="AJ369" s="4"/>
      <c r="AK369" s="25"/>
    </row>
    <row r="370" spans="1:37" x14ac:dyDescent="0.25">
      <c r="A370" s="29">
        <v>46159</v>
      </c>
      <c r="B370" s="30"/>
      <c r="C370" s="31"/>
      <c r="D370" s="2"/>
      <c r="E370" s="3"/>
      <c r="F370" s="3"/>
      <c r="G370" s="3"/>
      <c r="H370" s="4"/>
      <c r="I370" s="2" t="s">
        <v>28</v>
      </c>
      <c r="J370" s="3"/>
      <c r="K370" s="3"/>
      <c r="L370" s="4"/>
      <c r="M370" s="2"/>
      <c r="N370" s="3"/>
      <c r="O370" s="4"/>
      <c r="P370" s="2"/>
      <c r="Q370" s="3"/>
      <c r="R370" s="3"/>
      <c r="S370" s="4"/>
      <c r="T370" s="5"/>
      <c r="U370" s="6"/>
      <c r="V370" s="7"/>
      <c r="W370" s="5"/>
      <c r="X370" s="6"/>
      <c r="Y370" s="6"/>
      <c r="Z370" s="7"/>
      <c r="AA370" s="8">
        <f t="shared" si="11"/>
        <v>0</v>
      </c>
      <c r="AB370" s="9"/>
      <c r="AC370" s="10"/>
      <c r="AD370" s="32">
        <v>46159.869444440003</v>
      </c>
      <c r="AE370" s="33"/>
      <c r="AF370" s="32">
        <v>46160.293749999997</v>
      </c>
      <c r="AG370" s="34"/>
      <c r="AH370" s="33"/>
      <c r="AI370" s="2" t="s">
        <v>33</v>
      </c>
      <c r="AJ370" s="4"/>
      <c r="AK370" s="25"/>
    </row>
    <row r="371" spans="1:37" x14ac:dyDescent="0.25">
      <c r="A371" s="35" t="s">
        <v>11</v>
      </c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7" t="s">
        <v>83</v>
      </c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8"/>
      <c r="AK371" s="25"/>
    </row>
    <row r="372" spans="1:37" x14ac:dyDescent="0.25">
      <c r="A372" s="39" t="s">
        <v>13</v>
      </c>
      <c r="B372" s="40"/>
      <c r="C372" s="40"/>
      <c r="D372" s="40"/>
      <c r="E372" s="37" t="s">
        <v>14</v>
      </c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40" t="s">
        <v>15</v>
      </c>
      <c r="W372" s="40"/>
      <c r="X372" s="40"/>
      <c r="Y372" s="40"/>
      <c r="Z372" s="37" t="s">
        <v>16</v>
      </c>
      <c r="AA372" s="37"/>
      <c r="AB372" s="37"/>
      <c r="AC372" s="37"/>
      <c r="AD372" s="37"/>
      <c r="AE372" s="37"/>
      <c r="AF372" s="37"/>
      <c r="AG372" s="37"/>
      <c r="AH372" s="37"/>
      <c r="AI372" s="37"/>
      <c r="AJ372" s="38"/>
      <c r="AK372" s="25"/>
    </row>
    <row r="373" spans="1:37" x14ac:dyDescent="0.25">
      <c r="A373" s="41" t="s">
        <v>17</v>
      </c>
      <c r="B373" s="42"/>
      <c r="C373" s="42"/>
      <c r="D373" s="43" t="s">
        <v>18</v>
      </c>
      <c r="E373" s="43"/>
      <c r="F373" s="43"/>
      <c r="G373" s="43"/>
      <c r="H373" s="43"/>
      <c r="I373" s="44" t="s">
        <v>19</v>
      </c>
      <c r="J373" s="44"/>
      <c r="K373" s="44"/>
      <c r="L373" s="44"/>
      <c r="M373" s="45" t="s">
        <v>20</v>
      </c>
      <c r="N373" s="45"/>
      <c r="O373" s="45"/>
      <c r="P373" s="46" t="s">
        <v>21</v>
      </c>
      <c r="Q373" s="46"/>
      <c r="R373" s="46"/>
      <c r="S373" s="46"/>
      <c r="T373" s="46" t="s">
        <v>22</v>
      </c>
      <c r="U373" s="46"/>
      <c r="V373" s="46"/>
      <c r="W373" s="47" t="s">
        <v>23</v>
      </c>
      <c r="X373" s="47"/>
      <c r="Y373" s="47"/>
      <c r="Z373" s="47"/>
      <c r="AA373" s="48" t="s">
        <v>24</v>
      </c>
      <c r="AB373" s="48"/>
      <c r="AC373" s="48"/>
      <c r="AD373" s="42" t="s">
        <v>25</v>
      </c>
      <c r="AE373" s="42"/>
      <c r="AF373" s="49" t="s">
        <v>26</v>
      </c>
      <c r="AG373" s="49"/>
      <c r="AH373" s="49"/>
      <c r="AI373" s="49" t="s">
        <v>27</v>
      </c>
      <c r="AJ373" s="50"/>
      <c r="AK373" s="25"/>
    </row>
    <row r="374" spans="1:37" x14ac:dyDescent="0.25">
      <c r="A374" s="29">
        <v>46153</v>
      </c>
      <c r="B374" s="30"/>
      <c r="C374" s="31"/>
      <c r="D374" s="2"/>
      <c r="E374" s="3"/>
      <c r="F374" s="3"/>
      <c r="G374" s="3"/>
      <c r="H374" s="4"/>
      <c r="I374" s="2" t="s">
        <v>28</v>
      </c>
      <c r="J374" s="3"/>
      <c r="K374" s="3"/>
      <c r="L374" s="4"/>
      <c r="M374" s="2"/>
      <c r="N374" s="3"/>
      <c r="O374" s="4"/>
      <c r="P374" s="2"/>
      <c r="Q374" s="3"/>
      <c r="R374" s="3"/>
      <c r="S374" s="4"/>
      <c r="T374" s="8">
        <f>ROUND(10,2)</f>
        <v>10</v>
      </c>
      <c r="U374" s="9"/>
      <c r="V374" s="10"/>
      <c r="W374" s="8">
        <f>ROUND(264.2,2)</f>
        <v>264.2</v>
      </c>
      <c r="X374" s="9"/>
      <c r="Y374" s="9"/>
      <c r="Z374" s="10"/>
      <c r="AA374" s="8">
        <f>ROUND(0,2)</f>
        <v>0</v>
      </c>
      <c r="AB374" s="9"/>
      <c r="AC374" s="10"/>
      <c r="AD374" s="32">
        <v>46153.624305559999</v>
      </c>
      <c r="AE374" s="33"/>
      <c r="AF374" s="32">
        <v>46154.041666669997</v>
      </c>
      <c r="AG374" s="34"/>
      <c r="AH374" s="33"/>
      <c r="AI374" s="2" t="s">
        <v>29</v>
      </c>
      <c r="AJ374" s="4"/>
      <c r="AK374" s="25"/>
    </row>
    <row r="375" spans="1:37" x14ac:dyDescent="0.25">
      <c r="A375" s="29">
        <v>46154</v>
      </c>
      <c r="B375" s="30"/>
      <c r="C375" s="31"/>
      <c r="D375" s="2" t="s">
        <v>58</v>
      </c>
      <c r="E375" s="3"/>
      <c r="F375" s="3"/>
      <c r="G375" s="3"/>
      <c r="H375" s="4"/>
      <c r="I375" s="2" t="s">
        <v>59</v>
      </c>
      <c r="J375" s="3"/>
      <c r="K375" s="3"/>
      <c r="L375" s="4"/>
      <c r="M375" s="2"/>
      <c r="N375" s="3"/>
      <c r="O375" s="4"/>
      <c r="P375" s="2"/>
      <c r="Q375" s="3"/>
      <c r="R375" s="3"/>
      <c r="S375" s="4"/>
      <c r="T375" s="5"/>
      <c r="U375" s="6"/>
      <c r="V375" s="7"/>
      <c r="W375" s="5"/>
      <c r="X375" s="6"/>
      <c r="Y375" s="6"/>
      <c r="Z375" s="7"/>
      <c r="AA375" s="5"/>
      <c r="AB375" s="6"/>
      <c r="AC375" s="7"/>
      <c r="AD375" s="5"/>
      <c r="AE375" s="7"/>
      <c r="AF375" s="5"/>
      <c r="AG375" s="6"/>
      <c r="AH375" s="7"/>
      <c r="AI375" s="2" t="s">
        <v>29</v>
      </c>
      <c r="AJ375" s="4"/>
      <c r="AK375" s="25"/>
    </row>
    <row r="376" spans="1:37" x14ac:dyDescent="0.25">
      <c r="A376" s="29">
        <v>46154</v>
      </c>
      <c r="B376" s="30"/>
      <c r="C376" s="31"/>
      <c r="D376" s="2" t="s">
        <v>56</v>
      </c>
      <c r="E376" s="3"/>
      <c r="F376" s="3"/>
      <c r="G376" s="3"/>
      <c r="H376" s="4"/>
      <c r="I376" s="2" t="s">
        <v>57</v>
      </c>
      <c r="J376" s="3"/>
      <c r="K376" s="3"/>
      <c r="L376" s="4"/>
      <c r="M376" s="2"/>
      <c r="N376" s="3"/>
      <c r="O376" s="4"/>
      <c r="P376" s="2"/>
      <c r="Q376" s="3"/>
      <c r="R376" s="3"/>
      <c r="S376" s="4"/>
      <c r="T376" s="8">
        <f>ROUND(8,2)</f>
        <v>8</v>
      </c>
      <c r="U376" s="9"/>
      <c r="V376" s="10"/>
      <c r="W376" s="8">
        <f>ROUND(0,2)</f>
        <v>0</v>
      </c>
      <c r="X376" s="9"/>
      <c r="Y376" s="9"/>
      <c r="Z376" s="10"/>
      <c r="AA376" s="8">
        <f>ROUND(0,2)</f>
        <v>0</v>
      </c>
      <c r="AB376" s="9"/>
      <c r="AC376" s="10"/>
      <c r="AD376" s="5"/>
      <c r="AE376" s="7"/>
      <c r="AF376" s="32">
        <v>46154.000011570002</v>
      </c>
      <c r="AG376" s="34"/>
      <c r="AH376" s="33"/>
      <c r="AI376" s="2" t="s">
        <v>29</v>
      </c>
      <c r="AJ376" s="4"/>
      <c r="AK376" s="25"/>
    </row>
    <row r="377" spans="1:37" x14ac:dyDescent="0.25">
      <c r="A377" s="29">
        <v>46155</v>
      </c>
      <c r="B377" s="30"/>
      <c r="C377" s="31"/>
      <c r="D377" s="2"/>
      <c r="E377" s="3"/>
      <c r="F377" s="3"/>
      <c r="G377" s="3"/>
      <c r="H377" s="4"/>
      <c r="I377" s="2" t="s">
        <v>28</v>
      </c>
      <c r="J377" s="3"/>
      <c r="K377" s="3"/>
      <c r="L377" s="4"/>
      <c r="M377" s="2"/>
      <c r="N377" s="3"/>
      <c r="O377" s="4"/>
      <c r="P377" s="2"/>
      <c r="Q377" s="3"/>
      <c r="R377" s="3"/>
      <c r="S377" s="4"/>
      <c r="T377" s="8">
        <f>ROUND(10,2)</f>
        <v>10</v>
      </c>
      <c r="U377" s="9"/>
      <c r="V377" s="10"/>
      <c r="W377" s="8">
        <f>ROUND(264.2,2)</f>
        <v>264.2</v>
      </c>
      <c r="X377" s="9"/>
      <c r="Y377" s="9"/>
      <c r="Z377" s="10"/>
      <c r="AA377" s="8">
        <f>ROUND(0,2)</f>
        <v>0</v>
      </c>
      <c r="AB377" s="9"/>
      <c r="AC377" s="10"/>
      <c r="AD377" s="32">
        <v>46155.622222220001</v>
      </c>
      <c r="AE377" s="33"/>
      <c r="AF377" s="32">
        <v>46156.041666669997</v>
      </c>
      <c r="AG377" s="34"/>
      <c r="AH377" s="33"/>
      <c r="AI377" s="2" t="s">
        <v>29</v>
      </c>
      <c r="AJ377" s="4"/>
      <c r="AK377" s="25"/>
    </row>
    <row r="378" spans="1:37" x14ac:dyDescent="0.25">
      <c r="A378" s="29">
        <v>46156</v>
      </c>
      <c r="B378" s="30"/>
      <c r="C378" s="31"/>
      <c r="D378" s="2"/>
      <c r="E378" s="3"/>
      <c r="F378" s="3"/>
      <c r="G378" s="3"/>
      <c r="H378" s="4"/>
      <c r="I378" s="2" t="s">
        <v>28</v>
      </c>
      <c r="J378" s="3"/>
      <c r="K378" s="3"/>
      <c r="L378" s="4"/>
      <c r="M378" s="2"/>
      <c r="N378" s="3"/>
      <c r="O378" s="4"/>
      <c r="P378" s="2"/>
      <c r="Q378" s="3"/>
      <c r="R378" s="3"/>
      <c r="S378" s="4"/>
      <c r="T378" s="8">
        <f>ROUND(10,2)</f>
        <v>10</v>
      </c>
      <c r="U378" s="9"/>
      <c r="V378" s="10"/>
      <c r="W378" s="8">
        <f>ROUND(264.2,2)</f>
        <v>264.2</v>
      </c>
      <c r="X378" s="9"/>
      <c r="Y378" s="9"/>
      <c r="Z378" s="10"/>
      <c r="AA378" s="8">
        <f>ROUND(0,2)</f>
        <v>0</v>
      </c>
      <c r="AB378" s="9"/>
      <c r="AC378" s="10"/>
      <c r="AD378" s="32">
        <v>46156.622222220001</v>
      </c>
      <c r="AE378" s="33"/>
      <c r="AF378" s="32">
        <v>46157.041666669997</v>
      </c>
      <c r="AG378" s="34"/>
      <c r="AH378" s="33"/>
      <c r="AI378" s="2" t="s">
        <v>29</v>
      </c>
      <c r="AJ378" s="4"/>
      <c r="AK378" s="25"/>
    </row>
    <row r="379" spans="1:37" x14ac:dyDescent="0.25">
      <c r="A379" s="29">
        <v>46157</v>
      </c>
      <c r="B379" s="30"/>
      <c r="C379" s="31"/>
      <c r="D379" s="2"/>
      <c r="E379" s="3"/>
      <c r="F379" s="3"/>
      <c r="G379" s="3"/>
      <c r="H379" s="4"/>
      <c r="I379" s="2" t="s">
        <v>28</v>
      </c>
      <c r="J379" s="3"/>
      <c r="K379" s="3"/>
      <c r="L379" s="4"/>
      <c r="M379" s="2"/>
      <c r="N379" s="3"/>
      <c r="O379" s="4"/>
      <c r="P379" s="2"/>
      <c r="Q379" s="3"/>
      <c r="R379" s="3"/>
      <c r="S379" s="4"/>
      <c r="T379" s="8">
        <f>ROUND(8,2)</f>
        <v>8</v>
      </c>
      <c r="U379" s="9"/>
      <c r="V379" s="10"/>
      <c r="W379" s="8">
        <f>ROUND(211.36,2)</f>
        <v>211.36</v>
      </c>
      <c r="X379" s="9"/>
      <c r="Y379" s="9"/>
      <c r="Z379" s="10"/>
      <c r="AA379" s="8">
        <f>ROUND(0,2)</f>
        <v>0</v>
      </c>
      <c r="AB379" s="9"/>
      <c r="AC379" s="10"/>
      <c r="AD379" s="32">
        <v>46157.623611110001</v>
      </c>
      <c r="AE379" s="33"/>
      <c r="AF379" s="32">
        <v>46157.958333330003</v>
      </c>
      <c r="AG379" s="34"/>
      <c r="AH379" s="33"/>
      <c r="AI379" s="2" t="s">
        <v>29</v>
      </c>
      <c r="AJ379" s="4"/>
      <c r="AK379" s="25"/>
    </row>
    <row r="380" spans="1:37" x14ac:dyDescent="0.25">
      <c r="A380" s="35" t="s">
        <v>11</v>
      </c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7" t="s">
        <v>84</v>
      </c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8"/>
      <c r="AK380" s="25"/>
    </row>
    <row r="381" spans="1:37" x14ac:dyDescent="0.25">
      <c r="A381" s="39" t="s">
        <v>13</v>
      </c>
      <c r="B381" s="40"/>
      <c r="C381" s="40"/>
      <c r="D381" s="40"/>
      <c r="E381" s="37" t="s">
        <v>14</v>
      </c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40" t="s">
        <v>15</v>
      </c>
      <c r="W381" s="40"/>
      <c r="X381" s="40"/>
      <c r="Y381" s="40"/>
      <c r="Z381" s="37" t="s">
        <v>16</v>
      </c>
      <c r="AA381" s="37"/>
      <c r="AB381" s="37"/>
      <c r="AC381" s="37"/>
      <c r="AD381" s="37"/>
      <c r="AE381" s="37"/>
      <c r="AF381" s="37"/>
      <c r="AG381" s="37"/>
      <c r="AH381" s="37"/>
      <c r="AI381" s="37"/>
      <c r="AJ381" s="38"/>
      <c r="AK381" s="25"/>
    </row>
    <row r="382" spans="1:37" x14ac:dyDescent="0.25">
      <c r="A382" s="41" t="s">
        <v>17</v>
      </c>
      <c r="B382" s="42"/>
      <c r="C382" s="42"/>
      <c r="D382" s="43" t="s">
        <v>18</v>
      </c>
      <c r="E382" s="43"/>
      <c r="F382" s="43"/>
      <c r="G382" s="43"/>
      <c r="H382" s="43"/>
      <c r="I382" s="44" t="s">
        <v>19</v>
      </c>
      <c r="J382" s="44"/>
      <c r="K382" s="44"/>
      <c r="L382" s="44"/>
      <c r="M382" s="45" t="s">
        <v>20</v>
      </c>
      <c r="N382" s="45"/>
      <c r="O382" s="45"/>
      <c r="P382" s="46" t="s">
        <v>21</v>
      </c>
      <c r="Q382" s="46"/>
      <c r="R382" s="46"/>
      <c r="S382" s="46"/>
      <c r="T382" s="46" t="s">
        <v>22</v>
      </c>
      <c r="U382" s="46"/>
      <c r="V382" s="46"/>
      <c r="W382" s="47" t="s">
        <v>23</v>
      </c>
      <c r="X382" s="47"/>
      <c r="Y382" s="47"/>
      <c r="Z382" s="47"/>
      <c r="AA382" s="48" t="s">
        <v>24</v>
      </c>
      <c r="AB382" s="48"/>
      <c r="AC382" s="48"/>
      <c r="AD382" s="42" t="s">
        <v>25</v>
      </c>
      <c r="AE382" s="42"/>
      <c r="AF382" s="49" t="s">
        <v>26</v>
      </c>
      <c r="AG382" s="49"/>
      <c r="AH382" s="49"/>
      <c r="AI382" s="49" t="s">
        <v>27</v>
      </c>
      <c r="AJ382" s="50"/>
      <c r="AK382" s="25"/>
    </row>
    <row r="383" spans="1:37" x14ac:dyDescent="0.25">
      <c r="A383" s="29">
        <v>46153</v>
      </c>
      <c r="B383" s="30"/>
      <c r="C383" s="31"/>
      <c r="D383" s="2"/>
      <c r="E383" s="3"/>
      <c r="F383" s="3"/>
      <c r="G383" s="3"/>
      <c r="H383" s="4"/>
      <c r="I383" s="2" t="s">
        <v>28</v>
      </c>
      <c r="J383" s="3"/>
      <c r="K383" s="3"/>
      <c r="L383" s="4"/>
      <c r="M383" s="2"/>
      <c r="N383" s="3"/>
      <c r="O383" s="4"/>
      <c r="P383" s="2"/>
      <c r="Q383" s="3"/>
      <c r="R383" s="3"/>
      <c r="S383" s="4"/>
      <c r="T383" s="8">
        <f>ROUND(10,2)</f>
        <v>10</v>
      </c>
      <c r="U383" s="9"/>
      <c r="V383" s="10"/>
      <c r="W383" s="8">
        <f>ROUND(244.8,2)</f>
        <v>244.8</v>
      </c>
      <c r="X383" s="9"/>
      <c r="Y383" s="9"/>
      <c r="Z383" s="10"/>
      <c r="AA383" s="8">
        <f>ROUND(0,2)</f>
        <v>0</v>
      </c>
      <c r="AB383" s="9"/>
      <c r="AC383" s="10"/>
      <c r="AD383" s="32">
        <v>46153.618750000001</v>
      </c>
      <c r="AE383" s="33"/>
      <c r="AF383" s="32">
        <v>46154.041666669997</v>
      </c>
      <c r="AG383" s="34"/>
      <c r="AH383" s="33"/>
      <c r="AI383" s="2" t="s">
        <v>29</v>
      </c>
      <c r="AJ383" s="4"/>
      <c r="AK383" s="25"/>
    </row>
    <row r="384" spans="1:37" x14ac:dyDescent="0.25">
      <c r="A384" s="29">
        <v>46154</v>
      </c>
      <c r="B384" s="30"/>
      <c r="C384" s="31"/>
      <c r="D384" s="2"/>
      <c r="E384" s="3"/>
      <c r="F384" s="3"/>
      <c r="G384" s="3"/>
      <c r="H384" s="4"/>
      <c r="I384" s="2" t="s">
        <v>28</v>
      </c>
      <c r="J384" s="3"/>
      <c r="K384" s="3"/>
      <c r="L384" s="4"/>
      <c r="M384" s="2"/>
      <c r="N384" s="3"/>
      <c r="O384" s="4"/>
      <c r="P384" s="2"/>
      <c r="Q384" s="3"/>
      <c r="R384" s="3"/>
      <c r="S384" s="4"/>
      <c r="T384" s="8">
        <f>ROUND(10,2)</f>
        <v>10</v>
      </c>
      <c r="U384" s="9"/>
      <c r="V384" s="10"/>
      <c r="W384" s="8">
        <f>ROUND(244.8,2)</f>
        <v>244.8</v>
      </c>
      <c r="X384" s="9"/>
      <c r="Y384" s="9"/>
      <c r="Z384" s="10"/>
      <c r="AA384" s="8">
        <f>ROUND(0,2)</f>
        <v>0</v>
      </c>
      <c r="AB384" s="9"/>
      <c r="AC384" s="10"/>
      <c r="AD384" s="32">
        <v>46154.61805556</v>
      </c>
      <c r="AE384" s="33"/>
      <c r="AF384" s="32">
        <v>46155.041666669997</v>
      </c>
      <c r="AG384" s="34"/>
      <c r="AH384" s="33"/>
      <c r="AI384" s="2" t="s">
        <v>29</v>
      </c>
      <c r="AJ384" s="4"/>
      <c r="AK384" s="25"/>
    </row>
    <row r="385" spans="1:37" x14ac:dyDescent="0.25">
      <c r="A385" s="29">
        <v>46155</v>
      </c>
      <c r="B385" s="30"/>
      <c r="C385" s="31"/>
      <c r="D385" s="2"/>
      <c r="E385" s="3"/>
      <c r="F385" s="3"/>
      <c r="G385" s="3"/>
      <c r="H385" s="4"/>
      <c r="I385" s="2" t="s">
        <v>28</v>
      </c>
      <c r="J385" s="3"/>
      <c r="K385" s="3"/>
      <c r="L385" s="4"/>
      <c r="M385" s="2"/>
      <c r="N385" s="3"/>
      <c r="O385" s="4"/>
      <c r="P385" s="2"/>
      <c r="Q385" s="3"/>
      <c r="R385" s="3"/>
      <c r="S385" s="4"/>
      <c r="T385" s="8">
        <f>ROUND(12,2)</f>
        <v>12</v>
      </c>
      <c r="U385" s="9"/>
      <c r="V385" s="10"/>
      <c r="W385" s="8">
        <f>ROUND(293.76,2)</f>
        <v>293.76</v>
      </c>
      <c r="X385" s="9"/>
      <c r="Y385" s="9"/>
      <c r="Z385" s="10"/>
      <c r="AA385" s="8">
        <f>ROUND(0,2)</f>
        <v>0</v>
      </c>
      <c r="AB385" s="9"/>
      <c r="AC385" s="10"/>
      <c r="AD385" s="32">
        <v>46155.618750000001</v>
      </c>
      <c r="AE385" s="33"/>
      <c r="AF385" s="32">
        <v>46156.125</v>
      </c>
      <c r="AG385" s="34"/>
      <c r="AH385" s="33"/>
      <c r="AI385" s="2" t="s">
        <v>29</v>
      </c>
      <c r="AJ385" s="4"/>
      <c r="AK385" s="25"/>
    </row>
    <row r="386" spans="1:37" x14ac:dyDescent="0.25">
      <c r="A386" s="29">
        <v>46156</v>
      </c>
      <c r="B386" s="30"/>
      <c r="C386" s="31"/>
      <c r="D386" s="2"/>
      <c r="E386" s="3"/>
      <c r="F386" s="3"/>
      <c r="G386" s="3"/>
      <c r="H386" s="4"/>
      <c r="I386" s="2" t="s">
        <v>28</v>
      </c>
      <c r="J386" s="3"/>
      <c r="K386" s="3"/>
      <c r="L386" s="4"/>
      <c r="M386" s="2"/>
      <c r="N386" s="3"/>
      <c r="O386" s="4"/>
      <c r="P386" s="2"/>
      <c r="Q386" s="3"/>
      <c r="R386" s="3"/>
      <c r="S386" s="4"/>
      <c r="T386" s="8">
        <f>ROUND(12,2)</f>
        <v>12</v>
      </c>
      <c r="U386" s="9"/>
      <c r="V386" s="10"/>
      <c r="W386" s="8">
        <f>ROUND(342.72,2)</f>
        <v>342.72</v>
      </c>
      <c r="X386" s="9"/>
      <c r="Y386" s="9"/>
      <c r="Z386" s="10"/>
      <c r="AA386" s="8">
        <f>ROUND(0,2)</f>
        <v>0</v>
      </c>
      <c r="AB386" s="9"/>
      <c r="AC386" s="10"/>
      <c r="AD386" s="32">
        <v>46156.61805556</v>
      </c>
      <c r="AE386" s="33"/>
      <c r="AF386" s="32">
        <v>46157.125</v>
      </c>
      <c r="AG386" s="34"/>
      <c r="AH386" s="33"/>
      <c r="AI386" s="2" t="s">
        <v>29</v>
      </c>
      <c r="AJ386" s="4"/>
      <c r="AK386" s="25"/>
    </row>
    <row r="387" spans="1:37" x14ac:dyDescent="0.25">
      <c r="A387" s="29">
        <v>46157</v>
      </c>
      <c r="B387" s="30"/>
      <c r="C387" s="31"/>
      <c r="D387" s="2"/>
      <c r="E387" s="3"/>
      <c r="F387" s="3"/>
      <c r="G387" s="3"/>
      <c r="H387" s="4"/>
      <c r="I387" s="2" t="s">
        <v>28</v>
      </c>
      <c r="J387" s="3"/>
      <c r="K387" s="3"/>
      <c r="L387" s="4"/>
      <c r="M387" s="2"/>
      <c r="N387" s="3"/>
      <c r="O387" s="4"/>
      <c r="P387" s="2"/>
      <c r="Q387" s="3"/>
      <c r="R387" s="3"/>
      <c r="S387" s="4"/>
      <c r="T387" s="8">
        <f>ROUND(8,2)</f>
        <v>8</v>
      </c>
      <c r="U387" s="9"/>
      <c r="V387" s="10"/>
      <c r="W387" s="8">
        <f>ROUND(293.76,2)</f>
        <v>293.76</v>
      </c>
      <c r="X387" s="9"/>
      <c r="Y387" s="9"/>
      <c r="Z387" s="10"/>
      <c r="AA387" s="8">
        <f>ROUND(0,2)</f>
        <v>0</v>
      </c>
      <c r="AB387" s="9"/>
      <c r="AC387" s="10"/>
      <c r="AD387" s="32">
        <v>46157.620833330002</v>
      </c>
      <c r="AE387" s="33"/>
      <c r="AF387" s="32">
        <v>46157.958333330003</v>
      </c>
      <c r="AG387" s="34"/>
      <c r="AH387" s="33"/>
      <c r="AI387" s="2" t="s">
        <v>29</v>
      </c>
      <c r="AJ387" s="4"/>
      <c r="AK387" s="25"/>
    </row>
    <row r="388" spans="1:37" x14ac:dyDescent="0.25">
      <c r="A388" s="35" t="s">
        <v>11</v>
      </c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7" t="s">
        <v>85</v>
      </c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8"/>
      <c r="AK388" s="25"/>
    </row>
    <row r="389" spans="1:37" x14ac:dyDescent="0.25">
      <c r="A389" s="39" t="s">
        <v>13</v>
      </c>
      <c r="B389" s="40"/>
      <c r="C389" s="40"/>
      <c r="D389" s="40"/>
      <c r="E389" s="37" t="s">
        <v>14</v>
      </c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40" t="s">
        <v>15</v>
      </c>
      <c r="W389" s="40"/>
      <c r="X389" s="40"/>
      <c r="Y389" s="40"/>
      <c r="Z389" s="37" t="s">
        <v>16</v>
      </c>
      <c r="AA389" s="37"/>
      <c r="AB389" s="37"/>
      <c r="AC389" s="37"/>
      <c r="AD389" s="37"/>
      <c r="AE389" s="37"/>
      <c r="AF389" s="37"/>
      <c r="AG389" s="37"/>
      <c r="AH389" s="37"/>
      <c r="AI389" s="37"/>
      <c r="AJ389" s="38"/>
      <c r="AK389" s="25"/>
    </row>
    <row r="390" spans="1:37" x14ac:dyDescent="0.25">
      <c r="A390" s="41" t="s">
        <v>17</v>
      </c>
      <c r="B390" s="42"/>
      <c r="C390" s="42"/>
      <c r="D390" s="43" t="s">
        <v>18</v>
      </c>
      <c r="E390" s="43"/>
      <c r="F390" s="43"/>
      <c r="G390" s="43"/>
      <c r="H390" s="43"/>
      <c r="I390" s="44" t="s">
        <v>19</v>
      </c>
      <c r="J390" s="44"/>
      <c r="K390" s="44"/>
      <c r="L390" s="44"/>
      <c r="M390" s="45" t="s">
        <v>20</v>
      </c>
      <c r="N390" s="45"/>
      <c r="O390" s="45"/>
      <c r="P390" s="46" t="s">
        <v>21</v>
      </c>
      <c r="Q390" s="46"/>
      <c r="R390" s="46"/>
      <c r="S390" s="46"/>
      <c r="T390" s="46" t="s">
        <v>22</v>
      </c>
      <c r="U390" s="46"/>
      <c r="V390" s="46"/>
      <c r="W390" s="47" t="s">
        <v>23</v>
      </c>
      <c r="X390" s="47"/>
      <c r="Y390" s="47"/>
      <c r="Z390" s="47"/>
      <c r="AA390" s="48" t="s">
        <v>24</v>
      </c>
      <c r="AB390" s="48"/>
      <c r="AC390" s="48"/>
      <c r="AD390" s="42" t="s">
        <v>25</v>
      </c>
      <c r="AE390" s="42"/>
      <c r="AF390" s="49" t="s">
        <v>26</v>
      </c>
      <c r="AG390" s="49"/>
      <c r="AH390" s="49"/>
      <c r="AI390" s="49" t="s">
        <v>27</v>
      </c>
      <c r="AJ390" s="50"/>
      <c r="AK390" s="25"/>
    </row>
    <row r="391" spans="1:37" x14ac:dyDescent="0.25">
      <c r="A391" s="29">
        <v>46152</v>
      </c>
      <c r="B391" s="30"/>
      <c r="C391" s="31"/>
      <c r="D391" s="2"/>
      <c r="E391" s="3"/>
      <c r="F391" s="3"/>
      <c r="G391" s="3"/>
      <c r="H391" s="4"/>
      <c r="I391" s="2" t="s">
        <v>28</v>
      </c>
      <c r="J391" s="3"/>
      <c r="K391" s="3"/>
      <c r="L391" s="4"/>
      <c r="M391" s="2"/>
      <c r="N391" s="3"/>
      <c r="O391" s="4"/>
      <c r="P391" s="2"/>
      <c r="Q391" s="3"/>
      <c r="R391" s="3"/>
      <c r="S391" s="4"/>
      <c r="T391" s="8">
        <f>ROUND(10,2)</f>
        <v>10</v>
      </c>
      <c r="U391" s="9"/>
      <c r="V391" s="10"/>
      <c r="W391" s="8">
        <f>ROUND(244.8,2)</f>
        <v>244.8</v>
      </c>
      <c r="X391" s="9"/>
      <c r="Y391" s="9"/>
      <c r="Z391" s="10"/>
      <c r="AA391" s="8">
        <f t="shared" ref="AA391:AA396" si="12">ROUND(0,2)</f>
        <v>0</v>
      </c>
      <c r="AB391" s="9"/>
      <c r="AC391" s="10"/>
      <c r="AD391" s="32">
        <v>46152.87291667</v>
      </c>
      <c r="AE391" s="33"/>
      <c r="AF391" s="32">
        <v>46153.292361109998</v>
      </c>
      <c r="AG391" s="34"/>
      <c r="AH391" s="33"/>
      <c r="AI391" s="2" t="s">
        <v>33</v>
      </c>
      <c r="AJ391" s="4"/>
      <c r="AK391" s="25"/>
    </row>
    <row r="392" spans="1:37" x14ac:dyDescent="0.25">
      <c r="A392" s="29">
        <v>46153</v>
      </c>
      <c r="B392" s="30"/>
      <c r="C392" s="31"/>
      <c r="D392" s="2"/>
      <c r="E392" s="3"/>
      <c r="F392" s="3"/>
      <c r="G392" s="3"/>
      <c r="H392" s="4"/>
      <c r="I392" s="2" t="s">
        <v>28</v>
      </c>
      <c r="J392" s="3"/>
      <c r="K392" s="3"/>
      <c r="L392" s="4"/>
      <c r="M392" s="2"/>
      <c r="N392" s="3"/>
      <c r="O392" s="4"/>
      <c r="P392" s="2"/>
      <c r="Q392" s="3"/>
      <c r="R392" s="3"/>
      <c r="S392" s="4"/>
      <c r="T392" s="8">
        <f>ROUND(10,2)</f>
        <v>10</v>
      </c>
      <c r="U392" s="9"/>
      <c r="V392" s="10"/>
      <c r="W392" s="8">
        <f>ROUND(244.8,2)</f>
        <v>244.8</v>
      </c>
      <c r="X392" s="9"/>
      <c r="Y392" s="9"/>
      <c r="Z392" s="10"/>
      <c r="AA392" s="8">
        <f t="shared" si="12"/>
        <v>0</v>
      </c>
      <c r="AB392" s="9"/>
      <c r="AC392" s="10"/>
      <c r="AD392" s="32">
        <v>46153.87291667</v>
      </c>
      <c r="AE392" s="33"/>
      <c r="AF392" s="32">
        <v>46154.291666669997</v>
      </c>
      <c r="AG392" s="34"/>
      <c r="AH392" s="33"/>
      <c r="AI392" s="2" t="s">
        <v>33</v>
      </c>
      <c r="AJ392" s="4"/>
      <c r="AK392" s="25"/>
    </row>
    <row r="393" spans="1:37" x14ac:dyDescent="0.25">
      <c r="A393" s="29">
        <v>46154</v>
      </c>
      <c r="B393" s="30"/>
      <c r="C393" s="31"/>
      <c r="D393" s="2"/>
      <c r="E393" s="3"/>
      <c r="F393" s="3"/>
      <c r="G393" s="3"/>
      <c r="H393" s="4"/>
      <c r="I393" s="2" t="s">
        <v>28</v>
      </c>
      <c r="J393" s="3"/>
      <c r="K393" s="3"/>
      <c r="L393" s="4"/>
      <c r="M393" s="2"/>
      <c r="N393" s="3"/>
      <c r="O393" s="4"/>
      <c r="P393" s="2" t="s">
        <v>39</v>
      </c>
      <c r="Q393" s="3"/>
      <c r="R393" s="3"/>
      <c r="S393" s="4"/>
      <c r="T393" s="8">
        <f>ROUND(12,2)</f>
        <v>12</v>
      </c>
      <c r="U393" s="9"/>
      <c r="V393" s="10"/>
      <c r="W393" s="8">
        <f>ROUND(293.76,2)</f>
        <v>293.76</v>
      </c>
      <c r="X393" s="9"/>
      <c r="Y393" s="9"/>
      <c r="Z393" s="10"/>
      <c r="AA393" s="8">
        <f t="shared" si="12"/>
        <v>0</v>
      </c>
      <c r="AB393" s="9"/>
      <c r="AC393" s="10"/>
      <c r="AD393" s="32">
        <v>46154.87291667</v>
      </c>
      <c r="AE393" s="33"/>
      <c r="AF393" s="32">
        <v>46155.375</v>
      </c>
      <c r="AG393" s="34"/>
      <c r="AH393" s="33"/>
      <c r="AI393" s="2" t="s">
        <v>33</v>
      </c>
      <c r="AJ393" s="4"/>
      <c r="AK393" s="25"/>
    </row>
    <row r="394" spans="1:37" x14ac:dyDescent="0.25">
      <c r="A394" s="29">
        <v>46155</v>
      </c>
      <c r="B394" s="30"/>
      <c r="C394" s="31"/>
      <c r="D394" s="2"/>
      <c r="E394" s="3"/>
      <c r="F394" s="3"/>
      <c r="G394" s="3"/>
      <c r="H394" s="4"/>
      <c r="I394" s="2" t="s">
        <v>28</v>
      </c>
      <c r="J394" s="3"/>
      <c r="K394" s="3"/>
      <c r="L394" s="4"/>
      <c r="M394" s="2"/>
      <c r="N394" s="3"/>
      <c r="O394" s="4"/>
      <c r="P394" s="2"/>
      <c r="Q394" s="3"/>
      <c r="R394" s="3"/>
      <c r="S394" s="4"/>
      <c r="T394" s="8">
        <f>ROUND(10,2)</f>
        <v>10</v>
      </c>
      <c r="U394" s="9"/>
      <c r="V394" s="10"/>
      <c r="W394" s="8">
        <f>ROUND(269.28,2)</f>
        <v>269.27999999999997</v>
      </c>
      <c r="X394" s="9"/>
      <c r="Y394" s="9"/>
      <c r="Z394" s="10"/>
      <c r="AA394" s="8">
        <f t="shared" si="12"/>
        <v>0</v>
      </c>
      <c r="AB394" s="9"/>
      <c r="AC394" s="10"/>
      <c r="AD394" s="32">
        <v>46155.86805556</v>
      </c>
      <c r="AE394" s="33"/>
      <c r="AF394" s="32">
        <v>46156.291666669997</v>
      </c>
      <c r="AG394" s="34"/>
      <c r="AH394" s="33"/>
      <c r="AI394" s="2" t="s">
        <v>33</v>
      </c>
      <c r="AJ394" s="4"/>
      <c r="AK394" s="25"/>
    </row>
    <row r="395" spans="1:37" x14ac:dyDescent="0.25">
      <c r="A395" s="29">
        <v>46156</v>
      </c>
      <c r="B395" s="30"/>
      <c r="C395" s="31"/>
      <c r="D395" s="2"/>
      <c r="E395" s="3"/>
      <c r="F395" s="3"/>
      <c r="G395" s="3"/>
      <c r="H395" s="4"/>
      <c r="I395" s="2" t="s">
        <v>28</v>
      </c>
      <c r="J395" s="3"/>
      <c r="K395" s="3"/>
      <c r="L395" s="4"/>
      <c r="M395" s="2"/>
      <c r="N395" s="3"/>
      <c r="O395" s="4"/>
      <c r="P395" s="2"/>
      <c r="Q395" s="3"/>
      <c r="R395" s="3"/>
      <c r="S395" s="4"/>
      <c r="T395" s="8">
        <f>ROUND(10,2)</f>
        <v>10</v>
      </c>
      <c r="U395" s="9"/>
      <c r="V395" s="10"/>
      <c r="W395" s="8">
        <f>ROUND(367.2,2)</f>
        <v>367.2</v>
      </c>
      <c r="X395" s="9"/>
      <c r="Y395" s="9"/>
      <c r="Z395" s="10"/>
      <c r="AA395" s="8">
        <f t="shared" si="12"/>
        <v>0</v>
      </c>
      <c r="AB395" s="9"/>
      <c r="AC395" s="10"/>
      <c r="AD395" s="32">
        <v>46156.875</v>
      </c>
      <c r="AE395" s="33"/>
      <c r="AF395" s="32">
        <v>46157.291666669997</v>
      </c>
      <c r="AG395" s="34"/>
      <c r="AH395" s="33"/>
      <c r="AI395" s="2" t="s">
        <v>33</v>
      </c>
      <c r="AJ395" s="4"/>
      <c r="AK395" s="25"/>
    </row>
    <row r="396" spans="1:37" x14ac:dyDescent="0.25">
      <c r="A396" s="29">
        <v>46159</v>
      </c>
      <c r="B396" s="30"/>
      <c r="C396" s="31"/>
      <c r="D396" s="2"/>
      <c r="E396" s="3"/>
      <c r="F396" s="3"/>
      <c r="G396" s="3"/>
      <c r="H396" s="4"/>
      <c r="I396" s="2" t="s">
        <v>28</v>
      </c>
      <c r="J396" s="3"/>
      <c r="K396" s="3"/>
      <c r="L396" s="4"/>
      <c r="M396" s="2"/>
      <c r="N396" s="3"/>
      <c r="O396" s="4"/>
      <c r="P396" s="2"/>
      <c r="Q396" s="3"/>
      <c r="R396" s="3"/>
      <c r="S396" s="4"/>
      <c r="T396" s="5"/>
      <c r="U396" s="6"/>
      <c r="V396" s="7"/>
      <c r="W396" s="5"/>
      <c r="X396" s="6"/>
      <c r="Y396" s="6"/>
      <c r="Z396" s="7"/>
      <c r="AA396" s="8">
        <f t="shared" si="12"/>
        <v>0</v>
      </c>
      <c r="AB396" s="9"/>
      <c r="AC396" s="10"/>
      <c r="AD396" s="32">
        <v>46159.873611110001</v>
      </c>
      <c r="AE396" s="33"/>
      <c r="AF396" s="32">
        <v>46160.292361109998</v>
      </c>
      <c r="AG396" s="34"/>
      <c r="AH396" s="33"/>
      <c r="AI396" s="2" t="s">
        <v>33</v>
      </c>
      <c r="AJ396" s="4"/>
      <c r="AK396" s="25"/>
    </row>
    <row r="397" spans="1:37" x14ac:dyDescent="0.25">
      <c r="A397" s="35" t="s">
        <v>11</v>
      </c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7" t="s">
        <v>86</v>
      </c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8"/>
      <c r="AK397" s="25"/>
    </row>
    <row r="398" spans="1:37" x14ac:dyDescent="0.25">
      <c r="A398" s="39" t="s">
        <v>13</v>
      </c>
      <c r="B398" s="40"/>
      <c r="C398" s="40"/>
      <c r="D398" s="40"/>
      <c r="E398" s="37" t="s">
        <v>14</v>
      </c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40" t="s">
        <v>15</v>
      </c>
      <c r="W398" s="40"/>
      <c r="X398" s="40"/>
      <c r="Y398" s="40"/>
      <c r="Z398" s="37" t="s">
        <v>16</v>
      </c>
      <c r="AA398" s="37"/>
      <c r="AB398" s="37"/>
      <c r="AC398" s="37"/>
      <c r="AD398" s="37"/>
      <c r="AE398" s="37"/>
      <c r="AF398" s="37"/>
      <c r="AG398" s="37"/>
      <c r="AH398" s="37"/>
      <c r="AI398" s="37"/>
      <c r="AJ398" s="38"/>
      <c r="AK398" s="25"/>
    </row>
    <row r="399" spans="1:37" x14ac:dyDescent="0.25">
      <c r="A399" s="41" t="s">
        <v>17</v>
      </c>
      <c r="B399" s="42"/>
      <c r="C399" s="42"/>
      <c r="D399" s="43" t="s">
        <v>18</v>
      </c>
      <c r="E399" s="43"/>
      <c r="F399" s="43"/>
      <c r="G399" s="43"/>
      <c r="H399" s="43"/>
      <c r="I399" s="44" t="s">
        <v>19</v>
      </c>
      <c r="J399" s="44"/>
      <c r="K399" s="44"/>
      <c r="L399" s="44"/>
      <c r="M399" s="45" t="s">
        <v>20</v>
      </c>
      <c r="N399" s="45"/>
      <c r="O399" s="45"/>
      <c r="P399" s="46" t="s">
        <v>21</v>
      </c>
      <c r="Q399" s="46"/>
      <c r="R399" s="46"/>
      <c r="S399" s="46"/>
      <c r="T399" s="46" t="s">
        <v>22</v>
      </c>
      <c r="U399" s="46"/>
      <c r="V399" s="46"/>
      <c r="W399" s="47" t="s">
        <v>23</v>
      </c>
      <c r="X399" s="47"/>
      <c r="Y399" s="47"/>
      <c r="Z399" s="47"/>
      <c r="AA399" s="48" t="s">
        <v>24</v>
      </c>
      <c r="AB399" s="48"/>
      <c r="AC399" s="48"/>
      <c r="AD399" s="42" t="s">
        <v>25</v>
      </c>
      <c r="AE399" s="42"/>
      <c r="AF399" s="49" t="s">
        <v>26</v>
      </c>
      <c r="AG399" s="49"/>
      <c r="AH399" s="49"/>
      <c r="AI399" s="49" t="s">
        <v>27</v>
      </c>
      <c r="AJ399" s="50"/>
      <c r="AK399" s="25"/>
    </row>
    <row r="400" spans="1:37" x14ac:dyDescent="0.25">
      <c r="A400" s="29">
        <v>46153</v>
      </c>
      <c r="B400" s="30"/>
      <c r="C400" s="31"/>
      <c r="D400" s="2"/>
      <c r="E400" s="3"/>
      <c r="F400" s="3"/>
      <c r="G400" s="3"/>
      <c r="H400" s="4"/>
      <c r="I400" s="2" t="s">
        <v>28</v>
      </c>
      <c r="J400" s="3"/>
      <c r="K400" s="3"/>
      <c r="L400" s="4"/>
      <c r="M400" s="2"/>
      <c r="N400" s="3"/>
      <c r="O400" s="4"/>
      <c r="P400" s="2"/>
      <c r="Q400" s="3"/>
      <c r="R400" s="3"/>
      <c r="S400" s="4"/>
      <c r="T400" s="8">
        <f>ROUND(10,2)</f>
        <v>10</v>
      </c>
      <c r="U400" s="9"/>
      <c r="V400" s="10"/>
      <c r="W400" s="8">
        <f>ROUND(250,2)</f>
        <v>250</v>
      </c>
      <c r="X400" s="9"/>
      <c r="Y400" s="9"/>
      <c r="Z400" s="10"/>
      <c r="AA400" s="8">
        <f>ROUND(0,2)</f>
        <v>0</v>
      </c>
      <c r="AB400" s="9"/>
      <c r="AC400" s="10"/>
      <c r="AD400" s="32">
        <v>46153.624305559999</v>
      </c>
      <c r="AE400" s="33"/>
      <c r="AF400" s="32">
        <v>46154.041666669997</v>
      </c>
      <c r="AG400" s="34"/>
      <c r="AH400" s="33"/>
      <c r="AI400" s="2" t="s">
        <v>29</v>
      </c>
      <c r="AJ400" s="4"/>
      <c r="AK400" s="25"/>
    </row>
    <row r="401" spans="1:37" x14ac:dyDescent="0.25">
      <c r="A401" s="29">
        <v>46154</v>
      </c>
      <c r="B401" s="30"/>
      <c r="C401" s="31"/>
      <c r="D401" s="2"/>
      <c r="E401" s="3"/>
      <c r="F401" s="3"/>
      <c r="G401" s="3"/>
      <c r="H401" s="4"/>
      <c r="I401" s="2" t="s">
        <v>28</v>
      </c>
      <c r="J401" s="3"/>
      <c r="K401" s="3"/>
      <c r="L401" s="4"/>
      <c r="M401" s="2"/>
      <c r="N401" s="3"/>
      <c r="O401" s="4"/>
      <c r="P401" s="2"/>
      <c r="Q401" s="3"/>
      <c r="R401" s="3"/>
      <c r="S401" s="4"/>
      <c r="T401" s="8">
        <f>ROUND(10,2)</f>
        <v>10</v>
      </c>
      <c r="U401" s="9"/>
      <c r="V401" s="10"/>
      <c r="W401" s="8">
        <f>ROUND(250,2)</f>
        <v>250</v>
      </c>
      <c r="X401" s="9"/>
      <c r="Y401" s="9"/>
      <c r="Z401" s="10"/>
      <c r="AA401" s="8">
        <f>ROUND(0,2)</f>
        <v>0</v>
      </c>
      <c r="AB401" s="9"/>
      <c r="AC401" s="10"/>
      <c r="AD401" s="32">
        <v>46154.624305559999</v>
      </c>
      <c r="AE401" s="33"/>
      <c r="AF401" s="32">
        <v>46155.041666669997</v>
      </c>
      <c r="AG401" s="34"/>
      <c r="AH401" s="33"/>
      <c r="AI401" s="2" t="s">
        <v>29</v>
      </c>
      <c r="AJ401" s="4"/>
      <c r="AK401" s="25"/>
    </row>
    <row r="402" spans="1:37" x14ac:dyDescent="0.25">
      <c r="A402" s="29">
        <v>46155</v>
      </c>
      <c r="B402" s="30"/>
      <c r="C402" s="31"/>
      <c r="D402" s="2"/>
      <c r="E402" s="3"/>
      <c r="F402" s="3"/>
      <c r="G402" s="3"/>
      <c r="H402" s="4"/>
      <c r="I402" s="2" t="s">
        <v>28</v>
      </c>
      <c r="J402" s="3"/>
      <c r="K402" s="3"/>
      <c r="L402" s="4"/>
      <c r="M402" s="2"/>
      <c r="N402" s="3"/>
      <c r="O402" s="4"/>
      <c r="P402" s="2"/>
      <c r="Q402" s="3"/>
      <c r="R402" s="3"/>
      <c r="S402" s="4"/>
      <c r="T402" s="8">
        <f>ROUND(10,2)</f>
        <v>10</v>
      </c>
      <c r="U402" s="9"/>
      <c r="V402" s="10"/>
      <c r="W402" s="8">
        <f>ROUND(250,2)</f>
        <v>250</v>
      </c>
      <c r="X402" s="9"/>
      <c r="Y402" s="9"/>
      <c r="Z402" s="10"/>
      <c r="AA402" s="8">
        <f>ROUND(0,2)</f>
        <v>0</v>
      </c>
      <c r="AB402" s="9"/>
      <c r="AC402" s="10"/>
      <c r="AD402" s="32">
        <v>46155.625</v>
      </c>
      <c r="AE402" s="33"/>
      <c r="AF402" s="32">
        <v>46156.041666669997</v>
      </c>
      <c r="AG402" s="34"/>
      <c r="AH402" s="33"/>
      <c r="AI402" s="2" t="s">
        <v>29</v>
      </c>
      <c r="AJ402" s="4"/>
      <c r="AK402" s="25"/>
    </row>
    <row r="403" spans="1:37" x14ac:dyDescent="0.25">
      <c r="A403" s="29">
        <v>46156</v>
      </c>
      <c r="B403" s="30"/>
      <c r="C403" s="31"/>
      <c r="D403" s="2"/>
      <c r="E403" s="3"/>
      <c r="F403" s="3"/>
      <c r="G403" s="3"/>
      <c r="H403" s="4"/>
      <c r="I403" s="2" t="s">
        <v>28</v>
      </c>
      <c r="J403" s="3"/>
      <c r="K403" s="3"/>
      <c r="L403" s="4"/>
      <c r="M403" s="2"/>
      <c r="N403" s="3"/>
      <c r="O403" s="4"/>
      <c r="P403" s="2"/>
      <c r="Q403" s="3"/>
      <c r="R403" s="3"/>
      <c r="S403" s="4"/>
      <c r="T403" s="8">
        <f>ROUND(10,2)</f>
        <v>10</v>
      </c>
      <c r="U403" s="9"/>
      <c r="V403" s="10"/>
      <c r="W403" s="8">
        <f>ROUND(250,2)</f>
        <v>250</v>
      </c>
      <c r="X403" s="9"/>
      <c r="Y403" s="9"/>
      <c r="Z403" s="10"/>
      <c r="AA403" s="8">
        <f>ROUND(0,2)</f>
        <v>0</v>
      </c>
      <c r="AB403" s="9"/>
      <c r="AC403" s="10"/>
      <c r="AD403" s="32">
        <v>46156.624305559999</v>
      </c>
      <c r="AE403" s="33"/>
      <c r="AF403" s="32">
        <v>46157.041666669997</v>
      </c>
      <c r="AG403" s="34"/>
      <c r="AH403" s="33"/>
      <c r="AI403" s="2" t="s">
        <v>29</v>
      </c>
      <c r="AJ403" s="4"/>
      <c r="AK403" s="25"/>
    </row>
    <row r="404" spans="1:37" x14ac:dyDescent="0.25">
      <c r="A404" s="29">
        <v>46157</v>
      </c>
      <c r="B404" s="30"/>
      <c r="C404" s="31"/>
      <c r="D404" s="2"/>
      <c r="E404" s="3"/>
      <c r="F404" s="3"/>
      <c r="G404" s="3"/>
      <c r="H404" s="4"/>
      <c r="I404" s="2" t="s">
        <v>28</v>
      </c>
      <c r="J404" s="3"/>
      <c r="K404" s="3"/>
      <c r="L404" s="4"/>
      <c r="M404" s="2"/>
      <c r="N404" s="3"/>
      <c r="O404" s="4"/>
      <c r="P404" s="2"/>
      <c r="Q404" s="3"/>
      <c r="R404" s="3"/>
      <c r="S404" s="4"/>
      <c r="T404" s="8">
        <f>ROUND(8,2)</f>
        <v>8</v>
      </c>
      <c r="U404" s="9"/>
      <c r="V404" s="10"/>
      <c r="W404" s="8">
        <f>ROUND(300,2)</f>
        <v>300</v>
      </c>
      <c r="X404" s="9"/>
      <c r="Y404" s="9"/>
      <c r="Z404" s="10"/>
      <c r="AA404" s="8">
        <f>ROUND(0,2)</f>
        <v>0</v>
      </c>
      <c r="AB404" s="9"/>
      <c r="AC404" s="10"/>
      <c r="AD404" s="32">
        <v>46157.62291667</v>
      </c>
      <c r="AE404" s="33"/>
      <c r="AF404" s="32">
        <v>46157.959722220003</v>
      </c>
      <c r="AG404" s="34"/>
      <c r="AH404" s="33"/>
      <c r="AI404" s="2" t="s">
        <v>29</v>
      </c>
      <c r="AJ404" s="4"/>
      <c r="AK404" s="25"/>
    </row>
    <row r="405" spans="1:37" x14ac:dyDescent="0.25">
      <c r="A405" s="35" t="s">
        <v>11</v>
      </c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7" t="s">
        <v>87</v>
      </c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8"/>
      <c r="AK405" s="25"/>
    </row>
    <row r="406" spans="1:37" x14ac:dyDescent="0.25">
      <c r="A406" s="39" t="s">
        <v>13</v>
      </c>
      <c r="B406" s="40"/>
      <c r="C406" s="40"/>
      <c r="D406" s="40"/>
      <c r="E406" s="37" t="s">
        <v>14</v>
      </c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40" t="s">
        <v>15</v>
      </c>
      <c r="W406" s="40"/>
      <c r="X406" s="40"/>
      <c r="Y406" s="40"/>
      <c r="Z406" s="37" t="s">
        <v>16</v>
      </c>
      <c r="AA406" s="37"/>
      <c r="AB406" s="37"/>
      <c r="AC406" s="37"/>
      <c r="AD406" s="37"/>
      <c r="AE406" s="37"/>
      <c r="AF406" s="37"/>
      <c r="AG406" s="37"/>
      <c r="AH406" s="37"/>
      <c r="AI406" s="37"/>
      <c r="AJ406" s="38"/>
      <c r="AK406" s="25"/>
    </row>
    <row r="407" spans="1:37" x14ac:dyDescent="0.25">
      <c r="A407" s="41" t="s">
        <v>17</v>
      </c>
      <c r="B407" s="42"/>
      <c r="C407" s="42"/>
      <c r="D407" s="43" t="s">
        <v>18</v>
      </c>
      <c r="E407" s="43"/>
      <c r="F407" s="43"/>
      <c r="G407" s="43"/>
      <c r="H407" s="43"/>
      <c r="I407" s="44" t="s">
        <v>19</v>
      </c>
      <c r="J407" s="44"/>
      <c r="K407" s="44"/>
      <c r="L407" s="44"/>
      <c r="M407" s="45" t="s">
        <v>20</v>
      </c>
      <c r="N407" s="45"/>
      <c r="O407" s="45"/>
      <c r="P407" s="46" t="s">
        <v>21</v>
      </c>
      <c r="Q407" s="46"/>
      <c r="R407" s="46"/>
      <c r="S407" s="46"/>
      <c r="T407" s="46" t="s">
        <v>22</v>
      </c>
      <c r="U407" s="46"/>
      <c r="V407" s="46"/>
      <c r="W407" s="47" t="s">
        <v>23</v>
      </c>
      <c r="X407" s="47"/>
      <c r="Y407" s="47"/>
      <c r="Z407" s="47"/>
      <c r="AA407" s="48" t="s">
        <v>24</v>
      </c>
      <c r="AB407" s="48"/>
      <c r="AC407" s="48"/>
      <c r="AD407" s="42" t="s">
        <v>25</v>
      </c>
      <c r="AE407" s="42"/>
      <c r="AF407" s="49" t="s">
        <v>26</v>
      </c>
      <c r="AG407" s="49"/>
      <c r="AH407" s="49"/>
      <c r="AI407" s="49" t="s">
        <v>27</v>
      </c>
      <c r="AJ407" s="50"/>
      <c r="AK407" s="25"/>
    </row>
    <row r="408" spans="1:37" x14ac:dyDescent="0.25">
      <c r="A408" s="29">
        <v>46153</v>
      </c>
      <c r="B408" s="30"/>
      <c r="C408" s="31"/>
      <c r="D408" s="2"/>
      <c r="E408" s="3"/>
      <c r="F408" s="3"/>
      <c r="G408" s="3"/>
      <c r="H408" s="4"/>
      <c r="I408" s="2" t="s">
        <v>28</v>
      </c>
      <c r="J408" s="3"/>
      <c r="K408" s="3"/>
      <c r="L408" s="4"/>
      <c r="M408" s="2"/>
      <c r="N408" s="3"/>
      <c r="O408" s="4"/>
      <c r="P408" s="2"/>
      <c r="Q408" s="3"/>
      <c r="R408" s="3"/>
      <c r="S408" s="4"/>
      <c r="T408" s="8">
        <f>ROUND(10,2)</f>
        <v>10</v>
      </c>
      <c r="U408" s="9"/>
      <c r="V408" s="10"/>
      <c r="W408" s="8">
        <f>ROUND(244.8,2)</f>
        <v>244.8</v>
      </c>
      <c r="X408" s="9"/>
      <c r="Y408" s="9"/>
      <c r="Z408" s="10"/>
      <c r="AA408" s="8">
        <f>ROUND(0,2)</f>
        <v>0</v>
      </c>
      <c r="AB408" s="9"/>
      <c r="AC408" s="10"/>
      <c r="AD408" s="32">
        <v>46153.619444440003</v>
      </c>
      <c r="AE408" s="33"/>
      <c r="AF408" s="32">
        <v>46154.043749999997</v>
      </c>
      <c r="AG408" s="34"/>
      <c r="AH408" s="33"/>
      <c r="AI408" s="2" t="s">
        <v>29</v>
      </c>
      <c r="AJ408" s="4"/>
      <c r="AK408" s="25"/>
    </row>
    <row r="409" spans="1:37" x14ac:dyDescent="0.25">
      <c r="A409" s="29">
        <v>46154</v>
      </c>
      <c r="B409" s="30"/>
      <c r="C409" s="31"/>
      <c r="D409" s="2"/>
      <c r="E409" s="3"/>
      <c r="F409" s="3"/>
      <c r="G409" s="3"/>
      <c r="H409" s="4"/>
      <c r="I409" s="2" t="s">
        <v>28</v>
      </c>
      <c r="J409" s="3"/>
      <c r="K409" s="3"/>
      <c r="L409" s="4"/>
      <c r="M409" s="2"/>
      <c r="N409" s="3"/>
      <c r="O409" s="4"/>
      <c r="P409" s="2"/>
      <c r="Q409" s="3"/>
      <c r="R409" s="3"/>
      <c r="S409" s="4"/>
      <c r="T409" s="8">
        <f>ROUND(10,2)</f>
        <v>10</v>
      </c>
      <c r="U409" s="9"/>
      <c r="V409" s="10"/>
      <c r="W409" s="8">
        <f>ROUND(244.8,2)</f>
        <v>244.8</v>
      </c>
      <c r="X409" s="9"/>
      <c r="Y409" s="9"/>
      <c r="Z409" s="10"/>
      <c r="AA409" s="8">
        <f>ROUND(0,2)</f>
        <v>0</v>
      </c>
      <c r="AB409" s="9"/>
      <c r="AC409" s="10"/>
      <c r="AD409" s="32">
        <v>46154.619444440003</v>
      </c>
      <c r="AE409" s="33"/>
      <c r="AF409" s="32">
        <v>46155.043749999997</v>
      </c>
      <c r="AG409" s="34"/>
      <c r="AH409" s="33"/>
      <c r="AI409" s="2" t="s">
        <v>29</v>
      </c>
      <c r="AJ409" s="4"/>
      <c r="AK409" s="25"/>
    </row>
    <row r="410" spans="1:37" x14ac:dyDescent="0.25">
      <c r="A410" s="29">
        <v>46155</v>
      </c>
      <c r="B410" s="30"/>
      <c r="C410" s="31"/>
      <c r="D410" s="2"/>
      <c r="E410" s="3"/>
      <c r="F410" s="3"/>
      <c r="G410" s="3"/>
      <c r="H410" s="4"/>
      <c r="I410" s="2" t="s">
        <v>28</v>
      </c>
      <c r="J410" s="3"/>
      <c r="K410" s="3"/>
      <c r="L410" s="4"/>
      <c r="M410" s="2"/>
      <c r="N410" s="3"/>
      <c r="O410" s="4"/>
      <c r="P410" s="2"/>
      <c r="Q410" s="3"/>
      <c r="R410" s="3"/>
      <c r="S410" s="4"/>
      <c r="T410" s="8">
        <f>ROUND(10,2)</f>
        <v>10</v>
      </c>
      <c r="U410" s="9"/>
      <c r="V410" s="10"/>
      <c r="W410" s="8">
        <f>ROUND(244.8,2)</f>
        <v>244.8</v>
      </c>
      <c r="X410" s="9"/>
      <c r="Y410" s="9"/>
      <c r="Z410" s="10"/>
      <c r="AA410" s="8">
        <f>ROUND(0,2)</f>
        <v>0</v>
      </c>
      <c r="AB410" s="9"/>
      <c r="AC410" s="10"/>
      <c r="AD410" s="32">
        <v>46155.620833330002</v>
      </c>
      <c r="AE410" s="33"/>
      <c r="AF410" s="32">
        <v>46156.043055560003</v>
      </c>
      <c r="AG410" s="34"/>
      <c r="AH410" s="33"/>
      <c r="AI410" s="2" t="s">
        <v>29</v>
      </c>
      <c r="AJ410" s="4"/>
      <c r="AK410" s="25"/>
    </row>
    <row r="411" spans="1:37" x14ac:dyDescent="0.25">
      <c r="A411" s="29">
        <v>46156</v>
      </c>
      <c r="B411" s="30"/>
      <c r="C411" s="31"/>
      <c r="D411" s="2"/>
      <c r="E411" s="3"/>
      <c r="F411" s="3"/>
      <c r="G411" s="3"/>
      <c r="H411" s="4"/>
      <c r="I411" s="2" t="s">
        <v>28</v>
      </c>
      <c r="J411" s="3"/>
      <c r="K411" s="3"/>
      <c r="L411" s="4"/>
      <c r="M411" s="2"/>
      <c r="N411" s="3"/>
      <c r="O411" s="4"/>
      <c r="P411" s="2"/>
      <c r="Q411" s="3"/>
      <c r="R411" s="3"/>
      <c r="S411" s="4"/>
      <c r="T411" s="8">
        <f>ROUND(10,2)</f>
        <v>10</v>
      </c>
      <c r="U411" s="9"/>
      <c r="V411" s="10"/>
      <c r="W411" s="8">
        <f>ROUND(244.8,2)</f>
        <v>244.8</v>
      </c>
      <c r="X411" s="9"/>
      <c r="Y411" s="9"/>
      <c r="Z411" s="10"/>
      <c r="AA411" s="8">
        <f>ROUND(0,2)</f>
        <v>0</v>
      </c>
      <c r="AB411" s="9"/>
      <c r="AC411" s="10"/>
      <c r="AD411" s="32">
        <v>46156.62152778</v>
      </c>
      <c r="AE411" s="33"/>
      <c r="AF411" s="32">
        <v>46157.043749999997</v>
      </c>
      <c r="AG411" s="34"/>
      <c r="AH411" s="33"/>
      <c r="AI411" s="2" t="s">
        <v>29</v>
      </c>
      <c r="AJ411" s="4"/>
      <c r="AK411" s="25"/>
    </row>
    <row r="412" spans="1:37" x14ac:dyDescent="0.25">
      <c r="A412" s="29">
        <v>46157</v>
      </c>
      <c r="B412" s="30"/>
      <c r="C412" s="31"/>
      <c r="D412" s="2"/>
      <c r="E412" s="3"/>
      <c r="F412" s="3"/>
      <c r="G412" s="3"/>
      <c r="H412" s="4"/>
      <c r="I412" s="2" t="s">
        <v>28</v>
      </c>
      <c r="J412" s="3"/>
      <c r="K412" s="3"/>
      <c r="L412" s="4"/>
      <c r="M412" s="2"/>
      <c r="N412" s="3"/>
      <c r="O412" s="4"/>
      <c r="P412" s="2"/>
      <c r="Q412" s="3"/>
      <c r="R412" s="3"/>
      <c r="S412" s="4"/>
      <c r="T412" s="8">
        <f>ROUND(8,2)</f>
        <v>8</v>
      </c>
      <c r="U412" s="9"/>
      <c r="V412" s="10"/>
      <c r="W412" s="8">
        <f>ROUND(293.76,2)</f>
        <v>293.76</v>
      </c>
      <c r="X412" s="9"/>
      <c r="Y412" s="9"/>
      <c r="Z412" s="10"/>
      <c r="AA412" s="8">
        <f>ROUND(0,2)</f>
        <v>0</v>
      </c>
      <c r="AB412" s="9"/>
      <c r="AC412" s="10"/>
      <c r="AD412" s="32">
        <v>46157.624305559999</v>
      </c>
      <c r="AE412" s="33"/>
      <c r="AF412" s="32">
        <v>46157.959722220003</v>
      </c>
      <c r="AG412" s="34"/>
      <c r="AH412" s="33"/>
      <c r="AI412" s="2" t="s">
        <v>29</v>
      </c>
      <c r="AJ412" s="4"/>
      <c r="AK412" s="25"/>
    </row>
    <row r="413" spans="1:37" x14ac:dyDescent="0.25">
      <c r="A413" s="35" t="s">
        <v>11</v>
      </c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7" t="s">
        <v>88</v>
      </c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8"/>
      <c r="AK413" s="25"/>
    </row>
    <row r="414" spans="1:37" x14ac:dyDescent="0.25">
      <c r="A414" s="39" t="s">
        <v>13</v>
      </c>
      <c r="B414" s="40"/>
      <c r="C414" s="40"/>
      <c r="D414" s="40"/>
      <c r="E414" s="37" t="s">
        <v>14</v>
      </c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40" t="s">
        <v>15</v>
      </c>
      <c r="W414" s="40"/>
      <c r="X414" s="40"/>
      <c r="Y414" s="40"/>
      <c r="Z414" s="37" t="s">
        <v>16</v>
      </c>
      <c r="AA414" s="37"/>
      <c r="AB414" s="37"/>
      <c r="AC414" s="37"/>
      <c r="AD414" s="37"/>
      <c r="AE414" s="37"/>
      <c r="AF414" s="37"/>
      <c r="AG414" s="37"/>
      <c r="AH414" s="37"/>
      <c r="AI414" s="37"/>
      <c r="AJ414" s="38"/>
      <c r="AK414" s="25"/>
    </row>
    <row r="415" spans="1:37" x14ac:dyDescent="0.25">
      <c r="A415" s="41" t="s">
        <v>17</v>
      </c>
      <c r="B415" s="42"/>
      <c r="C415" s="42"/>
      <c r="D415" s="43" t="s">
        <v>18</v>
      </c>
      <c r="E415" s="43"/>
      <c r="F415" s="43"/>
      <c r="G415" s="43"/>
      <c r="H415" s="43"/>
      <c r="I415" s="44" t="s">
        <v>19</v>
      </c>
      <c r="J415" s="44"/>
      <c r="K415" s="44"/>
      <c r="L415" s="44"/>
      <c r="M415" s="45" t="s">
        <v>20</v>
      </c>
      <c r="N415" s="45"/>
      <c r="O415" s="45"/>
      <c r="P415" s="46" t="s">
        <v>21</v>
      </c>
      <c r="Q415" s="46"/>
      <c r="R415" s="46"/>
      <c r="S415" s="46"/>
      <c r="T415" s="46" t="s">
        <v>22</v>
      </c>
      <c r="U415" s="46"/>
      <c r="V415" s="46"/>
      <c r="W415" s="47" t="s">
        <v>23</v>
      </c>
      <c r="X415" s="47"/>
      <c r="Y415" s="47"/>
      <c r="Z415" s="47"/>
      <c r="AA415" s="48" t="s">
        <v>24</v>
      </c>
      <c r="AB415" s="48"/>
      <c r="AC415" s="48"/>
      <c r="AD415" s="42" t="s">
        <v>25</v>
      </c>
      <c r="AE415" s="42"/>
      <c r="AF415" s="49" t="s">
        <v>26</v>
      </c>
      <c r="AG415" s="49"/>
      <c r="AH415" s="49"/>
      <c r="AI415" s="49" t="s">
        <v>27</v>
      </c>
      <c r="AJ415" s="50"/>
      <c r="AK415" s="25"/>
    </row>
    <row r="416" spans="1:37" x14ac:dyDescent="0.25">
      <c r="A416" s="29">
        <v>46153</v>
      </c>
      <c r="B416" s="30"/>
      <c r="C416" s="31"/>
      <c r="D416" s="2"/>
      <c r="E416" s="3"/>
      <c r="F416" s="3"/>
      <c r="G416" s="3"/>
      <c r="H416" s="4"/>
      <c r="I416" s="2" t="s">
        <v>28</v>
      </c>
      <c r="J416" s="3"/>
      <c r="K416" s="3"/>
      <c r="L416" s="4"/>
      <c r="M416" s="2"/>
      <c r="N416" s="3"/>
      <c r="O416" s="4"/>
      <c r="P416" s="2"/>
      <c r="Q416" s="3"/>
      <c r="R416" s="3"/>
      <c r="S416" s="4"/>
      <c r="T416" s="8">
        <f>ROUND(10,2)</f>
        <v>10</v>
      </c>
      <c r="U416" s="9"/>
      <c r="V416" s="10"/>
      <c r="W416" s="8">
        <f>ROUND(264.2,2)</f>
        <v>264.2</v>
      </c>
      <c r="X416" s="9"/>
      <c r="Y416" s="9"/>
      <c r="Z416" s="10"/>
      <c r="AA416" s="8">
        <f>ROUND(0,2)</f>
        <v>0</v>
      </c>
      <c r="AB416" s="9"/>
      <c r="AC416" s="10"/>
      <c r="AD416" s="32">
        <v>46153.622222220001</v>
      </c>
      <c r="AE416" s="33"/>
      <c r="AF416" s="32">
        <v>46154.041666669997</v>
      </c>
      <c r="AG416" s="34"/>
      <c r="AH416" s="33"/>
      <c r="AI416" s="2" t="s">
        <v>29</v>
      </c>
      <c r="AJ416" s="4"/>
      <c r="AK416" s="25"/>
    </row>
    <row r="417" spans="1:37" x14ac:dyDescent="0.25">
      <c r="A417" s="29">
        <v>46154</v>
      </c>
      <c r="B417" s="30"/>
      <c r="C417" s="31"/>
      <c r="D417" s="2"/>
      <c r="E417" s="3"/>
      <c r="F417" s="3"/>
      <c r="G417" s="3"/>
      <c r="H417" s="4"/>
      <c r="I417" s="2" t="s">
        <v>28</v>
      </c>
      <c r="J417" s="3"/>
      <c r="K417" s="3"/>
      <c r="L417" s="4"/>
      <c r="M417" s="2"/>
      <c r="N417" s="3"/>
      <c r="O417" s="4"/>
      <c r="P417" s="2"/>
      <c r="Q417" s="3"/>
      <c r="R417" s="3"/>
      <c r="S417" s="4"/>
      <c r="T417" s="8">
        <f>ROUND(10.25,2)</f>
        <v>10.25</v>
      </c>
      <c r="U417" s="9"/>
      <c r="V417" s="10"/>
      <c r="W417" s="8">
        <f>ROUND(270.805,2)</f>
        <v>270.81</v>
      </c>
      <c r="X417" s="9"/>
      <c r="Y417" s="9"/>
      <c r="Z417" s="10"/>
      <c r="AA417" s="8">
        <f>ROUND(0,2)</f>
        <v>0</v>
      </c>
      <c r="AB417" s="9"/>
      <c r="AC417" s="10"/>
      <c r="AD417" s="32">
        <v>46154.618750000001</v>
      </c>
      <c r="AE417" s="33"/>
      <c r="AF417" s="32">
        <v>46155.041666669997</v>
      </c>
      <c r="AG417" s="34"/>
      <c r="AH417" s="33"/>
      <c r="AI417" s="2" t="s">
        <v>29</v>
      </c>
      <c r="AJ417" s="4"/>
      <c r="AK417" s="25"/>
    </row>
    <row r="418" spans="1:37" x14ac:dyDescent="0.25">
      <c r="A418" s="29">
        <v>46155</v>
      </c>
      <c r="B418" s="30"/>
      <c r="C418" s="31"/>
      <c r="D418" s="2"/>
      <c r="E418" s="3"/>
      <c r="F418" s="3"/>
      <c r="G418" s="3"/>
      <c r="H418" s="4"/>
      <c r="I418" s="2" t="s">
        <v>28</v>
      </c>
      <c r="J418" s="3"/>
      <c r="K418" s="3"/>
      <c r="L418" s="4"/>
      <c r="M418" s="2"/>
      <c r="N418" s="3"/>
      <c r="O418" s="4"/>
      <c r="P418" s="2"/>
      <c r="Q418" s="3"/>
      <c r="R418" s="3"/>
      <c r="S418" s="4"/>
      <c r="T418" s="8">
        <f>ROUND(10.25,2)</f>
        <v>10.25</v>
      </c>
      <c r="U418" s="9"/>
      <c r="V418" s="10"/>
      <c r="W418" s="8">
        <f>ROUND(270.805,2)</f>
        <v>270.81</v>
      </c>
      <c r="X418" s="9"/>
      <c r="Y418" s="9"/>
      <c r="Z418" s="10"/>
      <c r="AA418" s="8">
        <f>ROUND(0,2)</f>
        <v>0</v>
      </c>
      <c r="AB418" s="9"/>
      <c r="AC418" s="10"/>
      <c r="AD418" s="32">
        <v>46155.61805556</v>
      </c>
      <c r="AE418" s="33"/>
      <c r="AF418" s="32">
        <v>46156.041666669997</v>
      </c>
      <c r="AG418" s="34"/>
      <c r="AH418" s="33"/>
      <c r="AI418" s="2" t="s">
        <v>29</v>
      </c>
      <c r="AJ418" s="4"/>
      <c r="AK418" s="25"/>
    </row>
    <row r="419" spans="1:37" x14ac:dyDescent="0.25">
      <c r="A419" s="29">
        <v>46156</v>
      </c>
      <c r="B419" s="30"/>
      <c r="C419" s="31"/>
      <c r="D419" s="2"/>
      <c r="E419" s="3"/>
      <c r="F419" s="3"/>
      <c r="G419" s="3"/>
      <c r="H419" s="4"/>
      <c r="I419" s="2" t="s">
        <v>28</v>
      </c>
      <c r="J419" s="3"/>
      <c r="K419" s="3"/>
      <c r="L419" s="4"/>
      <c r="M419" s="2"/>
      <c r="N419" s="3"/>
      <c r="O419" s="4"/>
      <c r="P419" s="2"/>
      <c r="Q419" s="3"/>
      <c r="R419" s="3"/>
      <c r="S419" s="4"/>
      <c r="T419" s="8">
        <f>ROUND(10.25,2)</f>
        <v>10.25</v>
      </c>
      <c r="U419" s="9"/>
      <c r="V419" s="10"/>
      <c r="W419" s="8">
        <f>ROUND(280.7125,2)</f>
        <v>280.70999999999998</v>
      </c>
      <c r="X419" s="9"/>
      <c r="Y419" s="9"/>
      <c r="Z419" s="10"/>
      <c r="AA419" s="8">
        <f>ROUND(0,2)</f>
        <v>0</v>
      </c>
      <c r="AB419" s="9"/>
      <c r="AC419" s="10"/>
      <c r="AD419" s="32">
        <v>46156.617361110002</v>
      </c>
      <c r="AE419" s="33"/>
      <c r="AF419" s="32">
        <v>46157.041666669997</v>
      </c>
      <c r="AG419" s="34"/>
      <c r="AH419" s="33"/>
      <c r="AI419" s="2" t="s">
        <v>29</v>
      </c>
      <c r="AJ419" s="4"/>
      <c r="AK419" s="25"/>
    </row>
    <row r="420" spans="1:37" x14ac:dyDescent="0.25">
      <c r="A420" s="29">
        <v>46157</v>
      </c>
      <c r="B420" s="30"/>
      <c r="C420" s="31"/>
      <c r="D420" s="2"/>
      <c r="E420" s="3"/>
      <c r="F420" s="3"/>
      <c r="G420" s="3"/>
      <c r="H420" s="4"/>
      <c r="I420" s="2" t="s">
        <v>28</v>
      </c>
      <c r="J420" s="3"/>
      <c r="K420" s="3"/>
      <c r="L420" s="4"/>
      <c r="M420" s="2" t="s">
        <v>45</v>
      </c>
      <c r="N420" s="3"/>
      <c r="O420" s="4"/>
      <c r="P420" s="2"/>
      <c r="Q420" s="3"/>
      <c r="R420" s="3"/>
      <c r="S420" s="4"/>
      <c r="T420" s="8">
        <f>ROUND(8,2)</f>
        <v>8</v>
      </c>
      <c r="U420" s="9"/>
      <c r="V420" s="10"/>
      <c r="W420" s="8">
        <f>ROUND(317.04,2)</f>
        <v>317.04000000000002</v>
      </c>
      <c r="X420" s="9"/>
      <c r="Y420" s="9"/>
      <c r="Z420" s="10"/>
      <c r="AA420" s="8">
        <f>ROUND(0,2)</f>
        <v>0</v>
      </c>
      <c r="AB420" s="9"/>
      <c r="AC420" s="10"/>
      <c r="AD420" s="32">
        <v>46157.625694440001</v>
      </c>
      <c r="AE420" s="33"/>
      <c r="AF420" s="32">
        <v>46157.958333330003</v>
      </c>
      <c r="AG420" s="34"/>
      <c r="AH420" s="33"/>
      <c r="AI420" s="2" t="s">
        <v>29</v>
      </c>
      <c r="AJ420" s="4"/>
      <c r="AK420" s="25"/>
    </row>
    <row r="421" spans="1:37" x14ac:dyDescent="0.25">
      <c r="A421" s="35" t="s">
        <v>11</v>
      </c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7" t="s">
        <v>89</v>
      </c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8"/>
      <c r="AK421" s="25"/>
    </row>
    <row r="422" spans="1:37" x14ac:dyDescent="0.25">
      <c r="A422" s="39" t="s">
        <v>13</v>
      </c>
      <c r="B422" s="40"/>
      <c r="C422" s="40"/>
      <c r="D422" s="40"/>
      <c r="E422" s="37" t="s">
        <v>14</v>
      </c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40" t="s">
        <v>15</v>
      </c>
      <c r="W422" s="40"/>
      <c r="X422" s="40"/>
      <c r="Y422" s="40"/>
      <c r="Z422" s="37" t="s">
        <v>16</v>
      </c>
      <c r="AA422" s="37"/>
      <c r="AB422" s="37"/>
      <c r="AC422" s="37"/>
      <c r="AD422" s="37"/>
      <c r="AE422" s="37"/>
      <c r="AF422" s="37"/>
      <c r="AG422" s="37"/>
      <c r="AH422" s="37"/>
      <c r="AI422" s="37"/>
      <c r="AJ422" s="38"/>
      <c r="AK422" s="25"/>
    </row>
    <row r="423" spans="1:37" x14ac:dyDescent="0.25">
      <c r="A423" s="41" t="s">
        <v>17</v>
      </c>
      <c r="B423" s="42"/>
      <c r="C423" s="42"/>
      <c r="D423" s="43" t="s">
        <v>18</v>
      </c>
      <c r="E423" s="43"/>
      <c r="F423" s="43"/>
      <c r="G423" s="43"/>
      <c r="H423" s="43"/>
      <c r="I423" s="44" t="s">
        <v>19</v>
      </c>
      <c r="J423" s="44"/>
      <c r="K423" s="44"/>
      <c r="L423" s="44"/>
      <c r="M423" s="45" t="s">
        <v>20</v>
      </c>
      <c r="N423" s="45"/>
      <c r="O423" s="45"/>
      <c r="P423" s="46" t="s">
        <v>21</v>
      </c>
      <c r="Q423" s="46"/>
      <c r="R423" s="46"/>
      <c r="S423" s="46"/>
      <c r="T423" s="46" t="s">
        <v>22</v>
      </c>
      <c r="U423" s="46"/>
      <c r="V423" s="46"/>
      <c r="W423" s="47" t="s">
        <v>23</v>
      </c>
      <c r="X423" s="47"/>
      <c r="Y423" s="47"/>
      <c r="Z423" s="47"/>
      <c r="AA423" s="48" t="s">
        <v>24</v>
      </c>
      <c r="AB423" s="48"/>
      <c r="AC423" s="48"/>
      <c r="AD423" s="42" t="s">
        <v>25</v>
      </c>
      <c r="AE423" s="42"/>
      <c r="AF423" s="49" t="s">
        <v>26</v>
      </c>
      <c r="AG423" s="49"/>
      <c r="AH423" s="49"/>
      <c r="AI423" s="49" t="s">
        <v>27</v>
      </c>
      <c r="AJ423" s="50"/>
      <c r="AK423" s="25"/>
    </row>
    <row r="424" spans="1:37" x14ac:dyDescent="0.25">
      <c r="A424" s="29">
        <v>46153</v>
      </c>
      <c r="B424" s="30"/>
      <c r="C424" s="31"/>
      <c r="D424" s="2"/>
      <c r="E424" s="3"/>
      <c r="F424" s="3"/>
      <c r="G424" s="3"/>
      <c r="H424" s="4"/>
      <c r="I424" s="2" t="s">
        <v>28</v>
      </c>
      <c r="J424" s="3"/>
      <c r="K424" s="3"/>
      <c r="L424" s="4"/>
      <c r="M424" s="2"/>
      <c r="N424" s="3"/>
      <c r="O424" s="4"/>
      <c r="P424" s="2"/>
      <c r="Q424" s="3"/>
      <c r="R424" s="3"/>
      <c r="S424" s="4"/>
      <c r="T424" s="8">
        <f>ROUND(10,2)</f>
        <v>10</v>
      </c>
      <c r="U424" s="9"/>
      <c r="V424" s="10"/>
      <c r="W424" s="8">
        <f>ROUND(244.8,2)</f>
        <v>244.8</v>
      </c>
      <c r="X424" s="9"/>
      <c r="Y424" s="9"/>
      <c r="Z424" s="10"/>
      <c r="AA424" s="8">
        <f>ROUND(0,2)</f>
        <v>0</v>
      </c>
      <c r="AB424" s="9"/>
      <c r="AC424" s="10"/>
      <c r="AD424" s="32">
        <v>46153.620138890001</v>
      </c>
      <c r="AE424" s="33"/>
      <c r="AF424" s="32">
        <v>46154.041666669997</v>
      </c>
      <c r="AG424" s="34"/>
      <c r="AH424" s="33"/>
      <c r="AI424" s="2" t="s">
        <v>29</v>
      </c>
      <c r="AJ424" s="4"/>
      <c r="AK424" s="25"/>
    </row>
    <row r="425" spans="1:37" x14ac:dyDescent="0.25">
      <c r="A425" s="29">
        <v>46154</v>
      </c>
      <c r="B425" s="30"/>
      <c r="C425" s="31"/>
      <c r="D425" s="2"/>
      <c r="E425" s="3"/>
      <c r="F425" s="3"/>
      <c r="G425" s="3"/>
      <c r="H425" s="4"/>
      <c r="I425" s="2" t="s">
        <v>28</v>
      </c>
      <c r="J425" s="3"/>
      <c r="K425" s="3"/>
      <c r="L425" s="4"/>
      <c r="M425" s="2"/>
      <c r="N425" s="3"/>
      <c r="O425" s="4"/>
      <c r="P425" s="2"/>
      <c r="Q425" s="3"/>
      <c r="R425" s="3"/>
      <c r="S425" s="4"/>
      <c r="T425" s="8">
        <f>ROUND(10,2)</f>
        <v>10</v>
      </c>
      <c r="U425" s="9"/>
      <c r="V425" s="10"/>
      <c r="W425" s="8">
        <f>ROUND(244.8,2)</f>
        <v>244.8</v>
      </c>
      <c r="X425" s="9"/>
      <c r="Y425" s="9"/>
      <c r="Z425" s="10"/>
      <c r="AA425" s="8">
        <f>ROUND(0,2)</f>
        <v>0</v>
      </c>
      <c r="AB425" s="9"/>
      <c r="AC425" s="10"/>
      <c r="AD425" s="32">
        <v>46154.617361110002</v>
      </c>
      <c r="AE425" s="33"/>
      <c r="AF425" s="32">
        <v>46155.041666669997</v>
      </c>
      <c r="AG425" s="34"/>
      <c r="AH425" s="33"/>
      <c r="AI425" s="2" t="s">
        <v>29</v>
      </c>
      <c r="AJ425" s="4"/>
      <c r="AK425" s="25"/>
    </row>
    <row r="426" spans="1:37" x14ac:dyDescent="0.25">
      <c r="A426" s="29">
        <v>46155</v>
      </c>
      <c r="B426" s="30"/>
      <c r="C426" s="31"/>
      <c r="D426" s="2"/>
      <c r="E426" s="3"/>
      <c r="F426" s="3"/>
      <c r="G426" s="3"/>
      <c r="H426" s="4"/>
      <c r="I426" s="2" t="s">
        <v>28</v>
      </c>
      <c r="J426" s="3"/>
      <c r="K426" s="3"/>
      <c r="L426" s="4"/>
      <c r="M426" s="2"/>
      <c r="N426" s="3"/>
      <c r="O426" s="4"/>
      <c r="P426" s="2"/>
      <c r="Q426" s="3"/>
      <c r="R426" s="3"/>
      <c r="S426" s="4"/>
      <c r="T426" s="8">
        <f>ROUND(12,2)</f>
        <v>12</v>
      </c>
      <c r="U426" s="9"/>
      <c r="V426" s="10"/>
      <c r="W426" s="8">
        <f>ROUND(293.76,2)</f>
        <v>293.76</v>
      </c>
      <c r="X426" s="9"/>
      <c r="Y426" s="9"/>
      <c r="Z426" s="10"/>
      <c r="AA426" s="8">
        <f>ROUND(0,2)</f>
        <v>0</v>
      </c>
      <c r="AB426" s="9"/>
      <c r="AC426" s="10"/>
      <c r="AD426" s="32">
        <v>46155.617361110002</v>
      </c>
      <c r="AE426" s="33"/>
      <c r="AF426" s="32">
        <v>46156.125</v>
      </c>
      <c r="AG426" s="34"/>
      <c r="AH426" s="33"/>
      <c r="AI426" s="2" t="s">
        <v>29</v>
      </c>
      <c r="AJ426" s="4"/>
      <c r="AK426" s="25"/>
    </row>
    <row r="427" spans="1:37" x14ac:dyDescent="0.25">
      <c r="A427" s="29">
        <v>46156</v>
      </c>
      <c r="B427" s="30"/>
      <c r="C427" s="31"/>
      <c r="D427" s="2"/>
      <c r="E427" s="3"/>
      <c r="F427" s="3"/>
      <c r="G427" s="3"/>
      <c r="H427" s="4"/>
      <c r="I427" s="2" t="s">
        <v>28</v>
      </c>
      <c r="J427" s="3"/>
      <c r="K427" s="3"/>
      <c r="L427" s="4"/>
      <c r="M427" s="2"/>
      <c r="N427" s="3"/>
      <c r="O427" s="4"/>
      <c r="P427" s="2"/>
      <c r="Q427" s="3"/>
      <c r="R427" s="3"/>
      <c r="S427" s="4"/>
      <c r="T427" s="8">
        <f>ROUND(12,2)</f>
        <v>12</v>
      </c>
      <c r="U427" s="9"/>
      <c r="V427" s="10"/>
      <c r="W427" s="8">
        <f>ROUND(342.72,2)</f>
        <v>342.72</v>
      </c>
      <c r="X427" s="9"/>
      <c r="Y427" s="9"/>
      <c r="Z427" s="10"/>
      <c r="AA427" s="8">
        <f>ROUND(0,2)</f>
        <v>0</v>
      </c>
      <c r="AB427" s="9"/>
      <c r="AC427" s="10"/>
      <c r="AD427" s="32">
        <v>46156.617361110002</v>
      </c>
      <c r="AE427" s="33"/>
      <c r="AF427" s="32">
        <v>46157.125</v>
      </c>
      <c r="AG427" s="34"/>
      <c r="AH427" s="33"/>
      <c r="AI427" s="2" t="s">
        <v>29</v>
      </c>
      <c r="AJ427" s="4"/>
      <c r="AK427" s="25"/>
    </row>
    <row r="428" spans="1:37" x14ac:dyDescent="0.25">
      <c r="A428" s="29">
        <v>46157</v>
      </c>
      <c r="B428" s="30"/>
      <c r="C428" s="31"/>
      <c r="D428" s="2"/>
      <c r="E428" s="3"/>
      <c r="F428" s="3"/>
      <c r="G428" s="3"/>
      <c r="H428" s="4"/>
      <c r="I428" s="2" t="s">
        <v>28</v>
      </c>
      <c r="J428" s="3"/>
      <c r="K428" s="3"/>
      <c r="L428" s="4"/>
      <c r="M428" s="2"/>
      <c r="N428" s="3"/>
      <c r="O428" s="4"/>
      <c r="P428" s="2"/>
      <c r="Q428" s="3"/>
      <c r="R428" s="3"/>
      <c r="S428" s="4"/>
      <c r="T428" s="8">
        <f>ROUND(8,2)</f>
        <v>8</v>
      </c>
      <c r="U428" s="9"/>
      <c r="V428" s="10"/>
      <c r="W428" s="8">
        <f>ROUND(293.76,2)</f>
        <v>293.76</v>
      </c>
      <c r="X428" s="9"/>
      <c r="Y428" s="9"/>
      <c r="Z428" s="10"/>
      <c r="AA428" s="8">
        <f>ROUND(0,2)</f>
        <v>0</v>
      </c>
      <c r="AB428" s="9"/>
      <c r="AC428" s="10"/>
      <c r="AD428" s="32">
        <v>46157.618750000001</v>
      </c>
      <c r="AE428" s="33"/>
      <c r="AF428" s="32">
        <v>46157.959027780002</v>
      </c>
      <c r="AG428" s="34"/>
      <c r="AH428" s="33"/>
      <c r="AI428" s="2" t="s">
        <v>29</v>
      </c>
      <c r="AJ428" s="4"/>
      <c r="AK428" s="25"/>
    </row>
    <row r="429" spans="1:37" x14ac:dyDescent="0.25">
      <c r="A429" s="35" t="s">
        <v>11</v>
      </c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7" t="s">
        <v>90</v>
      </c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8"/>
      <c r="AK429" s="25"/>
    </row>
    <row r="430" spans="1:37" x14ac:dyDescent="0.25">
      <c r="A430" s="39" t="s">
        <v>13</v>
      </c>
      <c r="B430" s="40"/>
      <c r="C430" s="40"/>
      <c r="D430" s="40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40" t="s">
        <v>15</v>
      </c>
      <c r="W430" s="40"/>
      <c r="X430" s="40"/>
      <c r="Y430" s="40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8"/>
      <c r="AK430" s="25"/>
    </row>
    <row r="431" spans="1:37" x14ac:dyDescent="0.25">
      <c r="A431" s="41" t="s">
        <v>17</v>
      </c>
      <c r="B431" s="42"/>
      <c r="C431" s="42"/>
      <c r="D431" s="43" t="s">
        <v>18</v>
      </c>
      <c r="E431" s="43"/>
      <c r="F431" s="43"/>
      <c r="G431" s="43"/>
      <c r="H431" s="43"/>
      <c r="I431" s="44" t="s">
        <v>19</v>
      </c>
      <c r="J431" s="44"/>
      <c r="K431" s="44"/>
      <c r="L431" s="44"/>
      <c r="M431" s="45" t="s">
        <v>20</v>
      </c>
      <c r="N431" s="45"/>
      <c r="O431" s="45"/>
      <c r="P431" s="46" t="s">
        <v>21</v>
      </c>
      <c r="Q431" s="46"/>
      <c r="R431" s="46"/>
      <c r="S431" s="46"/>
      <c r="T431" s="46" t="s">
        <v>22</v>
      </c>
      <c r="U431" s="46"/>
      <c r="V431" s="46"/>
      <c r="W431" s="47" t="s">
        <v>23</v>
      </c>
      <c r="X431" s="47"/>
      <c r="Y431" s="47"/>
      <c r="Z431" s="47"/>
      <c r="AA431" s="48" t="s">
        <v>24</v>
      </c>
      <c r="AB431" s="48"/>
      <c r="AC431" s="48"/>
      <c r="AD431" s="42" t="s">
        <v>25</v>
      </c>
      <c r="AE431" s="42"/>
      <c r="AF431" s="49" t="s">
        <v>26</v>
      </c>
      <c r="AG431" s="49"/>
      <c r="AH431" s="49"/>
      <c r="AI431" s="49" t="s">
        <v>27</v>
      </c>
      <c r="AJ431" s="50"/>
      <c r="AK431" s="25"/>
    </row>
    <row r="432" spans="1:37" x14ac:dyDescent="0.25">
      <c r="A432" s="5"/>
      <c r="B432" s="6"/>
      <c r="C432" s="7"/>
      <c r="D432" s="2"/>
      <c r="E432" s="3"/>
      <c r="F432" s="3"/>
      <c r="G432" s="3"/>
      <c r="H432" s="4"/>
      <c r="I432" s="2"/>
      <c r="J432" s="3"/>
      <c r="K432" s="3"/>
      <c r="L432" s="4"/>
      <c r="M432" s="2"/>
      <c r="N432" s="3"/>
      <c r="O432" s="4"/>
      <c r="P432" s="2"/>
      <c r="Q432" s="3"/>
      <c r="R432" s="3"/>
      <c r="S432" s="4"/>
      <c r="T432" s="5"/>
      <c r="U432" s="6"/>
      <c r="V432" s="7"/>
      <c r="W432" s="5"/>
      <c r="X432" s="6"/>
      <c r="Y432" s="6"/>
      <c r="Z432" s="7"/>
      <c r="AA432" s="5"/>
      <c r="AB432" s="6"/>
      <c r="AC432" s="7"/>
      <c r="AD432" s="5"/>
      <c r="AE432" s="7"/>
      <c r="AF432" s="5"/>
      <c r="AG432" s="6"/>
      <c r="AH432" s="7"/>
      <c r="AI432" s="2" t="s">
        <v>31</v>
      </c>
      <c r="AJ432" s="4"/>
      <c r="AK432" s="25"/>
    </row>
    <row r="433" spans="1:37" x14ac:dyDescent="0.25">
      <c r="A433" s="35" t="s">
        <v>11</v>
      </c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7" t="s">
        <v>91</v>
      </c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8"/>
      <c r="AK433" s="25"/>
    </row>
    <row r="434" spans="1:37" x14ac:dyDescent="0.25">
      <c r="A434" s="39" t="s">
        <v>13</v>
      </c>
      <c r="B434" s="40"/>
      <c r="C434" s="40"/>
      <c r="D434" s="40"/>
      <c r="E434" s="37" t="s">
        <v>14</v>
      </c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40" t="s">
        <v>15</v>
      </c>
      <c r="W434" s="40"/>
      <c r="X434" s="40"/>
      <c r="Y434" s="40"/>
      <c r="Z434" s="37" t="s">
        <v>16</v>
      </c>
      <c r="AA434" s="37"/>
      <c r="AB434" s="37"/>
      <c r="AC434" s="37"/>
      <c r="AD434" s="37"/>
      <c r="AE434" s="37"/>
      <c r="AF434" s="37"/>
      <c r="AG434" s="37"/>
      <c r="AH434" s="37"/>
      <c r="AI434" s="37"/>
      <c r="AJ434" s="38"/>
      <c r="AK434" s="25"/>
    </row>
    <row r="435" spans="1:37" x14ac:dyDescent="0.25">
      <c r="A435" s="41" t="s">
        <v>17</v>
      </c>
      <c r="B435" s="42"/>
      <c r="C435" s="42"/>
      <c r="D435" s="43" t="s">
        <v>18</v>
      </c>
      <c r="E435" s="43"/>
      <c r="F435" s="43"/>
      <c r="G435" s="43"/>
      <c r="H435" s="43"/>
      <c r="I435" s="44" t="s">
        <v>19</v>
      </c>
      <c r="J435" s="44"/>
      <c r="K435" s="44"/>
      <c r="L435" s="44"/>
      <c r="M435" s="45" t="s">
        <v>20</v>
      </c>
      <c r="N435" s="45"/>
      <c r="O435" s="45"/>
      <c r="P435" s="46" t="s">
        <v>21</v>
      </c>
      <c r="Q435" s="46"/>
      <c r="R435" s="46"/>
      <c r="S435" s="46"/>
      <c r="T435" s="46" t="s">
        <v>22</v>
      </c>
      <c r="U435" s="46"/>
      <c r="V435" s="46"/>
      <c r="W435" s="47" t="s">
        <v>23</v>
      </c>
      <c r="X435" s="47"/>
      <c r="Y435" s="47"/>
      <c r="Z435" s="47"/>
      <c r="AA435" s="48" t="s">
        <v>24</v>
      </c>
      <c r="AB435" s="48"/>
      <c r="AC435" s="48"/>
      <c r="AD435" s="42" t="s">
        <v>25</v>
      </c>
      <c r="AE435" s="42"/>
      <c r="AF435" s="49" t="s">
        <v>26</v>
      </c>
      <c r="AG435" s="49"/>
      <c r="AH435" s="49"/>
      <c r="AI435" s="49" t="s">
        <v>27</v>
      </c>
      <c r="AJ435" s="50"/>
      <c r="AK435" s="25"/>
    </row>
    <row r="436" spans="1:37" x14ac:dyDescent="0.25">
      <c r="A436" s="29">
        <v>46152</v>
      </c>
      <c r="B436" s="30"/>
      <c r="C436" s="31"/>
      <c r="D436" s="2"/>
      <c r="E436" s="3"/>
      <c r="F436" s="3"/>
      <c r="G436" s="3"/>
      <c r="H436" s="4"/>
      <c r="I436" s="2" t="s">
        <v>28</v>
      </c>
      <c r="J436" s="3"/>
      <c r="K436" s="3"/>
      <c r="L436" s="4"/>
      <c r="M436" s="2"/>
      <c r="N436" s="3"/>
      <c r="O436" s="4"/>
      <c r="P436" s="2"/>
      <c r="Q436" s="3"/>
      <c r="R436" s="3"/>
      <c r="S436" s="4"/>
      <c r="T436" s="8">
        <f>ROUND(10,2)</f>
        <v>10</v>
      </c>
      <c r="U436" s="9"/>
      <c r="V436" s="10"/>
      <c r="W436" s="8">
        <f>ROUND(250,2)</f>
        <v>250</v>
      </c>
      <c r="X436" s="9"/>
      <c r="Y436" s="9"/>
      <c r="Z436" s="10"/>
      <c r="AA436" s="8">
        <f t="shared" ref="AA436:AA441" si="13">ROUND(0,2)</f>
        <v>0</v>
      </c>
      <c r="AB436" s="9"/>
      <c r="AC436" s="10"/>
      <c r="AD436" s="32">
        <v>46152.873611110001</v>
      </c>
      <c r="AE436" s="33"/>
      <c r="AF436" s="32">
        <v>46153.293055560003</v>
      </c>
      <c r="AG436" s="34"/>
      <c r="AH436" s="33"/>
      <c r="AI436" s="2" t="s">
        <v>33</v>
      </c>
      <c r="AJ436" s="4"/>
      <c r="AK436" s="25"/>
    </row>
    <row r="437" spans="1:37" x14ac:dyDescent="0.25">
      <c r="A437" s="29">
        <v>46153</v>
      </c>
      <c r="B437" s="30"/>
      <c r="C437" s="31"/>
      <c r="D437" s="2"/>
      <c r="E437" s="3"/>
      <c r="F437" s="3"/>
      <c r="G437" s="3"/>
      <c r="H437" s="4"/>
      <c r="I437" s="2" t="s">
        <v>28</v>
      </c>
      <c r="J437" s="3"/>
      <c r="K437" s="3"/>
      <c r="L437" s="4"/>
      <c r="M437" s="2"/>
      <c r="N437" s="3"/>
      <c r="O437" s="4"/>
      <c r="P437" s="2"/>
      <c r="Q437" s="3"/>
      <c r="R437" s="3"/>
      <c r="S437" s="4"/>
      <c r="T437" s="8">
        <f>ROUND(10,2)</f>
        <v>10</v>
      </c>
      <c r="U437" s="9"/>
      <c r="V437" s="10"/>
      <c r="W437" s="8">
        <f>ROUND(250,2)</f>
        <v>250</v>
      </c>
      <c r="X437" s="9"/>
      <c r="Y437" s="9"/>
      <c r="Z437" s="10"/>
      <c r="AA437" s="8">
        <f t="shared" si="13"/>
        <v>0</v>
      </c>
      <c r="AB437" s="9"/>
      <c r="AC437" s="10"/>
      <c r="AD437" s="32">
        <v>46153.873611110001</v>
      </c>
      <c r="AE437" s="33"/>
      <c r="AF437" s="32">
        <v>46154.293055560003</v>
      </c>
      <c r="AG437" s="34"/>
      <c r="AH437" s="33"/>
      <c r="AI437" s="2" t="s">
        <v>33</v>
      </c>
      <c r="AJ437" s="4"/>
      <c r="AK437" s="25"/>
    </row>
    <row r="438" spans="1:37" x14ac:dyDescent="0.25">
      <c r="A438" s="29">
        <v>46154</v>
      </c>
      <c r="B438" s="30"/>
      <c r="C438" s="31"/>
      <c r="D438" s="2"/>
      <c r="E438" s="3"/>
      <c r="F438" s="3"/>
      <c r="G438" s="3"/>
      <c r="H438" s="4"/>
      <c r="I438" s="2" t="s">
        <v>28</v>
      </c>
      <c r="J438" s="3"/>
      <c r="K438" s="3"/>
      <c r="L438" s="4"/>
      <c r="M438" s="2"/>
      <c r="N438" s="3"/>
      <c r="O438" s="4"/>
      <c r="P438" s="2" t="s">
        <v>39</v>
      </c>
      <c r="Q438" s="3"/>
      <c r="R438" s="3"/>
      <c r="S438" s="4"/>
      <c r="T438" s="8">
        <f>ROUND(12,2)</f>
        <v>12</v>
      </c>
      <c r="U438" s="9"/>
      <c r="V438" s="10"/>
      <c r="W438" s="8">
        <f>ROUND(300,2)</f>
        <v>300</v>
      </c>
      <c r="X438" s="9"/>
      <c r="Y438" s="9"/>
      <c r="Z438" s="10"/>
      <c r="AA438" s="8">
        <f t="shared" si="13"/>
        <v>0</v>
      </c>
      <c r="AB438" s="9"/>
      <c r="AC438" s="10"/>
      <c r="AD438" s="32">
        <v>46154.873611110001</v>
      </c>
      <c r="AE438" s="33"/>
      <c r="AF438" s="32">
        <v>46155.375</v>
      </c>
      <c r="AG438" s="34"/>
      <c r="AH438" s="33"/>
      <c r="AI438" s="2" t="s">
        <v>33</v>
      </c>
      <c r="AJ438" s="4"/>
      <c r="AK438" s="25"/>
    </row>
    <row r="439" spans="1:37" x14ac:dyDescent="0.25">
      <c r="A439" s="29">
        <v>46155</v>
      </c>
      <c r="B439" s="30"/>
      <c r="C439" s="31"/>
      <c r="D439" s="2"/>
      <c r="E439" s="3"/>
      <c r="F439" s="3"/>
      <c r="G439" s="3"/>
      <c r="H439" s="4"/>
      <c r="I439" s="2" t="s">
        <v>28</v>
      </c>
      <c r="J439" s="3"/>
      <c r="K439" s="3"/>
      <c r="L439" s="4"/>
      <c r="M439" s="2"/>
      <c r="N439" s="3"/>
      <c r="O439" s="4"/>
      <c r="P439" s="2"/>
      <c r="Q439" s="3"/>
      <c r="R439" s="3"/>
      <c r="S439" s="4"/>
      <c r="T439" s="8">
        <f>ROUND(10.25,2)</f>
        <v>10.25</v>
      </c>
      <c r="U439" s="9"/>
      <c r="V439" s="10"/>
      <c r="W439" s="8">
        <f>ROUND(284.375,2)</f>
        <v>284.38</v>
      </c>
      <c r="X439" s="9"/>
      <c r="Y439" s="9"/>
      <c r="Z439" s="10"/>
      <c r="AA439" s="8">
        <f t="shared" si="13"/>
        <v>0</v>
      </c>
      <c r="AB439" s="9"/>
      <c r="AC439" s="10"/>
      <c r="AD439" s="32">
        <v>46155.86805556</v>
      </c>
      <c r="AE439" s="33"/>
      <c r="AF439" s="32">
        <v>46156.293055560003</v>
      </c>
      <c r="AG439" s="34"/>
      <c r="AH439" s="33"/>
      <c r="AI439" s="2" t="s">
        <v>33</v>
      </c>
      <c r="AJ439" s="4"/>
      <c r="AK439" s="25"/>
    </row>
    <row r="440" spans="1:37" x14ac:dyDescent="0.25">
      <c r="A440" s="29">
        <v>46156</v>
      </c>
      <c r="B440" s="30"/>
      <c r="C440" s="31"/>
      <c r="D440" s="2"/>
      <c r="E440" s="3"/>
      <c r="F440" s="3"/>
      <c r="G440" s="3"/>
      <c r="H440" s="4"/>
      <c r="I440" s="2" t="s">
        <v>28</v>
      </c>
      <c r="J440" s="3"/>
      <c r="K440" s="3"/>
      <c r="L440" s="4"/>
      <c r="M440" s="2"/>
      <c r="N440" s="3"/>
      <c r="O440" s="4"/>
      <c r="P440" s="2"/>
      <c r="Q440" s="3"/>
      <c r="R440" s="3"/>
      <c r="S440" s="4"/>
      <c r="T440" s="8">
        <f>ROUND(10,2)</f>
        <v>10</v>
      </c>
      <c r="U440" s="9"/>
      <c r="V440" s="10"/>
      <c r="W440" s="8">
        <f>ROUND(375,2)</f>
        <v>375</v>
      </c>
      <c r="X440" s="9"/>
      <c r="Y440" s="9"/>
      <c r="Z440" s="10"/>
      <c r="AA440" s="8">
        <f t="shared" si="13"/>
        <v>0</v>
      </c>
      <c r="AB440" s="9"/>
      <c r="AC440" s="10"/>
      <c r="AD440" s="32">
        <v>46156.873611110001</v>
      </c>
      <c r="AE440" s="33"/>
      <c r="AF440" s="32">
        <v>46157.293749999997</v>
      </c>
      <c r="AG440" s="34"/>
      <c r="AH440" s="33"/>
      <c r="AI440" s="2" t="s">
        <v>33</v>
      </c>
      <c r="AJ440" s="4"/>
      <c r="AK440" s="25"/>
    </row>
    <row r="441" spans="1:37" x14ac:dyDescent="0.25">
      <c r="A441" s="29">
        <v>46159</v>
      </c>
      <c r="B441" s="30"/>
      <c r="C441" s="31"/>
      <c r="D441" s="2"/>
      <c r="E441" s="3"/>
      <c r="F441" s="3"/>
      <c r="G441" s="3"/>
      <c r="H441" s="4"/>
      <c r="I441" s="2" t="s">
        <v>28</v>
      </c>
      <c r="J441" s="3"/>
      <c r="K441" s="3"/>
      <c r="L441" s="4"/>
      <c r="M441" s="2"/>
      <c r="N441" s="3"/>
      <c r="O441" s="4"/>
      <c r="P441" s="2"/>
      <c r="Q441" s="3"/>
      <c r="R441" s="3"/>
      <c r="S441" s="4"/>
      <c r="T441" s="5"/>
      <c r="U441" s="6"/>
      <c r="V441" s="7"/>
      <c r="W441" s="5"/>
      <c r="X441" s="6"/>
      <c r="Y441" s="6"/>
      <c r="Z441" s="7"/>
      <c r="AA441" s="8">
        <f t="shared" si="13"/>
        <v>0</v>
      </c>
      <c r="AB441" s="9"/>
      <c r="AC441" s="10"/>
      <c r="AD441" s="32">
        <v>46159.87291667</v>
      </c>
      <c r="AE441" s="33"/>
      <c r="AF441" s="32">
        <v>46160.292361109998</v>
      </c>
      <c r="AG441" s="34"/>
      <c r="AH441" s="33"/>
      <c r="AI441" s="2" t="s">
        <v>33</v>
      </c>
      <c r="AJ441" s="4"/>
      <c r="AK441" s="25"/>
    </row>
    <row r="442" spans="1:37" x14ac:dyDescent="0.25">
      <c r="A442" s="35" t="s">
        <v>11</v>
      </c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7" t="s">
        <v>92</v>
      </c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8"/>
      <c r="AK442" s="25"/>
    </row>
    <row r="443" spans="1:37" x14ac:dyDescent="0.25">
      <c r="A443" s="39" t="s">
        <v>13</v>
      </c>
      <c r="B443" s="40"/>
      <c r="C443" s="40"/>
      <c r="D443" s="40"/>
      <c r="E443" s="37" t="s">
        <v>14</v>
      </c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40" t="s">
        <v>15</v>
      </c>
      <c r="W443" s="40"/>
      <c r="X443" s="40"/>
      <c r="Y443" s="40"/>
      <c r="Z443" s="37" t="s">
        <v>16</v>
      </c>
      <c r="AA443" s="37"/>
      <c r="AB443" s="37"/>
      <c r="AC443" s="37"/>
      <c r="AD443" s="37"/>
      <c r="AE443" s="37"/>
      <c r="AF443" s="37"/>
      <c r="AG443" s="37"/>
      <c r="AH443" s="37"/>
      <c r="AI443" s="37"/>
      <c r="AJ443" s="38"/>
      <c r="AK443" s="25"/>
    </row>
    <row r="444" spans="1:37" x14ac:dyDescent="0.25">
      <c r="A444" s="41" t="s">
        <v>17</v>
      </c>
      <c r="B444" s="42"/>
      <c r="C444" s="42"/>
      <c r="D444" s="43" t="s">
        <v>18</v>
      </c>
      <c r="E444" s="43"/>
      <c r="F444" s="43"/>
      <c r="G444" s="43"/>
      <c r="H444" s="43"/>
      <c r="I444" s="44" t="s">
        <v>19</v>
      </c>
      <c r="J444" s="44"/>
      <c r="K444" s="44"/>
      <c r="L444" s="44"/>
      <c r="M444" s="45" t="s">
        <v>20</v>
      </c>
      <c r="N444" s="45"/>
      <c r="O444" s="45"/>
      <c r="P444" s="46" t="s">
        <v>21</v>
      </c>
      <c r="Q444" s="46"/>
      <c r="R444" s="46"/>
      <c r="S444" s="46"/>
      <c r="T444" s="46" t="s">
        <v>22</v>
      </c>
      <c r="U444" s="46"/>
      <c r="V444" s="46"/>
      <c r="W444" s="47" t="s">
        <v>23</v>
      </c>
      <c r="X444" s="47"/>
      <c r="Y444" s="47"/>
      <c r="Z444" s="47"/>
      <c r="AA444" s="48" t="s">
        <v>24</v>
      </c>
      <c r="AB444" s="48"/>
      <c r="AC444" s="48"/>
      <c r="AD444" s="42" t="s">
        <v>25</v>
      </c>
      <c r="AE444" s="42"/>
      <c r="AF444" s="49" t="s">
        <v>26</v>
      </c>
      <c r="AG444" s="49"/>
      <c r="AH444" s="49"/>
      <c r="AI444" s="49" t="s">
        <v>27</v>
      </c>
      <c r="AJ444" s="50"/>
      <c r="AK444" s="25"/>
    </row>
    <row r="445" spans="1:37" x14ac:dyDescent="0.25">
      <c r="A445" s="29">
        <v>46153</v>
      </c>
      <c r="B445" s="30"/>
      <c r="C445" s="31"/>
      <c r="D445" s="2"/>
      <c r="E445" s="3"/>
      <c r="F445" s="3"/>
      <c r="G445" s="3"/>
      <c r="H445" s="4"/>
      <c r="I445" s="2" t="s">
        <v>28</v>
      </c>
      <c r="J445" s="3"/>
      <c r="K445" s="3"/>
      <c r="L445" s="4"/>
      <c r="M445" s="2"/>
      <c r="N445" s="3"/>
      <c r="O445" s="4"/>
      <c r="P445" s="2"/>
      <c r="Q445" s="3"/>
      <c r="R445" s="3"/>
      <c r="S445" s="4"/>
      <c r="T445" s="8">
        <f>ROUND(10,2)</f>
        <v>10</v>
      </c>
      <c r="U445" s="9"/>
      <c r="V445" s="10"/>
      <c r="W445" s="8">
        <f>ROUND(250,2)</f>
        <v>250</v>
      </c>
      <c r="X445" s="9"/>
      <c r="Y445" s="9"/>
      <c r="Z445" s="10"/>
      <c r="AA445" s="8">
        <f>ROUND(0,2)</f>
        <v>0</v>
      </c>
      <c r="AB445" s="9"/>
      <c r="AC445" s="10"/>
      <c r="AD445" s="32">
        <v>46153.62291667</v>
      </c>
      <c r="AE445" s="33"/>
      <c r="AF445" s="32">
        <v>46154.041666669997</v>
      </c>
      <c r="AG445" s="34"/>
      <c r="AH445" s="33"/>
      <c r="AI445" s="2" t="s">
        <v>29</v>
      </c>
      <c r="AJ445" s="4"/>
      <c r="AK445" s="25"/>
    </row>
    <row r="446" spans="1:37" x14ac:dyDescent="0.25">
      <c r="A446" s="29">
        <v>46154</v>
      </c>
      <c r="B446" s="30"/>
      <c r="C446" s="31"/>
      <c r="D446" s="2"/>
      <c r="E446" s="3"/>
      <c r="F446" s="3"/>
      <c r="G446" s="3"/>
      <c r="H446" s="4"/>
      <c r="I446" s="2" t="s">
        <v>28</v>
      </c>
      <c r="J446" s="3"/>
      <c r="K446" s="3"/>
      <c r="L446" s="4"/>
      <c r="M446" s="2"/>
      <c r="N446" s="3"/>
      <c r="O446" s="4"/>
      <c r="P446" s="2"/>
      <c r="Q446" s="3"/>
      <c r="R446" s="3"/>
      <c r="S446" s="4"/>
      <c r="T446" s="8">
        <f>ROUND(10,2)</f>
        <v>10</v>
      </c>
      <c r="U446" s="9"/>
      <c r="V446" s="10"/>
      <c r="W446" s="8">
        <f>ROUND(250,2)</f>
        <v>250</v>
      </c>
      <c r="X446" s="9"/>
      <c r="Y446" s="9"/>
      <c r="Z446" s="10"/>
      <c r="AA446" s="8">
        <f>ROUND(0,2)</f>
        <v>0</v>
      </c>
      <c r="AB446" s="9"/>
      <c r="AC446" s="10"/>
      <c r="AD446" s="32">
        <v>46154.620138890001</v>
      </c>
      <c r="AE446" s="33"/>
      <c r="AF446" s="32">
        <v>46155.041666669997</v>
      </c>
      <c r="AG446" s="34"/>
      <c r="AH446" s="33"/>
      <c r="AI446" s="2" t="s">
        <v>29</v>
      </c>
      <c r="AJ446" s="4"/>
      <c r="AK446" s="25"/>
    </row>
    <row r="447" spans="1:37" x14ac:dyDescent="0.25">
      <c r="A447" s="29">
        <v>46155</v>
      </c>
      <c r="B447" s="30"/>
      <c r="C447" s="31"/>
      <c r="D447" s="2"/>
      <c r="E447" s="3"/>
      <c r="F447" s="3"/>
      <c r="G447" s="3"/>
      <c r="H447" s="4"/>
      <c r="I447" s="2" t="s">
        <v>28</v>
      </c>
      <c r="J447" s="3"/>
      <c r="K447" s="3"/>
      <c r="L447" s="4"/>
      <c r="M447" s="2"/>
      <c r="N447" s="3"/>
      <c r="O447" s="4"/>
      <c r="P447" s="2"/>
      <c r="Q447" s="3"/>
      <c r="R447" s="3"/>
      <c r="S447" s="4"/>
      <c r="T447" s="8">
        <f>ROUND(10.25,2)</f>
        <v>10.25</v>
      </c>
      <c r="U447" s="9"/>
      <c r="V447" s="10"/>
      <c r="W447" s="8">
        <f>ROUND(256.25,2)</f>
        <v>256.25</v>
      </c>
      <c r="X447" s="9"/>
      <c r="Y447" s="9"/>
      <c r="Z447" s="10"/>
      <c r="AA447" s="8">
        <f>ROUND(0,2)</f>
        <v>0</v>
      </c>
      <c r="AB447" s="9"/>
      <c r="AC447" s="10"/>
      <c r="AD447" s="32">
        <v>46155.61805556</v>
      </c>
      <c r="AE447" s="33"/>
      <c r="AF447" s="32">
        <v>46156.041666669997</v>
      </c>
      <c r="AG447" s="34"/>
      <c r="AH447" s="33"/>
      <c r="AI447" s="2" t="s">
        <v>29</v>
      </c>
      <c r="AJ447" s="4"/>
      <c r="AK447" s="25"/>
    </row>
    <row r="448" spans="1:37" x14ac:dyDescent="0.25">
      <c r="A448" s="29">
        <v>46156</v>
      </c>
      <c r="B448" s="30"/>
      <c r="C448" s="31"/>
      <c r="D448" s="2"/>
      <c r="E448" s="3"/>
      <c r="F448" s="3"/>
      <c r="G448" s="3"/>
      <c r="H448" s="4"/>
      <c r="I448" s="2" t="s">
        <v>28</v>
      </c>
      <c r="J448" s="3"/>
      <c r="K448" s="3"/>
      <c r="L448" s="4"/>
      <c r="M448" s="2"/>
      <c r="N448" s="3"/>
      <c r="O448" s="4"/>
      <c r="P448" s="2"/>
      <c r="Q448" s="3"/>
      <c r="R448" s="3"/>
      <c r="S448" s="4"/>
      <c r="T448" s="8">
        <f>ROUND(10.25,2)</f>
        <v>10.25</v>
      </c>
      <c r="U448" s="9"/>
      <c r="V448" s="10"/>
      <c r="W448" s="8">
        <f>ROUND(262.5,2)</f>
        <v>262.5</v>
      </c>
      <c r="X448" s="9"/>
      <c r="Y448" s="9"/>
      <c r="Z448" s="10"/>
      <c r="AA448" s="8">
        <f>ROUND(0,2)</f>
        <v>0</v>
      </c>
      <c r="AB448" s="9"/>
      <c r="AC448" s="10"/>
      <c r="AD448" s="32">
        <v>46156.61805556</v>
      </c>
      <c r="AE448" s="33"/>
      <c r="AF448" s="32">
        <v>46157.041666669997</v>
      </c>
      <c r="AG448" s="34"/>
      <c r="AH448" s="33"/>
      <c r="AI448" s="2" t="s">
        <v>29</v>
      </c>
      <c r="AJ448" s="4"/>
      <c r="AK448" s="25"/>
    </row>
    <row r="449" spans="1:37" x14ac:dyDescent="0.25">
      <c r="A449" s="29">
        <v>46157</v>
      </c>
      <c r="B449" s="30"/>
      <c r="C449" s="31"/>
      <c r="D449" s="2"/>
      <c r="E449" s="3"/>
      <c r="F449" s="3"/>
      <c r="G449" s="3"/>
      <c r="H449" s="4"/>
      <c r="I449" s="2" t="s">
        <v>28</v>
      </c>
      <c r="J449" s="3"/>
      <c r="K449" s="3"/>
      <c r="L449" s="4"/>
      <c r="M449" s="2"/>
      <c r="N449" s="3"/>
      <c r="O449" s="4"/>
      <c r="P449" s="2"/>
      <c r="Q449" s="3"/>
      <c r="R449" s="3"/>
      <c r="S449" s="4"/>
      <c r="T449" s="8">
        <f>ROUND(8,2)</f>
        <v>8</v>
      </c>
      <c r="U449" s="9"/>
      <c r="V449" s="10"/>
      <c r="W449" s="8">
        <f>ROUND(300,2)</f>
        <v>300</v>
      </c>
      <c r="X449" s="9"/>
      <c r="Y449" s="9"/>
      <c r="Z449" s="10"/>
      <c r="AA449" s="8">
        <f>ROUND(0,2)</f>
        <v>0</v>
      </c>
      <c r="AB449" s="9"/>
      <c r="AC449" s="10"/>
      <c r="AD449" s="32">
        <v>46157.625</v>
      </c>
      <c r="AE449" s="33"/>
      <c r="AF449" s="32">
        <v>46157.958333330003</v>
      </c>
      <c r="AG449" s="34"/>
      <c r="AH449" s="33"/>
      <c r="AI449" s="2" t="s">
        <v>29</v>
      </c>
      <c r="AJ449" s="4"/>
      <c r="AK449" s="25"/>
    </row>
    <row r="450" spans="1:37" x14ac:dyDescent="0.25">
      <c r="A450" s="35" t="s">
        <v>11</v>
      </c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7" t="s">
        <v>93</v>
      </c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8"/>
      <c r="AK450" s="25"/>
    </row>
    <row r="451" spans="1:37" x14ac:dyDescent="0.25">
      <c r="A451" s="39" t="s">
        <v>13</v>
      </c>
      <c r="B451" s="40"/>
      <c r="C451" s="40"/>
      <c r="D451" s="40"/>
      <c r="E451" s="37" t="s">
        <v>14</v>
      </c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40" t="s">
        <v>15</v>
      </c>
      <c r="W451" s="40"/>
      <c r="X451" s="40"/>
      <c r="Y451" s="40"/>
      <c r="Z451" s="37" t="s">
        <v>16</v>
      </c>
      <c r="AA451" s="37"/>
      <c r="AB451" s="37"/>
      <c r="AC451" s="37"/>
      <c r="AD451" s="37"/>
      <c r="AE451" s="37"/>
      <c r="AF451" s="37"/>
      <c r="AG451" s="37"/>
      <c r="AH451" s="37"/>
      <c r="AI451" s="37"/>
      <c r="AJ451" s="38"/>
      <c r="AK451" s="25"/>
    </row>
    <row r="452" spans="1:37" x14ac:dyDescent="0.25">
      <c r="A452" s="41" t="s">
        <v>17</v>
      </c>
      <c r="B452" s="42"/>
      <c r="C452" s="42"/>
      <c r="D452" s="43" t="s">
        <v>18</v>
      </c>
      <c r="E452" s="43"/>
      <c r="F452" s="43"/>
      <c r="G452" s="43"/>
      <c r="H452" s="43"/>
      <c r="I452" s="44" t="s">
        <v>19</v>
      </c>
      <c r="J452" s="44"/>
      <c r="K452" s="44"/>
      <c r="L452" s="44"/>
      <c r="M452" s="45" t="s">
        <v>20</v>
      </c>
      <c r="N452" s="45"/>
      <c r="O452" s="45"/>
      <c r="P452" s="46" t="s">
        <v>21</v>
      </c>
      <c r="Q452" s="46"/>
      <c r="R452" s="46"/>
      <c r="S452" s="46"/>
      <c r="T452" s="46" t="s">
        <v>22</v>
      </c>
      <c r="U452" s="46"/>
      <c r="V452" s="46"/>
      <c r="W452" s="47" t="s">
        <v>23</v>
      </c>
      <c r="X452" s="47"/>
      <c r="Y452" s="47"/>
      <c r="Z452" s="47"/>
      <c r="AA452" s="48" t="s">
        <v>24</v>
      </c>
      <c r="AB452" s="48"/>
      <c r="AC452" s="48"/>
      <c r="AD452" s="42" t="s">
        <v>25</v>
      </c>
      <c r="AE452" s="42"/>
      <c r="AF452" s="49" t="s">
        <v>26</v>
      </c>
      <c r="AG452" s="49"/>
      <c r="AH452" s="49"/>
      <c r="AI452" s="49" t="s">
        <v>27</v>
      </c>
      <c r="AJ452" s="50"/>
      <c r="AK452" s="25"/>
    </row>
    <row r="453" spans="1:37" x14ac:dyDescent="0.25">
      <c r="A453" s="29">
        <v>46153</v>
      </c>
      <c r="B453" s="30"/>
      <c r="C453" s="31"/>
      <c r="D453" s="2"/>
      <c r="E453" s="3"/>
      <c r="F453" s="3"/>
      <c r="G453" s="3"/>
      <c r="H453" s="4"/>
      <c r="I453" s="2" t="s">
        <v>28</v>
      </c>
      <c r="J453" s="3"/>
      <c r="K453" s="3"/>
      <c r="L453" s="4"/>
      <c r="M453" s="2"/>
      <c r="N453" s="3"/>
      <c r="O453" s="4"/>
      <c r="P453" s="2"/>
      <c r="Q453" s="3"/>
      <c r="R453" s="3"/>
      <c r="S453" s="4"/>
      <c r="T453" s="8">
        <f>ROUND(10,2)</f>
        <v>10</v>
      </c>
      <c r="U453" s="9"/>
      <c r="V453" s="10"/>
      <c r="W453" s="8">
        <f>ROUND(244.8,2)</f>
        <v>244.8</v>
      </c>
      <c r="X453" s="9"/>
      <c r="Y453" s="9"/>
      <c r="Z453" s="10"/>
      <c r="AA453" s="8">
        <f>ROUND(0,2)</f>
        <v>0</v>
      </c>
      <c r="AB453" s="9"/>
      <c r="AC453" s="10"/>
      <c r="AD453" s="32">
        <v>46153.617361110002</v>
      </c>
      <c r="AE453" s="33"/>
      <c r="AF453" s="32">
        <v>46154.041666669997</v>
      </c>
      <c r="AG453" s="34"/>
      <c r="AH453" s="33"/>
      <c r="AI453" s="2" t="s">
        <v>29</v>
      </c>
      <c r="AJ453" s="4"/>
      <c r="AK453" s="25"/>
    </row>
    <row r="454" spans="1:37" x14ac:dyDescent="0.25">
      <c r="A454" s="29">
        <v>46154</v>
      </c>
      <c r="B454" s="30"/>
      <c r="C454" s="31"/>
      <c r="D454" s="2"/>
      <c r="E454" s="3"/>
      <c r="F454" s="3"/>
      <c r="G454" s="3"/>
      <c r="H454" s="4"/>
      <c r="I454" s="2" t="s">
        <v>28</v>
      </c>
      <c r="J454" s="3"/>
      <c r="K454" s="3"/>
      <c r="L454" s="4"/>
      <c r="M454" s="2"/>
      <c r="N454" s="3"/>
      <c r="O454" s="4"/>
      <c r="P454" s="2"/>
      <c r="Q454" s="3"/>
      <c r="R454" s="3"/>
      <c r="S454" s="4"/>
      <c r="T454" s="8">
        <f>ROUND(10,2)</f>
        <v>10</v>
      </c>
      <c r="U454" s="9"/>
      <c r="V454" s="10"/>
      <c r="W454" s="8">
        <f>ROUND(244.8,2)</f>
        <v>244.8</v>
      </c>
      <c r="X454" s="9"/>
      <c r="Y454" s="9"/>
      <c r="Z454" s="10"/>
      <c r="AA454" s="8">
        <f>ROUND(0,2)</f>
        <v>0</v>
      </c>
      <c r="AB454" s="9"/>
      <c r="AC454" s="10"/>
      <c r="AD454" s="32">
        <v>46154.617361110002</v>
      </c>
      <c r="AE454" s="33"/>
      <c r="AF454" s="32">
        <v>46155.041666669997</v>
      </c>
      <c r="AG454" s="34"/>
      <c r="AH454" s="33"/>
      <c r="AI454" s="2" t="s">
        <v>29</v>
      </c>
      <c r="AJ454" s="4"/>
      <c r="AK454" s="25"/>
    </row>
    <row r="455" spans="1:37" x14ac:dyDescent="0.25">
      <c r="A455" s="29">
        <v>46155</v>
      </c>
      <c r="B455" s="30"/>
      <c r="C455" s="31"/>
      <c r="D455" s="2"/>
      <c r="E455" s="3"/>
      <c r="F455" s="3"/>
      <c r="G455" s="3"/>
      <c r="H455" s="4"/>
      <c r="I455" s="2" t="s">
        <v>28</v>
      </c>
      <c r="J455" s="3"/>
      <c r="K455" s="3"/>
      <c r="L455" s="4"/>
      <c r="M455" s="2"/>
      <c r="N455" s="3"/>
      <c r="O455" s="4"/>
      <c r="P455" s="2"/>
      <c r="Q455" s="3"/>
      <c r="R455" s="3"/>
      <c r="S455" s="4"/>
      <c r="T455" s="8">
        <f>ROUND(10,2)</f>
        <v>10</v>
      </c>
      <c r="U455" s="9"/>
      <c r="V455" s="10"/>
      <c r="W455" s="8">
        <f>ROUND(244.8,2)</f>
        <v>244.8</v>
      </c>
      <c r="X455" s="9"/>
      <c r="Y455" s="9"/>
      <c r="Z455" s="10"/>
      <c r="AA455" s="8">
        <f>ROUND(0,2)</f>
        <v>0</v>
      </c>
      <c r="AB455" s="9"/>
      <c r="AC455" s="10"/>
      <c r="AD455" s="32">
        <v>46155.617361110002</v>
      </c>
      <c r="AE455" s="33"/>
      <c r="AF455" s="32">
        <v>46156.041666669997</v>
      </c>
      <c r="AG455" s="34"/>
      <c r="AH455" s="33"/>
      <c r="AI455" s="2" t="s">
        <v>29</v>
      </c>
      <c r="AJ455" s="4"/>
      <c r="AK455" s="25"/>
    </row>
    <row r="456" spans="1:37" x14ac:dyDescent="0.25">
      <c r="A456" s="29">
        <v>46156</v>
      </c>
      <c r="B456" s="30"/>
      <c r="C456" s="31"/>
      <c r="D456" s="2"/>
      <c r="E456" s="3"/>
      <c r="F456" s="3"/>
      <c r="G456" s="3"/>
      <c r="H456" s="4"/>
      <c r="I456" s="2" t="s">
        <v>28</v>
      </c>
      <c r="J456" s="3"/>
      <c r="K456" s="3"/>
      <c r="L456" s="4"/>
      <c r="M456" s="2"/>
      <c r="N456" s="3"/>
      <c r="O456" s="4"/>
      <c r="P456" s="2"/>
      <c r="Q456" s="3"/>
      <c r="R456" s="3"/>
      <c r="S456" s="4"/>
      <c r="T456" s="8">
        <f>ROUND(10,2)</f>
        <v>10</v>
      </c>
      <c r="U456" s="9"/>
      <c r="V456" s="10"/>
      <c r="W456" s="8">
        <f>ROUND(244.8,2)</f>
        <v>244.8</v>
      </c>
      <c r="X456" s="9"/>
      <c r="Y456" s="9"/>
      <c r="Z456" s="10"/>
      <c r="AA456" s="8">
        <f>ROUND(0,2)</f>
        <v>0</v>
      </c>
      <c r="AB456" s="9"/>
      <c r="AC456" s="10"/>
      <c r="AD456" s="32">
        <v>46156.617361110002</v>
      </c>
      <c r="AE456" s="33"/>
      <c r="AF456" s="32">
        <v>46157.041666669997</v>
      </c>
      <c r="AG456" s="34"/>
      <c r="AH456" s="33"/>
      <c r="AI456" s="2" t="s">
        <v>29</v>
      </c>
      <c r="AJ456" s="4"/>
      <c r="AK456" s="25"/>
    </row>
    <row r="457" spans="1:37" x14ac:dyDescent="0.25">
      <c r="A457" s="29">
        <v>46157</v>
      </c>
      <c r="B457" s="30"/>
      <c r="C457" s="31"/>
      <c r="D457" s="2"/>
      <c r="E457" s="3"/>
      <c r="F457" s="3"/>
      <c r="G457" s="3"/>
      <c r="H457" s="4"/>
      <c r="I457" s="2" t="s">
        <v>28</v>
      </c>
      <c r="J457" s="3"/>
      <c r="K457" s="3"/>
      <c r="L457" s="4"/>
      <c r="M457" s="2"/>
      <c r="N457" s="3"/>
      <c r="O457" s="4"/>
      <c r="P457" s="2"/>
      <c r="Q457" s="3"/>
      <c r="R457" s="3"/>
      <c r="S457" s="4"/>
      <c r="T457" s="8">
        <f>ROUND(8,2)</f>
        <v>8</v>
      </c>
      <c r="U457" s="9"/>
      <c r="V457" s="10"/>
      <c r="W457" s="8">
        <f>ROUND(293.76,2)</f>
        <v>293.76</v>
      </c>
      <c r="X457" s="9"/>
      <c r="Y457" s="9"/>
      <c r="Z457" s="10"/>
      <c r="AA457" s="8">
        <f>ROUND(0,2)</f>
        <v>0</v>
      </c>
      <c r="AB457" s="9"/>
      <c r="AC457" s="10"/>
      <c r="AD457" s="32">
        <v>46157.617361110002</v>
      </c>
      <c r="AE457" s="33"/>
      <c r="AF457" s="32">
        <v>46157.958333330003</v>
      </c>
      <c r="AG457" s="34"/>
      <c r="AH457" s="33"/>
      <c r="AI457" s="2" t="s">
        <v>29</v>
      </c>
      <c r="AJ457" s="4"/>
      <c r="AK457" s="25"/>
    </row>
    <row r="458" spans="1:37" x14ac:dyDescent="0.25">
      <c r="A458" s="35" t="s">
        <v>11</v>
      </c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7" t="s">
        <v>94</v>
      </c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8"/>
      <c r="AK458" s="25"/>
    </row>
    <row r="459" spans="1:37" x14ac:dyDescent="0.25">
      <c r="A459" s="39" t="s">
        <v>13</v>
      </c>
      <c r="B459" s="40"/>
      <c r="C459" s="40"/>
      <c r="D459" s="40"/>
      <c r="E459" s="37" t="s">
        <v>14</v>
      </c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40" t="s">
        <v>15</v>
      </c>
      <c r="W459" s="40"/>
      <c r="X459" s="40"/>
      <c r="Y459" s="40"/>
      <c r="Z459" s="37" t="s">
        <v>16</v>
      </c>
      <c r="AA459" s="37"/>
      <c r="AB459" s="37"/>
      <c r="AC459" s="37"/>
      <c r="AD459" s="37"/>
      <c r="AE459" s="37"/>
      <c r="AF459" s="37"/>
      <c r="AG459" s="37"/>
      <c r="AH459" s="37"/>
      <c r="AI459" s="37"/>
      <c r="AJ459" s="38"/>
      <c r="AK459" s="25"/>
    </row>
    <row r="460" spans="1:37" x14ac:dyDescent="0.25">
      <c r="A460" s="41" t="s">
        <v>17</v>
      </c>
      <c r="B460" s="42"/>
      <c r="C460" s="42"/>
      <c r="D460" s="43" t="s">
        <v>18</v>
      </c>
      <c r="E460" s="43"/>
      <c r="F460" s="43"/>
      <c r="G460" s="43"/>
      <c r="H460" s="43"/>
      <c r="I460" s="44" t="s">
        <v>19</v>
      </c>
      <c r="J460" s="44"/>
      <c r="K460" s="44"/>
      <c r="L460" s="44"/>
      <c r="M460" s="45" t="s">
        <v>20</v>
      </c>
      <c r="N460" s="45"/>
      <c r="O460" s="45"/>
      <c r="P460" s="46" t="s">
        <v>21</v>
      </c>
      <c r="Q460" s="46"/>
      <c r="R460" s="46"/>
      <c r="S460" s="46"/>
      <c r="T460" s="46" t="s">
        <v>22</v>
      </c>
      <c r="U460" s="46"/>
      <c r="V460" s="46"/>
      <c r="W460" s="47" t="s">
        <v>23</v>
      </c>
      <c r="X460" s="47"/>
      <c r="Y460" s="47"/>
      <c r="Z460" s="47"/>
      <c r="AA460" s="48" t="s">
        <v>24</v>
      </c>
      <c r="AB460" s="48"/>
      <c r="AC460" s="48"/>
      <c r="AD460" s="42" t="s">
        <v>25</v>
      </c>
      <c r="AE460" s="42"/>
      <c r="AF460" s="49" t="s">
        <v>26</v>
      </c>
      <c r="AG460" s="49"/>
      <c r="AH460" s="49"/>
      <c r="AI460" s="49" t="s">
        <v>27</v>
      </c>
      <c r="AJ460" s="50"/>
      <c r="AK460" s="25"/>
    </row>
    <row r="461" spans="1:37" x14ac:dyDescent="0.25">
      <c r="A461" s="29">
        <v>46153</v>
      </c>
      <c r="B461" s="30"/>
      <c r="C461" s="31"/>
      <c r="D461" s="2"/>
      <c r="E461" s="3"/>
      <c r="F461" s="3"/>
      <c r="G461" s="3"/>
      <c r="H461" s="4"/>
      <c r="I461" s="2" t="s">
        <v>28</v>
      </c>
      <c r="J461" s="3"/>
      <c r="K461" s="3"/>
      <c r="L461" s="4"/>
      <c r="M461" s="2"/>
      <c r="N461" s="3"/>
      <c r="O461" s="4"/>
      <c r="P461" s="2"/>
      <c r="Q461" s="3"/>
      <c r="R461" s="3"/>
      <c r="S461" s="4"/>
      <c r="T461" s="8">
        <f>ROUND(10,2)</f>
        <v>10</v>
      </c>
      <c r="U461" s="9"/>
      <c r="V461" s="10"/>
      <c r="W461" s="8">
        <f>ROUND(251.7,2)</f>
        <v>251.7</v>
      </c>
      <c r="X461" s="9"/>
      <c r="Y461" s="9"/>
      <c r="Z461" s="10"/>
      <c r="AA461" s="8">
        <f>ROUND(0,2)</f>
        <v>0</v>
      </c>
      <c r="AB461" s="9"/>
      <c r="AC461" s="10"/>
      <c r="AD461" s="32">
        <v>46153.617361110002</v>
      </c>
      <c r="AE461" s="33"/>
      <c r="AF461" s="32">
        <v>46154.041666669997</v>
      </c>
      <c r="AG461" s="34"/>
      <c r="AH461" s="33"/>
      <c r="AI461" s="2" t="s">
        <v>29</v>
      </c>
      <c r="AJ461" s="4"/>
      <c r="AK461" s="25"/>
    </row>
    <row r="462" spans="1:37" x14ac:dyDescent="0.25">
      <c r="A462" s="29">
        <v>46154</v>
      </c>
      <c r="B462" s="30"/>
      <c r="C462" s="31"/>
      <c r="D462" s="2"/>
      <c r="E462" s="3"/>
      <c r="F462" s="3"/>
      <c r="G462" s="3"/>
      <c r="H462" s="4"/>
      <c r="I462" s="2" t="s">
        <v>28</v>
      </c>
      <c r="J462" s="3"/>
      <c r="K462" s="3"/>
      <c r="L462" s="4"/>
      <c r="M462" s="2"/>
      <c r="N462" s="3"/>
      <c r="O462" s="4"/>
      <c r="P462" s="2"/>
      <c r="Q462" s="3"/>
      <c r="R462" s="3"/>
      <c r="S462" s="4"/>
      <c r="T462" s="8">
        <f>ROUND(10,2)</f>
        <v>10</v>
      </c>
      <c r="U462" s="9"/>
      <c r="V462" s="10"/>
      <c r="W462" s="8">
        <f>ROUND(251.7,2)</f>
        <v>251.7</v>
      </c>
      <c r="X462" s="9"/>
      <c r="Y462" s="9"/>
      <c r="Z462" s="10"/>
      <c r="AA462" s="8">
        <f>ROUND(0,2)</f>
        <v>0</v>
      </c>
      <c r="AB462" s="9"/>
      <c r="AC462" s="10"/>
      <c r="AD462" s="32">
        <v>46154.617361110002</v>
      </c>
      <c r="AE462" s="33"/>
      <c r="AF462" s="32">
        <v>46155.041666669997</v>
      </c>
      <c r="AG462" s="34"/>
      <c r="AH462" s="33"/>
      <c r="AI462" s="2" t="s">
        <v>29</v>
      </c>
      <c r="AJ462" s="4"/>
      <c r="AK462" s="25"/>
    </row>
    <row r="463" spans="1:37" x14ac:dyDescent="0.25">
      <c r="A463" s="29">
        <v>46155</v>
      </c>
      <c r="B463" s="30"/>
      <c r="C463" s="31"/>
      <c r="D463" s="2"/>
      <c r="E463" s="3"/>
      <c r="F463" s="3"/>
      <c r="G463" s="3"/>
      <c r="H463" s="4"/>
      <c r="I463" s="2" t="s">
        <v>28</v>
      </c>
      <c r="J463" s="3"/>
      <c r="K463" s="3"/>
      <c r="L463" s="4"/>
      <c r="M463" s="2"/>
      <c r="N463" s="3"/>
      <c r="O463" s="4"/>
      <c r="P463" s="2"/>
      <c r="Q463" s="3"/>
      <c r="R463" s="3"/>
      <c r="S463" s="4"/>
      <c r="T463" s="8">
        <f>ROUND(10,2)</f>
        <v>10</v>
      </c>
      <c r="U463" s="9"/>
      <c r="V463" s="10"/>
      <c r="W463" s="8">
        <f>ROUND(251.7,2)</f>
        <v>251.7</v>
      </c>
      <c r="X463" s="9"/>
      <c r="Y463" s="9"/>
      <c r="Z463" s="10"/>
      <c r="AA463" s="8">
        <f>ROUND(0,2)</f>
        <v>0</v>
      </c>
      <c r="AB463" s="9"/>
      <c r="AC463" s="10"/>
      <c r="AD463" s="32">
        <v>46155.617361110002</v>
      </c>
      <c r="AE463" s="33"/>
      <c r="AF463" s="32">
        <v>46156.041666669997</v>
      </c>
      <c r="AG463" s="34"/>
      <c r="AH463" s="33"/>
      <c r="AI463" s="2" t="s">
        <v>29</v>
      </c>
      <c r="AJ463" s="4"/>
      <c r="AK463" s="25"/>
    </row>
    <row r="464" spans="1:37" x14ac:dyDescent="0.25">
      <c r="A464" s="29">
        <v>46156</v>
      </c>
      <c r="B464" s="30"/>
      <c r="C464" s="31"/>
      <c r="D464" s="2"/>
      <c r="E464" s="3"/>
      <c r="F464" s="3"/>
      <c r="G464" s="3"/>
      <c r="H464" s="4"/>
      <c r="I464" s="2" t="s">
        <v>28</v>
      </c>
      <c r="J464" s="3"/>
      <c r="K464" s="3"/>
      <c r="L464" s="4"/>
      <c r="M464" s="2"/>
      <c r="N464" s="3"/>
      <c r="O464" s="4"/>
      <c r="P464" s="2"/>
      <c r="Q464" s="3"/>
      <c r="R464" s="3"/>
      <c r="S464" s="4"/>
      <c r="T464" s="8">
        <f>ROUND(10,2)</f>
        <v>10</v>
      </c>
      <c r="U464" s="9"/>
      <c r="V464" s="10"/>
      <c r="W464" s="8">
        <f>ROUND(251.7,2)</f>
        <v>251.7</v>
      </c>
      <c r="X464" s="9"/>
      <c r="Y464" s="9"/>
      <c r="Z464" s="10"/>
      <c r="AA464" s="8">
        <f>ROUND(0,2)</f>
        <v>0</v>
      </c>
      <c r="AB464" s="9"/>
      <c r="AC464" s="10"/>
      <c r="AD464" s="32">
        <v>46156.617361110002</v>
      </c>
      <c r="AE464" s="33"/>
      <c r="AF464" s="32">
        <v>46157.041666669997</v>
      </c>
      <c r="AG464" s="34"/>
      <c r="AH464" s="33"/>
      <c r="AI464" s="2" t="s">
        <v>29</v>
      </c>
      <c r="AJ464" s="4"/>
      <c r="AK464" s="25"/>
    </row>
    <row r="465" spans="1:37" x14ac:dyDescent="0.25">
      <c r="A465" s="29">
        <v>46157</v>
      </c>
      <c r="B465" s="30"/>
      <c r="C465" s="31"/>
      <c r="D465" s="2"/>
      <c r="E465" s="3"/>
      <c r="F465" s="3"/>
      <c r="G465" s="3"/>
      <c r="H465" s="4"/>
      <c r="I465" s="2" t="s">
        <v>28</v>
      </c>
      <c r="J465" s="3"/>
      <c r="K465" s="3"/>
      <c r="L465" s="4"/>
      <c r="M465" s="2"/>
      <c r="N465" s="3"/>
      <c r="O465" s="4"/>
      <c r="P465" s="2"/>
      <c r="Q465" s="3"/>
      <c r="R465" s="3"/>
      <c r="S465" s="4"/>
      <c r="T465" s="8">
        <f>ROUND(8,2)</f>
        <v>8</v>
      </c>
      <c r="U465" s="9"/>
      <c r="V465" s="10"/>
      <c r="W465" s="8">
        <f>ROUND(302.04,2)</f>
        <v>302.04000000000002</v>
      </c>
      <c r="X465" s="9"/>
      <c r="Y465" s="9"/>
      <c r="Z465" s="10"/>
      <c r="AA465" s="8">
        <f>ROUND(0,2)</f>
        <v>0</v>
      </c>
      <c r="AB465" s="9"/>
      <c r="AC465" s="10"/>
      <c r="AD465" s="32">
        <v>46157.617361110002</v>
      </c>
      <c r="AE465" s="33"/>
      <c r="AF465" s="32">
        <v>46157.958333330003</v>
      </c>
      <c r="AG465" s="34"/>
      <c r="AH465" s="33"/>
      <c r="AI465" s="2" t="s">
        <v>29</v>
      </c>
      <c r="AJ465" s="4"/>
      <c r="AK465" s="25"/>
    </row>
    <row r="466" spans="1:37" x14ac:dyDescent="0.25">
      <c r="A466" s="35" t="s">
        <v>11</v>
      </c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7" t="s">
        <v>95</v>
      </c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8"/>
      <c r="AK466" s="25"/>
    </row>
    <row r="467" spans="1:37" x14ac:dyDescent="0.25">
      <c r="A467" s="39" t="s">
        <v>13</v>
      </c>
      <c r="B467" s="40"/>
      <c r="C467" s="40"/>
      <c r="D467" s="40"/>
      <c r="E467" s="37" t="s">
        <v>14</v>
      </c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40" t="s">
        <v>15</v>
      </c>
      <c r="W467" s="40"/>
      <c r="X467" s="40"/>
      <c r="Y467" s="40"/>
      <c r="Z467" s="37" t="s">
        <v>16</v>
      </c>
      <c r="AA467" s="37"/>
      <c r="AB467" s="37"/>
      <c r="AC467" s="37"/>
      <c r="AD467" s="37"/>
      <c r="AE467" s="37"/>
      <c r="AF467" s="37"/>
      <c r="AG467" s="37"/>
      <c r="AH467" s="37"/>
      <c r="AI467" s="37"/>
      <c r="AJ467" s="38"/>
      <c r="AK467" s="25"/>
    </row>
    <row r="468" spans="1:37" x14ac:dyDescent="0.25">
      <c r="A468" s="41" t="s">
        <v>17</v>
      </c>
      <c r="B468" s="42"/>
      <c r="C468" s="42"/>
      <c r="D468" s="43" t="s">
        <v>18</v>
      </c>
      <c r="E468" s="43"/>
      <c r="F468" s="43"/>
      <c r="G468" s="43"/>
      <c r="H468" s="43"/>
      <c r="I468" s="44" t="s">
        <v>19</v>
      </c>
      <c r="J468" s="44"/>
      <c r="K468" s="44"/>
      <c r="L468" s="44"/>
      <c r="M468" s="45" t="s">
        <v>20</v>
      </c>
      <c r="N468" s="45"/>
      <c r="O468" s="45"/>
      <c r="P468" s="46" t="s">
        <v>21</v>
      </c>
      <c r="Q468" s="46"/>
      <c r="R468" s="46"/>
      <c r="S468" s="46"/>
      <c r="T468" s="46" t="s">
        <v>22</v>
      </c>
      <c r="U468" s="46"/>
      <c r="V468" s="46"/>
      <c r="W468" s="47" t="s">
        <v>23</v>
      </c>
      <c r="X468" s="47"/>
      <c r="Y468" s="47"/>
      <c r="Z468" s="47"/>
      <c r="AA468" s="48" t="s">
        <v>24</v>
      </c>
      <c r="AB468" s="48"/>
      <c r="AC468" s="48"/>
      <c r="AD468" s="42" t="s">
        <v>25</v>
      </c>
      <c r="AE468" s="42"/>
      <c r="AF468" s="49" t="s">
        <v>26</v>
      </c>
      <c r="AG468" s="49"/>
      <c r="AH468" s="49"/>
      <c r="AI468" s="49" t="s">
        <v>27</v>
      </c>
      <c r="AJ468" s="50"/>
      <c r="AK468" s="25"/>
    </row>
    <row r="469" spans="1:37" x14ac:dyDescent="0.25">
      <c r="A469" s="29">
        <v>46153</v>
      </c>
      <c r="B469" s="30"/>
      <c r="C469" s="31"/>
      <c r="D469" s="2"/>
      <c r="E469" s="3"/>
      <c r="F469" s="3"/>
      <c r="G469" s="3"/>
      <c r="H469" s="4"/>
      <c r="I469" s="2" t="s">
        <v>28</v>
      </c>
      <c r="J469" s="3"/>
      <c r="K469" s="3"/>
      <c r="L469" s="4"/>
      <c r="M469" s="2"/>
      <c r="N469" s="3"/>
      <c r="O469" s="4"/>
      <c r="P469" s="2"/>
      <c r="Q469" s="3"/>
      <c r="R469" s="3"/>
      <c r="S469" s="4"/>
      <c r="T469" s="8">
        <f>ROUND(12,2)</f>
        <v>12</v>
      </c>
      <c r="U469" s="9"/>
      <c r="V469" s="10"/>
      <c r="W469" s="8">
        <f>ROUND(285.48,2)</f>
        <v>285.48</v>
      </c>
      <c r="X469" s="9"/>
      <c r="Y469" s="9"/>
      <c r="Z469" s="10"/>
      <c r="AA469" s="8">
        <f>ROUND(0,2)</f>
        <v>0</v>
      </c>
      <c r="AB469" s="9"/>
      <c r="AC469" s="10"/>
      <c r="AD469" s="32">
        <v>46153.208333330003</v>
      </c>
      <c r="AE469" s="33"/>
      <c r="AF469" s="32">
        <v>46153.71180556</v>
      </c>
      <c r="AG469" s="34"/>
      <c r="AH469" s="33"/>
      <c r="AI469" s="2" t="s">
        <v>31</v>
      </c>
      <c r="AJ469" s="4"/>
      <c r="AK469" s="25"/>
    </row>
    <row r="470" spans="1:37" x14ac:dyDescent="0.25">
      <c r="A470" s="29">
        <v>46154</v>
      </c>
      <c r="B470" s="30"/>
      <c r="C470" s="31"/>
      <c r="D470" s="2"/>
      <c r="E470" s="3"/>
      <c r="F470" s="3"/>
      <c r="G470" s="3"/>
      <c r="H470" s="4"/>
      <c r="I470" s="2" t="s">
        <v>28</v>
      </c>
      <c r="J470" s="3"/>
      <c r="K470" s="3"/>
      <c r="L470" s="4"/>
      <c r="M470" s="2"/>
      <c r="N470" s="3"/>
      <c r="O470" s="4"/>
      <c r="P470" s="2"/>
      <c r="Q470" s="3"/>
      <c r="R470" s="3"/>
      <c r="S470" s="4"/>
      <c r="T470" s="8">
        <f>ROUND(10,2)</f>
        <v>10</v>
      </c>
      <c r="U470" s="9"/>
      <c r="V470" s="10"/>
      <c r="W470" s="8">
        <f>ROUND(237.9,2)</f>
        <v>237.9</v>
      </c>
      <c r="X470" s="9"/>
      <c r="Y470" s="9"/>
      <c r="Z470" s="10"/>
      <c r="AA470" s="8">
        <f>ROUND(0,2)</f>
        <v>0</v>
      </c>
      <c r="AB470" s="9"/>
      <c r="AC470" s="10"/>
      <c r="AD470" s="32">
        <v>46154.200694439998</v>
      </c>
      <c r="AE470" s="33"/>
      <c r="AF470" s="32">
        <v>46154.62708333</v>
      </c>
      <c r="AG470" s="34"/>
      <c r="AH470" s="33"/>
      <c r="AI470" s="2" t="s">
        <v>31</v>
      </c>
      <c r="AJ470" s="4"/>
      <c r="AK470" s="25"/>
    </row>
    <row r="471" spans="1:37" x14ac:dyDescent="0.25">
      <c r="A471" s="29">
        <v>46155</v>
      </c>
      <c r="B471" s="30"/>
      <c r="C471" s="31"/>
      <c r="D471" s="2"/>
      <c r="E471" s="3"/>
      <c r="F471" s="3"/>
      <c r="G471" s="3"/>
      <c r="H471" s="4"/>
      <c r="I471" s="2" t="s">
        <v>28</v>
      </c>
      <c r="J471" s="3"/>
      <c r="K471" s="3"/>
      <c r="L471" s="4"/>
      <c r="M471" s="2"/>
      <c r="N471" s="3"/>
      <c r="O471" s="4"/>
      <c r="P471" s="2"/>
      <c r="Q471" s="3"/>
      <c r="R471" s="3"/>
      <c r="S471" s="4"/>
      <c r="T471" s="8">
        <f>ROUND(10,2)</f>
        <v>10</v>
      </c>
      <c r="U471" s="9"/>
      <c r="V471" s="10"/>
      <c r="W471" s="8">
        <f>ROUND(237.9,2)</f>
        <v>237.9</v>
      </c>
      <c r="X471" s="9"/>
      <c r="Y471" s="9"/>
      <c r="Z471" s="10"/>
      <c r="AA471" s="8">
        <f>ROUND(0,2)</f>
        <v>0</v>
      </c>
      <c r="AB471" s="9"/>
      <c r="AC471" s="10"/>
      <c r="AD471" s="32">
        <v>46155.204166670002</v>
      </c>
      <c r="AE471" s="33"/>
      <c r="AF471" s="32">
        <v>46155.629861109999</v>
      </c>
      <c r="AG471" s="34"/>
      <c r="AH471" s="33"/>
      <c r="AI471" s="2" t="s">
        <v>31</v>
      </c>
      <c r="AJ471" s="4"/>
      <c r="AK471" s="25"/>
    </row>
    <row r="472" spans="1:37" x14ac:dyDescent="0.25">
      <c r="A472" s="29">
        <v>46156</v>
      </c>
      <c r="B472" s="30"/>
      <c r="C472" s="31"/>
      <c r="D472" s="2"/>
      <c r="E472" s="3"/>
      <c r="F472" s="3"/>
      <c r="G472" s="3"/>
      <c r="H472" s="4"/>
      <c r="I472" s="2" t="s">
        <v>28</v>
      </c>
      <c r="J472" s="3"/>
      <c r="K472" s="3"/>
      <c r="L472" s="4"/>
      <c r="M472" s="2"/>
      <c r="N472" s="3"/>
      <c r="O472" s="4"/>
      <c r="P472" s="2"/>
      <c r="Q472" s="3"/>
      <c r="R472" s="3"/>
      <c r="S472" s="4"/>
      <c r="T472" s="8">
        <f>ROUND(10,2)</f>
        <v>10</v>
      </c>
      <c r="U472" s="9"/>
      <c r="V472" s="10"/>
      <c r="W472" s="8">
        <f>ROUND(261.69,2)</f>
        <v>261.69</v>
      </c>
      <c r="X472" s="9"/>
      <c r="Y472" s="9"/>
      <c r="Z472" s="10"/>
      <c r="AA472" s="8">
        <f>ROUND(0,2)</f>
        <v>0</v>
      </c>
      <c r="AB472" s="9"/>
      <c r="AC472" s="10"/>
      <c r="AD472" s="32">
        <v>46156.207638890002</v>
      </c>
      <c r="AE472" s="33"/>
      <c r="AF472" s="32">
        <v>46156.625</v>
      </c>
      <c r="AG472" s="34"/>
      <c r="AH472" s="33"/>
      <c r="AI472" s="2" t="s">
        <v>31</v>
      </c>
      <c r="AJ472" s="4"/>
      <c r="AK472" s="25"/>
    </row>
    <row r="473" spans="1:37" x14ac:dyDescent="0.25">
      <c r="A473" s="29">
        <v>46157</v>
      </c>
      <c r="B473" s="30"/>
      <c r="C473" s="31"/>
      <c r="D473" s="2"/>
      <c r="E473" s="3"/>
      <c r="F473" s="3"/>
      <c r="G473" s="3"/>
      <c r="H473" s="4"/>
      <c r="I473" s="2" t="s">
        <v>28</v>
      </c>
      <c r="J473" s="3"/>
      <c r="K473" s="3"/>
      <c r="L473" s="4"/>
      <c r="M473" s="2"/>
      <c r="N473" s="3"/>
      <c r="O473" s="4"/>
      <c r="P473" s="2"/>
      <c r="Q473" s="3"/>
      <c r="R473" s="3"/>
      <c r="S473" s="4"/>
      <c r="T473" s="8">
        <f>ROUND(10,2)</f>
        <v>10</v>
      </c>
      <c r="U473" s="9"/>
      <c r="V473" s="10"/>
      <c r="W473" s="8">
        <f>ROUND(356.85,2)</f>
        <v>356.85</v>
      </c>
      <c r="X473" s="9"/>
      <c r="Y473" s="9"/>
      <c r="Z473" s="10"/>
      <c r="AA473" s="8">
        <f>ROUND(0,2)</f>
        <v>0</v>
      </c>
      <c r="AB473" s="9"/>
      <c r="AC473" s="10"/>
      <c r="AD473" s="32">
        <v>46157.207638890002</v>
      </c>
      <c r="AE473" s="33"/>
      <c r="AF473" s="32">
        <v>46157.627777779999</v>
      </c>
      <c r="AG473" s="34"/>
      <c r="AH473" s="33"/>
      <c r="AI473" s="2" t="s">
        <v>31</v>
      </c>
      <c r="AJ473" s="4"/>
      <c r="AK473" s="25"/>
    </row>
    <row r="474" spans="1:37" x14ac:dyDescent="0.25">
      <c r="A474" s="35" t="s">
        <v>11</v>
      </c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7" t="s">
        <v>96</v>
      </c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8"/>
      <c r="AK474" s="25"/>
    </row>
    <row r="475" spans="1:37" x14ac:dyDescent="0.25">
      <c r="A475" s="39" t="s">
        <v>13</v>
      </c>
      <c r="B475" s="40"/>
      <c r="C475" s="40"/>
      <c r="D475" s="40"/>
      <c r="E475" s="37" t="s">
        <v>14</v>
      </c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40" t="s">
        <v>15</v>
      </c>
      <c r="W475" s="40"/>
      <c r="X475" s="40"/>
      <c r="Y475" s="40"/>
      <c r="Z475" s="37" t="s">
        <v>16</v>
      </c>
      <c r="AA475" s="37"/>
      <c r="AB475" s="37"/>
      <c r="AC475" s="37"/>
      <c r="AD475" s="37"/>
      <c r="AE475" s="37"/>
      <c r="AF475" s="37"/>
      <c r="AG475" s="37"/>
      <c r="AH475" s="37"/>
      <c r="AI475" s="37"/>
      <c r="AJ475" s="38"/>
      <c r="AK475" s="25"/>
    </row>
    <row r="476" spans="1:37" x14ac:dyDescent="0.25">
      <c r="A476" s="41" t="s">
        <v>17</v>
      </c>
      <c r="B476" s="42"/>
      <c r="C476" s="42"/>
      <c r="D476" s="43" t="s">
        <v>18</v>
      </c>
      <c r="E476" s="43"/>
      <c r="F476" s="43"/>
      <c r="G476" s="43"/>
      <c r="H476" s="43"/>
      <c r="I476" s="44" t="s">
        <v>19</v>
      </c>
      <c r="J476" s="44"/>
      <c r="K476" s="44"/>
      <c r="L476" s="44"/>
      <c r="M476" s="45" t="s">
        <v>20</v>
      </c>
      <c r="N476" s="45"/>
      <c r="O476" s="45"/>
      <c r="P476" s="46" t="s">
        <v>21</v>
      </c>
      <c r="Q476" s="46"/>
      <c r="R476" s="46"/>
      <c r="S476" s="46"/>
      <c r="T476" s="46" t="s">
        <v>22</v>
      </c>
      <c r="U476" s="46"/>
      <c r="V476" s="46"/>
      <c r="W476" s="47" t="s">
        <v>23</v>
      </c>
      <c r="X476" s="47"/>
      <c r="Y476" s="47"/>
      <c r="Z476" s="47"/>
      <c r="AA476" s="48" t="s">
        <v>24</v>
      </c>
      <c r="AB476" s="48"/>
      <c r="AC476" s="48"/>
      <c r="AD476" s="42" t="s">
        <v>25</v>
      </c>
      <c r="AE476" s="42"/>
      <c r="AF476" s="49" t="s">
        <v>26</v>
      </c>
      <c r="AG476" s="49"/>
      <c r="AH476" s="49"/>
      <c r="AI476" s="49" t="s">
        <v>27</v>
      </c>
      <c r="AJ476" s="50"/>
      <c r="AK476" s="25"/>
    </row>
    <row r="477" spans="1:37" x14ac:dyDescent="0.25">
      <c r="A477" s="29">
        <v>46153</v>
      </c>
      <c r="B477" s="30"/>
      <c r="C477" s="31"/>
      <c r="D477" s="2"/>
      <c r="E477" s="3"/>
      <c r="F477" s="3"/>
      <c r="G477" s="3"/>
      <c r="H477" s="4"/>
      <c r="I477" s="2" t="s">
        <v>28</v>
      </c>
      <c r="J477" s="3"/>
      <c r="K477" s="3"/>
      <c r="L477" s="4"/>
      <c r="M477" s="2"/>
      <c r="N477" s="3"/>
      <c r="O477" s="4"/>
      <c r="P477" s="2"/>
      <c r="Q477" s="3"/>
      <c r="R477" s="3"/>
      <c r="S477" s="4"/>
      <c r="T477" s="8">
        <f>ROUND(12,2)</f>
        <v>12</v>
      </c>
      <c r="U477" s="9"/>
      <c r="V477" s="10"/>
      <c r="W477" s="8">
        <f>ROUND(285.48,2)</f>
        <v>285.48</v>
      </c>
      <c r="X477" s="9"/>
      <c r="Y477" s="9"/>
      <c r="Z477" s="10"/>
      <c r="AA477" s="8">
        <f>ROUND(0,2)</f>
        <v>0</v>
      </c>
      <c r="AB477" s="9"/>
      <c r="AC477" s="10"/>
      <c r="AD477" s="32">
        <v>46153.286805559997</v>
      </c>
      <c r="AE477" s="33"/>
      <c r="AF477" s="32">
        <v>46153.792361109998</v>
      </c>
      <c r="AG477" s="34"/>
      <c r="AH477" s="33"/>
      <c r="AI477" s="2" t="s">
        <v>31</v>
      </c>
      <c r="AJ477" s="4"/>
      <c r="AK477" s="25"/>
    </row>
    <row r="478" spans="1:37" x14ac:dyDescent="0.25">
      <c r="A478" s="29">
        <v>46154</v>
      </c>
      <c r="B478" s="30"/>
      <c r="C478" s="31"/>
      <c r="D478" s="2"/>
      <c r="E478" s="3"/>
      <c r="F478" s="3"/>
      <c r="G478" s="3"/>
      <c r="H478" s="4"/>
      <c r="I478" s="2" t="s">
        <v>28</v>
      </c>
      <c r="J478" s="3"/>
      <c r="K478" s="3"/>
      <c r="L478" s="4"/>
      <c r="M478" s="2"/>
      <c r="N478" s="3"/>
      <c r="O478" s="4"/>
      <c r="P478" s="2"/>
      <c r="Q478" s="3"/>
      <c r="R478" s="3"/>
      <c r="S478" s="4"/>
      <c r="T478" s="8">
        <f>ROUND(10.25,2)</f>
        <v>10.25</v>
      </c>
      <c r="U478" s="9"/>
      <c r="V478" s="10"/>
      <c r="W478" s="8">
        <f>ROUND(243.8475,2)</f>
        <v>243.85</v>
      </c>
      <c r="X478" s="9"/>
      <c r="Y478" s="9"/>
      <c r="Z478" s="10"/>
      <c r="AA478" s="8">
        <f>ROUND(0,2)</f>
        <v>0</v>
      </c>
      <c r="AB478" s="9"/>
      <c r="AC478" s="10"/>
      <c r="AD478" s="32">
        <v>46154.202777780003</v>
      </c>
      <c r="AE478" s="33"/>
      <c r="AF478" s="32">
        <v>46154.625694440001</v>
      </c>
      <c r="AG478" s="34"/>
      <c r="AH478" s="33"/>
      <c r="AI478" s="2" t="s">
        <v>31</v>
      </c>
      <c r="AJ478" s="4"/>
      <c r="AK478" s="25"/>
    </row>
    <row r="479" spans="1:37" x14ac:dyDescent="0.25">
      <c r="A479" s="29">
        <v>46155</v>
      </c>
      <c r="B479" s="30"/>
      <c r="C479" s="31"/>
      <c r="D479" s="2"/>
      <c r="E479" s="3"/>
      <c r="F479" s="3"/>
      <c r="G479" s="3"/>
      <c r="H479" s="4"/>
      <c r="I479" s="2" t="s">
        <v>28</v>
      </c>
      <c r="J479" s="3"/>
      <c r="K479" s="3"/>
      <c r="L479" s="4"/>
      <c r="M479" s="2"/>
      <c r="N479" s="3"/>
      <c r="O479" s="4"/>
      <c r="P479" s="2"/>
      <c r="Q479" s="3"/>
      <c r="R479" s="3"/>
      <c r="S479" s="4"/>
      <c r="T479" s="8">
        <f>ROUND(10,2)</f>
        <v>10</v>
      </c>
      <c r="U479" s="9"/>
      <c r="V479" s="10"/>
      <c r="W479" s="8">
        <f>ROUND(237.9,2)</f>
        <v>237.9</v>
      </c>
      <c r="X479" s="9"/>
      <c r="Y479" s="9"/>
      <c r="Z479" s="10"/>
      <c r="AA479" s="8">
        <f>ROUND(0,2)</f>
        <v>0</v>
      </c>
      <c r="AB479" s="9"/>
      <c r="AC479" s="10"/>
      <c r="AD479" s="32">
        <v>46155.206944439997</v>
      </c>
      <c r="AE479" s="33"/>
      <c r="AF479" s="32">
        <v>46155.62847222</v>
      </c>
      <c r="AG479" s="34"/>
      <c r="AH479" s="33"/>
      <c r="AI479" s="2" t="s">
        <v>31</v>
      </c>
      <c r="AJ479" s="4"/>
      <c r="AK479" s="25"/>
    </row>
    <row r="480" spans="1:37" x14ac:dyDescent="0.25">
      <c r="A480" s="29">
        <v>46156</v>
      </c>
      <c r="B480" s="30"/>
      <c r="C480" s="31"/>
      <c r="D480" s="2"/>
      <c r="E480" s="3"/>
      <c r="F480" s="3"/>
      <c r="G480" s="3"/>
      <c r="H480" s="4"/>
      <c r="I480" s="2" t="s">
        <v>28</v>
      </c>
      <c r="J480" s="3"/>
      <c r="K480" s="3"/>
      <c r="L480" s="4"/>
      <c r="M480" s="2"/>
      <c r="N480" s="3"/>
      <c r="O480" s="4"/>
      <c r="P480" s="2"/>
      <c r="Q480" s="3"/>
      <c r="R480" s="3"/>
      <c r="S480" s="4"/>
      <c r="T480" s="8">
        <f>ROUND(12,2)</f>
        <v>12</v>
      </c>
      <c r="U480" s="9"/>
      <c r="V480" s="10"/>
      <c r="W480" s="8">
        <f>ROUND(336.03375,2)</f>
        <v>336.03</v>
      </c>
      <c r="X480" s="9"/>
      <c r="Y480" s="9"/>
      <c r="Z480" s="10"/>
      <c r="AA480" s="8">
        <f>ROUND(0,2)</f>
        <v>0</v>
      </c>
      <c r="AB480" s="9"/>
      <c r="AC480" s="10"/>
      <c r="AD480" s="32">
        <v>46156.206944439997</v>
      </c>
      <c r="AE480" s="33"/>
      <c r="AF480" s="32">
        <v>46156.709027780002</v>
      </c>
      <c r="AG480" s="34"/>
      <c r="AH480" s="33"/>
      <c r="AI480" s="2" t="s">
        <v>31</v>
      </c>
      <c r="AJ480" s="4"/>
      <c r="AK480" s="25"/>
    </row>
    <row r="481" spans="1:37" x14ac:dyDescent="0.25">
      <c r="A481" s="29">
        <v>46157</v>
      </c>
      <c r="B481" s="30"/>
      <c r="C481" s="31"/>
      <c r="D481" s="2"/>
      <c r="E481" s="3"/>
      <c r="F481" s="3"/>
      <c r="G481" s="3"/>
      <c r="H481" s="4"/>
      <c r="I481" s="2" t="s">
        <v>28</v>
      </c>
      <c r="J481" s="3"/>
      <c r="K481" s="3"/>
      <c r="L481" s="4"/>
      <c r="M481" s="2"/>
      <c r="N481" s="3"/>
      <c r="O481" s="4"/>
      <c r="P481" s="2"/>
      <c r="Q481" s="3"/>
      <c r="R481" s="3"/>
      <c r="S481" s="4"/>
      <c r="T481" s="8">
        <f>ROUND(12,2)</f>
        <v>12</v>
      </c>
      <c r="U481" s="9"/>
      <c r="V481" s="10"/>
      <c r="W481" s="8">
        <f>ROUND(428.22,2)</f>
        <v>428.22</v>
      </c>
      <c r="X481" s="9"/>
      <c r="Y481" s="9"/>
      <c r="Z481" s="10"/>
      <c r="AA481" s="8">
        <f>ROUND(0,2)</f>
        <v>0</v>
      </c>
      <c r="AB481" s="9"/>
      <c r="AC481" s="10"/>
      <c r="AD481" s="32">
        <v>46157.206944439997</v>
      </c>
      <c r="AE481" s="33"/>
      <c r="AF481" s="32">
        <v>46157.713194440003</v>
      </c>
      <c r="AG481" s="34"/>
      <c r="AH481" s="33"/>
      <c r="AI481" s="2" t="s">
        <v>31</v>
      </c>
      <c r="AJ481" s="4"/>
      <c r="AK481" s="25"/>
    </row>
    <row r="482" spans="1:37" x14ac:dyDescent="0.25">
      <c r="A482" s="35" t="s">
        <v>11</v>
      </c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7" t="s">
        <v>97</v>
      </c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8"/>
      <c r="AK482" s="25"/>
    </row>
    <row r="483" spans="1:37" x14ac:dyDescent="0.25">
      <c r="A483" s="39" t="s">
        <v>13</v>
      </c>
      <c r="B483" s="40"/>
      <c r="C483" s="40"/>
      <c r="D483" s="40"/>
      <c r="E483" s="37" t="s">
        <v>14</v>
      </c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40" t="s">
        <v>15</v>
      </c>
      <c r="W483" s="40"/>
      <c r="X483" s="40"/>
      <c r="Y483" s="40"/>
      <c r="Z483" s="37" t="s">
        <v>16</v>
      </c>
      <c r="AA483" s="37"/>
      <c r="AB483" s="37"/>
      <c r="AC483" s="37"/>
      <c r="AD483" s="37"/>
      <c r="AE483" s="37"/>
      <c r="AF483" s="37"/>
      <c r="AG483" s="37"/>
      <c r="AH483" s="37"/>
      <c r="AI483" s="37"/>
      <c r="AJ483" s="38"/>
      <c r="AK483" s="25"/>
    </row>
    <row r="484" spans="1:37" x14ac:dyDescent="0.25">
      <c r="A484" s="41" t="s">
        <v>17</v>
      </c>
      <c r="B484" s="42"/>
      <c r="C484" s="42"/>
      <c r="D484" s="43" t="s">
        <v>18</v>
      </c>
      <c r="E484" s="43"/>
      <c r="F484" s="43"/>
      <c r="G484" s="43"/>
      <c r="H484" s="43"/>
      <c r="I484" s="44" t="s">
        <v>19</v>
      </c>
      <c r="J484" s="44"/>
      <c r="K484" s="44"/>
      <c r="L484" s="44"/>
      <c r="M484" s="45" t="s">
        <v>20</v>
      </c>
      <c r="N484" s="45"/>
      <c r="O484" s="45"/>
      <c r="P484" s="46" t="s">
        <v>21</v>
      </c>
      <c r="Q484" s="46"/>
      <c r="R484" s="46"/>
      <c r="S484" s="46"/>
      <c r="T484" s="46" t="s">
        <v>22</v>
      </c>
      <c r="U484" s="46"/>
      <c r="V484" s="46"/>
      <c r="W484" s="47" t="s">
        <v>23</v>
      </c>
      <c r="X484" s="47"/>
      <c r="Y484" s="47"/>
      <c r="Z484" s="47"/>
      <c r="AA484" s="48" t="s">
        <v>24</v>
      </c>
      <c r="AB484" s="48"/>
      <c r="AC484" s="48"/>
      <c r="AD484" s="42" t="s">
        <v>25</v>
      </c>
      <c r="AE484" s="42"/>
      <c r="AF484" s="49" t="s">
        <v>26</v>
      </c>
      <c r="AG484" s="49"/>
      <c r="AH484" s="49"/>
      <c r="AI484" s="49" t="s">
        <v>27</v>
      </c>
      <c r="AJ484" s="50"/>
      <c r="AK484" s="25"/>
    </row>
    <row r="485" spans="1:37" x14ac:dyDescent="0.25">
      <c r="A485" s="29">
        <v>46153</v>
      </c>
      <c r="B485" s="30"/>
      <c r="C485" s="31"/>
      <c r="D485" s="2"/>
      <c r="E485" s="3"/>
      <c r="F485" s="3"/>
      <c r="G485" s="3"/>
      <c r="H485" s="4"/>
      <c r="I485" s="2" t="s">
        <v>28</v>
      </c>
      <c r="J485" s="3"/>
      <c r="K485" s="3"/>
      <c r="L485" s="4"/>
      <c r="M485" s="2"/>
      <c r="N485" s="3"/>
      <c r="O485" s="4"/>
      <c r="P485" s="2"/>
      <c r="Q485" s="3"/>
      <c r="R485" s="3"/>
      <c r="S485" s="4"/>
      <c r="T485" s="8">
        <f>ROUND(10.25,2)</f>
        <v>10.25</v>
      </c>
      <c r="U485" s="9"/>
      <c r="V485" s="10"/>
      <c r="W485" s="8">
        <f>ROUND(256.25,2)</f>
        <v>256.25</v>
      </c>
      <c r="X485" s="9"/>
      <c r="Y485" s="9"/>
      <c r="Z485" s="10"/>
      <c r="AA485" s="8">
        <f>ROUND(0,2)</f>
        <v>0</v>
      </c>
      <c r="AB485" s="9"/>
      <c r="AC485" s="10"/>
      <c r="AD485" s="32">
        <v>46153.617361110002</v>
      </c>
      <c r="AE485" s="33"/>
      <c r="AF485" s="32">
        <v>46154.041666669997</v>
      </c>
      <c r="AG485" s="34"/>
      <c r="AH485" s="33"/>
      <c r="AI485" s="2" t="s">
        <v>29</v>
      </c>
      <c r="AJ485" s="4"/>
      <c r="AK485" s="25"/>
    </row>
    <row r="486" spans="1:37" x14ac:dyDescent="0.25">
      <c r="A486" s="29">
        <v>46154</v>
      </c>
      <c r="B486" s="30"/>
      <c r="C486" s="31"/>
      <c r="D486" s="2"/>
      <c r="E486" s="3"/>
      <c r="F486" s="3"/>
      <c r="G486" s="3"/>
      <c r="H486" s="4"/>
      <c r="I486" s="2" t="s">
        <v>28</v>
      </c>
      <c r="J486" s="3"/>
      <c r="K486" s="3"/>
      <c r="L486" s="4"/>
      <c r="M486" s="2"/>
      <c r="N486" s="3"/>
      <c r="O486" s="4"/>
      <c r="P486" s="2"/>
      <c r="Q486" s="3"/>
      <c r="R486" s="3"/>
      <c r="S486" s="4"/>
      <c r="T486" s="8">
        <f>ROUND(10.25,2)</f>
        <v>10.25</v>
      </c>
      <c r="U486" s="9"/>
      <c r="V486" s="10"/>
      <c r="W486" s="8">
        <f>ROUND(256.25,2)</f>
        <v>256.25</v>
      </c>
      <c r="X486" s="9"/>
      <c r="Y486" s="9"/>
      <c r="Z486" s="10"/>
      <c r="AA486" s="8">
        <f>ROUND(0,2)</f>
        <v>0</v>
      </c>
      <c r="AB486" s="9"/>
      <c r="AC486" s="10"/>
      <c r="AD486" s="32">
        <v>46154.61805556</v>
      </c>
      <c r="AE486" s="33"/>
      <c r="AF486" s="32">
        <v>46155.041666669997</v>
      </c>
      <c r="AG486" s="34"/>
      <c r="AH486" s="33"/>
      <c r="AI486" s="2" t="s">
        <v>29</v>
      </c>
      <c r="AJ486" s="4"/>
      <c r="AK486" s="25"/>
    </row>
    <row r="487" spans="1:37" x14ac:dyDescent="0.25">
      <c r="A487" s="29">
        <v>46155</v>
      </c>
      <c r="B487" s="30"/>
      <c r="C487" s="31"/>
      <c r="D487" s="2"/>
      <c r="E487" s="3"/>
      <c r="F487" s="3"/>
      <c r="G487" s="3"/>
      <c r="H487" s="4"/>
      <c r="I487" s="2" t="s">
        <v>28</v>
      </c>
      <c r="J487" s="3"/>
      <c r="K487" s="3"/>
      <c r="L487" s="4"/>
      <c r="M487" s="2"/>
      <c r="N487" s="3"/>
      <c r="O487" s="4"/>
      <c r="P487" s="2"/>
      <c r="Q487" s="3"/>
      <c r="R487" s="3"/>
      <c r="S487" s="4"/>
      <c r="T487" s="8">
        <f>ROUND(12.25,2)</f>
        <v>12.25</v>
      </c>
      <c r="U487" s="9"/>
      <c r="V487" s="10"/>
      <c r="W487" s="8">
        <f>ROUND(306.25,2)</f>
        <v>306.25</v>
      </c>
      <c r="X487" s="9"/>
      <c r="Y487" s="9"/>
      <c r="Z487" s="10"/>
      <c r="AA487" s="8">
        <f>ROUND(0,2)</f>
        <v>0</v>
      </c>
      <c r="AB487" s="9"/>
      <c r="AC487" s="10"/>
      <c r="AD487" s="32">
        <v>46155.61805556</v>
      </c>
      <c r="AE487" s="33"/>
      <c r="AF487" s="32">
        <v>46156.125</v>
      </c>
      <c r="AG487" s="34"/>
      <c r="AH487" s="33"/>
      <c r="AI487" s="2" t="s">
        <v>29</v>
      </c>
      <c r="AJ487" s="4"/>
      <c r="AK487" s="25"/>
    </row>
    <row r="488" spans="1:37" x14ac:dyDescent="0.25">
      <c r="A488" s="29">
        <v>46156</v>
      </c>
      <c r="B488" s="30"/>
      <c r="C488" s="31"/>
      <c r="D488" s="2"/>
      <c r="E488" s="3"/>
      <c r="F488" s="3"/>
      <c r="G488" s="3"/>
      <c r="H488" s="4"/>
      <c r="I488" s="2" t="s">
        <v>28</v>
      </c>
      <c r="J488" s="3"/>
      <c r="K488" s="3"/>
      <c r="L488" s="4"/>
      <c r="M488" s="2"/>
      <c r="N488" s="3"/>
      <c r="O488" s="4"/>
      <c r="P488" s="2"/>
      <c r="Q488" s="3"/>
      <c r="R488" s="3"/>
      <c r="S488" s="4"/>
      <c r="T488" s="8">
        <f>ROUND(12.25,2)</f>
        <v>12.25</v>
      </c>
      <c r="U488" s="9"/>
      <c r="V488" s="10"/>
      <c r="W488" s="8">
        <f>ROUND(368.75,2)</f>
        <v>368.75</v>
      </c>
      <c r="X488" s="9"/>
      <c r="Y488" s="9"/>
      <c r="Z488" s="10"/>
      <c r="AA488" s="8">
        <f>ROUND(0,2)</f>
        <v>0</v>
      </c>
      <c r="AB488" s="9"/>
      <c r="AC488" s="10"/>
      <c r="AD488" s="32">
        <v>46156.61805556</v>
      </c>
      <c r="AE488" s="33"/>
      <c r="AF488" s="32">
        <v>46157.125</v>
      </c>
      <c r="AG488" s="34"/>
      <c r="AH488" s="33"/>
      <c r="AI488" s="2" t="s">
        <v>29</v>
      </c>
      <c r="AJ488" s="4"/>
      <c r="AK488" s="25"/>
    </row>
    <row r="489" spans="1:37" x14ac:dyDescent="0.25">
      <c r="A489" s="29">
        <v>46157</v>
      </c>
      <c r="B489" s="30"/>
      <c r="C489" s="31"/>
      <c r="D489" s="2"/>
      <c r="E489" s="3"/>
      <c r="F489" s="3"/>
      <c r="G489" s="3"/>
      <c r="H489" s="4"/>
      <c r="I489" s="2" t="s">
        <v>28</v>
      </c>
      <c r="J489" s="3"/>
      <c r="K489" s="3"/>
      <c r="L489" s="4"/>
      <c r="M489" s="2"/>
      <c r="N489" s="3"/>
      <c r="O489" s="4"/>
      <c r="P489" s="2"/>
      <c r="Q489" s="3"/>
      <c r="R489" s="3"/>
      <c r="S489" s="4"/>
      <c r="T489" s="8">
        <f>ROUND(8.25,2)</f>
        <v>8.25</v>
      </c>
      <c r="U489" s="9"/>
      <c r="V489" s="10"/>
      <c r="W489" s="8">
        <f>ROUND(309.375,2)</f>
        <v>309.38</v>
      </c>
      <c r="X489" s="9"/>
      <c r="Y489" s="9"/>
      <c r="Z489" s="10"/>
      <c r="AA489" s="8">
        <f>ROUND(0,2)</f>
        <v>0</v>
      </c>
      <c r="AB489" s="9"/>
      <c r="AC489" s="10"/>
      <c r="AD489" s="32">
        <v>46157.61805556</v>
      </c>
      <c r="AE489" s="33"/>
      <c r="AF489" s="32">
        <v>46157.958333330003</v>
      </c>
      <c r="AG489" s="34"/>
      <c r="AH489" s="33"/>
      <c r="AI489" s="2" t="s">
        <v>29</v>
      </c>
      <c r="AJ489" s="4"/>
      <c r="AK489" s="25"/>
    </row>
    <row r="490" spans="1:37" x14ac:dyDescent="0.25">
      <c r="A490" s="17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9"/>
      <c r="AK490" s="25"/>
    </row>
    <row r="491" spans="1:37" x14ac:dyDescent="0.25">
      <c r="A491" s="14" t="s">
        <v>98</v>
      </c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25"/>
    </row>
    <row r="492" spans="1:37" x14ac:dyDescent="0.25">
      <c r="A492" s="26" t="s">
        <v>99</v>
      </c>
      <c r="B492" s="27"/>
      <c r="C492" s="27"/>
      <c r="D492" s="27"/>
      <c r="E492" s="28"/>
      <c r="F492" s="26" t="s">
        <v>100</v>
      </c>
      <c r="G492" s="27"/>
      <c r="H492" s="27"/>
      <c r="I492" s="27"/>
      <c r="J492" s="27"/>
      <c r="K492" s="27"/>
      <c r="L492" s="27"/>
      <c r="M492" s="28"/>
      <c r="N492" s="26" t="s">
        <v>101</v>
      </c>
      <c r="O492" s="27"/>
      <c r="P492" s="27"/>
      <c r="Q492" s="27"/>
      <c r="R492" s="28"/>
      <c r="S492" s="26" t="s">
        <v>102</v>
      </c>
      <c r="T492" s="27"/>
      <c r="U492" s="27"/>
      <c r="V492" s="27"/>
      <c r="W492" s="28"/>
      <c r="X492" s="26" t="s">
        <v>22</v>
      </c>
      <c r="Y492" s="27"/>
      <c r="Z492" s="27"/>
      <c r="AA492" s="27"/>
      <c r="AB492" s="28"/>
      <c r="AC492" s="26" t="s">
        <v>23</v>
      </c>
      <c r="AD492" s="27"/>
      <c r="AE492" s="27"/>
      <c r="AF492" s="27"/>
      <c r="AG492" s="28"/>
      <c r="AH492" s="26" t="s">
        <v>24</v>
      </c>
      <c r="AI492" s="27"/>
      <c r="AJ492" s="28"/>
      <c r="AK492" s="25"/>
    </row>
    <row r="493" spans="1:37" x14ac:dyDescent="0.25">
      <c r="A493" s="20" t="s">
        <v>14</v>
      </c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2"/>
      <c r="AK493" s="25"/>
    </row>
    <row r="494" spans="1:37" x14ac:dyDescent="0.25">
      <c r="A494" s="20"/>
      <c r="B494" s="21"/>
      <c r="C494" s="21"/>
      <c r="D494" s="21"/>
      <c r="E494" s="21"/>
      <c r="F494" s="21" t="s">
        <v>103</v>
      </c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2"/>
      <c r="AK494" s="25"/>
    </row>
    <row r="495" spans="1:37" x14ac:dyDescent="0.25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4" t="s">
        <v>12</v>
      </c>
      <c r="O495" s="14"/>
      <c r="P495" s="14"/>
      <c r="Q495" s="14"/>
      <c r="R495" s="14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24"/>
      <c r="AK495" s="25"/>
    </row>
    <row r="496" spans="1:37" x14ac:dyDescent="0.25">
      <c r="A496" s="2"/>
      <c r="B496" s="3"/>
      <c r="C496" s="3"/>
      <c r="D496" s="3"/>
      <c r="E496" s="4"/>
      <c r="F496" s="2"/>
      <c r="G496" s="3"/>
      <c r="H496" s="3"/>
      <c r="I496" s="3"/>
      <c r="J496" s="3"/>
      <c r="K496" s="3"/>
      <c r="L496" s="3"/>
      <c r="M496" s="4"/>
      <c r="N496" s="2"/>
      <c r="O496" s="3"/>
      <c r="P496" s="3"/>
      <c r="Q496" s="3"/>
      <c r="R496" s="4"/>
      <c r="S496" s="2" t="s">
        <v>104</v>
      </c>
      <c r="T496" s="3"/>
      <c r="U496" s="3"/>
      <c r="V496" s="3"/>
      <c r="W496" s="4"/>
      <c r="X496" s="8">
        <f>ROUND(40,2)</f>
        <v>40</v>
      </c>
      <c r="Y496" s="9"/>
      <c r="Z496" s="9"/>
      <c r="AA496" s="9"/>
      <c r="AB496" s="10"/>
      <c r="AC496" s="8">
        <f>ROUND(959.2,2)</f>
        <v>959.2</v>
      </c>
      <c r="AD496" s="9"/>
      <c r="AE496" s="9"/>
      <c r="AF496" s="9"/>
      <c r="AG496" s="10"/>
      <c r="AH496" s="8">
        <f t="shared" ref="AH496:AH505" si="14">ROUND(0,2)</f>
        <v>0</v>
      </c>
      <c r="AI496" s="9"/>
      <c r="AJ496" s="10"/>
      <c r="AK496" s="25"/>
    </row>
    <row r="497" spans="1:37" x14ac:dyDescent="0.25">
      <c r="A497" s="2"/>
      <c r="B497" s="3"/>
      <c r="C497" s="3"/>
      <c r="D497" s="3"/>
      <c r="E497" s="4"/>
      <c r="F497" s="2"/>
      <c r="G497" s="3"/>
      <c r="H497" s="3"/>
      <c r="I497" s="3"/>
      <c r="J497" s="3"/>
      <c r="K497" s="3"/>
      <c r="L497" s="3"/>
      <c r="M497" s="4"/>
      <c r="N497" s="2"/>
      <c r="O497" s="3"/>
      <c r="P497" s="3"/>
      <c r="Q497" s="3"/>
      <c r="R497" s="4"/>
      <c r="S497" s="2" t="s">
        <v>105</v>
      </c>
      <c r="T497" s="3"/>
      <c r="U497" s="3"/>
      <c r="V497" s="3"/>
      <c r="W497" s="4"/>
      <c r="X497" s="8">
        <f>ROUND(40,2)</f>
        <v>40</v>
      </c>
      <c r="Y497" s="9"/>
      <c r="Z497" s="9"/>
      <c r="AA497" s="9"/>
      <c r="AB497" s="10"/>
      <c r="AC497" s="8">
        <f>ROUND(959.2,2)</f>
        <v>959.2</v>
      </c>
      <c r="AD497" s="9"/>
      <c r="AE497" s="9"/>
      <c r="AF497" s="9"/>
      <c r="AG497" s="10"/>
      <c r="AH497" s="8">
        <f t="shared" si="14"/>
        <v>0</v>
      </c>
      <c r="AI497" s="9"/>
      <c r="AJ497" s="10"/>
      <c r="AK497" s="25"/>
    </row>
    <row r="498" spans="1:37" x14ac:dyDescent="0.25">
      <c r="A498" s="2"/>
      <c r="B498" s="3"/>
      <c r="C498" s="3"/>
      <c r="D498" s="3"/>
      <c r="E498" s="4"/>
      <c r="F498" s="2"/>
      <c r="G498" s="3"/>
      <c r="H498" s="3"/>
      <c r="I498" s="3"/>
      <c r="J498" s="3"/>
      <c r="K498" s="3"/>
      <c r="L498" s="3"/>
      <c r="M498" s="4"/>
      <c r="N498" s="2"/>
      <c r="O498" s="3"/>
      <c r="P498" s="3"/>
      <c r="Q498" s="3"/>
      <c r="R498" s="4"/>
      <c r="S498" s="2" t="s">
        <v>106</v>
      </c>
      <c r="T498" s="3"/>
      <c r="U498" s="3"/>
      <c r="V498" s="3"/>
      <c r="W498" s="4"/>
      <c r="X498" s="8">
        <f>ROUND(12,2)</f>
        <v>12</v>
      </c>
      <c r="Y498" s="9"/>
      <c r="Z498" s="9"/>
      <c r="AA498" s="9"/>
      <c r="AB498" s="10"/>
      <c r="AC498" s="8">
        <f>ROUND(9,2)</f>
        <v>9</v>
      </c>
      <c r="AD498" s="9"/>
      <c r="AE498" s="9"/>
      <c r="AF498" s="9"/>
      <c r="AG498" s="10"/>
      <c r="AH498" s="8">
        <f t="shared" si="14"/>
        <v>0</v>
      </c>
      <c r="AI498" s="9"/>
      <c r="AJ498" s="10"/>
      <c r="AK498" s="25"/>
    </row>
    <row r="499" spans="1:37" x14ac:dyDescent="0.25">
      <c r="A499" s="2"/>
      <c r="B499" s="3"/>
      <c r="C499" s="3"/>
      <c r="D499" s="3"/>
      <c r="E499" s="4"/>
      <c r="F499" s="2"/>
      <c r="G499" s="3"/>
      <c r="H499" s="3"/>
      <c r="I499" s="3"/>
      <c r="J499" s="3"/>
      <c r="K499" s="3"/>
      <c r="L499" s="3"/>
      <c r="M499" s="4"/>
      <c r="N499" s="2"/>
      <c r="O499" s="3"/>
      <c r="P499" s="3"/>
      <c r="Q499" s="3"/>
      <c r="R499" s="4"/>
      <c r="S499" s="2" t="s">
        <v>107</v>
      </c>
      <c r="T499" s="3"/>
      <c r="U499" s="3"/>
      <c r="V499" s="3"/>
      <c r="W499" s="4"/>
      <c r="X499" s="8">
        <f>ROUND(52,2)</f>
        <v>52</v>
      </c>
      <c r="Y499" s="9"/>
      <c r="Z499" s="9"/>
      <c r="AA499" s="9"/>
      <c r="AB499" s="10"/>
      <c r="AC499" s="8">
        <f>ROUND(1390.84,2)</f>
        <v>1390.84</v>
      </c>
      <c r="AD499" s="9"/>
      <c r="AE499" s="9"/>
      <c r="AF499" s="9"/>
      <c r="AG499" s="10"/>
      <c r="AH499" s="8">
        <f t="shared" si="14"/>
        <v>0</v>
      </c>
      <c r="AI499" s="9"/>
      <c r="AJ499" s="10"/>
      <c r="AK499" s="25"/>
    </row>
    <row r="500" spans="1:37" x14ac:dyDescent="0.25">
      <c r="A500" s="2"/>
      <c r="B500" s="3"/>
      <c r="C500" s="3"/>
      <c r="D500" s="3"/>
      <c r="E500" s="4"/>
      <c r="F500" s="2"/>
      <c r="G500" s="3"/>
      <c r="H500" s="3"/>
      <c r="I500" s="3"/>
      <c r="J500" s="3"/>
      <c r="K500" s="3"/>
      <c r="L500" s="3"/>
      <c r="M500" s="4"/>
      <c r="N500" s="2"/>
      <c r="O500" s="3"/>
      <c r="P500" s="3"/>
      <c r="Q500" s="3"/>
      <c r="R500" s="4"/>
      <c r="S500" s="2" t="s">
        <v>108</v>
      </c>
      <c r="T500" s="3"/>
      <c r="U500" s="3"/>
      <c r="V500" s="3"/>
      <c r="W500" s="4"/>
      <c r="X500" s="8">
        <f>ROUND(52,2)</f>
        <v>52</v>
      </c>
      <c r="Y500" s="9"/>
      <c r="Z500" s="9"/>
      <c r="AA500" s="9"/>
      <c r="AB500" s="10"/>
      <c r="AC500" s="8">
        <f>ROUND(1390.84,2)</f>
        <v>1390.84</v>
      </c>
      <c r="AD500" s="9"/>
      <c r="AE500" s="9"/>
      <c r="AF500" s="9"/>
      <c r="AG500" s="10"/>
      <c r="AH500" s="8">
        <f t="shared" si="14"/>
        <v>0</v>
      </c>
      <c r="AI500" s="9"/>
      <c r="AJ500" s="10"/>
      <c r="AK500" s="25"/>
    </row>
    <row r="501" spans="1:37" x14ac:dyDescent="0.25">
      <c r="A501" s="2"/>
      <c r="B501" s="3"/>
      <c r="C501" s="3"/>
      <c r="D501" s="3"/>
      <c r="E501" s="4"/>
      <c r="F501" s="2"/>
      <c r="G501" s="3"/>
      <c r="H501" s="3"/>
      <c r="I501" s="3"/>
      <c r="J501" s="3"/>
      <c r="K501" s="3"/>
      <c r="L501" s="3"/>
      <c r="M501" s="4"/>
      <c r="N501" s="2"/>
      <c r="O501" s="3"/>
      <c r="P501" s="3"/>
      <c r="Q501" s="3"/>
      <c r="R501" s="4"/>
      <c r="S501" s="2" t="s">
        <v>109</v>
      </c>
      <c r="T501" s="3"/>
      <c r="U501" s="3"/>
      <c r="V501" s="3"/>
      <c r="W501" s="4"/>
      <c r="X501" s="8">
        <f>ROUND(40,2)</f>
        <v>40</v>
      </c>
      <c r="Y501" s="9"/>
      <c r="Z501" s="9"/>
      <c r="AA501" s="9"/>
      <c r="AB501" s="10"/>
      <c r="AC501" s="8">
        <f>ROUND(20,2)</f>
        <v>20</v>
      </c>
      <c r="AD501" s="9"/>
      <c r="AE501" s="9"/>
      <c r="AF501" s="9"/>
      <c r="AG501" s="10"/>
      <c r="AH501" s="8">
        <f t="shared" si="14"/>
        <v>0</v>
      </c>
      <c r="AI501" s="9"/>
      <c r="AJ501" s="10"/>
      <c r="AK501" s="25"/>
    </row>
    <row r="502" spans="1:37" x14ac:dyDescent="0.25">
      <c r="A502" s="2"/>
      <c r="B502" s="3"/>
      <c r="C502" s="3"/>
      <c r="D502" s="3"/>
      <c r="E502" s="4"/>
      <c r="F502" s="2"/>
      <c r="G502" s="3"/>
      <c r="H502" s="3"/>
      <c r="I502" s="3"/>
      <c r="J502" s="3"/>
      <c r="K502" s="3"/>
      <c r="L502" s="3"/>
      <c r="M502" s="4"/>
      <c r="N502" s="2"/>
      <c r="O502" s="3"/>
      <c r="P502" s="3"/>
      <c r="Q502" s="3"/>
      <c r="R502" s="4"/>
      <c r="S502" s="2" t="s">
        <v>110</v>
      </c>
      <c r="T502" s="3"/>
      <c r="U502" s="3"/>
      <c r="V502" s="3"/>
      <c r="W502" s="4"/>
      <c r="X502" s="8">
        <f>ROUND(40,2)</f>
        <v>40</v>
      </c>
      <c r="Y502" s="9"/>
      <c r="Z502" s="9"/>
      <c r="AA502" s="9"/>
      <c r="AB502" s="10"/>
      <c r="AC502" s="8">
        <f>ROUND(959.2,2)</f>
        <v>959.2</v>
      </c>
      <c r="AD502" s="9"/>
      <c r="AE502" s="9"/>
      <c r="AF502" s="9"/>
      <c r="AG502" s="10"/>
      <c r="AH502" s="8">
        <f t="shared" si="14"/>
        <v>0</v>
      </c>
      <c r="AI502" s="9"/>
      <c r="AJ502" s="10"/>
      <c r="AK502" s="25"/>
    </row>
    <row r="503" spans="1:37" x14ac:dyDescent="0.25">
      <c r="A503" s="2"/>
      <c r="B503" s="3"/>
      <c r="C503" s="3"/>
      <c r="D503" s="3"/>
      <c r="E503" s="4"/>
      <c r="F503" s="2"/>
      <c r="G503" s="3"/>
      <c r="H503" s="3"/>
      <c r="I503" s="3"/>
      <c r="J503" s="3"/>
      <c r="K503" s="3"/>
      <c r="L503" s="3"/>
      <c r="M503" s="4"/>
      <c r="N503" s="2"/>
      <c r="O503" s="3"/>
      <c r="P503" s="3"/>
      <c r="Q503" s="3"/>
      <c r="R503" s="4"/>
      <c r="S503" s="2" t="s">
        <v>111</v>
      </c>
      <c r="T503" s="3"/>
      <c r="U503" s="3"/>
      <c r="V503" s="3"/>
      <c r="W503" s="4"/>
      <c r="X503" s="8">
        <f>ROUND(12,2)</f>
        <v>12</v>
      </c>
      <c r="Y503" s="9"/>
      <c r="Z503" s="9"/>
      <c r="AA503" s="9"/>
      <c r="AB503" s="10"/>
      <c r="AC503" s="8">
        <f>ROUND(431.64,2)</f>
        <v>431.64</v>
      </c>
      <c r="AD503" s="9"/>
      <c r="AE503" s="9"/>
      <c r="AF503" s="9"/>
      <c r="AG503" s="10"/>
      <c r="AH503" s="8">
        <f t="shared" si="14"/>
        <v>0</v>
      </c>
      <c r="AI503" s="9"/>
      <c r="AJ503" s="10"/>
      <c r="AK503" s="25"/>
    </row>
    <row r="504" spans="1:37" x14ac:dyDescent="0.25">
      <c r="A504" s="2"/>
      <c r="B504" s="3"/>
      <c r="C504" s="3"/>
      <c r="D504" s="3"/>
      <c r="E504" s="4"/>
      <c r="F504" s="2"/>
      <c r="G504" s="3"/>
      <c r="H504" s="3"/>
      <c r="I504" s="3"/>
      <c r="J504" s="3"/>
      <c r="K504" s="3"/>
      <c r="L504" s="3"/>
      <c r="M504" s="4"/>
      <c r="N504" s="2"/>
      <c r="O504" s="3"/>
      <c r="P504" s="3"/>
      <c r="Q504" s="3"/>
      <c r="R504" s="4"/>
      <c r="S504" s="2" t="s">
        <v>112</v>
      </c>
      <c r="T504" s="3"/>
      <c r="U504" s="3"/>
      <c r="V504" s="3"/>
      <c r="W504" s="4"/>
      <c r="X504" s="8">
        <f>ROUND(12,2)</f>
        <v>12</v>
      </c>
      <c r="Y504" s="9"/>
      <c r="Z504" s="9"/>
      <c r="AA504" s="9"/>
      <c r="AB504" s="10"/>
      <c r="AC504" s="8">
        <f>ROUND(431.64,2)</f>
        <v>431.64</v>
      </c>
      <c r="AD504" s="9"/>
      <c r="AE504" s="9"/>
      <c r="AF504" s="9"/>
      <c r="AG504" s="10"/>
      <c r="AH504" s="8">
        <f t="shared" si="14"/>
        <v>0</v>
      </c>
      <c r="AI504" s="9"/>
      <c r="AJ504" s="10"/>
      <c r="AK504" s="25"/>
    </row>
    <row r="505" spans="1:37" x14ac:dyDescent="0.25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4"/>
      <c r="O505" s="14"/>
      <c r="P505" s="14"/>
      <c r="Q505" s="14"/>
      <c r="R505" s="14"/>
      <c r="S505" s="12"/>
      <c r="T505" s="12"/>
      <c r="U505" s="12"/>
      <c r="V505" s="12"/>
      <c r="W505" s="12"/>
      <c r="X505" s="15">
        <f>ROUND(300,2)</f>
        <v>300</v>
      </c>
      <c r="Y505" s="15"/>
      <c r="Z505" s="15"/>
      <c r="AA505" s="15"/>
      <c r="AB505" s="15"/>
      <c r="AC505" s="15">
        <f>ROUND(6551.56,2)</f>
        <v>6551.56</v>
      </c>
      <c r="AD505" s="15"/>
      <c r="AE505" s="15"/>
      <c r="AF505" s="15"/>
      <c r="AG505" s="15"/>
      <c r="AH505" s="15">
        <f t="shared" si="14"/>
        <v>0</v>
      </c>
      <c r="AI505" s="15"/>
      <c r="AJ505" s="16"/>
      <c r="AK505" s="25"/>
    </row>
    <row r="506" spans="1:37" x14ac:dyDescent="0.25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4" t="s">
        <v>30</v>
      </c>
      <c r="O506" s="14"/>
      <c r="P506" s="14"/>
      <c r="Q506" s="14"/>
      <c r="R506" s="14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24"/>
      <c r="AK506" s="25"/>
    </row>
    <row r="507" spans="1:37" x14ac:dyDescent="0.25">
      <c r="A507" s="2"/>
      <c r="B507" s="3"/>
      <c r="C507" s="3"/>
      <c r="D507" s="3"/>
      <c r="E507" s="4"/>
      <c r="F507" s="2"/>
      <c r="G507" s="3"/>
      <c r="H507" s="3"/>
      <c r="I507" s="3"/>
      <c r="J507" s="3"/>
      <c r="K507" s="3"/>
      <c r="L507" s="3"/>
      <c r="M507" s="4"/>
      <c r="N507" s="2"/>
      <c r="O507" s="3"/>
      <c r="P507" s="3"/>
      <c r="Q507" s="3"/>
      <c r="R507" s="4"/>
      <c r="S507" s="2" t="s">
        <v>107</v>
      </c>
      <c r="T507" s="3"/>
      <c r="U507" s="3"/>
      <c r="V507" s="3"/>
      <c r="W507" s="4"/>
      <c r="X507" s="8">
        <f>ROUND(52,2)</f>
        <v>52</v>
      </c>
      <c r="Y507" s="9"/>
      <c r="Z507" s="9"/>
      <c r="AA507" s="9"/>
      <c r="AB507" s="10"/>
      <c r="AC507" s="8">
        <f>ROUND(1390.84,2)</f>
        <v>1390.84</v>
      </c>
      <c r="AD507" s="9"/>
      <c r="AE507" s="9"/>
      <c r="AF507" s="9"/>
      <c r="AG507" s="10"/>
      <c r="AH507" s="8">
        <f t="shared" ref="AH507:AH514" si="15">ROUND(0,2)</f>
        <v>0</v>
      </c>
      <c r="AI507" s="9"/>
      <c r="AJ507" s="10"/>
      <c r="AK507" s="25"/>
    </row>
    <row r="508" spans="1:37" x14ac:dyDescent="0.25">
      <c r="A508" s="2"/>
      <c r="B508" s="3"/>
      <c r="C508" s="3"/>
      <c r="D508" s="3"/>
      <c r="E508" s="4"/>
      <c r="F508" s="2"/>
      <c r="G508" s="3"/>
      <c r="H508" s="3"/>
      <c r="I508" s="3"/>
      <c r="J508" s="3"/>
      <c r="K508" s="3"/>
      <c r="L508" s="3"/>
      <c r="M508" s="4"/>
      <c r="N508" s="2"/>
      <c r="O508" s="3"/>
      <c r="P508" s="3"/>
      <c r="Q508" s="3"/>
      <c r="R508" s="4"/>
      <c r="S508" s="2" t="s">
        <v>108</v>
      </c>
      <c r="T508" s="3"/>
      <c r="U508" s="3"/>
      <c r="V508" s="3"/>
      <c r="W508" s="4"/>
      <c r="X508" s="8">
        <f>ROUND(52,2)</f>
        <v>52</v>
      </c>
      <c r="Y508" s="9"/>
      <c r="Z508" s="9"/>
      <c r="AA508" s="9"/>
      <c r="AB508" s="10"/>
      <c r="AC508" s="8">
        <f>ROUND(1390.84,2)</f>
        <v>1390.84</v>
      </c>
      <c r="AD508" s="9"/>
      <c r="AE508" s="9"/>
      <c r="AF508" s="9"/>
      <c r="AG508" s="10"/>
      <c r="AH508" s="8">
        <f t="shared" si="15"/>
        <v>0</v>
      </c>
      <c r="AI508" s="9"/>
      <c r="AJ508" s="10"/>
      <c r="AK508" s="25"/>
    </row>
    <row r="509" spans="1:37" x14ac:dyDescent="0.25">
      <c r="A509" s="2"/>
      <c r="B509" s="3"/>
      <c r="C509" s="3"/>
      <c r="D509" s="3"/>
      <c r="E509" s="4"/>
      <c r="F509" s="2"/>
      <c r="G509" s="3"/>
      <c r="H509" s="3"/>
      <c r="I509" s="3"/>
      <c r="J509" s="3"/>
      <c r="K509" s="3"/>
      <c r="L509" s="3"/>
      <c r="M509" s="4"/>
      <c r="N509" s="2"/>
      <c r="O509" s="3"/>
      <c r="P509" s="3"/>
      <c r="Q509" s="3"/>
      <c r="R509" s="4"/>
      <c r="S509" s="2" t="s">
        <v>105</v>
      </c>
      <c r="T509" s="3"/>
      <c r="U509" s="3"/>
      <c r="V509" s="3"/>
      <c r="W509" s="4"/>
      <c r="X509" s="8">
        <f>ROUND(40,2)</f>
        <v>40</v>
      </c>
      <c r="Y509" s="9"/>
      <c r="Z509" s="9"/>
      <c r="AA509" s="9"/>
      <c r="AB509" s="10"/>
      <c r="AC509" s="8">
        <f>ROUND(959.2,2)</f>
        <v>959.2</v>
      </c>
      <c r="AD509" s="9"/>
      <c r="AE509" s="9"/>
      <c r="AF509" s="9"/>
      <c r="AG509" s="10"/>
      <c r="AH509" s="8">
        <f t="shared" si="15"/>
        <v>0</v>
      </c>
      <c r="AI509" s="9"/>
      <c r="AJ509" s="10"/>
      <c r="AK509" s="25"/>
    </row>
    <row r="510" spans="1:37" x14ac:dyDescent="0.25">
      <c r="A510" s="2"/>
      <c r="B510" s="3"/>
      <c r="C510" s="3"/>
      <c r="D510" s="3"/>
      <c r="E510" s="4"/>
      <c r="F510" s="2"/>
      <c r="G510" s="3"/>
      <c r="H510" s="3"/>
      <c r="I510" s="3"/>
      <c r="J510" s="3"/>
      <c r="K510" s="3"/>
      <c r="L510" s="3"/>
      <c r="M510" s="4"/>
      <c r="N510" s="2"/>
      <c r="O510" s="3"/>
      <c r="P510" s="3"/>
      <c r="Q510" s="3"/>
      <c r="R510" s="4"/>
      <c r="S510" s="2" t="s">
        <v>110</v>
      </c>
      <c r="T510" s="3"/>
      <c r="U510" s="3"/>
      <c r="V510" s="3"/>
      <c r="W510" s="4"/>
      <c r="X510" s="8">
        <f>ROUND(40,2)</f>
        <v>40</v>
      </c>
      <c r="Y510" s="9"/>
      <c r="Z510" s="9"/>
      <c r="AA510" s="9"/>
      <c r="AB510" s="10"/>
      <c r="AC510" s="8">
        <f>ROUND(959.2,2)</f>
        <v>959.2</v>
      </c>
      <c r="AD510" s="9"/>
      <c r="AE510" s="9"/>
      <c r="AF510" s="9"/>
      <c r="AG510" s="10"/>
      <c r="AH510" s="8">
        <f t="shared" si="15"/>
        <v>0</v>
      </c>
      <c r="AI510" s="9"/>
      <c r="AJ510" s="10"/>
      <c r="AK510" s="25"/>
    </row>
    <row r="511" spans="1:37" x14ac:dyDescent="0.25">
      <c r="A511" s="2"/>
      <c r="B511" s="3"/>
      <c r="C511" s="3"/>
      <c r="D511" s="3"/>
      <c r="E511" s="4"/>
      <c r="F511" s="2"/>
      <c r="G511" s="3"/>
      <c r="H511" s="3"/>
      <c r="I511" s="3"/>
      <c r="J511" s="3"/>
      <c r="K511" s="3"/>
      <c r="L511" s="3"/>
      <c r="M511" s="4"/>
      <c r="N511" s="2"/>
      <c r="O511" s="3"/>
      <c r="P511" s="3"/>
      <c r="Q511" s="3"/>
      <c r="R511" s="4"/>
      <c r="S511" s="2" t="s">
        <v>111</v>
      </c>
      <c r="T511" s="3"/>
      <c r="U511" s="3"/>
      <c r="V511" s="3"/>
      <c r="W511" s="4"/>
      <c r="X511" s="8">
        <f>ROUND(12,2)</f>
        <v>12</v>
      </c>
      <c r="Y511" s="9"/>
      <c r="Z511" s="9"/>
      <c r="AA511" s="9"/>
      <c r="AB511" s="10"/>
      <c r="AC511" s="8">
        <f>ROUND(431.64,2)</f>
        <v>431.64</v>
      </c>
      <c r="AD511" s="9"/>
      <c r="AE511" s="9"/>
      <c r="AF511" s="9"/>
      <c r="AG511" s="10"/>
      <c r="AH511" s="8">
        <f t="shared" si="15"/>
        <v>0</v>
      </c>
      <c r="AI511" s="9"/>
      <c r="AJ511" s="10"/>
      <c r="AK511" s="25"/>
    </row>
    <row r="512" spans="1:37" x14ac:dyDescent="0.25">
      <c r="A512" s="2"/>
      <c r="B512" s="3"/>
      <c r="C512" s="3"/>
      <c r="D512" s="3"/>
      <c r="E512" s="4"/>
      <c r="F512" s="2"/>
      <c r="G512" s="3"/>
      <c r="H512" s="3"/>
      <c r="I512" s="3"/>
      <c r="J512" s="3"/>
      <c r="K512" s="3"/>
      <c r="L512" s="3"/>
      <c r="M512" s="4"/>
      <c r="N512" s="2"/>
      <c r="O512" s="3"/>
      <c r="P512" s="3"/>
      <c r="Q512" s="3"/>
      <c r="R512" s="4"/>
      <c r="S512" s="2" t="s">
        <v>104</v>
      </c>
      <c r="T512" s="3"/>
      <c r="U512" s="3"/>
      <c r="V512" s="3"/>
      <c r="W512" s="4"/>
      <c r="X512" s="8">
        <f>ROUND(40,2)</f>
        <v>40</v>
      </c>
      <c r="Y512" s="9"/>
      <c r="Z512" s="9"/>
      <c r="AA512" s="9"/>
      <c r="AB512" s="10"/>
      <c r="AC512" s="8">
        <f>ROUND(959.2,2)</f>
        <v>959.2</v>
      </c>
      <c r="AD512" s="9"/>
      <c r="AE512" s="9"/>
      <c r="AF512" s="9"/>
      <c r="AG512" s="10"/>
      <c r="AH512" s="8">
        <f t="shared" si="15"/>
        <v>0</v>
      </c>
      <c r="AI512" s="9"/>
      <c r="AJ512" s="10"/>
      <c r="AK512" s="25"/>
    </row>
    <row r="513" spans="1:37" x14ac:dyDescent="0.25">
      <c r="A513" s="2"/>
      <c r="B513" s="3"/>
      <c r="C513" s="3"/>
      <c r="D513" s="3"/>
      <c r="E513" s="4"/>
      <c r="F513" s="2"/>
      <c r="G513" s="3"/>
      <c r="H513" s="3"/>
      <c r="I513" s="3"/>
      <c r="J513" s="3"/>
      <c r="K513" s="3"/>
      <c r="L513" s="3"/>
      <c r="M513" s="4"/>
      <c r="N513" s="2"/>
      <c r="O513" s="3"/>
      <c r="P513" s="3"/>
      <c r="Q513" s="3"/>
      <c r="R513" s="4"/>
      <c r="S513" s="2" t="s">
        <v>112</v>
      </c>
      <c r="T513" s="3"/>
      <c r="U513" s="3"/>
      <c r="V513" s="3"/>
      <c r="W513" s="4"/>
      <c r="X513" s="8">
        <f>ROUND(12,2)</f>
        <v>12</v>
      </c>
      <c r="Y513" s="9"/>
      <c r="Z513" s="9"/>
      <c r="AA513" s="9"/>
      <c r="AB513" s="10"/>
      <c r="AC513" s="8">
        <f>ROUND(431.64,2)</f>
        <v>431.64</v>
      </c>
      <c r="AD513" s="9"/>
      <c r="AE513" s="9"/>
      <c r="AF513" s="9"/>
      <c r="AG513" s="10"/>
      <c r="AH513" s="8">
        <f t="shared" si="15"/>
        <v>0</v>
      </c>
      <c r="AI513" s="9"/>
      <c r="AJ513" s="10"/>
      <c r="AK513" s="25"/>
    </row>
    <row r="514" spans="1:37" x14ac:dyDescent="0.25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4"/>
      <c r="O514" s="14"/>
      <c r="P514" s="14"/>
      <c r="Q514" s="14"/>
      <c r="R514" s="14"/>
      <c r="S514" s="12"/>
      <c r="T514" s="12"/>
      <c r="U514" s="12"/>
      <c r="V514" s="12"/>
      <c r="W514" s="12"/>
      <c r="X514" s="15">
        <f>ROUND(248,2)</f>
        <v>248</v>
      </c>
      <c r="Y514" s="15"/>
      <c r="Z514" s="15"/>
      <c r="AA514" s="15"/>
      <c r="AB514" s="15"/>
      <c r="AC514" s="15">
        <f>ROUND(6522.56,2)</f>
        <v>6522.56</v>
      </c>
      <c r="AD514" s="15"/>
      <c r="AE514" s="15"/>
      <c r="AF514" s="15"/>
      <c r="AG514" s="15"/>
      <c r="AH514" s="15">
        <f t="shared" si="15"/>
        <v>0</v>
      </c>
      <c r="AI514" s="15"/>
      <c r="AJ514" s="16"/>
      <c r="AK514" s="25"/>
    </row>
    <row r="515" spans="1:37" x14ac:dyDescent="0.25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4" t="s">
        <v>32</v>
      </c>
      <c r="O515" s="14"/>
      <c r="P515" s="14"/>
      <c r="Q515" s="14"/>
      <c r="R515" s="14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24"/>
      <c r="AK515" s="25"/>
    </row>
    <row r="516" spans="1:37" x14ac:dyDescent="0.25">
      <c r="A516" s="2"/>
      <c r="B516" s="3"/>
      <c r="C516" s="3"/>
      <c r="D516" s="3"/>
      <c r="E516" s="4"/>
      <c r="F516" s="2"/>
      <c r="G516" s="3"/>
      <c r="H516" s="3"/>
      <c r="I516" s="3"/>
      <c r="J516" s="3"/>
      <c r="K516" s="3"/>
      <c r="L516" s="3"/>
      <c r="M516" s="4"/>
      <c r="N516" s="2"/>
      <c r="O516" s="3"/>
      <c r="P516" s="3"/>
      <c r="Q516" s="3"/>
      <c r="R516" s="4"/>
      <c r="S516" s="2" t="s">
        <v>106</v>
      </c>
      <c r="T516" s="3"/>
      <c r="U516" s="3"/>
      <c r="V516" s="3"/>
      <c r="W516" s="4"/>
      <c r="X516" s="8">
        <f>ROUND(10.25,2)</f>
        <v>10.25</v>
      </c>
      <c r="Y516" s="9"/>
      <c r="Z516" s="9"/>
      <c r="AA516" s="9"/>
      <c r="AB516" s="10"/>
      <c r="AC516" s="8">
        <f>ROUND(7.6875,2)</f>
        <v>7.69</v>
      </c>
      <c r="AD516" s="9"/>
      <c r="AE516" s="9"/>
      <c r="AF516" s="9"/>
      <c r="AG516" s="10"/>
      <c r="AH516" s="8">
        <f t="shared" ref="AH516:AH525" si="16">ROUND(0,2)</f>
        <v>0</v>
      </c>
      <c r="AI516" s="9"/>
      <c r="AJ516" s="10"/>
      <c r="AK516" s="25"/>
    </row>
    <row r="517" spans="1:37" x14ac:dyDescent="0.25">
      <c r="A517" s="2"/>
      <c r="B517" s="3"/>
      <c r="C517" s="3"/>
      <c r="D517" s="3"/>
      <c r="E517" s="4"/>
      <c r="F517" s="2"/>
      <c r="G517" s="3"/>
      <c r="H517" s="3"/>
      <c r="I517" s="3"/>
      <c r="J517" s="3"/>
      <c r="K517" s="3"/>
      <c r="L517" s="3"/>
      <c r="M517" s="4"/>
      <c r="N517" s="2"/>
      <c r="O517" s="3"/>
      <c r="P517" s="3"/>
      <c r="Q517" s="3"/>
      <c r="R517" s="4"/>
      <c r="S517" s="2" t="s">
        <v>107</v>
      </c>
      <c r="T517" s="3"/>
      <c r="U517" s="3"/>
      <c r="V517" s="3"/>
      <c r="W517" s="4"/>
      <c r="X517" s="8">
        <f>ROUND(50.25,2)</f>
        <v>50.25</v>
      </c>
      <c r="Y517" s="9"/>
      <c r="Z517" s="9"/>
      <c r="AA517" s="9"/>
      <c r="AB517" s="10"/>
      <c r="AC517" s="8">
        <f>ROUND(1435.32,2)</f>
        <v>1435.32</v>
      </c>
      <c r="AD517" s="9"/>
      <c r="AE517" s="9"/>
      <c r="AF517" s="9"/>
      <c r="AG517" s="10"/>
      <c r="AH517" s="8">
        <f t="shared" si="16"/>
        <v>0</v>
      </c>
      <c r="AI517" s="9"/>
      <c r="AJ517" s="10"/>
      <c r="AK517" s="25"/>
    </row>
    <row r="518" spans="1:37" x14ac:dyDescent="0.25">
      <c r="A518" s="2"/>
      <c r="B518" s="3"/>
      <c r="C518" s="3"/>
      <c r="D518" s="3"/>
      <c r="E518" s="4"/>
      <c r="F518" s="2"/>
      <c r="G518" s="3"/>
      <c r="H518" s="3"/>
      <c r="I518" s="3"/>
      <c r="J518" s="3"/>
      <c r="K518" s="3"/>
      <c r="L518" s="3"/>
      <c r="M518" s="4"/>
      <c r="N518" s="2"/>
      <c r="O518" s="3"/>
      <c r="P518" s="3"/>
      <c r="Q518" s="3"/>
      <c r="R518" s="4"/>
      <c r="S518" s="2" t="s">
        <v>109</v>
      </c>
      <c r="T518" s="3"/>
      <c r="U518" s="3"/>
      <c r="V518" s="3"/>
      <c r="W518" s="4"/>
      <c r="X518" s="8">
        <f>ROUND(40,2)</f>
        <v>40</v>
      </c>
      <c r="Y518" s="9"/>
      <c r="Z518" s="9"/>
      <c r="AA518" s="9"/>
      <c r="AB518" s="10"/>
      <c r="AC518" s="8">
        <f>ROUND(20,2)</f>
        <v>20</v>
      </c>
      <c r="AD518" s="9"/>
      <c r="AE518" s="9"/>
      <c r="AF518" s="9"/>
      <c r="AG518" s="10"/>
      <c r="AH518" s="8">
        <f t="shared" si="16"/>
        <v>0</v>
      </c>
      <c r="AI518" s="9"/>
      <c r="AJ518" s="10"/>
      <c r="AK518" s="25"/>
    </row>
    <row r="519" spans="1:37" x14ac:dyDescent="0.25">
      <c r="A519" s="2"/>
      <c r="B519" s="3"/>
      <c r="C519" s="3"/>
      <c r="D519" s="3"/>
      <c r="E519" s="4"/>
      <c r="F519" s="2"/>
      <c r="G519" s="3"/>
      <c r="H519" s="3"/>
      <c r="I519" s="3"/>
      <c r="J519" s="3"/>
      <c r="K519" s="3"/>
      <c r="L519" s="3"/>
      <c r="M519" s="4"/>
      <c r="N519" s="2"/>
      <c r="O519" s="3"/>
      <c r="P519" s="3"/>
      <c r="Q519" s="3"/>
      <c r="R519" s="4"/>
      <c r="S519" s="2" t="s">
        <v>105</v>
      </c>
      <c r="T519" s="3"/>
      <c r="U519" s="3"/>
      <c r="V519" s="3"/>
      <c r="W519" s="4"/>
      <c r="X519" s="8">
        <f>ROUND(40,2)</f>
        <v>40</v>
      </c>
      <c r="Y519" s="9"/>
      <c r="Z519" s="9"/>
      <c r="AA519" s="9"/>
      <c r="AB519" s="10"/>
      <c r="AC519" s="8">
        <f>ROUND(1036.8,2)</f>
        <v>1036.8</v>
      </c>
      <c r="AD519" s="9"/>
      <c r="AE519" s="9"/>
      <c r="AF519" s="9"/>
      <c r="AG519" s="10"/>
      <c r="AH519" s="8">
        <f t="shared" si="16"/>
        <v>0</v>
      </c>
      <c r="AI519" s="9"/>
      <c r="AJ519" s="10"/>
      <c r="AK519" s="25"/>
    </row>
    <row r="520" spans="1:37" x14ac:dyDescent="0.25">
      <c r="A520" s="2"/>
      <c r="B520" s="3"/>
      <c r="C520" s="3"/>
      <c r="D520" s="3"/>
      <c r="E520" s="4"/>
      <c r="F520" s="2"/>
      <c r="G520" s="3"/>
      <c r="H520" s="3"/>
      <c r="I520" s="3"/>
      <c r="J520" s="3"/>
      <c r="K520" s="3"/>
      <c r="L520" s="3"/>
      <c r="M520" s="4"/>
      <c r="N520" s="2"/>
      <c r="O520" s="3"/>
      <c r="P520" s="3"/>
      <c r="Q520" s="3"/>
      <c r="R520" s="4"/>
      <c r="S520" s="2" t="s">
        <v>110</v>
      </c>
      <c r="T520" s="3"/>
      <c r="U520" s="3"/>
      <c r="V520" s="3"/>
      <c r="W520" s="4"/>
      <c r="X520" s="8">
        <f>ROUND(40,2)</f>
        <v>40</v>
      </c>
      <c r="Y520" s="9"/>
      <c r="Z520" s="9"/>
      <c r="AA520" s="9"/>
      <c r="AB520" s="10"/>
      <c r="AC520" s="8">
        <f>ROUND(1036.8,2)</f>
        <v>1036.8</v>
      </c>
      <c r="AD520" s="9"/>
      <c r="AE520" s="9"/>
      <c r="AF520" s="9"/>
      <c r="AG520" s="10"/>
      <c r="AH520" s="8">
        <f t="shared" si="16"/>
        <v>0</v>
      </c>
      <c r="AI520" s="9"/>
      <c r="AJ520" s="10"/>
      <c r="AK520" s="25"/>
    </row>
    <row r="521" spans="1:37" x14ac:dyDescent="0.25">
      <c r="A521" s="2"/>
      <c r="B521" s="3"/>
      <c r="C521" s="3"/>
      <c r="D521" s="3"/>
      <c r="E521" s="4"/>
      <c r="F521" s="2"/>
      <c r="G521" s="3"/>
      <c r="H521" s="3"/>
      <c r="I521" s="3"/>
      <c r="J521" s="3"/>
      <c r="K521" s="3"/>
      <c r="L521" s="3"/>
      <c r="M521" s="4"/>
      <c r="N521" s="2"/>
      <c r="O521" s="3"/>
      <c r="P521" s="3"/>
      <c r="Q521" s="3"/>
      <c r="R521" s="4"/>
      <c r="S521" s="2" t="s">
        <v>111</v>
      </c>
      <c r="T521" s="3"/>
      <c r="U521" s="3"/>
      <c r="V521" s="3"/>
      <c r="W521" s="4"/>
      <c r="X521" s="8">
        <f>ROUND(10.25,2)</f>
        <v>10.25</v>
      </c>
      <c r="Y521" s="9"/>
      <c r="Z521" s="9"/>
      <c r="AA521" s="9"/>
      <c r="AB521" s="10"/>
      <c r="AC521" s="8">
        <f>ROUND(398.52,2)</f>
        <v>398.52</v>
      </c>
      <c r="AD521" s="9"/>
      <c r="AE521" s="9"/>
      <c r="AF521" s="9"/>
      <c r="AG521" s="10"/>
      <c r="AH521" s="8">
        <f t="shared" si="16"/>
        <v>0</v>
      </c>
      <c r="AI521" s="9"/>
      <c r="AJ521" s="10"/>
      <c r="AK521" s="25"/>
    </row>
    <row r="522" spans="1:37" x14ac:dyDescent="0.25">
      <c r="A522" s="2"/>
      <c r="B522" s="3"/>
      <c r="C522" s="3"/>
      <c r="D522" s="3"/>
      <c r="E522" s="4"/>
      <c r="F522" s="2"/>
      <c r="G522" s="3"/>
      <c r="H522" s="3"/>
      <c r="I522" s="3"/>
      <c r="J522" s="3"/>
      <c r="K522" s="3"/>
      <c r="L522" s="3"/>
      <c r="M522" s="4"/>
      <c r="N522" s="2"/>
      <c r="O522" s="3"/>
      <c r="P522" s="3"/>
      <c r="Q522" s="3"/>
      <c r="R522" s="4"/>
      <c r="S522" s="2" t="s">
        <v>112</v>
      </c>
      <c r="T522" s="3"/>
      <c r="U522" s="3"/>
      <c r="V522" s="3"/>
      <c r="W522" s="4"/>
      <c r="X522" s="8">
        <f>ROUND(10.25,2)</f>
        <v>10.25</v>
      </c>
      <c r="Y522" s="9"/>
      <c r="Z522" s="9"/>
      <c r="AA522" s="9"/>
      <c r="AB522" s="10"/>
      <c r="AC522" s="8">
        <f>ROUND(398.52,2)</f>
        <v>398.52</v>
      </c>
      <c r="AD522" s="9"/>
      <c r="AE522" s="9"/>
      <c r="AF522" s="9"/>
      <c r="AG522" s="10"/>
      <c r="AH522" s="8">
        <f t="shared" si="16"/>
        <v>0</v>
      </c>
      <c r="AI522" s="9"/>
      <c r="AJ522" s="10"/>
      <c r="AK522" s="25"/>
    </row>
    <row r="523" spans="1:37" x14ac:dyDescent="0.25">
      <c r="A523" s="2"/>
      <c r="B523" s="3"/>
      <c r="C523" s="3"/>
      <c r="D523" s="3"/>
      <c r="E523" s="4"/>
      <c r="F523" s="2"/>
      <c r="G523" s="3"/>
      <c r="H523" s="3"/>
      <c r="I523" s="3"/>
      <c r="J523" s="3"/>
      <c r="K523" s="3"/>
      <c r="L523" s="3"/>
      <c r="M523" s="4"/>
      <c r="N523" s="2"/>
      <c r="O523" s="3"/>
      <c r="P523" s="3"/>
      <c r="Q523" s="3"/>
      <c r="R523" s="4"/>
      <c r="S523" s="2" t="s">
        <v>104</v>
      </c>
      <c r="T523" s="3"/>
      <c r="U523" s="3"/>
      <c r="V523" s="3"/>
      <c r="W523" s="4"/>
      <c r="X523" s="8">
        <f>ROUND(40,2)</f>
        <v>40</v>
      </c>
      <c r="Y523" s="9"/>
      <c r="Z523" s="9"/>
      <c r="AA523" s="9"/>
      <c r="AB523" s="10"/>
      <c r="AC523" s="8">
        <f>ROUND(1036.8,2)</f>
        <v>1036.8</v>
      </c>
      <c r="AD523" s="9"/>
      <c r="AE523" s="9"/>
      <c r="AF523" s="9"/>
      <c r="AG523" s="10"/>
      <c r="AH523" s="8">
        <f t="shared" si="16"/>
        <v>0</v>
      </c>
      <c r="AI523" s="9"/>
      <c r="AJ523" s="10"/>
      <c r="AK523" s="25"/>
    </row>
    <row r="524" spans="1:37" x14ac:dyDescent="0.25">
      <c r="A524" s="2"/>
      <c r="B524" s="3"/>
      <c r="C524" s="3"/>
      <c r="D524" s="3"/>
      <c r="E524" s="4"/>
      <c r="F524" s="2"/>
      <c r="G524" s="3"/>
      <c r="H524" s="3"/>
      <c r="I524" s="3"/>
      <c r="J524" s="3"/>
      <c r="K524" s="3"/>
      <c r="L524" s="3"/>
      <c r="M524" s="4"/>
      <c r="N524" s="2"/>
      <c r="O524" s="3"/>
      <c r="P524" s="3"/>
      <c r="Q524" s="3"/>
      <c r="R524" s="4"/>
      <c r="S524" s="2" t="s">
        <v>108</v>
      </c>
      <c r="T524" s="3"/>
      <c r="U524" s="3"/>
      <c r="V524" s="3"/>
      <c r="W524" s="4"/>
      <c r="X524" s="8">
        <f>ROUND(50.25,2)</f>
        <v>50.25</v>
      </c>
      <c r="Y524" s="9"/>
      <c r="Z524" s="9"/>
      <c r="AA524" s="9"/>
      <c r="AB524" s="10"/>
      <c r="AC524" s="8">
        <f>ROUND(1435.32,2)</f>
        <v>1435.32</v>
      </c>
      <c r="AD524" s="9"/>
      <c r="AE524" s="9"/>
      <c r="AF524" s="9"/>
      <c r="AG524" s="10"/>
      <c r="AH524" s="8">
        <f t="shared" si="16"/>
        <v>0</v>
      </c>
      <c r="AI524" s="9"/>
      <c r="AJ524" s="10"/>
      <c r="AK524" s="25"/>
    </row>
    <row r="525" spans="1:37" x14ac:dyDescent="0.25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4"/>
      <c r="O525" s="14"/>
      <c r="P525" s="14"/>
      <c r="Q525" s="14"/>
      <c r="R525" s="14"/>
      <c r="S525" s="12"/>
      <c r="T525" s="12"/>
      <c r="U525" s="12"/>
      <c r="V525" s="12"/>
      <c r="W525" s="12"/>
      <c r="X525" s="15">
        <f>ROUND(291.25,2)</f>
        <v>291.25</v>
      </c>
      <c r="Y525" s="15"/>
      <c r="Z525" s="15"/>
      <c r="AA525" s="15"/>
      <c r="AB525" s="15"/>
      <c r="AC525" s="15">
        <f>ROUND(6805.7675,2)</f>
        <v>6805.77</v>
      </c>
      <c r="AD525" s="15"/>
      <c r="AE525" s="15"/>
      <c r="AF525" s="15"/>
      <c r="AG525" s="15"/>
      <c r="AH525" s="15">
        <f t="shared" si="16"/>
        <v>0</v>
      </c>
      <c r="AI525" s="15"/>
      <c r="AJ525" s="16"/>
      <c r="AK525" s="25"/>
    </row>
    <row r="526" spans="1:37" x14ac:dyDescent="0.25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4" t="s">
        <v>34</v>
      </c>
      <c r="O526" s="14"/>
      <c r="P526" s="14"/>
      <c r="Q526" s="14"/>
      <c r="R526" s="14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24"/>
      <c r="AK526" s="25"/>
    </row>
    <row r="527" spans="1:37" x14ac:dyDescent="0.25">
      <c r="A527" s="2"/>
      <c r="B527" s="3"/>
      <c r="C527" s="3"/>
      <c r="D527" s="3"/>
      <c r="E527" s="4"/>
      <c r="F527" s="2"/>
      <c r="G527" s="3"/>
      <c r="H527" s="3"/>
      <c r="I527" s="3"/>
      <c r="J527" s="3"/>
      <c r="K527" s="3"/>
      <c r="L527" s="3"/>
      <c r="M527" s="4"/>
      <c r="N527" s="2"/>
      <c r="O527" s="3"/>
      <c r="P527" s="3"/>
      <c r="Q527" s="3"/>
      <c r="R527" s="4"/>
      <c r="S527" s="2" t="s">
        <v>105</v>
      </c>
      <c r="T527" s="3"/>
      <c r="U527" s="3"/>
      <c r="V527" s="3"/>
      <c r="W527" s="4"/>
      <c r="X527" s="8">
        <f>ROUND(40,2)</f>
        <v>40</v>
      </c>
      <c r="Y527" s="9"/>
      <c r="Z527" s="9"/>
      <c r="AA527" s="9"/>
      <c r="AB527" s="10"/>
      <c r="AC527" s="8">
        <f>ROUND(980,2)</f>
        <v>980</v>
      </c>
      <c r="AD527" s="9"/>
      <c r="AE527" s="9"/>
      <c r="AF527" s="9"/>
      <c r="AG527" s="10"/>
      <c r="AH527" s="8">
        <f t="shared" ref="AH527:AH536" si="17">ROUND(0,2)</f>
        <v>0</v>
      </c>
      <c r="AI527" s="9"/>
      <c r="AJ527" s="10"/>
      <c r="AK527" s="25"/>
    </row>
    <row r="528" spans="1:37" x14ac:dyDescent="0.25">
      <c r="A528" s="2"/>
      <c r="B528" s="3"/>
      <c r="C528" s="3"/>
      <c r="D528" s="3"/>
      <c r="E528" s="4"/>
      <c r="F528" s="2"/>
      <c r="G528" s="3"/>
      <c r="H528" s="3"/>
      <c r="I528" s="3"/>
      <c r="J528" s="3"/>
      <c r="K528" s="3"/>
      <c r="L528" s="3"/>
      <c r="M528" s="4"/>
      <c r="N528" s="2"/>
      <c r="O528" s="3"/>
      <c r="P528" s="3"/>
      <c r="Q528" s="3"/>
      <c r="R528" s="4"/>
      <c r="S528" s="2" t="s">
        <v>110</v>
      </c>
      <c r="T528" s="3"/>
      <c r="U528" s="3"/>
      <c r="V528" s="3"/>
      <c r="W528" s="4"/>
      <c r="X528" s="8">
        <f>ROUND(40,2)</f>
        <v>40</v>
      </c>
      <c r="Y528" s="9"/>
      <c r="Z528" s="9"/>
      <c r="AA528" s="9"/>
      <c r="AB528" s="10"/>
      <c r="AC528" s="8">
        <f>ROUND(980,2)</f>
        <v>980</v>
      </c>
      <c r="AD528" s="9"/>
      <c r="AE528" s="9"/>
      <c r="AF528" s="9"/>
      <c r="AG528" s="10"/>
      <c r="AH528" s="8">
        <f t="shared" si="17"/>
        <v>0</v>
      </c>
      <c r="AI528" s="9"/>
      <c r="AJ528" s="10"/>
      <c r="AK528" s="25"/>
    </row>
    <row r="529" spans="1:37" x14ac:dyDescent="0.25">
      <c r="A529" s="2"/>
      <c r="B529" s="3"/>
      <c r="C529" s="3"/>
      <c r="D529" s="3"/>
      <c r="E529" s="4"/>
      <c r="F529" s="2"/>
      <c r="G529" s="3"/>
      <c r="H529" s="3"/>
      <c r="I529" s="3"/>
      <c r="J529" s="3"/>
      <c r="K529" s="3"/>
      <c r="L529" s="3"/>
      <c r="M529" s="4"/>
      <c r="N529" s="2"/>
      <c r="O529" s="3"/>
      <c r="P529" s="3"/>
      <c r="Q529" s="3"/>
      <c r="R529" s="4"/>
      <c r="S529" s="2" t="s">
        <v>112</v>
      </c>
      <c r="T529" s="3"/>
      <c r="U529" s="3"/>
      <c r="V529" s="3"/>
      <c r="W529" s="4"/>
      <c r="X529" s="8">
        <f>ROUND(8,2)</f>
        <v>8</v>
      </c>
      <c r="Y529" s="9"/>
      <c r="Z529" s="9"/>
      <c r="AA529" s="9"/>
      <c r="AB529" s="10"/>
      <c r="AC529" s="8">
        <f>ROUND(294,2)</f>
        <v>294</v>
      </c>
      <c r="AD529" s="9"/>
      <c r="AE529" s="9"/>
      <c r="AF529" s="9"/>
      <c r="AG529" s="10"/>
      <c r="AH529" s="8">
        <f t="shared" si="17"/>
        <v>0</v>
      </c>
      <c r="AI529" s="9"/>
      <c r="AJ529" s="10"/>
      <c r="AK529" s="25"/>
    </row>
    <row r="530" spans="1:37" x14ac:dyDescent="0.25">
      <c r="A530" s="2"/>
      <c r="B530" s="3"/>
      <c r="C530" s="3"/>
      <c r="D530" s="3"/>
      <c r="E530" s="4"/>
      <c r="F530" s="2"/>
      <c r="G530" s="3"/>
      <c r="H530" s="3"/>
      <c r="I530" s="3"/>
      <c r="J530" s="3"/>
      <c r="K530" s="3"/>
      <c r="L530" s="3"/>
      <c r="M530" s="4"/>
      <c r="N530" s="2"/>
      <c r="O530" s="3"/>
      <c r="P530" s="3"/>
      <c r="Q530" s="3"/>
      <c r="R530" s="4"/>
      <c r="S530" s="2" t="s">
        <v>109</v>
      </c>
      <c r="T530" s="3"/>
      <c r="U530" s="3"/>
      <c r="V530" s="3"/>
      <c r="W530" s="4"/>
      <c r="X530" s="8">
        <f>ROUND(40,2)</f>
        <v>40</v>
      </c>
      <c r="Y530" s="9"/>
      <c r="Z530" s="9"/>
      <c r="AA530" s="9"/>
      <c r="AB530" s="10"/>
      <c r="AC530" s="8">
        <f>ROUND(20,2)</f>
        <v>20</v>
      </c>
      <c r="AD530" s="9"/>
      <c r="AE530" s="9"/>
      <c r="AF530" s="9"/>
      <c r="AG530" s="10"/>
      <c r="AH530" s="8">
        <f t="shared" si="17"/>
        <v>0</v>
      </c>
      <c r="AI530" s="9"/>
      <c r="AJ530" s="10"/>
      <c r="AK530" s="25"/>
    </row>
    <row r="531" spans="1:37" x14ac:dyDescent="0.25">
      <c r="A531" s="2"/>
      <c r="B531" s="3"/>
      <c r="C531" s="3"/>
      <c r="D531" s="3"/>
      <c r="E531" s="4"/>
      <c r="F531" s="2"/>
      <c r="G531" s="3"/>
      <c r="H531" s="3"/>
      <c r="I531" s="3"/>
      <c r="J531" s="3"/>
      <c r="K531" s="3"/>
      <c r="L531" s="3"/>
      <c r="M531" s="4"/>
      <c r="N531" s="2"/>
      <c r="O531" s="3"/>
      <c r="P531" s="3"/>
      <c r="Q531" s="3"/>
      <c r="R531" s="4"/>
      <c r="S531" s="2" t="s">
        <v>106</v>
      </c>
      <c r="T531" s="3"/>
      <c r="U531" s="3"/>
      <c r="V531" s="3"/>
      <c r="W531" s="4"/>
      <c r="X531" s="8">
        <f>ROUND(8,2)</f>
        <v>8</v>
      </c>
      <c r="Y531" s="9"/>
      <c r="Z531" s="9"/>
      <c r="AA531" s="9"/>
      <c r="AB531" s="10"/>
      <c r="AC531" s="8">
        <f>ROUND(6,2)</f>
        <v>6</v>
      </c>
      <c r="AD531" s="9"/>
      <c r="AE531" s="9"/>
      <c r="AF531" s="9"/>
      <c r="AG531" s="10"/>
      <c r="AH531" s="8">
        <f t="shared" si="17"/>
        <v>0</v>
      </c>
      <c r="AI531" s="9"/>
      <c r="AJ531" s="10"/>
      <c r="AK531" s="25"/>
    </row>
    <row r="532" spans="1:37" x14ac:dyDescent="0.25">
      <c r="A532" s="2"/>
      <c r="B532" s="3"/>
      <c r="C532" s="3"/>
      <c r="D532" s="3"/>
      <c r="E532" s="4"/>
      <c r="F532" s="2"/>
      <c r="G532" s="3"/>
      <c r="H532" s="3"/>
      <c r="I532" s="3"/>
      <c r="J532" s="3"/>
      <c r="K532" s="3"/>
      <c r="L532" s="3"/>
      <c r="M532" s="4"/>
      <c r="N532" s="2"/>
      <c r="O532" s="3"/>
      <c r="P532" s="3"/>
      <c r="Q532" s="3"/>
      <c r="R532" s="4"/>
      <c r="S532" s="2" t="s">
        <v>108</v>
      </c>
      <c r="T532" s="3"/>
      <c r="U532" s="3"/>
      <c r="V532" s="3"/>
      <c r="W532" s="4"/>
      <c r="X532" s="8">
        <f>ROUND(48,2)</f>
        <v>48</v>
      </c>
      <c r="Y532" s="9"/>
      <c r="Z532" s="9"/>
      <c r="AA532" s="9"/>
      <c r="AB532" s="10"/>
      <c r="AC532" s="8">
        <f>ROUND(1274,2)</f>
        <v>1274</v>
      </c>
      <c r="AD532" s="9"/>
      <c r="AE532" s="9"/>
      <c r="AF532" s="9"/>
      <c r="AG532" s="10"/>
      <c r="AH532" s="8">
        <f t="shared" si="17"/>
        <v>0</v>
      </c>
      <c r="AI532" s="9"/>
      <c r="AJ532" s="10"/>
      <c r="AK532" s="25"/>
    </row>
    <row r="533" spans="1:37" x14ac:dyDescent="0.25">
      <c r="A533" s="2"/>
      <c r="B533" s="3"/>
      <c r="C533" s="3"/>
      <c r="D533" s="3"/>
      <c r="E533" s="4"/>
      <c r="F533" s="2"/>
      <c r="G533" s="3"/>
      <c r="H533" s="3"/>
      <c r="I533" s="3"/>
      <c r="J533" s="3"/>
      <c r="K533" s="3"/>
      <c r="L533" s="3"/>
      <c r="M533" s="4"/>
      <c r="N533" s="2"/>
      <c r="O533" s="3"/>
      <c r="P533" s="3"/>
      <c r="Q533" s="3"/>
      <c r="R533" s="4"/>
      <c r="S533" s="2" t="s">
        <v>104</v>
      </c>
      <c r="T533" s="3"/>
      <c r="U533" s="3"/>
      <c r="V533" s="3"/>
      <c r="W533" s="4"/>
      <c r="X533" s="8">
        <f>ROUND(40,2)</f>
        <v>40</v>
      </c>
      <c r="Y533" s="9"/>
      <c r="Z533" s="9"/>
      <c r="AA533" s="9"/>
      <c r="AB533" s="10"/>
      <c r="AC533" s="8">
        <f>ROUND(980,2)</f>
        <v>980</v>
      </c>
      <c r="AD533" s="9"/>
      <c r="AE533" s="9"/>
      <c r="AF533" s="9"/>
      <c r="AG533" s="10"/>
      <c r="AH533" s="8">
        <f t="shared" si="17"/>
        <v>0</v>
      </c>
      <c r="AI533" s="9"/>
      <c r="AJ533" s="10"/>
      <c r="AK533" s="25"/>
    </row>
    <row r="534" spans="1:37" x14ac:dyDescent="0.25">
      <c r="A534" s="2"/>
      <c r="B534" s="3"/>
      <c r="C534" s="3"/>
      <c r="D534" s="3"/>
      <c r="E534" s="4"/>
      <c r="F534" s="2"/>
      <c r="G534" s="3"/>
      <c r="H534" s="3"/>
      <c r="I534" s="3"/>
      <c r="J534" s="3"/>
      <c r="K534" s="3"/>
      <c r="L534" s="3"/>
      <c r="M534" s="4"/>
      <c r="N534" s="2"/>
      <c r="O534" s="3"/>
      <c r="P534" s="3"/>
      <c r="Q534" s="3"/>
      <c r="R534" s="4"/>
      <c r="S534" s="2" t="s">
        <v>111</v>
      </c>
      <c r="T534" s="3"/>
      <c r="U534" s="3"/>
      <c r="V534" s="3"/>
      <c r="W534" s="4"/>
      <c r="X534" s="8">
        <f>ROUND(8,2)</f>
        <v>8</v>
      </c>
      <c r="Y534" s="9"/>
      <c r="Z534" s="9"/>
      <c r="AA534" s="9"/>
      <c r="AB534" s="10"/>
      <c r="AC534" s="8">
        <f>ROUND(294,2)</f>
        <v>294</v>
      </c>
      <c r="AD534" s="9"/>
      <c r="AE534" s="9"/>
      <c r="AF534" s="9"/>
      <c r="AG534" s="10"/>
      <c r="AH534" s="8">
        <f t="shared" si="17"/>
        <v>0</v>
      </c>
      <c r="AI534" s="9"/>
      <c r="AJ534" s="10"/>
      <c r="AK534" s="25"/>
    </row>
    <row r="535" spans="1:37" x14ac:dyDescent="0.25">
      <c r="A535" s="2"/>
      <c r="B535" s="3"/>
      <c r="C535" s="3"/>
      <c r="D535" s="3"/>
      <c r="E535" s="4"/>
      <c r="F535" s="2"/>
      <c r="G535" s="3"/>
      <c r="H535" s="3"/>
      <c r="I535" s="3"/>
      <c r="J535" s="3"/>
      <c r="K535" s="3"/>
      <c r="L535" s="3"/>
      <c r="M535" s="4"/>
      <c r="N535" s="2"/>
      <c r="O535" s="3"/>
      <c r="P535" s="3"/>
      <c r="Q535" s="3"/>
      <c r="R535" s="4"/>
      <c r="S535" s="2" t="s">
        <v>107</v>
      </c>
      <c r="T535" s="3"/>
      <c r="U535" s="3"/>
      <c r="V535" s="3"/>
      <c r="W535" s="4"/>
      <c r="X535" s="8">
        <f>ROUND(48,2)</f>
        <v>48</v>
      </c>
      <c r="Y535" s="9"/>
      <c r="Z535" s="9"/>
      <c r="AA535" s="9"/>
      <c r="AB535" s="10"/>
      <c r="AC535" s="8">
        <f>ROUND(1274,2)</f>
        <v>1274</v>
      </c>
      <c r="AD535" s="9"/>
      <c r="AE535" s="9"/>
      <c r="AF535" s="9"/>
      <c r="AG535" s="10"/>
      <c r="AH535" s="8">
        <f t="shared" si="17"/>
        <v>0</v>
      </c>
      <c r="AI535" s="9"/>
      <c r="AJ535" s="10"/>
      <c r="AK535" s="25"/>
    </row>
    <row r="536" spans="1:37" x14ac:dyDescent="0.25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4"/>
      <c r="O536" s="14"/>
      <c r="P536" s="14"/>
      <c r="Q536" s="14"/>
      <c r="R536" s="14"/>
      <c r="S536" s="12"/>
      <c r="T536" s="12"/>
      <c r="U536" s="12"/>
      <c r="V536" s="12"/>
      <c r="W536" s="12"/>
      <c r="X536" s="15">
        <f>ROUND(280,2)</f>
        <v>280</v>
      </c>
      <c r="Y536" s="15"/>
      <c r="Z536" s="15"/>
      <c r="AA536" s="15"/>
      <c r="AB536" s="15"/>
      <c r="AC536" s="15">
        <f>ROUND(6102,2)</f>
        <v>6102</v>
      </c>
      <c r="AD536" s="15"/>
      <c r="AE536" s="15"/>
      <c r="AF536" s="15"/>
      <c r="AG536" s="15"/>
      <c r="AH536" s="15">
        <f t="shared" si="17"/>
        <v>0</v>
      </c>
      <c r="AI536" s="15"/>
      <c r="AJ536" s="16"/>
      <c r="AK536" s="25"/>
    </row>
    <row r="537" spans="1:37" x14ac:dyDescent="0.25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4" t="s">
        <v>35</v>
      </c>
      <c r="O537" s="14"/>
      <c r="P537" s="14"/>
      <c r="Q537" s="14"/>
      <c r="R537" s="14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24"/>
      <c r="AK537" s="25"/>
    </row>
    <row r="538" spans="1:37" x14ac:dyDescent="0.25">
      <c r="A538" s="2"/>
      <c r="B538" s="3"/>
      <c r="C538" s="3"/>
      <c r="D538" s="3"/>
      <c r="E538" s="4"/>
      <c r="F538" s="2"/>
      <c r="G538" s="3"/>
      <c r="H538" s="3"/>
      <c r="I538" s="3"/>
      <c r="J538" s="3"/>
      <c r="K538" s="3"/>
      <c r="L538" s="3"/>
      <c r="M538" s="4"/>
      <c r="N538" s="2"/>
      <c r="O538" s="3"/>
      <c r="P538" s="3"/>
      <c r="Q538" s="3"/>
      <c r="R538" s="4"/>
      <c r="S538" s="2" t="s">
        <v>108</v>
      </c>
      <c r="T538" s="3"/>
      <c r="U538" s="3"/>
      <c r="V538" s="3"/>
      <c r="W538" s="4"/>
      <c r="X538" s="8">
        <f>ROUND(46.25,2)</f>
        <v>46.25</v>
      </c>
      <c r="Y538" s="9"/>
      <c r="Z538" s="9"/>
      <c r="AA538" s="9"/>
      <c r="AB538" s="10"/>
      <c r="AC538" s="8">
        <f>ROUND(1174.63125,2)</f>
        <v>1174.6300000000001</v>
      </c>
      <c r="AD538" s="9"/>
      <c r="AE538" s="9"/>
      <c r="AF538" s="9"/>
      <c r="AG538" s="10"/>
      <c r="AH538" s="8">
        <f t="shared" ref="AH538:AH545" si="18">ROUND(0,2)</f>
        <v>0</v>
      </c>
      <c r="AI538" s="9"/>
      <c r="AJ538" s="10"/>
      <c r="AK538" s="25"/>
    </row>
    <row r="539" spans="1:37" x14ac:dyDescent="0.25">
      <c r="A539" s="2"/>
      <c r="B539" s="3"/>
      <c r="C539" s="3"/>
      <c r="D539" s="3"/>
      <c r="E539" s="4"/>
      <c r="F539" s="2"/>
      <c r="G539" s="3"/>
      <c r="H539" s="3"/>
      <c r="I539" s="3"/>
      <c r="J539" s="3"/>
      <c r="K539" s="3"/>
      <c r="L539" s="3"/>
      <c r="M539" s="4"/>
      <c r="N539" s="2"/>
      <c r="O539" s="3"/>
      <c r="P539" s="3"/>
      <c r="Q539" s="3"/>
      <c r="R539" s="4"/>
      <c r="S539" s="2" t="s">
        <v>104</v>
      </c>
      <c r="T539" s="3"/>
      <c r="U539" s="3"/>
      <c r="V539" s="3"/>
      <c r="W539" s="4"/>
      <c r="X539" s="8">
        <f>ROUND(40,2)</f>
        <v>40</v>
      </c>
      <c r="Y539" s="9"/>
      <c r="Z539" s="9"/>
      <c r="AA539" s="9"/>
      <c r="AB539" s="10"/>
      <c r="AC539" s="8">
        <f>ROUND(951.6,2)</f>
        <v>951.6</v>
      </c>
      <c r="AD539" s="9"/>
      <c r="AE539" s="9"/>
      <c r="AF539" s="9"/>
      <c r="AG539" s="10"/>
      <c r="AH539" s="8">
        <f t="shared" si="18"/>
        <v>0</v>
      </c>
      <c r="AI539" s="9"/>
      <c r="AJ539" s="10"/>
      <c r="AK539" s="25"/>
    </row>
    <row r="540" spans="1:37" x14ac:dyDescent="0.25">
      <c r="A540" s="2"/>
      <c r="B540" s="3"/>
      <c r="C540" s="3"/>
      <c r="D540" s="3"/>
      <c r="E540" s="4"/>
      <c r="F540" s="2"/>
      <c r="G540" s="3"/>
      <c r="H540" s="3"/>
      <c r="I540" s="3"/>
      <c r="J540" s="3"/>
      <c r="K540" s="3"/>
      <c r="L540" s="3"/>
      <c r="M540" s="4"/>
      <c r="N540" s="2"/>
      <c r="O540" s="3"/>
      <c r="P540" s="3"/>
      <c r="Q540" s="3"/>
      <c r="R540" s="4"/>
      <c r="S540" s="2" t="s">
        <v>107</v>
      </c>
      <c r="T540" s="3"/>
      <c r="U540" s="3"/>
      <c r="V540" s="3"/>
      <c r="W540" s="4"/>
      <c r="X540" s="8">
        <f>ROUND(46.25,2)</f>
        <v>46.25</v>
      </c>
      <c r="Y540" s="9"/>
      <c r="Z540" s="9"/>
      <c r="AA540" s="9"/>
      <c r="AB540" s="10"/>
      <c r="AC540" s="8">
        <f>ROUND(1174.63125,2)</f>
        <v>1174.6300000000001</v>
      </c>
      <c r="AD540" s="9"/>
      <c r="AE540" s="9"/>
      <c r="AF540" s="9"/>
      <c r="AG540" s="10"/>
      <c r="AH540" s="8">
        <f t="shared" si="18"/>
        <v>0</v>
      </c>
      <c r="AI540" s="9"/>
      <c r="AJ540" s="10"/>
      <c r="AK540" s="25"/>
    </row>
    <row r="541" spans="1:37" x14ac:dyDescent="0.25">
      <c r="A541" s="2"/>
      <c r="B541" s="3"/>
      <c r="C541" s="3"/>
      <c r="D541" s="3"/>
      <c r="E541" s="4"/>
      <c r="F541" s="2"/>
      <c r="G541" s="3"/>
      <c r="H541" s="3"/>
      <c r="I541" s="3"/>
      <c r="J541" s="3"/>
      <c r="K541" s="3"/>
      <c r="L541" s="3"/>
      <c r="M541" s="4"/>
      <c r="N541" s="2"/>
      <c r="O541" s="3"/>
      <c r="P541" s="3"/>
      <c r="Q541" s="3"/>
      <c r="R541" s="4"/>
      <c r="S541" s="2" t="s">
        <v>111</v>
      </c>
      <c r="T541" s="3"/>
      <c r="U541" s="3"/>
      <c r="V541" s="3"/>
      <c r="W541" s="4"/>
      <c r="X541" s="8">
        <f>ROUND(6.25,2)</f>
        <v>6.25</v>
      </c>
      <c r="Y541" s="9"/>
      <c r="Z541" s="9"/>
      <c r="AA541" s="9"/>
      <c r="AB541" s="10"/>
      <c r="AC541" s="8">
        <f>ROUND(223.03125,2)</f>
        <v>223.03</v>
      </c>
      <c r="AD541" s="9"/>
      <c r="AE541" s="9"/>
      <c r="AF541" s="9"/>
      <c r="AG541" s="10"/>
      <c r="AH541" s="8">
        <f t="shared" si="18"/>
        <v>0</v>
      </c>
      <c r="AI541" s="9"/>
      <c r="AJ541" s="10"/>
      <c r="AK541" s="25"/>
    </row>
    <row r="542" spans="1:37" x14ac:dyDescent="0.25">
      <c r="A542" s="2"/>
      <c r="B542" s="3"/>
      <c r="C542" s="3"/>
      <c r="D542" s="3"/>
      <c r="E542" s="4"/>
      <c r="F542" s="2"/>
      <c r="G542" s="3"/>
      <c r="H542" s="3"/>
      <c r="I542" s="3"/>
      <c r="J542" s="3"/>
      <c r="K542" s="3"/>
      <c r="L542" s="3"/>
      <c r="M542" s="4"/>
      <c r="N542" s="2"/>
      <c r="O542" s="3"/>
      <c r="P542" s="3"/>
      <c r="Q542" s="3"/>
      <c r="R542" s="4"/>
      <c r="S542" s="2" t="s">
        <v>112</v>
      </c>
      <c r="T542" s="3"/>
      <c r="U542" s="3"/>
      <c r="V542" s="3"/>
      <c r="W542" s="4"/>
      <c r="X542" s="8">
        <f>ROUND(6.25,2)</f>
        <v>6.25</v>
      </c>
      <c r="Y542" s="9"/>
      <c r="Z542" s="9"/>
      <c r="AA542" s="9"/>
      <c r="AB542" s="10"/>
      <c r="AC542" s="8">
        <f>ROUND(223.03125,2)</f>
        <v>223.03</v>
      </c>
      <c r="AD542" s="9"/>
      <c r="AE542" s="9"/>
      <c r="AF542" s="9"/>
      <c r="AG542" s="10"/>
      <c r="AH542" s="8">
        <f t="shared" si="18"/>
        <v>0</v>
      </c>
      <c r="AI542" s="9"/>
      <c r="AJ542" s="10"/>
      <c r="AK542" s="25"/>
    </row>
    <row r="543" spans="1:37" x14ac:dyDescent="0.25">
      <c r="A543" s="2"/>
      <c r="B543" s="3"/>
      <c r="C543" s="3"/>
      <c r="D543" s="3"/>
      <c r="E543" s="4"/>
      <c r="F543" s="2"/>
      <c r="G543" s="3"/>
      <c r="H543" s="3"/>
      <c r="I543" s="3"/>
      <c r="J543" s="3"/>
      <c r="K543" s="3"/>
      <c r="L543" s="3"/>
      <c r="M543" s="4"/>
      <c r="N543" s="2"/>
      <c r="O543" s="3"/>
      <c r="P543" s="3"/>
      <c r="Q543" s="3"/>
      <c r="R543" s="4"/>
      <c r="S543" s="2" t="s">
        <v>110</v>
      </c>
      <c r="T543" s="3"/>
      <c r="U543" s="3"/>
      <c r="V543" s="3"/>
      <c r="W543" s="4"/>
      <c r="X543" s="8">
        <f>ROUND(40,2)</f>
        <v>40</v>
      </c>
      <c r="Y543" s="9"/>
      <c r="Z543" s="9"/>
      <c r="AA543" s="9"/>
      <c r="AB543" s="10"/>
      <c r="AC543" s="8">
        <f>ROUND(951.6,2)</f>
        <v>951.6</v>
      </c>
      <c r="AD543" s="9"/>
      <c r="AE543" s="9"/>
      <c r="AF543" s="9"/>
      <c r="AG543" s="10"/>
      <c r="AH543" s="8">
        <f t="shared" si="18"/>
        <v>0</v>
      </c>
      <c r="AI543" s="9"/>
      <c r="AJ543" s="10"/>
      <c r="AK543" s="25"/>
    </row>
    <row r="544" spans="1:37" x14ac:dyDescent="0.25">
      <c r="A544" s="2"/>
      <c r="B544" s="3"/>
      <c r="C544" s="3"/>
      <c r="D544" s="3"/>
      <c r="E544" s="4"/>
      <c r="F544" s="2"/>
      <c r="G544" s="3"/>
      <c r="H544" s="3"/>
      <c r="I544" s="3"/>
      <c r="J544" s="3"/>
      <c r="K544" s="3"/>
      <c r="L544" s="3"/>
      <c r="M544" s="4"/>
      <c r="N544" s="2"/>
      <c r="O544" s="3"/>
      <c r="P544" s="3"/>
      <c r="Q544" s="3"/>
      <c r="R544" s="4"/>
      <c r="S544" s="2" t="s">
        <v>105</v>
      </c>
      <c r="T544" s="3"/>
      <c r="U544" s="3"/>
      <c r="V544" s="3"/>
      <c r="W544" s="4"/>
      <c r="X544" s="8">
        <f>ROUND(40,2)</f>
        <v>40</v>
      </c>
      <c r="Y544" s="9"/>
      <c r="Z544" s="9"/>
      <c r="AA544" s="9"/>
      <c r="AB544" s="10"/>
      <c r="AC544" s="8">
        <f>ROUND(951.6,2)</f>
        <v>951.6</v>
      </c>
      <c r="AD544" s="9"/>
      <c r="AE544" s="9"/>
      <c r="AF544" s="9"/>
      <c r="AG544" s="10"/>
      <c r="AH544" s="8">
        <f t="shared" si="18"/>
        <v>0</v>
      </c>
      <c r="AI544" s="9"/>
      <c r="AJ544" s="10"/>
      <c r="AK544" s="25"/>
    </row>
    <row r="545" spans="1:37" x14ac:dyDescent="0.25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4"/>
      <c r="O545" s="14"/>
      <c r="P545" s="14"/>
      <c r="Q545" s="14"/>
      <c r="R545" s="14"/>
      <c r="S545" s="12"/>
      <c r="T545" s="12"/>
      <c r="U545" s="12"/>
      <c r="V545" s="12"/>
      <c r="W545" s="12"/>
      <c r="X545" s="15">
        <f>ROUND(225,2)</f>
        <v>225</v>
      </c>
      <c r="Y545" s="15"/>
      <c r="Z545" s="15"/>
      <c r="AA545" s="15"/>
      <c r="AB545" s="15"/>
      <c r="AC545" s="15">
        <f>ROUND(5650.125,2)</f>
        <v>5650.13</v>
      </c>
      <c r="AD545" s="15"/>
      <c r="AE545" s="15"/>
      <c r="AF545" s="15"/>
      <c r="AG545" s="15"/>
      <c r="AH545" s="15">
        <f t="shared" si="18"/>
        <v>0</v>
      </c>
      <c r="AI545" s="15"/>
      <c r="AJ545" s="16"/>
      <c r="AK545" s="25"/>
    </row>
    <row r="546" spans="1:37" x14ac:dyDescent="0.25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4" t="s">
        <v>37</v>
      </c>
      <c r="O546" s="14"/>
      <c r="P546" s="14"/>
      <c r="Q546" s="14"/>
      <c r="R546" s="14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24"/>
      <c r="AK546" s="25"/>
    </row>
    <row r="547" spans="1:37" x14ac:dyDescent="0.25">
      <c r="A547" s="2"/>
      <c r="B547" s="3"/>
      <c r="C547" s="3"/>
      <c r="D547" s="3"/>
      <c r="E547" s="4"/>
      <c r="F547" s="2"/>
      <c r="G547" s="3"/>
      <c r="H547" s="3"/>
      <c r="I547" s="3"/>
      <c r="J547" s="3"/>
      <c r="K547" s="3"/>
      <c r="L547" s="3"/>
      <c r="M547" s="4"/>
      <c r="N547" s="2"/>
      <c r="O547" s="3"/>
      <c r="P547" s="3"/>
      <c r="Q547" s="3"/>
      <c r="R547" s="4"/>
      <c r="S547" s="2" t="s">
        <v>104</v>
      </c>
      <c r="T547" s="3"/>
      <c r="U547" s="3"/>
      <c r="V547" s="3"/>
      <c r="W547" s="4"/>
      <c r="X547" s="8">
        <f>ROUND(40,2)</f>
        <v>40</v>
      </c>
      <c r="Y547" s="9"/>
      <c r="Z547" s="9"/>
      <c r="AA547" s="9"/>
      <c r="AB547" s="10"/>
      <c r="AC547" s="8">
        <f>ROUND(951.6,2)</f>
        <v>951.6</v>
      </c>
      <c r="AD547" s="9"/>
      <c r="AE547" s="9"/>
      <c r="AF547" s="9"/>
      <c r="AG547" s="10"/>
      <c r="AH547" s="8">
        <f t="shared" ref="AH547:AH554" si="19">ROUND(0,2)</f>
        <v>0</v>
      </c>
      <c r="AI547" s="9"/>
      <c r="AJ547" s="10"/>
      <c r="AK547" s="25"/>
    </row>
    <row r="548" spans="1:37" x14ac:dyDescent="0.25">
      <c r="A548" s="2"/>
      <c r="B548" s="3"/>
      <c r="C548" s="3"/>
      <c r="D548" s="3"/>
      <c r="E548" s="4"/>
      <c r="F548" s="2"/>
      <c r="G548" s="3"/>
      <c r="H548" s="3"/>
      <c r="I548" s="3"/>
      <c r="J548" s="3"/>
      <c r="K548" s="3"/>
      <c r="L548" s="3"/>
      <c r="M548" s="4"/>
      <c r="N548" s="2"/>
      <c r="O548" s="3"/>
      <c r="P548" s="3"/>
      <c r="Q548" s="3"/>
      <c r="R548" s="4"/>
      <c r="S548" s="2" t="s">
        <v>108</v>
      </c>
      <c r="T548" s="3"/>
      <c r="U548" s="3"/>
      <c r="V548" s="3"/>
      <c r="W548" s="4"/>
      <c r="X548" s="8">
        <f>ROUND(52,2)</f>
        <v>52</v>
      </c>
      <c r="Y548" s="9"/>
      <c r="Z548" s="9"/>
      <c r="AA548" s="9"/>
      <c r="AB548" s="10"/>
      <c r="AC548" s="8">
        <f>ROUND(1379.82,2)</f>
        <v>1379.82</v>
      </c>
      <c r="AD548" s="9"/>
      <c r="AE548" s="9"/>
      <c r="AF548" s="9"/>
      <c r="AG548" s="10"/>
      <c r="AH548" s="8">
        <f t="shared" si="19"/>
        <v>0</v>
      </c>
      <c r="AI548" s="9"/>
      <c r="AJ548" s="10"/>
      <c r="AK548" s="25"/>
    </row>
    <row r="549" spans="1:37" x14ac:dyDescent="0.25">
      <c r="A549" s="2"/>
      <c r="B549" s="3"/>
      <c r="C549" s="3"/>
      <c r="D549" s="3"/>
      <c r="E549" s="4"/>
      <c r="F549" s="2"/>
      <c r="G549" s="3"/>
      <c r="H549" s="3"/>
      <c r="I549" s="3"/>
      <c r="J549" s="3"/>
      <c r="K549" s="3"/>
      <c r="L549" s="3"/>
      <c r="M549" s="4"/>
      <c r="N549" s="2"/>
      <c r="O549" s="3"/>
      <c r="P549" s="3"/>
      <c r="Q549" s="3"/>
      <c r="R549" s="4"/>
      <c r="S549" s="2" t="s">
        <v>111</v>
      </c>
      <c r="T549" s="3"/>
      <c r="U549" s="3"/>
      <c r="V549" s="3"/>
      <c r="W549" s="4"/>
      <c r="X549" s="8">
        <f>ROUND(12,2)</f>
        <v>12</v>
      </c>
      <c r="Y549" s="9"/>
      <c r="Z549" s="9"/>
      <c r="AA549" s="9"/>
      <c r="AB549" s="10"/>
      <c r="AC549" s="8">
        <f>ROUND(428.22,2)</f>
        <v>428.22</v>
      </c>
      <c r="AD549" s="9"/>
      <c r="AE549" s="9"/>
      <c r="AF549" s="9"/>
      <c r="AG549" s="10"/>
      <c r="AH549" s="8">
        <f t="shared" si="19"/>
        <v>0</v>
      </c>
      <c r="AI549" s="9"/>
      <c r="AJ549" s="10"/>
      <c r="AK549" s="25"/>
    </row>
    <row r="550" spans="1:37" x14ac:dyDescent="0.25">
      <c r="A550" s="2"/>
      <c r="B550" s="3"/>
      <c r="C550" s="3"/>
      <c r="D550" s="3"/>
      <c r="E550" s="4"/>
      <c r="F550" s="2"/>
      <c r="G550" s="3"/>
      <c r="H550" s="3"/>
      <c r="I550" s="3"/>
      <c r="J550" s="3"/>
      <c r="K550" s="3"/>
      <c r="L550" s="3"/>
      <c r="M550" s="4"/>
      <c r="N550" s="2"/>
      <c r="O550" s="3"/>
      <c r="P550" s="3"/>
      <c r="Q550" s="3"/>
      <c r="R550" s="4"/>
      <c r="S550" s="2" t="s">
        <v>105</v>
      </c>
      <c r="T550" s="3"/>
      <c r="U550" s="3"/>
      <c r="V550" s="3"/>
      <c r="W550" s="4"/>
      <c r="X550" s="8">
        <f>ROUND(40,2)</f>
        <v>40</v>
      </c>
      <c r="Y550" s="9"/>
      <c r="Z550" s="9"/>
      <c r="AA550" s="9"/>
      <c r="AB550" s="10"/>
      <c r="AC550" s="8">
        <f>ROUND(951.6,2)</f>
        <v>951.6</v>
      </c>
      <c r="AD550" s="9"/>
      <c r="AE550" s="9"/>
      <c r="AF550" s="9"/>
      <c r="AG550" s="10"/>
      <c r="AH550" s="8">
        <f t="shared" si="19"/>
        <v>0</v>
      </c>
      <c r="AI550" s="9"/>
      <c r="AJ550" s="10"/>
      <c r="AK550" s="25"/>
    </row>
    <row r="551" spans="1:37" x14ac:dyDescent="0.25">
      <c r="A551" s="2"/>
      <c r="B551" s="3"/>
      <c r="C551" s="3"/>
      <c r="D551" s="3"/>
      <c r="E551" s="4"/>
      <c r="F551" s="2"/>
      <c r="G551" s="3"/>
      <c r="H551" s="3"/>
      <c r="I551" s="3"/>
      <c r="J551" s="3"/>
      <c r="K551" s="3"/>
      <c r="L551" s="3"/>
      <c r="M551" s="4"/>
      <c r="N551" s="2"/>
      <c r="O551" s="3"/>
      <c r="P551" s="3"/>
      <c r="Q551" s="3"/>
      <c r="R551" s="4"/>
      <c r="S551" s="2" t="s">
        <v>112</v>
      </c>
      <c r="T551" s="3"/>
      <c r="U551" s="3"/>
      <c r="V551" s="3"/>
      <c r="W551" s="4"/>
      <c r="X551" s="8">
        <f>ROUND(12,2)</f>
        <v>12</v>
      </c>
      <c r="Y551" s="9"/>
      <c r="Z551" s="9"/>
      <c r="AA551" s="9"/>
      <c r="AB551" s="10"/>
      <c r="AC551" s="8">
        <f>ROUND(428.22,2)</f>
        <v>428.22</v>
      </c>
      <c r="AD551" s="9"/>
      <c r="AE551" s="9"/>
      <c r="AF551" s="9"/>
      <c r="AG551" s="10"/>
      <c r="AH551" s="8">
        <f t="shared" si="19"/>
        <v>0</v>
      </c>
      <c r="AI551" s="9"/>
      <c r="AJ551" s="10"/>
      <c r="AK551" s="25"/>
    </row>
    <row r="552" spans="1:37" x14ac:dyDescent="0.25">
      <c r="A552" s="2"/>
      <c r="B552" s="3"/>
      <c r="C552" s="3"/>
      <c r="D552" s="3"/>
      <c r="E552" s="4"/>
      <c r="F552" s="2"/>
      <c r="G552" s="3"/>
      <c r="H552" s="3"/>
      <c r="I552" s="3"/>
      <c r="J552" s="3"/>
      <c r="K552" s="3"/>
      <c r="L552" s="3"/>
      <c r="M552" s="4"/>
      <c r="N552" s="2"/>
      <c r="O552" s="3"/>
      <c r="P552" s="3"/>
      <c r="Q552" s="3"/>
      <c r="R552" s="4"/>
      <c r="S552" s="2" t="s">
        <v>107</v>
      </c>
      <c r="T552" s="3"/>
      <c r="U552" s="3"/>
      <c r="V552" s="3"/>
      <c r="W552" s="4"/>
      <c r="X552" s="8">
        <f>ROUND(52,2)</f>
        <v>52</v>
      </c>
      <c r="Y552" s="9"/>
      <c r="Z552" s="9"/>
      <c r="AA552" s="9"/>
      <c r="AB552" s="10"/>
      <c r="AC552" s="8">
        <f>ROUND(1379.82,2)</f>
        <v>1379.82</v>
      </c>
      <c r="AD552" s="9"/>
      <c r="AE552" s="9"/>
      <c r="AF552" s="9"/>
      <c r="AG552" s="10"/>
      <c r="AH552" s="8">
        <f t="shared" si="19"/>
        <v>0</v>
      </c>
      <c r="AI552" s="9"/>
      <c r="AJ552" s="10"/>
      <c r="AK552" s="25"/>
    </row>
    <row r="553" spans="1:37" x14ac:dyDescent="0.25">
      <c r="A553" s="2"/>
      <c r="B553" s="3"/>
      <c r="C553" s="3"/>
      <c r="D553" s="3"/>
      <c r="E553" s="4"/>
      <c r="F553" s="2"/>
      <c r="G553" s="3"/>
      <c r="H553" s="3"/>
      <c r="I553" s="3"/>
      <c r="J553" s="3"/>
      <c r="K553" s="3"/>
      <c r="L553" s="3"/>
      <c r="M553" s="4"/>
      <c r="N553" s="2"/>
      <c r="O553" s="3"/>
      <c r="P553" s="3"/>
      <c r="Q553" s="3"/>
      <c r="R553" s="4"/>
      <c r="S553" s="2" t="s">
        <v>110</v>
      </c>
      <c r="T553" s="3"/>
      <c r="U553" s="3"/>
      <c r="V553" s="3"/>
      <c r="W553" s="4"/>
      <c r="X553" s="8">
        <f>ROUND(40,2)</f>
        <v>40</v>
      </c>
      <c r="Y553" s="9"/>
      <c r="Z553" s="9"/>
      <c r="AA553" s="9"/>
      <c r="AB553" s="10"/>
      <c r="AC553" s="8">
        <f>ROUND(951.6,2)</f>
        <v>951.6</v>
      </c>
      <c r="AD553" s="9"/>
      <c r="AE553" s="9"/>
      <c r="AF553" s="9"/>
      <c r="AG553" s="10"/>
      <c r="AH553" s="8">
        <f t="shared" si="19"/>
        <v>0</v>
      </c>
      <c r="AI553" s="9"/>
      <c r="AJ553" s="10"/>
      <c r="AK553" s="25"/>
    </row>
    <row r="554" spans="1:37" x14ac:dyDescent="0.25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4"/>
      <c r="O554" s="14"/>
      <c r="P554" s="14"/>
      <c r="Q554" s="14"/>
      <c r="R554" s="14"/>
      <c r="S554" s="12"/>
      <c r="T554" s="12"/>
      <c r="U554" s="12"/>
      <c r="V554" s="12"/>
      <c r="W554" s="12"/>
      <c r="X554" s="15">
        <f>ROUND(248,2)</f>
        <v>248</v>
      </c>
      <c r="Y554" s="15"/>
      <c r="Z554" s="15"/>
      <c r="AA554" s="15"/>
      <c r="AB554" s="15"/>
      <c r="AC554" s="15">
        <f>ROUND(6470.88,2)</f>
        <v>6470.88</v>
      </c>
      <c r="AD554" s="15"/>
      <c r="AE554" s="15"/>
      <c r="AF554" s="15"/>
      <c r="AG554" s="15"/>
      <c r="AH554" s="15">
        <f t="shared" si="19"/>
        <v>0</v>
      </c>
      <c r="AI554" s="15"/>
      <c r="AJ554" s="16"/>
      <c r="AK554" s="25"/>
    </row>
    <row r="555" spans="1:37" x14ac:dyDescent="0.25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4" t="s">
        <v>38</v>
      </c>
      <c r="O555" s="14"/>
      <c r="P555" s="14"/>
      <c r="Q555" s="14"/>
      <c r="R555" s="14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24"/>
      <c r="AK555" s="25"/>
    </row>
    <row r="556" spans="1:37" x14ac:dyDescent="0.25">
      <c r="A556" s="2"/>
      <c r="B556" s="3"/>
      <c r="C556" s="3"/>
      <c r="D556" s="3"/>
      <c r="E556" s="4"/>
      <c r="F556" s="2"/>
      <c r="G556" s="3"/>
      <c r="H556" s="3"/>
      <c r="I556" s="3"/>
      <c r="J556" s="3"/>
      <c r="K556" s="3"/>
      <c r="L556" s="3"/>
      <c r="M556" s="4"/>
      <c r="N556" s="2"/>
      <c r="O556" s="3"/>
      <c r="P556" s="3"/>
      <c r="Q556" s="3"/>
      <c r="R556" s="4"/>
      <c r="S556" s="2" t="s">
        <v>109</v>
      </c>
      <c r="T556" s="3"/>
      <c r="U556" s="3"/>
      <c r="V556" s="3"/>
      <c r="W556" s="4"/>
      <c r="X556" s="8">
        <f>ROUND(40,2)</f>
        <v>40</v>
      </c>
      <c r="Y556" s="9"/>
      <c r="Z556" s="9"/>
      <c r="AA556" s="9"/>
      <c r="AB556" s="10"/>
      <c r="AC556" s="8">
        <f>ROUND(20,2)</f>
        <v>20</v>
      </c>
      <c r="AD556" s="9"/>
      <c r="AE556" s="9"/>
      <c r="AF556" s="9"/>
      <c r="AG556" s="10"/>
      <c r="AH556" s="8">
        <f t="shared" ref="AH556:AH565" si="20">ROUND(0,2)</f>
        <v>0</v>
      </c>
      <c r="AI556" s="9"/>
      <c r="AJ556" s="10"/>
      <c r="AK556" s="25"/>
    </row>
    <row r="557" spans="1:37" x14ac:dyDescent="0.25">
      <c r="A557" s="2"/>
      <c r="B557" s="3"/>
      <c r="C557" s="3"/>
      <c r="D557" s="3"/>
      <c r="E557" s="4"/>
      <c r="F557" s="2"/>
      <c r="G557" s="3"/>
      <c r="H557" s="3"/>
      <c r="I557" s="3"/>
      <c r="J557" s="3"/>
      <c r="K557" s="3"/>
      <c r="L557" s="3"/>
      <c r="M557" s="4"/>
      <c r="N557" s="2"/>
      <c r="O557" s="3"/>
      <c r="P557" s="3"/>
      <c r="Q557" s="3"/>
      <c r="R557" s="4"/>
      <c r="S557" s="2" t="s">
        <v>107</v>
      </c>
      <c r="T557" s="3"/>
      <c r="U557" s="3"/>
      <c r="V557" s="3"/>
      <c r="W557" s="4"/>
      <c r="X557" s="8">
        <f>ROUND(52,2)</f>
        <v>52</v>
      </c>
      <c r="Y557" s="9"/>
      <c r="Z557" s="9"/>
      <c r="AA557" s="9"/>
      <c r="AB557" s="10"/>
      <c r="AC557" s="8">
        <f>ROUND(1421,2)</f>
        <v>1421</v>
      </c>
      <c r="AD557" s="9"/>
      <c r="AE557" s="9"/>
      <c r="AF557" s="9"/>
      <c r="AG557" s="10"/>
      <c r="AH557" s="8">
        <f t="shared" si="20"/>
        <v>0</v>
      </c>
      <c r="AI557" s="9"/>
      <c r="AJ557" s="10"/>
      <c r="AK557" s="25"/>
    </row>
    <row r="558" spans="1:37" x14ac:dyDescent="0.25">
      <c r="A558" s="2"/>
      <c r="B558" s="3"/>
      <c r="C558" s="3"/>
      <c r="D558" s="3"/>
      <c r="E558" s="4"/>
      <c r="F558" s="2"/>
      <c r="G558" s="3"/>
      <c r="H558" s="3"/>
      <c r="I558" s="3"/>
      <c r="J558" s="3"/>
      <c r="K558" s="3"/>
      <c r="L558" s="3"/>
      <c r="M558" s="4"/>
      <c r="N558" s="2"/>
      <c r="O558" s="3"/>
      <c r="P558" s="3"/>
      <c r="Q558" s="3"/>
      <c r="R558" s="4"/>
      <c r="S558" s="2" t="s">
        <v>105</v>
      </c>
      <c r="T558" s="3"/>
      <c r="U558" s="3"/>
      <c r="V558" s="3"/>
      <c r="W558" s="4"/>
      <c r="X558" s="8">
        <f>ROUND(40,2)</f>
        <v>40</v>
      </c>
      <c r="Y558" s="9"/>
      <c r="Z558" s="9"/>
      <c r="AA558" s="9"/>
      <c r="AB558" s="10"/>
      <c r="AC558" s="8">
        <f>ROUND(980,2)</f>
        <v>980</v>
      </c>
      <c r="AD558" s="9"/>
      <c r="AE558" s="9"/>
      <c r="AF558" s="9"/>
      <c r="AG558" s="10"/>
      <c r="AH558" s="8">
        <f t="shared" si="20"/>
        <v>0</v>
      </c>
      <c r="AI558" s="9"/>
      <c r="AJ558" s="10"/>
      <c r="AK558" s="25"/>
    </row>
    <row r="559" spans="1:37" x14ac:dyDescent="0.25">
      <c r="A559" s="2"/>
      <c r="B559" s="3"/>
      <c r="C559" s="3"/>
      <c r="D559" s="3"/>
      <c r="E559" s="4"/>
      <c r="F559" s="2"/>
      <c r="G559" s="3"/>
      <c r="H559" s="3"/>
      <c r="I559" s="3"/>
      <c r="J559" s="3"/>
      <c r="K559" s="3"/>
      <c r="L559" s="3"/>
      <c r="M559" s="4"/>
      <c r="N559" s="2"/>
      <c r="O559" s="3"/>
      <c r="P559" s="3"/>
      <c r="Q559" s="3"/>
      <c r="R559" s="4"/>
      <c r="S559" s="2" t="s">
        <v>106</v>
      </c>
      <c r="T559" s="3"/>
      <c r="U559" s="3"/>
      <c r="V559" s="3"/>
      <c r="W559" s="4"/>
      <c r="X559" s="8">
        <f>ROUND(12,2)</f>
        <v>12</v>
      </c>
      <c r="Y559" s="9"/>
      <c r="Z559" s="9"/>
      <c r="AA559" s="9"/>
      <c r="AB559" s="10"/>
      <c r="AC559" s="8">
        <f>ROUND(9,2)</f>
        <v>9</v>
      </c>
      <c r="AD559" s="9"/>
      <c r="AE559" s="9"/>
      <c r="AF559" s="9"/>
      <c r="AG559" s="10"/>
      <c r="AH559" s="8">
        <f t="shared" si="20"/>
        <v>0</v>
      </c>
      <c r="AI559" s="9"/>
      <c r="AJ559" s="10"/>
      <c r="AK559" s="25"/>
    </row>
    <row r="560" spans="1:37" x14ac:dyDescent="0.25">
      <c r="A560" s="2"/>
      <c r="B560" s="3"/>
      <c r="C560" s="3"/>
      <c r="D560" s="3"/>
      <c r="E560" s="4"/>
      <c r="F560" s="2"/>
      <c r="G560" s="3"/>
      <c r="H560" s="3"/>
      <c r="I560" s="3"/>
      <c r="J560" s="3"/>
      <c r="K560" s="3"/>
      <c r="L560" s="3"/>
      <c r="M560" s="4"/>
      <c r="N560" s="2"/>
      <c r="O560" s="3"/>
      <c r="P560" s="3"/>
      <c r="Q560" s="3"/>
      <c r="R560" s="4"/>
      <c r="S560" s="2" t="s">
        <v>104</v>
      </c>
      <c r="T560" s="3"/>
      <c r="U560" s="3"/>
      <c r="V560" s="3"/>
      <c r="W560" s="4"/>
      <c r="X560" s="8">
        <f>ROUND(40,2)</f>
        <v>40</v>
      </c>
      <c r="Y560" s="9"/>
      <c r="Z560" s="9"/>
      <c r="AA560" s="9"/>
      <c r="AB560" s="10"/>
      <c r="AC560" s="8">
        <f>ROUND(980,2)</f>
        <v>980</v>
      </c>
      <c r="AD560" s="9"/>
      <c r="AE560" s="9"/>
      <c r="AF560" s="9"/>
      <c r="AG560" s="10"/>
      <c r="AH560" s="8">
        <f t="shared" si="20"/>
        <v>0</v>
      </c>
      <c r="AI560" s="9"/>
      <c r="AJ560" s="10"/>
      <c r="AK560" s="25"/>
    </row>
    <row r="561" spans="1:37" x14ac:dyDescent="0.25">
      <c r="A561" s="2"/>
      <c r="B561" s="3"/>
      <c r="C561" s="3"/>
      <c r="D561" s="3"/>
      <c r="E561" s="4"/>
      <c r="F561" s="2"/>
      <c r="G561" s="3"/>
      <c r="H561" s="3"/>
      <c r="I561" s="3"/>
      <c r="J561" s="3"/>
      <c r="K561" s="3"/>
      <c r="L561" s="3"/>
      <c r="M561" s="4"/>
      <c r="N561" s="2"/>
      <c r="O561" s="3"/>
      <c r="P561" s="3"/>
      <c r="Q561" s="3"/>
      <c r="R561" s="4"/>
      <c r="S561" s="2" t="s">
        <v>108</v>
      </c>
      <c r="T561" s="3"/>
      <c r="U561" s="3"/>
      <c r="V561" s="3"/>
      <c r="W561" s="4"/>
      <c r="X561" s="8">
        <f>ROUND(52,2)</f>
        <v>52</v>
      </c>
      <c r="Y561" s="9"/>
      <c r="Z561" s="9"/>
      <c r="AA561" s="9"/>
      <c r="AB561" s="10"/>
      <c r="AC561" s="8">
        <f>ROUND(1421,2)</f>
        <v>1421</v>
      </c>
      <c r="AD561" s="9"/>
      <c r="AE561" s="9"/>
      <c r="AF561" s="9"/>
      <c r="AG561" s="10"/>
      <c r="AH561" s="8">
        <f t="shared" si="20"/>
        <v>0</v>
      </c>
      <c r="AI561" s="9"/>
      <c r="AJ561" s="10"/>
      <c r="AK561" s="25"/>
    </row>
    <row r="562" spans="1:37" x14ac:dyDescent="0.25">
      <c r="A562" s="2"/>
      <c r="B562" s="3"/>
      <c r="C562" s="3"/>
      <c r="D562" s="3"/>
      <c r="E562" s="4"/>
      <c r="F562" s="2"/>
      <c r="G562" s="3"/>
      <c r="H562" s="3"/>
      <c r="I562" s="3"/>
      <c r="J562" s="3"/>
      <c r="K562" s="3"/>
      <c r="L562" s="3"/>
      <c r="M562" s="4"/>
      <c r="N562" s="2"/>
      <c r="O562" s="3"/>
      <c r="P562" s="3"/>
      <c r="Q562" s="3"/>
      <c r="R562" s="4"/>
      <c r="S562" s="2" t="s">
        <v>112</v>
      </c>
      <c r="T562" s="3"/>
      <c r="U562" s="3"/>
      <c r="V562" s="3"/>
      <c r="W562" s="4"/>
      <c r="X562" s="8">
        <f>ROUND(12,2)</f>
        <v>12</v>
      </c>
      <c r="Y562" s="9"/>
      <c r="Z562" s="9"/>
      <c r="AA562" s="9"/>
      <c r="AB562" s="10"/>
      <c r="AC562" s="8">
        <f>ROUND(441,2)</f>
        <v>441</v>
      </c>
      <c r="AD562" s="9"/>
      <c r="AE562" s="9"/>
      <c r="AF562" s="9"/>
      <c r="AG562" s="10"/>
      <c r="AH562" s="8">
        <f t="shared" si="20"/>
        <v>0</v>
      </c>
      <c r="AI562" s="9"/>
      <c r="AJ562" s="10"/>
      <c r="AK562" s="25"/>
    </row>
    <row r="563" spans="1:37" x14ac:dyDescent="0.25">
      <c r="A563" s="2"/>
      <c r="B563" s="3"/>
      <c r="C563" s="3"/>
      <c r="D563" s="3"/>
      <c r="E563" s="4"/>
      <c r="F563" s="2"/>
      <c r="G563" s="3"/>
      <c r="H563" s="3"/>
      <c r="I563" s="3"/>
      <c r="J563" s="3"/>
      <c r="K563" s="3"/>
      <c r="L563" s="3"/>
      <c r="M563" s="4"/>
      <c r="N563" s="2"/>
      <c r="O563" s="3"/>
      <c r="P563" s="3"/>
      <c r="Q563" s="3"/>
      <c r="R563" s="4"/>
      <c r="S563" s="2" t="s">
        <v>110</v>
      </c>
      <c r="T563" s="3"/>
      <c r="U563" s="3"/>
      <c r="V563" s="3"/>
      <c r="W563" s="4"/>
      <c r="X563" s="8">
        <f>ROUND(40,2)</f>
        <v>40</v>
      </c>
      <c r="Y563" s="9"/>
      <c r="Z563" s="9"/>
      <c r="AA563" s="9"/>
      <c r="AB563" s="10"/>
      <c r="AC563" s="8">
        <f>ROUND(980,2)</f>
        <v>980</v>
      </c>
      <c r="AD563" s="9"/>
      <c r="AE563" s="9"/>
      <c r="AF563" s="9"/>
      <c r="AG563" s="10"/>
      <c r="AH563" s="8">
        <f t="shared" si="20"/>
        <v>0</v>
      </c>
      <c r="AI563" s="9"/>
      <c r="AJ563" s="10"/>
      <c r="AK563" s="25"/>
    </row>
    <row r="564" spans="1:37" x14ac:dyDescent="0.25">
      <c r="A564" s="2"/>
      <c r="B564" s="3"/>
      <c r="C564" s="3"/>
      <c r="D564" s="3"/>
      <c r="E564" s="4"/>
      <c r="F564" s="2"/>
      <c r="G564" s="3"/>
      <c r="H564" s="3"/>
      <c r="I564" s="3"/>
      <c r="J564" s="3"/>
      <c r="K564" s="3"/>
      <c r="L564" s="3"/>
      <c r="M564" s="4"/>
      <c r="N564" s="2"/>
      <c r="O564" s="3"/>
      <c r="P564" s="3"/>
      <c r="Q564" s="3"/>
      <c r="R564" s="4"/>
      <c r="S564" s="2" t="s">
        <v>111</v>
      </c>
      <c r="T564" s="3"/>
      <c r="U564" s="3"/>
      <c r="V564" s="3"/>
      <c r="W564" s="4"/>
      <c r="X564" s="8">
        <f>ROUND(12,2)</f>
        <v>12</v>
      </c>
      <c r="Y564" s="9"/>
      <c r="Z564" s="9"/>
      <c r="AA564" s="9"/>
      <c r="AB564" s="10"/>
      <c r="AC564" s="8">
        <f>ROUND(441,2)</f>
        <v>441</v>
      </c>
      <c r="AD564" s="9"/>
      <c r="AE564" s="9"/>
      <c r="AF564" s="9"/>
      <c r="AG564" s="10"/>
      <c r="AH564" s="8">
        <f t="shared" si="20"/>
        <v>0</v>
      </c>
      <c r="AI564" s="9"/>
      <c r="AJ564" s="10"/>
      <c r="AK564" s="25"/>
    </row>
    <row r="565" spans="1:37" x14ac:dyDescent="0.25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4"/>
      <c r="O565" s="14"/>
      <c r="P565" s="14"/>
      <c r="Q565" s="14"/>
      <c r="R565" s="14"/>
      <c r="S565" s="12"/>
      <c r="T565" s="12"/>
      <c r="U565" s="12"/>
      <c r="V565" s="12"/>
      <c r="W565" s="12"/>
      <c r="X565" s="15">
        <f>ROUND(300,2)</f>
        <v>300</v>
      </c>
      <c r="Y565" s="15"/>
      <c r="Z565" s="15"/>
      <c r="AA565" s="15"/>
      <c r="AB565" s="15"/>
      <c r="AC565" s="15">
        <f>ROUND(6693,2)</f>
        <v>6693</v>
      </c>
      <c r="AD565" s="15"/>
      <c r="AE565" s="15"/>
      <c r="AF565" s="15"/>
      <c r="AG565" s="15"/>
      <c r="AH565" s="15">
        <f t="shared" si="20"/>
        <v>0</v>
      </c>
      <c r="AI565" s="15"/>
      <c r="AJ565" s="16"/>
      <c r="AK565" s="25"/>
    </row>
    <row r="566" spans="1:37" x14ac:dyDescent="0.25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4" t="s">
        <v>40</v>
      </c>
      <c r="O566" s="14"/>
      <c r="P566" s="14"/>
      <c r="Q566" s="14"/>
      <c r="R566" s="14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24"/>
      <c r="AK566" s="25"/>
    </row>
    <row r="567" spans="1:37" x14ac:dyDescent="0.25">
      <c r="A567" s="2"/>
      <c r="B567" s="3"/>
      <c r="C567" s="3"/>
      <c r="D567" s="3"/>
      <c r="E567" s="4"/>
      <c r="F567" s="2"/>
      <c r="G567" s="3"/>
      <c r="H567" s="3"/>
      <c r="I567" s="3"/>
      <c r="J567" s="3"/>
      <c r="K567" s="3"/>
      <c r="L567" s="3"/>
      <c r="M567" s="4"/>
      <c r="N567" s="2"/>
      <c r="O567" s="3"/>
      <c r="P567" s="3"/>
      <c r="Q567" s="3"/>
      <c r="R567" s="4"/>
      <c r="S567" s="2" t="s">
        <v>106</v>
      </c>
      <c r="T567" s="3"/>
      <c r="U567" s="3"/>
      <c r="V567" s="3"/>
      <c r="W567" s="4"/>
      <c r="X567" s="8">
        <f>ROUND(16,2)</f>
        <v>16</v>
      </c>
      <c r="Y567" s="9"/>
      <c r="Z567" s="9"/>
      <c r="AA567" s="9"/>
      <c r="AB567" s="10"/>
      <c r="AC567" s="8">
        <f>ROUND(12,2)</f>
        <v>12</v>
      </c>
      <c r="AD567" s="9"/>
      <c r="AE567" s="9"/>
      <c r="AF567" s="9"/>
      <c r="AG567" s="10"/>
      <c r="AH567" s="8">
        <f t="shared" ref="AH567:AH576" si="21">ROUND(0,2)</f>
        <v>0</v>
      </c>
      <c r="AI567" s="9"/>
      <c r="AJ567" s="10"/>
      <c r="AK567" s="25"/>
    </row>
    <row r="568" spans="1:37" x14ac:dyDescent="0.25">
      <c r="A568" s="2"/>
      <c r="B568" s="3"/>
      <c r="C568" s="3"/>
      <c r="D568" s="3"/>
      <c r="E568" s="4"/>
      <c r="F568" s="2"/>
      <c r="G568" s="3"/>
      <c r="H568" s="3"/>
      <c r="I568" s="3"/>
      <c r="J568" s="3"/>
      <c r="K568" s="3"/>
      <c r="L568" s="3"/>
      <c r="M568" s="4"/>
      <c r="N568" s="2"/>
      <c r="O568" s="3"/>
      <c r="P568" s="3"/>
      <c r="Q568" s="3"/>
      <c r="R568" s="4"/>
      <c r="S568" s="2" t="s">
        <v>104</v>
      </c>
      <c r="T568" s="3"/>
      <c r="U568" s="3"/>
      <c r="V568" s="3"/>
      <c r="W568" s="4"/>
      <c r="X568" s="8">
        <f>ROUND(40,2)</f>
        <v>40</v>
      </c>
      <c r="Y568" s="9"/>
      <c r="Z568" s="9"/>
      <c r="AA568" s="9"/>
      <c r="AB568" s="10"/>
      <c r="AC568" s="8">
        <f>ROUND(980,2)</f>
        <v>980</v>
      </c>
      <c r="AD568" s="9"/>
      <c r="AE568" s="9"/>
      <c r="AF568" s="9"/>
      <c r="AG568" s="10"/>
      <c r="AH568" s="8">
        <f t="shared" si="21"/>
        <v>0</v>
      </c>
      <c r="AI568" s="9"/>
      <c r="AJ568" s="10"/>
      <c r="AK568" s="25"/>
    </row>
    <row r="569" spans="1:37" x14ac:dyDescent="0.25">
      <c r="A569" s="2"/>
      <c r="B569" s="3"/>
      <c r="C569" s="3"/>
      <c r="D569" s="3"/>
      <c r="E569" s="4"/>
      <c r="F569" s="2"/>
      <c r="G569" s="3"/>
      <c r="H569" s="3"/>
      <c r="I569" s="3"/>
      <c r="J569" s="3"/>
      <c r="K569" s="3"/>
      <c r="L569" s="3"/>
      <c r="M569" s="4"/>
      <c r="N569" s="2"/>
      <c r="O569" s="3"/>
      <c r="P569" s="3"/>
      <c r="Q569" s="3"/>
      <c r="R569" s="4"/>
      <c r="S569" s="2" t="s">
        <v>112</v>
      </c>
      <c r="T569" s="3"/>
      <c r="U569" s="3"/>
      <c r="V569" s="3"/>
      <c r="W569" s="4"/>
      <c r="X569" s="8">
        <f>ROUND(16,2)</f>
        <v>16</v>
      </c>
      <c r="Y569" s="9"/>
      <c r="Z569" s="9"/>
      <c r="AA569" s="9"/>
      <c r="AB569" s="10"/>
      <c r="AC569" s="8">
        <f>ROUND(588,2)</f>
        <v>588</v>
      </c>
      <c r="AD569" s="9"/>
      <c r="AE569" s="9"/>
      <c r="AF569" s="9"/>
      <c r="AG569" s="10"/>
      <c r="AH569" s="8">
        <f t="shared" si="21"/>
        <v>0</v>
      </c>
      <c r="AI569" s="9"/>
      <c r="AJ569" s="10"/>
      <c r="AK569" s="25"/>
    </row>
    <row r="570" spans="1:37" x14ac:dyDescent="0.25">
      <c r="A570" s="2"/>
      <c r="B570" s="3"/>
      <c r="C570" s="3"/>
      <c r="D570" s="3"/>
      <c r="E570" s="4"/>
      <c r="F570" s="2"/>
      <c r="G570" s="3"/>
      <c r="H570" s="3"/>
      <c r="I570" s="3"/>
      <c r="J570" s="3"/>
      <c r="K570" s="3"/>
      <c r="L570" s="3"/>
      <c r="M570" s="4"/>
      <c r="N570" s="2"/>
      <c r="O570" s="3"/>
      <c r="P570" s="3"/>
      <c r="Q570" s="3"/>
      <c r="R570" s="4"/>
      <c r="S570" s="2" t="s">
        <v>110</v>
      </c>
      <c r="T570" s="3"/>
      <c r="U570" s="3"/>
      <c r="V570" s="3"/>
      <c r="W570" s="4"/>
      <c r="X570" s="8">
        <f>ROUND(40,2)</f>
        <v>40</v>
      </c>
      <c r="Y570" s="9"/>
      <c r="Z570" s="9"/>
      <c r="AA570" s="9"/>
      <c r="AB570" s="10"/>
      <c r="AC570" s="8">
        <f>ROUND(980,2)</f>
        <v>980</v>
      </c>
      <c r="AD570" s="9"/>
      <c r="AE570" s="9"/>
      <c r="AF570" s="9"/>
      <c r="AG570" s="10"/>
      <c r="AH570" s="8">
        <f t="shared" si="21"/>
        <v>0</v>
      </c>
      <c r="AI570" s="9"/>
      <c r="AJ570" s="10"/>
      <c r="AK570" s="25"/>
    </row>
    <row r="571" spans="1:37" x14ac:dyDescent="0.25">
      <c r="A571" s="2"/>
      <c r="B571" s="3"/>
      <c r="C571" s="3"/>
      <c r="D571" s="3"/>
      <c r="E571" s="4"/>
      <c r="F571" s="2"/>
      <c r="G571" s="3"/>
      <c r="H571" s="3"/>
      <c r="I571" s="3"/>
      <c r="J571" s="3"/>
      <c r="K571" s="3"/>
      <c r="L571" s="3"/>
      <c r="M571" s="4"/>
      <c r="N571" s="2"/>
      <c r="O571" s="3"/>
      <c r="P571" s="3"/>
      <c r="Q571" s="3"/>
      <c r="R571" s="4"/>
      <c r="S571" s="2" t="s">
        <v>107</v>
      </c>
      <c r="T571" s="3"/>
      <c r="U571" s="3"/>
      <c r="V571" s="3"/>
      <c r="W571" s="4"/>
      <c r="X571" s="8">
        <f>ROUND(56,2)</f>
        <v>56</v>
      </c>
      <c r="Y571" s="9"/>
      <c r="Z571" s="9"/>
      <c r="AA571" s="9"/>
      <c r="AB571" s="10"/>
      <c r="AC571" s="8">
        <f>ROUND(1568,2)</f>
        <v>1568</v>
      </c>
      <c r="AD571" s="9"/>
      <c r="AE571" s="9"/>
      <c r="AF571" s="9"/>
      <c r="AG571" s="10"/>
      <c r="AH571" s="8">
        <f t="shared" si="21"/>
        <v>0</v>
      </c>
      <c r="AI571" s="9"/>
      <c r="AJ571" s="10"/>
      <c r="AK571" s="25"/>
    </row>
    <row r="572" spans="1:37" x14ac:dyDescent="0.25">
      <c r="A572" s="2"/>
      <c r="B572" s="3"/>
      <c r="C572" s="3"/>
      <c r="D572" s="3"/>
      <c r="E572" s="4"/>
      <c r="F572" s="2"/>
      <c r="G572" s="3"/>
      <c r="H572" s="3"/>
      <c r="I572" s="3"/>
      <c r="J572" s="3"/>
      <c r="K572" s="3"/>
      <c r="L572" s="3"/>
      <c r="M572" s="4"/>
      <c r="N572" s="2"/>
      <c r="O572" s="3"/>
      <c r="P572" s="3"/>
      <c r="Q572" s="3"/>
      <c r="R572" s="4"/>
      <c r="S572" s="2" t="s">
        <v>111</v>
      </c>
      <c r="T572" s="3"/>
      <c r="U572" s="3"/>
      <c r="V572" s="3"/>
      <c r="W572" s="4"/>
      <c r="X572" s="8">
        <f>ROUND(16,2)</f>
        <v>16</v>
      </c>
      <c r="Y572" s="9"/>
      <c r="Z572" s="9"/>
      <c r="AA572" s="9"/>
      <c r="AB572" s="10"/>
      <c r="AC572" s="8">
        <f>ROUND(588,2)</f>
        <v>588</v>
      </c>
      <c r="AD572" s="9"/>
      <c r="AE572" s="9"/>
      <c r="AF572" s="9"/>
      <c r="AG572" s="10"/>
      <c r="AH572" s="8">
        <f t="shared" si="21"/>
        <v>0</v>
      </c>
      <c r="AI572" s="9"/>
      <c r="AJ572" s="10"/>
      <c r="AK572" s="25"/>
    </row>
    <row r="573" spans="1:37" x14ac:dyDescent="0.25">
      <c r="A573" s="2"/>
      <c r="B573" s="3"/>
      <c r="C573" s="3"/>
      <c r="D573" s="3"/>
      <c r="E573" s="4"/>
      <c r="F573" s="2"/>
      <c r="G573" s="3"/>
      <c r="H573" s="3"/>
      <c r="I573" s="3"/>
      <c r="J573" s="3"/>
      <c r="K573" s="3"/>
      <c r="L573" s="3"/>
      <c r="M573" s="4"/>
      <c r="N573" s="2"/>
      <c r="O573" s="3"/>
      <c r="P573" s="3"/>
      <c r="Q573" s="3"/>
      <c r="R573" s="4"/>
      <c r="S573" s="2" t="s">
        <v>105</v>
      </c>
      <c r="T573" s="3"/>
      <c r="U573" s="3"/>
      <c r="V573" s="3"/>
      <c r="W573" s="4"/>
      <c r="X573" s="8">
        <f>ROUND(40,2)</f>
        <v>40</v>
      </c>
      <c r="Y573" s="9"/>
      <c r="Z573" s="9"/>
      <c r="AA573" s="9"/>
      <c r="AB573" s="10"/>
      <c r="AC573" s="8">
        <f>ROUND(980,2)</f>
        <v>980</v>
      </c>
      <c r="AD573" s="9"/>
      <c r="AE573" s="9"/>
      <c r="AF573" s="9"/>
      <c r="AG573" s="10"/>
      <c r="AH573" s="8">
        <f t="shared" si="21"/>
        <v>0</v>
      </c>
      <c r="AI573" s="9"/>
      <c r="AJ573" s="10"/>
      <c r="AK573" s="25"/>
    </row>
    <row r="574" spans="1:37" x14ac:dyDescent="0.25">
      <c r="A574" s="2"/>
      <c r="B574" s="3"/>
      <c r="C574" s="3"/>
      <c r="D574" s="3"/>
      <c r="E574" s="4"/>
      <c r="F574" s="2"/>
      <c r="G574" s="3"/>
      <c r="H574" s="3"/>
      <c r="I574" s="3"/>
      <c r="J574" s="3"/>
      <c r="K574" s="3"/>
      <c r="L574" s="3"/>
      <c r="M574" s="4"/>
      <c r="N574" s="2"/>
      <c r="O574" s="3"/>
      <c r="P574" s="3"/>
      <c r="Q574" s="3"/>
      <c r="R574" s="4"/>
      <c r="S574" s="2" t="s">
        <v>108</v>
      </c>
      <c r="T574" s="3"/>
      <c r="U574" s="3"/>
      <c r="V574" s="3"/>
      <c r="W574" s="4"/>
      <c r="X574" s="8">
        <f>ROUND(56,2)</f>
        <v>56</v>
      </c>
      <c r="Y574" s="9"/>
      <c r="Z574" s="9"/>
      <c r="AA574" s="9"/>
      <c r="AB574" s="10"/>
      <c r="AC574" s="8">
        <f>ROUND(1568,2)</f>
        <v>1568</v>
      </c>
      <c r="AD574" s="9"/>
      <c r="AE574" s="9"/>
      <c r="AF574" s="9"/>
      <c r="AG574" s="10"/>
      <c r="AH574" s="8">
        <f t="shared" si="21"/>
        <v>0</v>
      </c>
      <c r="AI574" s="9"/>
      <c r="AJ574" s="10"/>
      <c r="AK574" s="25"/>
    </row>
    <row r="575" spans="1:37" x14ac:dyDescent="0.25">
      <c r="A575" s="2"/>
      <c r="B575" s="3"/>
      <c r="C575" s="3"/>
      <c r="D575" s="3"/>
      <c r="E575" s="4"/>
      <c r="F575" s="2"/>
      <c r="G575" s="3"/>
      <c r="H575" s="3"/>
      <c r="I575" s="3"/>
      <c r="J575" s="3"/>
      <c r="K575" s="3"/>
      <c r="L575" s="3"/>
      <c r="M575" s="4"/>
      <c r="N575" s="2"/>
      <c r="O575" s="3"/>
      <c r="P575" s="3"/>
      <c r="Q575" s="3"/>
      <c r="R575" s="4"/>
      <c r="S575" s="2" t="s">
        <v>109</v>
      </c>
      <c r="T575" s="3"/>
      <c r="U575" s="3"/>
      <c r="V575" s="3"/>
      <c r="W575" s="4"/>
      <c r="X575" s="8">
        <f>ROUND(40,2)</f>
        <v>40</v>
      </c>
      <c r="Y575" s="9"/>
      <c r="Z575" s="9"/>
      <c r="AA575" s="9"/>
      <c r="AB575" s="10"/>
      <c r="AC575" s="8">
        <f>ROUND(20,2)</f>
        <v>20</v>
      </c>
      <c r="AD575" s="9"/>
      <c r="AE575" s="9"/>
      <c r="AF575" s="9"/>
      <c r="AG575" s="10"/>
      <c r="AH575" s="8">
        <f t="shared" si="21"/>
        <v>0</v>
      </c>
      <c r="AI575" s="9"/>
      <c r="AJ575" s="10"/>
      <c r="AK575" s="25"/>
    </row>
    <row r="576" spans="1:37" x14ac:dyDescent="0.25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4"/>
      <c r="O576" s="14"/>
      <c r="P576" s="14"/>
      <c r="Q576" s="14"/>
      <c r="R576" s="14"/>
      <c r="S576" s="12"/>
      <c r="T576" s="12"/>
      <c r="U576" s="12"/>
      <c r="V576" s="12"/>
      <c r="W576" s="12"/>
      <c r="X576" s="15">
        <f>ROUND(320,2)</f>
        <v>320</v>
      </c>
      <c r="Y576" s="15"/>
      <c r="Z576" s="15"/>
      <c r="AA576" s="15"/>
      <c r="AB576" s="15"/>
      <c r="AC576" s="15">
        <f>ROUND(7284,2)</f>
        <v>7284</v>
      </c>
      <c r="AD576" s="15"/>
      <c r="AE576" s="15"/>
      <c r="AF576" s="15"/>
      <c r="AG576" s="15"/>
      <c r="AH576" s="15">
        <f t="shared" si="21"/>
        <v>0</v>
      </c>
      <c r="AI576" s="15"/>
      <c r="AJ576" s="16"/>
      <c r="AK576" s="25"/>
    </row>
    <row r="577" spans="1:37" x14ac:dyDescent="0.25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4" t="s">
        <v>41</v>
      </c>
      <c r="O577" s="14"/>
      <c r="P577" s="14"/>
      <c r="Q577" s="14"/>
      <c r="R577" s="14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24"/>
      <c r="AK577" s="25"/>
    </row>
    <row r="578" spans="1:37" x14ac:dyDescent="0.25">
      <c r="A578" s="2"/>
      <c r="B578" s="3"/>
      <c r="C578" s="3"/>
      <c r="D578" s="3"/>
      <c r="E578" s="4"/>
      <c r="F578" s="2"/>
      <c r="G578" s="3"/>
      <c r="H578" s="3"/>
      <c r="I578" s="3"/>
      <c r="J578" s="3"/>
      <c r="K578" s="3"/>
      <c r="L578" s="3"/>
      <c r="M578" s="4"/>
      <c r="N578" s="2"/>
      <c r="O578" s="3"/>
      <c r="P578" s="3"/>
      <c r="Q578" s="3"/>
      <c r="R578" s="4"/>
      <c r="S578" s="2" t="s">
        <v>111</v>
      </c>
      <c r="T578" s="3"/>
      <c r="U578" s="3"/>
      <c r="V578" s="3"/>
      <c r="W578" s="4"/>
      <c r="X578" s="8">
        <f>ROUND(8,2)</f>
        <v>8</v>
      </c>
      <c r="Y578" s="9"/>
      <c r="Z578" s="9"/>
      <c r="AA578" s="9"/>
      <c r="AB578" s="10"/>
      <c r="AC578" s="8">
        <f>ROUND(294,2)</f>
        <v>294</v>
      </c>
      <c r="AD578" s="9"/>
      <c r="AE578" s="9"/>
      <c r="AF578" s="9"/>
      <c r="AG578" s="10"/>
      <c r="AH578" s="8">
        <f t="shared" ref="AH578:AH587" si="22">ROUND(0,2)</f>
        <v>0</v>
      </c>
      <c r="AI578" s="9"/>
      <c r="AJ578" s="10"/>
      <c r="AK578" s="25"/>
    </row>
    <row r="579" spans="1:37" x14ac:dyDescent="0.25">
      <c r="A579" s="2"/>
      <c r="B579" s="3"/>
      <c r="C579" s="3"/>
      <c r="D579" s="3"/>
      <c r="E579" s="4"/>
      <c r="F579" s="2"/>
      <c r="G579" s="3"/>
      <c r="H579" s="3"/>
      <c r="I579" s="3"/>
      <c r="J579" s="3"/>
      <c r="K579" s="3"/>
      <c r="L579" s="3"/>
      <c r="M579" s="4"/>
      <c r="N579" s="2"/>
      <c r="O579" s="3"/>
      <c r="P579" s="3"/>
      <c r="Q579" s="3"/>
      <c r="R579" s="4"/>
      <c r="S579" s="2" t="s">
        <v>104</v>
      </c>
      <c r="T579" s="3"/>
      <c r="U579" s="3"/>
      <c r="V579" s="3"/>
      <c r="W579" s="4"/>
      <c r="X579" s="8">
        <f>ROUND(40,2)</f>
        <v>40</v>
      </c>
      <c r="Y579" s="9"/>
      <c r="Z579" s="9"/>
      <c r="AA579" s="9"/>
      <c r="AB579" s="10"/>
      <c r="AC579" s="8">
        <f>ROUND(980,2)</f>
        <v>980</v>
      </c>
      <c r="AD579" s="9"/>
      <c r="AE579" s="9"/>
      <c r="AF579" s="9"/>
      <c r="AG579" s="10"/>
      <c r="AH579" s="8">
        <f t="shared" si="22"/>
        <v>0</v>
      </c>
      <c r="AI579" s="9"/>
      <c r="AJ579" s="10"/>
      <c r="AK579" s="25"/>
    </row>
    <row r="580" spans="1:37" x14ac:dyDescent="0.25">
      <c r="A580" s="2"/>
      <c r="B580" s="3"/>
      <c r="C580" s="3"/>
      <c r="D580" s="3"/>
      <c r="E580" s="4"/>
      <c r="F580" s="2"/>
      <c r="G580" s="3"/>
      <c r="H580" s="3"/>
      <c r="I580" s="3"/>
      <c r="J580" s="3"/>
      <c r="K580" s="3"/>
      <c r="L580" s="3"/>
      <c r="M580" s="4"/>
      <c r="N580" s="2"/>
      <c r="O580" s="3"/>
      <c r="P580" s="3"/>
      <c r="Q580" s="3"/>
      <c r="R580" s="4"/>
      <c r="S580" s="2" t="s">
        <v>108</v>
      </c>
      <c r="T580" s="3"/>
      <c r="U580" s="3"/>
      <c r="V580" s="3"/>
      <c r="W580" s="4"/>
      <c r="X580" s="8">
        <f>ROUND(48,2)</f>
        <v>48</v>
      </c>
      <c r="Y580" s="9"/>
      <c r="Z580" s="9"/>
      <c r="AA580" s="9"/>
      <c r="AB580" s="10"/>
      <c r="AC580" s="8">
        <f>ROUND(1274,2)</f>
        <v>1274</v>
      </c>
      <c r="AD580" s="9"/>
      <c r="AE580" s="9"/>
      <c r="AF580" s="9"/>
      <c r="AG580" s="10"/>
      <c r="AH580" s="8">
        <f t="shared" si="22"/>
        <v>0</v>
      </c>
      <c r="AI580" s="9"/>
      <c r="AJ580" s="10"/>
      <c r="AK580" s="25"/>
    </row>
    <row r="581" spans="1:37" x14ac:dyDescent="0.25">
      <c r="A581" s="2"/>
      <c r="B581" s="3"/>
      <c r="C581" s="3"/>
      <c r="D581" s="3"/>
      <c r="E581" s="4"/>
      <c r="F581" s="2"/>
      <c r="G581" s="3"/>
      <c r="H581" s="3"/>
      <c r="I581" s="3"/>
      <c r="J581" s="3"/>
      <c r="K581" s="3"/>
      <c r="L581" s="3"/>
      <c r="M581" s="4"/>
      <c r="N581" s="2"/>
      <c r="O581" s="3"/>
      <c r="P581" s="3"/>
      <c r="Q581" s="3"/>
      <c r="R581" s="4"/>
      <c r="S581" s="2" t="s">
        <v>106</v>
      </c>
      <c r="T581" s="3"/>
      <c r="U581" s="3"/>
      <c r="V581" s="3"/>
      <c r="W581" s="4"/>
      <c r="X581" s="8">
        <f>ROUND(8,2)</f>
        <v>8</v>
      </c>
      <c r="Y581" s="9"/>
      <c r="Z581" s="9"/>
      <c r="AA581" s="9"/>
      <c r="AB581" s="10"/>
      <c r="AC581" s="8">
        <f>ROUND(6,2)</f>
        <v>6</v>
      </c>
      <c r="AD581" s="9"/>
      <c r="AE581" s="9"/>
      <c r="AF581" s="9"/>
      <c r="AG581" s="10"/>
      <c r="AH581" s="8">
        <f t="shared" si="22"/>
        <v>0</v>
      </c>
      <c r="AI581" s="9"/>
      <c r="AJ581" s="10"/>
      <c r="AK581" s="25"/>
    </row>
    <row r="582" spans="1:37" x14ac:dyDescent="0.25">
      <c r="A582" s="2"/>
      <c r="B582" s="3"/>
      <c r="C582" s="3"/>
      <c r="D582" s="3"/>
      <c r="E582" s="4"/>
      <c r="F582" s="2"/>
      <c r="G582" s="3"/>
      <c r="H582" s="3"/>
      <c r="I582" s="3"/>
      <c r="J582" s="3"/>
      <c r="K582" s="3"/>
      <c r="L582" s="3"/>
      <c r="M582" s="4"/>
      <c r="N582" s="2"/>
      <c r="O582" s="3"/>
      <c r="P582" s="3"/>
      <c r="Q582" s="3"/>
      <c r="R582" s="4"/>
      <c r="S582" s="2" t="s">
        <v>112</v>
      </c>
      <c r="T582" s="3"/>
      <c r="U582" s="3"/>
      <c r="V582" s="3"/>
      <c r="W582" s="4"/>
      <c r="X582" s="8">
        <f>ROUND(8,2)</f>
        <v>8</v>
      </c>
      <c r="Y582" s="9"/>
      <c r="Z582" s="9"/>
      <c r="AA582" s="9"/>
      <c r="AB582" s="10"/>
      <c r="AC582" s="8">
        <f>ROUND(294,2)</f>
        <v>294</v>
      </c>
      <c r="AD582" s="9"/>
      <c r="AE582" s="9"/>
      <c r="AF582" s="9"/>
      <c r="AG582" s="10"/>
      <c r="AH582" s="8">
        <f t="shared" si="22"/>
        <v>0</v>
      </c>
      <c r="AI582" s="9"/>
      <c r="AJ582" s="10"/>
      <c r="AK582" s="25"/>
    </row>
    <row r="583" spans="1:37" x14ac:dyDescent="0.25">
      <c r="A583" s="2"/>
      <c r="B583" s="3"/>
      <c r="C583" s="3"/>
      <c r="D583" s="3"/>
      <c r="E583" s="4"/>
      <c r="F583" s="2"/>
      <c r="G583" s="3"/>
      <c r="H583" s="3"/>
      <c r="I583" s="3"/>
      <c r="J583" s="3"/>
      <c r="K583" s="3"/>
      <c r="L583" s="3"/>
      <c r="M583" s="4"/>
      <c r="N583" s="2"/>
      <c r="O583" s="3"/>
      <c r="P583" s="3"/>
      <c r="Q583" s="3"/>
      <c r="R583" s="4"/>
      <c r="S583" s="2" t="s">
        <v>107</v>
      </c>
      <c r="T583" s="3"/>
      <c r="U583" s="3"/>
      <c r="V583" s="3"/>
      <c r="W583" s="4"/>
      <c r="X583" s="8">
        <f>ROUND(48,2)</f>
        <v>48</v>
      </c>
      <c r="Y583" s="9"/>
      <c r="Z583" s="9"/>
      <c r="AA583" s="9"/>
      <c r="AB583" s="10"/>
      <c r="AC583" s="8">
        <f>ROUND(1274,2)</f>
        <v>1274</v>
      </c>
      <c r="AD583" s="9"/>
      <c r="AE583" s="9"/>
      <c r="AF583" s="9"/>
      <c r="AG583" s="10"/>
      <c r="AH583" s="8">
        <f t="shared" si="22"/>
        <v>0</v>
      </c>
      <c r="AI583" s="9"/>
      <c r="AJ583" s="10"/>
      <c r="AK583" s="25"/>
    </row>
    <row r="584" spans="1:37" x14ac:dyDescent="0.25">
      <c r="A584" s="2"/>
      <c r="B584" s="3"/>
      <c r="C584" s="3"/>
      <c r="D584" s="3"/>
      <c r="E584" s="4"/>
      <c r="F584" s="2"/>
      <c r="G584" s="3"/>
      <c r="H584" s="3"/>
      <c r="I584" s="3"/>
      <c r="J584" s="3"/>
      <c r="K584" s="3"/>
      <c r="L584" s="3"/>
      <c r="M584" s="4"/>
      <c r="N584" s="2"/>
      <c r="O584" s="3"/>
      <c r="P584" s="3"/>
      <c r="Q584" s="3"/>
      <c r="R584" s="4"/>
      <c r="S584" s="2" t="s">
        <v>105</v>
      </c>
      <c r="T584" s="3"/>
      <c r="U584" s="3"/>
      <c r="V584" s="3"/>
      <c r="W584" s="4"/>
      <c r="X584" s="8">
        <f>ROUND(40,2)</f>
        <v>40</v>
      </c>
      <c r="Y584" s="9"/>
      <c r="Z584" s="9"/>
      <c r="AA584" s="9"/>
      <c r="AB584" s="10"/>
      <c r="AC584" s="8">
        <f>ROUND(980,2)</f>
        <v>980</v>
      </c>
      <c r="AD584" s="9"/>
      <c r="AE584" s="9"/>
      <c r="AF584" s="9"/>
      <c r="AG584" s="10"/>
      <c r="AH584" s="8">
        <f t="shared" si="22"/>
        <v>0</v>
      </c>
      <c r="AI584" s="9"/>
      <c r="AJ584" s="10"/>
      <c r="AK584" s="25"/>
    </row>
    <row r="585" spans="1:37" x14ac:dyDescent="0.25">
      <c r="A585" s="2"/>
      <c r="B585" s="3"/>
      <c r="C585" s="3"/>
      <c r="D585" s="3"/>
      <c r="E585" s="4"/>
      <c r="F585" s="2"/>
      <c r="G585" s="3"/>
      <c r="H585" s="3"/>
      <c r="I585" s="3"/>
      <c r="J585" s="3"/>
      <c r="K585" s="3"/>
      <c r="L585" s="3"/>
      <c r="M585" s="4"/>
      <c r="N585" s="2"/>
      <c r="O585" s="3"/>
      <c r="P585" s="3"/>
      <c r="Q585" s="3"/>
      <c r="R585" s="4"/>
      <c r="S585" s="2" t="s">
        <v>109</v>
      </c>
      <c r="T585" s="3"/>
      <c r="U585" s="3"/>
      <c r="V585" s="3"/>
      <c r="W585" s="4"/>
      <c r="X585" s="8">
        <f>ROUND(40,2)</f>
        <v>40</v>
      </c>
      <c r="Y585" s="9"/>
      <c r="Z585" s="9"/>
      <c r="AA585" s="9"/>
      <c r="AB585" s="10"/>
      <c r="AC585" s="8">
        <f>ROUND(20,2)</f>
        <v>20</v>
      </c>
      <c r="AD585" s="9"/>
      <c r="AE585" s="9"/>
      <c r="AF585" s="9"/>
      <c r="AG585" s="10"/>
      <c r="AH585" s="8">
        <f t="shared" si="22"/>
        <v>0</v>
      </c>
      <c r="AI585" s="9"/>
      <c r="AJ585" s="10"/>
      <c r="AK585" s="25"/>
    </row>
    <row r="586" spans="1:37" x14ac:dyDescent="0.25">
      <c r="A586" s="2"/>
      <c r="B586" s="3"/>
      <c r="C586" s="3"/>
      <c r="D586" s="3"/>
      <c r="E586" s="4"/>
      <c r="F586" s="2"/>
      <c r="G586" s="3"/>
      <c r="H586" s="3"/>
      <c r="I586" s="3"/>
      <c r="J586" s="3"/>
      <c r="K586" s="3"/>
      <c r="L586" s="3"/>
      <c r="M586" s="4"/>
      <c r="N586" s="2"/>
      <c r="O586" s="3"/>
      <c r="P586" s="3"/>
      <c r="Q586" s="3"/>
      <c r="R586" s="4"/>
      <c r="S586" s="2" t="s">
        <v>110</v>
      </c>
      <c r="T586" s="3"/>
      <c r="U586" s="3"/>
      <c r="V586" s="3"/>
      <c r="W586" s="4"/>
      <c r="X586" s="8">
        <f>ROUND(40,2)</f>
        <v>40</v>
      </c>
      <c r="Y586" s="9"/>
      <c r="Z586" s="9"/>
      <c r="AA586" s="9"/>
      <c r="AB586" s="10"/>
      <c r="AC586" s="8">
        <f>ROUND(980,2)</f>
        <v>980</v>
      </c>
      <c r="AD586" s="9"/>
      <c r="AE586" s="9"/>
      <c r="AF586" s="9"/>
      <c r="AG586" s="10"/>
      <c r="AH586" s="8">
        <f t="shared" si="22"/>
        <v>0</v>
      </c>
      <c r="AI586" s="9"/>
      <c r="AJ586" s="10"/>
      <c r="AK586" s="25"/>
    </row>
    <row r="587" spans="1:37" x14ac:dyDescent="0.25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4"/>
      <c r="O587" s="14"/>
      <c r="P587" s="14"/>
      <c r="Q587" s="14"/>
      <c r="R587" s="14"/>
      <c r="S587" s="12"/>
      <c r="T587" s="12"/>
      <c r="U587" s="12"/>
      <c r="V587" s="12"/>
      <c r="W587" s="12"/>
      <c r="X587" s="15">
        <f>ROUND(280,2)</f>
        <v>280</v>
      </c>
      <c r="Y587" s="15"/>
      <c r="Z587" s="15"/>
      <c r="AA587" s="15"/>
      <c r="AB587" s="15"/>
      <c r="AC587" s="15">
        <f>ROUND(6102,2)</f>
        <v>6102</v>
      </c>
      <c r="AD587" s="15"/>
      <c r="AE587" s="15"/>
      <c r="AF587" s="15"/>
      <c r="AG587" s="15"/>
      <c r="AH587" s="15">
        <f t="shared" si="22"/>
        <v>0</v>
      </c>
      <c r="AI587" s="15"/>
      <c r="AJ587" s="16"/>
      <c r="AK587" s="25"/>
    </row>
    <row r="588" spans="1:37" x14ac:dyDescent="0.25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4" t="s">
        <v>42</v>
      </c>
      <c r="O588" s="14"/>
      <c r="P588" s="14"/>
      <c r="Q588" s="14"/>
      <c r="R588" s="14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24"/>
      <c r="AK588" s="25"/>
    </row>
    <row r="589" spans="1:37" x14ac:dyDescent="0.25">
      <c r="A589" s="2"/>
      <c r="B589" s="3"/>
      <c r="C589" s="3"/>
      <c r="D589" s="3"/>
      <c r="E589" s="4"/>
      <c r="F589" s="2"/>
      <c r="G589" s="3"/>
      <c r="H589" s="3"/>
      <c r="I589" s="3"/>
      <c r="J589" s="3"/>
      <c r="K589" s="3"/>
      <c r="L589" s="3"/>
      <c r="M589" s="4"/>
      <c r="N589" s="2"/>
      <c r="O589" s="3"/>
      <c r="P589" s="3"/>
      <c r="Q589" s="3"/>
      <c r="R589" s="4"/>
      <c r="S589" s="2" t="s">
        <v>111</v>
      </c>
      <c r="T589" s="3"/>
      <c r="U589" s="3"/>
      <c r="V589" s="3"/>
      <c r="W589" s="4"/>
      <c r="X589" s="8">
        <f>ROUND(8,2)</f>
        <v>8</v>
      </c>
      <c r="Y589" s="9"/>
      <c r="Z589" s="9"/>
      <c r="AA589" s="9"/>
      <c r="AB589" s="10"/>
      <c r="AC589" s="8">
        <f>ROUND(294,2)</f>
        <v>294</v>
      </c>
      <c r="AD589" s="9"/>
      <c r="AE589" s="9"/>
      <c r="AF589" s="9"/>
      <c r="AG589" s="10"/>
      <c r="AH589" s="8">
        <f t="shared" ref="AH589:AH598" si="23">ROUND(0,2)</f>
        <v>0</v>
      </c>
      <c r="AI589" s="9"/>
      <c r="AJ589" s="10"/>
      <c r="AK589" s="25"/>
    </row>
    <row r="590" spans="1:37" x14ac:dyDescent="0.25">
      <c r="A590" s="2"/>
      <c r="B590" s="3"/>
      <c r="C590" s="3"/>
      <c r="D590" s="3"/>
      <c r="E590" s="4"/>
      <c r="F590" s="2"/>
      <c r="G590" s="3"/>
      <c r="H590" s="3"/>
      <c r="I590" s="3"/>
      <c r="J590" s="3"/>
      <c r="K590" s="3"/>
      <c r="L590" s="3"/>
      <c r="M590" s="4"/>
      <c r="N590" s="2"/>
      <c r="O590" s="3"/>
      <c r="P590" s="3"/>
      <c r="Q590" s="3"/>
      <c r="R590" s="4"/>
      <c r="S590" s="2" t="s">
        <v>110</v>
      </c>
      <c r="T590" s="3"/>
      <c r="U590" s="3"/>
      <c r="V590" s="3"/>
      <c r="W590" s="4"/>
      <c r="X590" s="8">
        <f>ROUND(40,2)</f>
        <v>40</v>
      </c>
      <c r="Y590" s="9"/>
      <c r="Z590" s="9"/>
      <c r="AA590" s="9"/>
      <c r="AB590" s="10"/>
      <c r="AC590" s="8">
        <f>ROUND(980,2)</f>
        <v>980</v>
      </c>
      <c r="AD590" s="9"/>
      <c r="AE590" s="9"/>
      <c r="AF590" s="9"/>
      <c r="AG590" s="10"/>
      <c r="AH590" s="8">
        <f t="shared" si="23"/>
        <v>0</v>
      </c>
      <c r="AI590" s="9"/>
      <c r="AJ590" s="10"/>
      <c r="AK590" s="25"/>
    </row>
    <row r="591" spans="1:37" x14ac:dyDescent="0.25">
      <c r="A591" s="2"/>
      <c r="B591" s="3"/>
      <c r="C591" s="3"/>
      <c r="D591" s="3"/>
      <c r="E591" s="4"/>
      <c r="F591" s="2"/>
      <c r="G591" s="3"/>
      <c r="H591" s="3"/>
      <c r="I591" s="3"/>
      <c r="J591" s="3"/>
      <c r="K591" s="3"/>
      <c r="L591" s="3"/>
      <c r="M591" s="4"/>
      <c r="N591" s="2"/>
      <c r="O591" s="3"/>
      <c r="P591" s="3"/>
      <c r="Q591" s="3"/>
      <c r="R591" s="4"/>
      <c r="S591" s="2" t="s">
        <v>112</v>
      </c>
      <c r="T591" s="3"/>
      <c r="U591" s="3"/>
      <c r="V591" s="3"/>
      <c r="W591" s="4"/>
      <c r="X591" s="8">
        <f>ROUND(8,2)</f>
        <v>8</v>
      </c>
      <c r="Y591" s="9"/>
      <c r="Z591" s="9"/>
      <c r="AA591" s="9"/>
      <c r="AB591" s="10"/>
      <c r="AC591" s="8">
        <f>ROUND(294,2)</f>
        <v>294</v>
      </c>
      <c r="AD591" s="9"/>
      <c r="AE591" s="9"/>
      <c r="AF591" s="9"/>
      <c r="AG591" s="10"/>
      <c r="AH591" s="8">
        <f t="shared" si="23"/>
        <v>0</v>
      </c>
      <c r="AI591" s="9"/>
      <c r="AJ591" s="10"/>
      <c r="AK591" s="25"/>
    </row>
    <row r="592" spans="1:37" x14ac:dyDescent="0.25">
      <c r="A592" s="2"/>
      <c r="B592" s="3"/>
      <c r="C592" s="3"/>
      <c r="D592" s="3"/>
      <c r="E592" s="4"/>
      <c r="F592" s="2"/>
      <c r="G592" s="3"/>
      <c r="H592" s="3"/>
      <c r="I592" s="3"/>
      <c r="J592" s="3"/>
      <c r="K592" s="3"/>
      <c r="L592" s="3"/>
      <c r="M592" s="4"/>
      <c r="N592" s="2"/>
      <c r="O592" s="3"/>
      <c r="P592" s="3"/>
      <c r="Q592" s="3"/>
      <c r="R592" s="4"/>
      <c r="S592" s="2" t="s">
        <v>104</v>
      </c>
      <c r="T592" s="3"/>
      <c r="U592" s="3"/>
      <c r="V592" s="3"/>
      <c r="W592" s="4"/>
      <c r="X592" s="8">
        <f>ROUND(40,2)</f>
        <v>40</v>
      </c>
      <c r="Y592" s="9"/>
      <c r="Z592" s="9"/>
      <c r="AA592" s="9"/>
      <c r="AB592" s="10"/>
      <c r="AC592" s="8">
        <f>ROUND(980,2)</f>
        <v>980</v>
      </c>
      <c r="AD592" s="9"/>
      <c r="AE592" s="9"/>
      <c r="AF592" s="9"/>
      <c r="AG592" s="10"/>
      <c r="AH592" s="8">
        <f t="shared" si="23"/>
        <v>0</v>
      </c>
      <c r="AI592" s="9"/>
      <c r="AJ592" s="10"/>
      <c r="AK592" s="25"/>
    </row>
    <row r="593" spans="1:37" x14ac:dyDescent="0.25">
      <c r="A593" s="2"/>
      <c r="B593" s="3"/>
      <c r="C593" s="3"/>
      <c r="D593" s="3"/>
      <c r="E593" s="4"/>
      <c r="F593" s="2"/>
      <c r="G593" s="3"/>
      <c r="H593" s="3"/>
      <c r="I593" s="3"/>
      <c r="J593" s="3"/>
      <c r="K593" s="3"/>
      <c r="L593" s="3"/>
      <c r="M593" s="4"/>
      <c r="N593" s="2"/>
      <c r="O593" s="3"/>
      <c r="P593" s="3"/>
      <c r="Q593" s="3"/>
      <c r="R593" s="4"/>
      <c r="S593" s="2" t="s">
        <v>108</v>
      </c>
      <c r="T593" s="3"/>
      <c r="U593" s="3"/>
      <c r="V593" s="3"/>
      <c r="W593" s="4"/>
      <c r="X593" s="8">
        <f>ROUND(48,2)</f>
        <v>48</v>
      </c>
      <c r="Y593" s="9"/>
      <c r="Z593" s="9"/>
      <c r="AA593" s="9"/>
      <c r="AB593" s="10"/>
      <c r="AC593" s="8">
        <f>ROUND(1274,2)</f>
        <v>1274</v>
      </c>
      <c r="AD593" s="9"/>
      <c r="AE593" s="9"/>
      <c r="AF593" s="9"/>
      <c r="AG593" s="10"/>
      <c r="AH593" s="8">
        <f t="shared" si="23"/>
        <v>0</v>
      </c>
      <c r="AI593" s="9"/>
      <c r="AJ593" s="10"/>
      <c r="AK593" s="25"/>
    </row>
    <row r="594" spans="1:37" x14ac:dyDescent="0.25">
      <c r="A594" s="2"/>
      <c r="B594" s="3"/>
      <c r="C594" s="3"/>
      <c r="D594" s="3"/>
      <c r="E594" s="4"/>
      <c r="F594" s="2"/>
      <c r="G594" s="3"/>
      <c r="H594" s="3"/>
      <c r="I594" s="3"/>
      <c r="J594" s="3"/>
      <c r="K594" s="3"/>
      <c r="L594" s="3"/>
      <c r="M594" s="4"/>
      <c r="N594" s="2"/>
      <c r="O594" s="3"/>
      <c r="P594" s="3"/>
      <c r="Q594" s="3"/>
      <c r="R594" s="4"/>
      <c r="S594" s="2" t="s">
        <v>106</v>
      </c>
      <c r="T594" s="3"/>
      <c r="U594" s="3"/>
      <c r="V594" s="3"/>
      <c r="W594" s="4"/>
      <c r="X594" s="8">
        <f>ROUND(8,2)</f>
        <v>8</v>
      </c>
      <c r="Y594" s="9"/>
      <c r="Z594" s="9"/>
      <c r="AA594" s="9"/>
      <c r="AB594" s="10"/>
      <c r="AC594" s="8">
        <f>ROUND(6,2)</f>
        <v>6</v>
      </c>
      <c r="AD594" s="9"/>
      <c r="AE594" s="9"/>
      <c r="AF594" s="9"/>
      <c r="AG594" s="10"/>
      <c r="AH594" s="8">
        <f t="shared" si="23"/>
        <v>0</v>
      </c>
      <c r="AI594" s="9"/>
      <c r="AJ594" s="10"/>
      <c r="AK594" s="25"/>
    </row>
    <row r="595" spans="1:37" x14ac:dyDescent="0.25">
      <c r="A595" s="2"/>
      <c r="B595" s="3"/>
      <c r="C595" s="3"/>
      <c r="D595" s="3"/>
      <c r="E595" s="4"/>
      <c r="F595" s="2"/>
      <c r="G595" s="3"/>
      <c r="H595" s="3"/>
      <c r="I595" s="3"/>
      <c r="J595" s="3"/>
      <c r="K595" s="3"/>
      <c r="L595" s="3"/>
      <c r="M595" s="4"/>
      <c r="N595" s="2"/>
      <c r="O595" s="3"/>
      <c r="P595" s="3"/>
      <c r="Q595" s="3"/>
      <c r="R595" s="4"/>
      <c r="S595" s="2" t="s">
        <v>105</v>
      </c>
      <c r="T595" s="3"/>
      <c r="U595" s="3"/>
      <c r="V595" s="3"/>
      <c r="W595" s="4"/>
      <c r="X595" s="8">
        <f>ROUND(40,2)</f>
        <v>40</v>
      </c>
      <c r="Y595" s="9"/>
      <c r="Z595" s="9"/>
      <c r="AA595" s="9"/>
      <c r="AB595" s="10"/>
      <c r="AC595" s="8">
        <f>ROUND(980,2)</f>
        <v>980</v>
      </c>
      <c r="AD595" s="9"/>
      <c r="AE595" s="9"/>
      <c r="AF595" s="9"/>
      <c r="AG595" s="10"/>
      <c r="AH595" s="8">
        <f t="shared" si="23"/>
        <v>0</v>
      </c>
      <c r="AI595" s="9"/>
      <c r="AJ595" s="10"/>
      <c r="AK595" s="25"/>
    </row>
    <row r="596" spans="1:37" x14ac:dyDescent="0.25">
      <c r="A596" s="2"/>
      <c r="B596" s="3"/>
      <c r="C596" s="3"/>
      <c r="D596" s="3"/>
      <c r="E596" s="4"/>
      <c r="F596" s="2"/>
      <c r="G596" s="3"/>
      <c r="H596" s="3"/>
      <c r="I596" s="3"/>
      <c r="J596" s="3"/>
      <c r="K596" s="3"/>
      <c r="L596" s="3"/>
      <c r="M596" s="4"/>
      <c r="N596" s="2"/>
      <c r="O596" s="3"/>
      <c r="P596" s="3"/>
      <c r="Q596" s="3"/>
      <c r="R596" s="4"/>
      <c r="S596" s="2" t="s">
        <v>109</v>
      </c>
      <c r="T596" s="3"/>
      <c r="U596" s="3"/>
      <c r="V596" s="3"/>
      <c r="W596" s="4"/>
      <c r="X596" s="8">
        <f>ROUND(40,2)</f>
        <v>40</v>
      </c>
      <c r="Y596" s="9"/>
      <c r="Z596" s="9"/>
      <c r="AA596" s="9"/>
      <c r="AB596" s="10"/>
      <c r="AC596" s="8">
        <f>ROUND(20,2)</f>
        <v>20</v>
      </c>
      <c r="AD596" s="9"/>
      <c r="AE596" s="9"/>
      <c r="AF596" s="9"/>
      <c r="AG596" s="10"/>
      <c r="AH596" s="8">
        <f t="shared" si="23"/>
        <v>0</v>
      </c>
      <c r="AI596" s="9"/>
      <c r="AJ596" s="10"/>
      <c r="AK596" s="25"/>
    </row>
    <row r="597" spans="1:37" x14ac:dyDescent="0.25">
      <c r="A597" s="2"/>
      <c r="B597" s="3"/>
      <c r="C597" s="3"/>
      <c r="D597" s="3"/>
      <c r="E597" s="4"/>
      <c r="F597" s="2"/>
      <c r="G597" s="3"/>
      <c r="H597" s="3"/>
      <c r="I597" s="3"/>
      <c r="J597" s="3"/>
      <c r="K597" s="3"/>
      <c r="L597" s="3"/>
      <c r="M597" s="4"/>
      <c r="N597" s="2"/>
      <c r="O597" s="3"/>
      <c r="P597" s="3"/>
      <c r="Q597" s="3"/>
      <c r="R597" s="4"/>
      <c r="S597" s="2" t="s">
        <v>107</v>
      </c>
      <c r="T597" s="3"/>
      <c r="U597" s="3"/>
      <c r="V597" s="3"/>
      <c r="W597" s="4"/>
      <c r="X597" s="8">
        <f>ROUND(48,2)</f>
        <v>48</v>
      </c>
      <c r="Y597" s="9"/>
      <c r="Z597" s="9"/>
      <c r="AA597" s="9"/>
      <c r="AB597" s="10"/>
      <c r="AC597" s="8">
        <f>ROUND(1274,2)</f>
        <v>1274</v>
      </c>
      <c r="AD597" s="9"/>
      <c r="AE597" s="9"/>
      <c r="AF597" s="9"/>
      <c r="AG597" s="10"/>
      <c r="AH597" s="8">
        <f t="shared" si="23"/>
        <v>0</v>
      </c>
      <c r="AI597" s="9"/>
      <c r="AJ597" s="10"/>
      <c r="AK597" s="25"/>
    </row>
    <row r="598" spans="1:37" x14ac:dyDescent="0.25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4"/>
      <c r="O598" s="14"/>
      <c r="P598" s="14"/>
      <c r="Q598" s="14"/>
      <c r="R598" s="14"/>
      <c r="S598" s="12"/>
      <c r="T598" s="12"/>
      <c r="U598" s="12"/>
      <c r="V598" s="12"/>
      <c r="W598" s="12"/>
      <c r="X598" s="15">
        <f>ROUND(280,2)</f>
        <v>280</v>
      </c>
      <c r="Y598" s="15"/>
      <c r="Z598" s="15"/>
      <c r="AA598" s="15"/>
      <c r="AB598" s="15"/>
      <c r="AC598" s="15">
        <f>ROUND(6102,2)</f>
        <v>6102</v>
      </c>
      <c r="AD598" s="15"/>
      <c r="AE598" s="15"/>
      <c r="AF598" s="15"/>
      <c r="AG598" s="15"/>
      <c r="AH598" s="15">
        <f t="shared" si="23"/>
        <v>0</v>
      </c>
      <c r="AI598" s="15"/>
      <c r="AJ598" s="16"/>
      <c r="AK598" s="25"/>
    </row>
    <row r="599" spans="1:37" x14ac:dyDescent="0.25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4" t="s">
        <v>43</v>
      </c>
      <c r="O599" s="14"/>
      <c r="P599" s="14"/>
      <c r="Q599" s="14"/>
      <c r="R599" s="14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24"/>
      <c r="AK599" s="25"/>
    </row>
    <row r="600" spans="1:37" x14ac:dyDescent="0.25">
      <c r="A600" s="2"/>
      <c r="B600" s="3"/>
      <c r="C600" s="3"/>
      <c r="D600" s="3"/>
      <c r="E600" s="4"/>
      <c r="F600" s="2"/>
      <c r="G600" s="3"/>
      <c r="H600" s="3"/>
      <c r="I600" s="3"/>
      <c r="J600" s="3"/>
      <c r="K600" s="3"/>
      <c r="L600" s="3"/>
      <c r="M600" s="4"/>
      <c r="N600" s="2"/>
      <c r="O600" s="3"/>
      <c r="P600" s="3"/>
      <c r="Q600" s="3"/>
      <c r="R600" s="4"/>
      <c r="S600" s="2" t="s">
        <v>108</v>
      </c>
      <c r="T600" s="3"/>
      <c r="U600" s="3"/>
      <c r="V600" s="3"/>
      <c r="W600" s="4"/>
      <c r="X600" s="8">
        <f>ROUND(52,2)</f>
        <v>52</v>
      </c>
      <c r="Y600" s="9"/>
      <c r="Z600" s="9"/>
      <c r="AA600" s="9"/>
      <c r="AB600" s="10"/>
      <c r="AC600" s="8">
        <f>ROUND(1390.84,2)</f>
        <v>1390.84</v>
      </c>
      <c r="AD600" s="9"/>
      <c r="AE600" s="9"/>
      <c r="AF600" s="9"/>
      <c r="AG600" s="10"/>
      <c r="AH600" s="8">
        <f t="shared" ref="AH600:AH609" si="24">ROUND(0,2)</f>
        <v>0</v>
      </c>
      <c r="AI600" s="9"/>
      <c r="AJ600" s="10"/>
      <c r="AK600" s="25"/>
    </row>
    <row r="601" spans="1:37" x14ac:dyDescent="0.25">
      <c r="A601" s="2"/>
      <c r="B601" s="3"/>
      <c r="C601" s="3"/>
      <c r="D601" s="3"/>
      <c r="E601" s="4"/>
      <c r="F601" s="2"/>
      <c r="G601" s="3"/>
      <c r="H601" s="3"/>
      <c r="I601" s="3"/>
      <c r="J601" s="3"/>
      <c r="K601" s="3"/>
      <c r="L601" s="3"/>
      <c r="M601" s="4"/>
      <c r="N601" s="2"/>
      <c r="O601" s="3"/>
      <c r="P601" s="3"/>
      <c r="Q601" s="3"/>
      <c r="R601" s="4"/>
      <c r="S601" s="2" t="s">
        <v>110</v>
      </c>
      <c r="T601" s="3"/>
      <c r="U601" s="3"/>
      <c r="V601" s="3"/>
      <c r="W601" s="4"/>
      <c r="X601" s="8">
        <f>ROUND(40,2)</f>
        <v>40</v>
      </c>
      <c r="Y601" s="9"/>
      <c r="Z601" s="9"/>
      <c r="AA601" s="9"/>
      <c r="AB601" s="10"/>
      <c r="AC601" s="8">
        <f>ROUND(959.2,2)</f>
        <v>959.2</v>
      </c>
      <c r="AD601" s="9"/>
      <c r="AE601" s="9"/>
      <c r="AF601" s="9"/>
      <c r="AG601" s="10"/>
      <c r="AH601" s="8">
        <f t="shared" si="24"/>
        <v>0</v>
      </c>
      <c r="AI601" s="9"/>
      <c r="AJ601" s="10"/>
      <c r="AK601" s="25"/>
    </row>
    <row r="602" spans="1:37" x14ac:dyDescent="0.25">
      <c r="A602" s="2"/>
      <c r="B602" s="3"/>
      <c r="C602" s="3"/>
      <c r="D602" s="3"/>
      <c r="E602" s="4"/>
      <c r="F602" s="2"/>
      <c r="G602" s="3"/>
      <c r="H602" s="3"/>
      <c r="I602" s="3"/>
      <c r="J602" s="3"/>
      <c r="K602" s="3"/>
      <c r="L602" s="3"/>
      <c r="M602" s="4"/>
      <c r="N602" s="2"/>
      <c r="O602" s="3"/>
      <c r="P602" s="3"/>
      <c r="Q602" s="3"/>
      <c r="R602" s="4"/>
      <c r="S602" s="2" t="s">
        <v>112</v>
      </c>
      <c r="T602" s="3"/>
      <c r="U602" s="3"/>
      <c r="V602" s="3"/>
      <c r="W602" s="4"/>
      <c r="X602" s="8">
        <f>ROUND(12,2)</f>
        <v>12</v>
      </c>
      <c r="Y602" s="9"/>
      <c r="Z602" s="9"/>
      <c r="AA602" s="9"/>
      <c r="AB602" s="10"/>
      <c r="AC602" s="8">
        <f>ROUND(431.64,2)</f>
        <v>431.64</v>
      </c>
      <c r="AD602" s="9"/>
      <c r="AE602" s="9"/>
      <c r="AF602" s="9"/>
      <c r="AG602" s="10"/>
      <c r="AH602" s="8">
        <f t="shared" si="24"/>
        <v>0</v>
      </c>
      <c r="AI602" s="9"/>
      <c r="AJ602" s="10"/>
      <c r="AK602" s="25"/>
    </row>
    <row r="603" spans="1:37" x14ac:dyDescent="0.25">
      <c r="A603" s="2"/>
      <c r="B603" s="3"/>
      <c r="C603" s="3"/>
      <c r="D603" s="3"/>
      <c r="E603" s="4"/>
      <c r="F603" s="2"/>
      <c r="G603" s="3"/>
      <c r="H603" s="3"/>
      <c r="I603" s="3"/>
      <c r="J603" s="3"/>
      <c r="K603" s="3"/>
      <c r="L603" s="3"/>
      <c r="M603" s="4"/>
      <c r="N603" s="2"/>
      <c r="O603" s="3"/>
      <c r="P603" s="3"/>
      <c r="Q603" s="3"/>
      <c r="R603" s="4"/>
      <c r="S603" s="2" t="s">
        <v>107</v>
      </c>
      <c r="T603" s="3"/>
      <c r="U603" s="3"/>
      <c r="V603" s="3"/>
      <c r="W603" s="4"/>
      <c r="X603" s="8">
        <f>ROUND(52,2)</f>
        <v>52</v>
      </c>
      <c r="Y603" s="9"/>
      <c r="Z603" s="9"/>
      <c r="AA603" s="9"/>
      <c r="AB603" s="10"/>
      <c r="AC603" s="8">
        <f>ROUND(1390.84,2)</f>
        <v>1390.84</v>
      </c>
      <c r="AD603" s="9"/>
      <c r="AE603" s="9"/>
      <c r="AF603" s="9"/>
      <c r="AG603" s="10"/>
      <c r="AH603" s="8">
        <f t="shared" si="24"/>
        <v>0</v>
      </c>
      <c r="AI603" s="9"/>
      <c r="AJ603" s="10"/>
      <c r="AK603" s="25"/>
    </row>
    <row r="604" spans="1:37" x14ac:dyDescent="0.25">
      <c r="A604" s="2"/>
      <c r="B604" s="3"/>
      <c r="C604" s="3"/>
      <c r="D604" s="3"/>
      <c r="E604" s="4"/>
      <c r="F604" s="2"/>
      <c r="G604" s="3"/>
      <c r="H604" s="3"/>
      <c r="I604" s="3"/>
      <c r="J604" s="3"/>
      <c r="K604" s="3"/>
      <c r="L604" s="3"/>
      <c r="M604" s="4"/>
      <c r="N604" s="2"/>
      <c r="O604" s="3"/>
      <c r="P604" s="3"/>
      <c r="Q604" s="3"/>
      <c r="R604" s="4"/>
      <c r="S604" s="2" t="s">
        <v>109</v>
      </c>
      <c r="T604" s="3"/>
      <c r="U604" s="3"/>
      <c r="V604" s="3"/>
      <c r="W604" s="4"/>
      <c r="X604" s="8">
        <f>ROUND(40,2)</f>
        <v>40</v>
      </c>
      <c r="Y604" s="9"/>
      <c r="Z604" s="9"/>
      <c r="AA604" s="9"/>
      <c r="AB604" s="10"/>
      <c r="AC604" s="8">
        <f>ROUND(20,2)</f>
        <v>20</v>
      </c>
      <c r="AD604" s="9"/>
      <c r="AE604" s="9"/>
      <c r="AF604" s="9"/>
      <c r="AG604" s="10"/>
      <c r="AH604" s="8">
        <f t="shared" si="24"/>
        <v>0</v>
      </c>
      <c r="AI604" s="9"/>
      <c r="AJ604" s="10"/>
      <c r="AK604" s="25"/>
    </row>
    <row r="605" spans="1:37" x14ac:dyDescent="0.25">
      <c r="A605" s="2"/>
      <c r="B605" s="3"/>
      <c r="C605" s="3"/>
      <c r="D605" s="3"/>
      <c r="E605" s="4"/>
      <c r="F605" s="2"/>
      <c r="G605" s="3"/>
      <c r="H605" s="3"/>
      <c r="I605" s="3"/>
      <c r="J605" s="3"/>
      <c r="K605" s="3"/>
      <c r="L605" s="3"/>
      <c r="M605" s="4"/>
      <c r="N605" s="2"/>
      <c r="O605" s="3"/>
      <c r="P605" s="3"/>
      <c r="Q605" s="3"/>
      <c r="R605" s="4"/>
      <c r="S605" s="2" t="s">
        <v>111</v>
      </c>
      <c r="T605" s="3"/>
      <c r="U605" s="3"/>
      <c r="V605" s="3"/>
      <c r="W605" s="4"/>
      <c r="X605" s="8">
        <f>ROUND(12,2)</f>
        <v>12</v>
      </c>
      <c r="Y605" s="9"/>
      <c r="Z605" s="9"/>
      <c r="AA605" s="9"/>
      <c r="AB605" s="10"/>
      <c r="AC605" s="8">
        <f>ROUND(431.64,2)</f>
        <v>431.64</v>
      </c>
      <c r="AD605" s="9"/>
      <c r="AE605" s="9"/>
      <c r="AF605" s="9"/>
      <c r="AG605" s="10"/>
      <c r="AH605" s="8">
        <f t="shared" si="24"/>
        <v>0</v>
      </c>
      <c r="AI605" s="9"/>
      <c r="AJ605" s="10"/>
      <c r="AK605" s="25"/>
    </row>
    <row r="606" spans="1:37" x14ac:dyDescent="0.25">
      <c r="A606" s="2"/>
      <c r="B606" s="3"/>
      <c r="C606" s="3"/>
      <c r="D606" s="3"/>
      <c r="E606" s="4"/>
      <c r="F606" s="2"/>
      <c r="G606" s="3"/>
      <c r="H606" s="3"/>
      <c r="I606" s="3"/>
      <c r="J606" s="3"/>
      <c r="K606" s="3"/>
      <c r="L606" s="3"/>
      <c r="M606" s="4"/>
      <c r="N606" s="2"/>
      <c r="O606" s="3"/>
      <c r="P606" s="3"/>
      <c r="Q606" s="3"/>
      <c r="R606" s="4"/>
      <c r="S606" s="2" t="s">
        <v>106</v>
      </c>
      <c r="T606" s="3"/>
      <c r="U606" s="3"/>
      <c r="V606" s="3"/>
      <c r="W606" s="4"/>
      <c r="X606" s="8">
        <f>ROUND(12,2)</f>
        <v>12</v>
      </c>
      <c r="Y606" s="9"/>
      <c r="Z606" s="9"/>
      <c r="AA606" s="9"/>
      <c r="AB606" s="10"/>
      <c r="AC606" s="8">
        <f>ROUND(9,2)</f>
        <v>9</v>
      </c>
      <c r="AD606" s="9"/>
      <c r="AE606" s="9"/>
      <c r="AF606" s="9"/>
      <c r="AG606" s="10"/>
      <c r="AH606" s="8">
        <f t="shared" si="24"/>
        <v>0</v>
      </c>
      <c r="AI606" s="9"/>
      <c r="AJ606" s="10"/>
      <c r="AK606" s="25"/>
    </row>
    <row r="607" spans="1:37" x14ac:dyDescent="0.25">
      <c r="A607" s="2"/>
      <c r="B607" s="3"/>
      <c r="C607" s="3"/>
      <c r="D607" s="3"/>
      <c r="E607" s="4"/>
      <c r="F607" s="2"/>
      <c r="G607" s="3"/>
      <c r="H607" s="3"/>
      <c r="I607" s="3"/>
      <c r="J607" s="3"/>
      <c r="K607" s="3"/>
      <c r="L607" s="3"/>
      <c r="M607" s="4"/>
      <c r="N607" s="2"/>
      <c r="O607" s="3"/>
      <c r="P607" s="3"/>
      <c r="Q607" s="3"/>
      <c r="R607" s="4"/>
      <c r="S607" s="2" t="s">
        <v>104</v>
      </c>
      <c r="T607" s="3"/>
      <c r="U607" s="3"/>
      <c r="V607" s="3"/>
      <c r="W607" s="4"/>
      <c r="X607" s="8">
        <f>ROUND(40,2)</f>
        <v>40</v>
      </c>
      <c r="Y607" s="9"/>
      <c r="Z607" s="9"/>
      <c r="AA607" s="9"/>
      <c r="AB607" s="10"/>
      <c r="AC607" s="8">
        <f>ROUND(959.2,2)</f>
        <v>959.2</v>
      </c>
      <c r="AD607" s="9"/>
      <c r="AE607" s="9"/>
      <c r="AF607" s="9"/>
      <c r="AG607" s="10"/>
      <c r="AH607" s="8">
        <f t="shared" si="24"/>
        <v>0</v>
      </c>
      <c r="AI607" s="9"/>
      <c r="AJ607" s="10"/>
      <c r="AK607" s="25"/>
    </row>
    <row r="608" spans="1:37" x14ac:dyDescent="0.25">
      <c r="A608" s="2"/>
      <c r="B608" s="3"/>
      <c r="C608" s="3"/>
      <c r="D608" s="3"/>
      <c r="E608" s="4"/>
      <c r="F608" s="2"/>
      <c r="G608" s="3"/>
      <c r="H608" s="3"/>
      <c r="I608" s="3"/>
      <c r="J608" s="3"/>
      <c r="K608" s="3"/>
      <c r="L608" s="3"/>
      <c r="M608" s="4"/>
      <c r="N608" s="2"/>
      <c r="O608" s="3"/>
      <c r="P608" s="3"/>
      <c r="Q608" s="3"/>
      <c r="R608" s="4"/>
      <c r="S608" s="2" t="s">
        <v>105</v>
      </c>
      <c r="T608" s="3"/>
      <c r="U608" s="3"/>
      <c r="V608" s="3"/>
      <c r="W608" s="4"/>
      <c r="X608" s="8">
        <f>ROUND(40,2)</f>
        <v>40</v>
      </c>
      <c r="Y608" s="9"/>
      <c r="Z608" s="9"/>
      <c r="AA608" s="9"/>
      <c r="AB608" s="10"/>
      <c r="AC608" s="8">
        <f>ROUND(959.2,2)</f>
        <v>959.2</v>
      </c>
      <c r="AD608" s="9"/>
      <c r="AE608" s="9"/>
      <c r="AF608" s="9"/>
      <c r="AG608" s="10"/>
      <c r="AH608" s="8">
        <f t="shared" si="24"/>
        <v>0</v>
      </c>
      <c r="AI608" s="9"/>
      <c r="AJ608" s="10"/>
      <c r="AK608" s="25"/>
    </row>
    <row r="609" spans="1:37" x14ac:dyDescent="0.25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4"/>
      <c r="O609" s="14"/>
      <c r="P609" s="14"/>
      <c r="Q609" s="14"/>
      <c r="R609" s="14"/>
      <c r="S609" s="12"/>
      <c r="T609" s="12"/>
      <c r="U609" s="12"/>
      <c r="V609" s="12"/>
      <c r="W609" s="12"/>
      <c r="X609" s="15">
        <f>ROUND(300,2)</f>
        <v>300</v>
      </c>
      <c r="Y609" s="15"/>
      <c r="Z609" s="15"/>
      <c r="AA609" s="15"/>
      <c r="AB609" s="15"/>
      <c r="AC609" s="15">
        <f>ROUND(6551.55999999999,2)</f>
        <v>6551.56</v>
      </c>
      <c r="AD609" s="15"/>
      <c r="AE609" s="15"/>
      <c r="AF609" s="15"/>
      <c r="AG609" s="15"/>
      <c r="AH609" s="15">
        <f t="shared" si="24"/>
        <v>0</v>
      </c>
      <c r="AI609" s="15"/>
      <c r="AJ609" s="16"/>
      <c r="AK609" s="25"/>
    </row>
    <row r="610" spans="1:37" x14ac:dyDescent="0.25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4" t="s">
        <v>44</v>
      </c>
      <c r="O610" s="14"/>
      <c r="P610" s="14"/>
      <c r="Q610" s="14"/>
      <c r="R610" s="14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24"/>
      <c r="AK610" s="25"/>
    </row>
    <row r="611" spans="1:37" x14ac:dyDescent="0.25">
      <c r="A611" s="2"/>
      <c r="B611" s="3"/>
      <c r="C611" s="3"/>
      <c r="D611" s="3"/>
      <c r="E611" s="4"/>
      <c r="F611" s="2"/>
      <c r="G611" s="3"/>
      <c r="H611" s="3"/>
      <c r="I611" s="3"/>
      <c r="J611" s="3"/>
      <c r="K611" s="3"/>
      <c r="L611" s="3"/>
      <c r="M611" s="4"/>
      <c r="N611" s="2"/>
      <c r="O611" s="3"/>
      <c r="P611" s="3"/>
      <c r="Q611" s="3"/>
      <c r="R611" s="4"/>
      <c r="S611" s="2" t="s">
        <v>107</v>
      </c>
      <c r="T611" s="3"/>
      <c r="U611" s="3"/>
      <c r="V611" s="3"/>
      <c r="W611" s="4"/>
      <c r="X611" s="8">
        <f>ROUND(48.75,2)</f>
        <v>48.75</v>
      </c>
      <c r="Y611" s="9"/>
      <c r="Z611" s="9"/>
      <c r="AA611" s="9"/>
      <c r="AB611" s="10"/>
      <c r="AC611" s="8">
        <f>ROUND(1377,2)</f>
        <v>1377</v>
      </c>
      <c r="AD611" s="9"/>
      <c r="AE611" s="9"/>
      <c r="AF611" s="9"/>
      <c r="AG611" s="10"/>
      <c r="AH611" s="8">
        <f t="shared" ref="AH611:AH620" si="25">ROUND(0,2)</f>
        <v>0</v>
      </c>
      <c r="AI611" s="9"/>
      <c r="AJ611" s="10"/>
      <c r="AK611" s="25"/>
    </row>
    <row r="612" spans="1:37" x14ac:dyDescent="0.25">
      <c r="A612" s="2"/>
      <c r="B612" s="3"/>
      <c r="C612" s="3"/>
      <c r="D612" s="3"/>
      <c r="E612" s="4"/>
      <c r="F612" s="2"/>
      <c r="G612" s="3"/>
      <c r="H612" s="3"/>
      <c r="I612" s="3"/>
      <c r="J612" s="3"/>
      <c r="K612" s="3"/>
      <c r="L612" s="3"/>
      <c r="M612" s="4"/>
      <c r="N612" s="2"/>
      <c r="O612" s="3"/>
      <c r="P612" s="3"/>
      <c r="Q612" s="3"/>
      <c r="R612" s="4"/>
      <c r="S612" s="2" t="s">
        <v>104</v>
      </c>
      <c r="T612" s="3"/>
      <c r="U612" s="3"/>
      <c r="V612" s="3"/>
      <c r="W612" s="4"/>
      <c r="X612" s="8">
        <f>ROUND(40,2)</f>
        <v>40</v>
      </c>
      <c r="Y612" s="9"/>
      <c r="Z612" s="9"/>
      <c r="AA612" s="9"/>
      <c r="AB612" s="10"/>
      <c r="AC612" s="8">
        <f>ROUND(1036.8,2)</f>
        <v>1036.8</v>
      </c>
      <c r="AD612" s="9"/>
      <c r="AE612" s="9"/>
      <c r="AF612" s="9"/>
      <c r="AG612" s="10"/>
      <c r="AH612" s="8">
        <f t="shared" si="25"/>
        <v>0</v>
      </c>
      <c r="AI612" s="9"/>
      <c r="AJ612" s="10"/>
      <c r="AK612" s="25"/>
    </row>
    <row r="613" spans="1:37" x14ac:dyDescent="0.25">
      <c r="A613" s="2"/>
      <c r="B613" s="3"/>
      <c r="C613" s="3"/>
      <c r="D613" s="3"/>
      <c r="E613" s="4"/>
      <c r="F613" s="2"/>
      <c r="G613" s="3"/>
      <c r="H613" s="3"/>
      <c r="I613" s="3"/>
      <c r="J613" s="3"/>
      <c r="K613" s="3"/>
      <c r="L613" s="3"/>
      <c r="M613" s="4"/>
      <c r="N613" s="2"/>
      <c r="O613" s="3"/>
      <c r="P613" s="3"/>
      <c r="Q613" s="3"/>
      <c r="R613" s="4"/>
      <c r="S613" s="2" t="s">
        <v>112</v>
      </c>
      <c r="T613" s="3"/>
      <c r="U613" s="3"/>
      <c r="V613" s="3"/>
      <c r="W613" s="4"/>
      <c r="X613" s="8">
        <f>ROUND(8.75,2)</f>
        <v>8.75</v>
      </c>
      <c r="Y613" s="9"/>
      <c r="Z613" s="9"/>
      <c r="AA613" s="9"/>
      <c r="AB613" s="10"/>
      <c r="AC613" s="8">
        <f>ROUND(340.2,2)</f>
        <v>340.2</v>
      </c>
      <c r="AD613" s="9"/>
      <c r="AE613" s="9"/>
      <c r="AF613" s="9"/>
      <c r="AG613" s="10"/>
      <c r="AH613" s="8">
        <f t="shared" si="25"/>
        <v>0</v>
      </c>
      <c r="AI613" s="9"/>
      <c r="AJ613" s="10"/>
      <c r="AK613" s="25"/>
    </row>
    <row r="614" spans="1:37" x14ac:dyDescent="0.25">
      <c r="A614" s="2"/>
      <c r="B614" s="3"/>
      <c r="C614" s="3"/>
      <c r="D614" s="3"/>
      <c r="E614" s="4"/>
      <c r="F614" s="2"/>
      <c r="G614" s="3"/>
      <c r="H614" s="3"/>
      <c r="I614" s="3"/>
      <c r="J614" s="3"/>
      <c r="K614" s="3"/>
      <c r="L614" s="3"/>
      <c r="M614" s="4"/>
      <c r="N614" s="2"/>
      <c r="O614" s="3"/>
      <c r="P614" s="3"/>
      <c r="Q614" s="3"/>
      <c r="R614" s="4"/>
      <c r="S614" s="2" t="s">
        <v>110</v>
      </c>
      <c r="T614" s="3"/>
      <c r="U614" s="3"/>
      <c r="V614" s="3"/>
      <c r="W614" s="4"/>
      <c r="X614" s="8">
        <f>ROUND(40,2)</f>
        <v>40</v>
      </c>
      <c r="Y614" s="9"/>
      <c r="Z614" s="9"/>
      <c r="AA614" s="9"/>
      <c r="AB614" s="10"/>
      <c r="AC614" s="8">
        <f>ROUND(1036.8,2)</f>
        <v>1036.8</v>
      </c>
      <c r="AD614" s="9"/>
      <c r="AE614" s="9"/>
      <c r="AF614" s="9"/>
      <c r="AG614" s="10"/>
      <c r="AH614" s="8">
        <f t="shared" si="25"/>
        <v>0</v>
      </c>
      <c r="AI614" s="9"/>
      <c r="AJ614" s="10"/>
      <c r="AK614" s="25"/>
    </row>
    <row r="615" spans="1:37" x14ac:dyDescent="0.25">
      <c r="A615" s="2"/>
      <c r="B615" s="3"/>
      <c r="C615" s="3"/>
      <c r="D615" s="3"/>
      <c r="E615" s="4"/>
      <c r="F615" s="2"/>
      <c r="G615" s="3"/>
      <c r="H615" s="3"/>
      <c r="I615" s="3"/>
      <c r="J615" s="3"/>
      <c r="K615" s="3"/>
      <c r="L615" s="3"/>
      <c r="M615" s="4"/>
      <c r="N615" s="2"/>
      <c r="O615" s="3"/>
      <c r="P615" s="3"/>
      <c r="Q615" s="3"/>
      <c r="R615" s="4"/>
      <c r="S615" s="2" t="s">
        <v>109</v>
      </c>
      <c r="T615" s="3"/>
      <c r="U615" s="3"/>
      <c r="V615" s="3"/>
      <c r="W615" s="4"/>
      <c r="X615" s="8">
        <f>ROUND(40,2)</f>
        <v>40</v>
      </c>
      <c r="Y615" s="9"/>
      <c r="Z615" s="9"/>
      <c r="AA615" s="9"/>
      <c r="AB615" s="10"/>
      <c r="AC615" s="8">
        <f>ROUND(20,2)</f>
        <v>20</v>
      </c>
      <c r="AD615" s="9"/>
      <c r="AE615" s="9"/>
      <c r="AF615" s="9"/>
      <c r="AG615" s="10"/>
      <c r="AH615" s="8">
        <f t="shared" si="25"/>
        <v>0</v>
      </c>
      <c r="AI615" s="9"/>
      <c r="AJ615" s="10"/>
      <c r="AK615" s="25"/>
    </row>
    <row r="616" spans="1:37" x14ac:dyDescent="0.25">
      <c r="A616" s="2"/>
      <c r="B616" s="3"/>
      <c r="C616" s="3"/>
      <c r="D616" s="3"/>
      <c r="E616" s="4"/>
      <c r="F616" s="2"/>
      <c r="G616" s="3"/>
      <c r="H616" s="3"/>
      <c r="I616" s="3"/>
      <c r="J616" s="3"/>
      <c r="K616" s="3"/>
      <c r="L616" s="3"/>
      <c r="M616" s="4"/>
      <c r="N616" s="2"/>
      <c r="O616" s="3"/>
      <c r="P616" s="3"/>
      <c r="Q616" s="3"/>
      <c r="R616" s="4"/>
      <c r="S616" s="2" t="s">
        <v>105</v>
      </c>
      <c r="T616" s="3"/>
      <c r="U616" s="3"/>
      <c r="V616" s="3"/>
      <c r="W616" s="4"/>
      <c r="X616" s="8">
        <f>ROUND(40,2)</f>
        <v>40</v>
      </c>
      <c r="Y616" s="9"/>
      <c r="Z616" s="9"/>
      <c r="AA616" s="9"/>
      <c r="AB616" s="10"/>
      <c r="AC616" s="8">
        <f>ROUND(1036.8,2)</f>
        <v>1036.8</v>
      </c>
      <c r="AD616" s="9"/>
      <c r="AE616" s="9"/>
      <c r="AF616" s="9"/>
      <c r="AG616" s="10"/>
      <c r="AH616" s="8">
        <f t="shared" si="25"/>
        <v>0</v>
      </c>
      <c r="AI616" s="9"/>
      <c r="AJ616" s="10"/>
      <c r="AK616" s="25"/>
    </row>
    <row r="617" spans="1:37" x14ac:dyDescent="0.25">
      <c r="A617" s="2"/>
      <c r="B617" s="3"/>
      <c r="C617" s="3"/>
      <c r="D617" s="3"/>
      <c r="E617" s="4"/>
      <c r="F617" s="2"/>
      <c r="G617" s="3"/>
      <c r="H617" s="3"/>
      <c r="I617" s="3"/>
      <c r="J617" s="3"/>
      <c r="K617" s="3"/>
      <c r="L617" s="3"/>
      <c r="M617" s="4"/>
      <c r="N617" s="2"/>
      <c r="O617" s="3"/>
      <c r="P617" s="3"/>
      <c r="Q617" s="3"/>
      <c r="R617" s="4"/>
      <c r="S617" s="2" t="s">
        <v>106</v>
      </c>
      <c r="T617" s="3"/>
      <c r="U617" s="3"/>
      <c r="V617" s="3"/>
      <c r="W617" s="4"/>
      <c r="X617" s="8">
        <f>ROUND(8.75,2)</f>
        <v>8.75</v>
      </c>
      <c r="Y617" s="9"/>
      <c r="Z617" s="9"/>
      <c r="AA617" s="9"/>
      <c r="AB617" s="10"/>
      <c r="AC617" s="8">
        <f>ROUND(6.5625,2)</f>
        <v>6.56</v>
      </c>
      <c r="AD617" s="9"/>
      <c r="AE617" s="9"/>
      <c r="AF617" s="9"/>
      <c r="AG617" s="10"/>
      <c r="AH617" s="8">
        <f t="shared" si="25"/>
        <v>0</v>
      </c>
      <c r="AI617" s="9"/>
      <c r="AJ617" s="10"/>
      <c r="AK617" s="25"/>
    </row>
    <row r="618" spans="1:37" x14ac:dyDescent="0.25">
      <c r="A618" s="2"/>
      <c r="B618" s="3"/>
      <c r="C618" s="3"/>
      <c r="D618" s="3"/>
      <c r="E618" s="4"/>
      <c r="F618" s="2"/>
      <c r="G618" s="3"/>
      <c r="H618" s="3"/>
      <c r="I618" s="3"/>
      <c r="J618" s="3"/>
      <c r="K618" s="3"/>
      <c r="L618" s="3"/>
      <c r="M618" s="4"/>
      <c r="N618" s="2"/>
      <c r="O618" s="3"/>
      <c r="P618" s="3"/>
      <c r="Q618" s="3"/>
      <c r="R618" s="4"/>
      <c r="S618" s="2" t="s">
        <v>111</v>
      </c>
      <c r="T618" s="3"/>
      <c r="U618" s="3"/>
      <c r="V618" s="3"/>
      <c r="W618" s="4"/>
      <c r="X618" s="8">
        <f>ROUND(8.75,2)</f>
        <v>8.75</v>
      </c>
      <c r="Y618" s="9"/>
      <c r="Z618" s="9"/>
      <c r="AA618" s="9"/>
      <c r="AB618" s="10"/>
      <c r="AC618" s="8">
        <f>ROUND(340.2,2)</f>
        <v>340.2</v>
      </c>
      <c r="AD618" s="9"/>
      <c r="AE618" s="9"/>
      <c r="AF618" s="9"/>
      <c r="AG618" s="10"/>
      <c r="AH618" s="8">
        <f t="shared" si="25"/>
        <v>0</v>
      </c>
      <c r="AI618" s="9"/>
      <c r="AJ618" s="10"/>
      <c r="AK618" s="25"/>
    </row>
    <row r="619" spans="1:37" x14ac:dyDescent="0.25">
      <c r="A619" s="2"/>
      <c r="B619" s="3"/>
      <c r="C619" s="3"/>
      <c r="D619" s="3"/>
      <c r="E619" s="4"/>
      <c r="F619" s="2"/>
      <c r="G619" s="3"/>
      <c r="H619" s="3"/>
      <c r="I619" s="3"/>
      <c r="J619" s="3"/>
      <c r="K619" s="3"/>
      <c r="L619" s="3"/>
      <c r="M619" s="4"/>
      <c r="N619" s="2"/>
      <c r="O619" s="3"/>
      <c r="P619" s="3"/>
      <c r="Q619" s="3"/>
      <c r="R619" s="4"/>
      <c r="S619" s="2" t="s">
        <v>108</v>
      </c>
      <c r="T619" s="3"/>
      <c r="U619" s="3"/>
      <c r="V619" s="3"/>
      <c r="W619" s="4"/>
      <c r="X619" s="8">
        <f>ROUND(48.75,2)</f>
        <v>48.75</v>
      </c>
      <c r="Y619" s="9"/>
      <c r="Z619" s="9"/>
      <c r="AA619" s="9"/>
      <c r="AB619" s="10"/>
      <c r="AC619" s="8">
        <f>ROUND(1377,2)</f>
        <v>1377</v>
      </c>
      <c r="AD619" s="9"/>
      <c r="AE619" s="9"/>
      <c r="AF619" s="9"/>
      <c r="AG619" s="10"/>
      <c r="AH619" s="8">
        <f t="shared" si="25"/>
        <v>0</v>
      </c>
      <c r="AI619" s="9"/>
      <c r="AJ619" s="10"/>
      <c r="AK619" s="25"/>
    </row>
    <row r="620" spans="1:37" x14ac:dyDescent="0.25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4"/>
      <c r="O620" s="14"/>
      <c r="P620" s="14"/>
      <c r="Q620" s="14"/>
      <c r="R620" s="14"/>
      <c r="S620" s="12"/>
      <c r="T620" s="12"/>
      <c r="U620" s="12"/>
      <c r="V620" s="12"/>
      <c r="W620" s="12"/>
      <c r="X620" s="15">
        <f>ROUND(283.75,2)</f>
        <v>283.75</v>
      </c>
      <c r="Y620" s="15"/>
      <c r="Z620" s="15"/>
      <c r="AA620" s="15"/>
      <c r="AB620" s="15"/>
      <c r="AC620" s="15">
        <f>ROUND(6571.3625,2)</f>
        <v>6571.36</v>
      </c>
      <c r="AD620" s="15"/>
      <c r="AE620" s="15"/>
      <c r="AF620" s="15"/>
      <c r="AG620" s="15"/>
      <c r="AH620" s="15">
        <f t="shared" si="25"/>
        <v>0</v>
      </c>
      <c r="AI620" s="15"/>
      <c r="AJ620" s="16"/>
      <c r="AK620" s="25"/>
    </row>
    <row r="621" spans="1:37" x14ac:dyDescent="0.25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4" t="s">
        <v>46</v>
      </c>
      <c r="O621" s="14"/>
      <c r="P621" s="14"/>
      <c r="Q621" s="14"/>
      <c r="R621" s="14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24"/>
      <c r="AK621" s="25"/>
    </row>
    <row r="622" spans="1:37" x14ac:dyDescent="0.25">
      <c r="A622" s="2"/>
      <c r="B622" s="3"/>
      <c r="C622" s="3"/>
      <c r="D622" s="3"/>
      <c r="E622" s="4"/>
      <c r="F622" s="2"/>
      <c r="G622" s="3"/>
      <c r="H622" s="3"/>
      <c r="I622" s="3"/>
      <c r="J622" s="3"/>
      <c r="K622" s="3"/>
      <c r="L622" s="3"/>
      <c r="M622" s="4"/>
      <c r="N622" s="2"/>
      <c r="O622" s="3"/>
      <c r="P622" s="3"/>
      <c r="Q622" s="3"/>
      <c r="R622" s="4"/>
      <c r="S622" s="2" t="s">
        <v>112</v>
      </c>
      <c r="T622" s="3"/>
      <c r="U622" s="3"/>
      <c r="V622" s="3"/>
      <c r="W622" s="4"/>
      <c r="X622" s="8">
        <f>ROUND(8,2)</f>
        <v>8</v>
      </c>
      <c r="Y622" s="9"/>
      <c r="Z622" s="9"/>
      <c r="AA622" s="9"/>
      <c r="AB622" s="10"/>
      <c r="AC622" s="8">
        <f>ROUND(294,2)</f>
        <v>294</v>
      </c>
      <c r="AD622" s="9"/>
      <c r="AE622" s="9"/>
      <c r="AF622" s="9"/>
      <c r="AG622" s="10"/>
      <c r="AH622" s="8">
        <f t="shared" ref="AH622:AH631" si="26">ROUND(0,2)</f>
        <v>0</v>
      </c>
      <c r="AI622" s="9"/>
      <c r="AJ622" s="10"/>
      <c r="AK622" s="25"/>
    </row>
    <row r="623" spans="1:37" x14ac:dyDescent="0.25">
      <c r="A623" s="2"/>
      <c r="B623" s="3"/>
      <c r="C623" s="3"/>
      <c r="D623" s="3"/>
      <c r="E623" s="4"/>
      <c r="F623" s="2"/>
      <c r="G623" s="3"/>
      <c r="H623" s="3"/>
      <c r="I623" s="3"/>
      <c r="J623" s="3"/>
      <c r="K623" s="3"/>
      <c r="L623" s="3"/>
      <c r="M623" s="4"/>
      <c r="N623" s="2"/>
      <c r="O623" s="3"/>
      <c r="P623" s="3"/>
      <c r="Q623" s="3"/>
      <c r="R623" s="4"/>
      <c r="S623" s="2" t="s">
        <v>106</v>
      </c>
      <c r="T623" s="3"/>
      <c r="U623" s="3"/>
      <c r="V623" s="3"/>
      <c r="W623" s="4"/>
      <c r="X623" s="8">
        <f>ROUND(8,2)</f>
        <v>8</v>
      </c>
      <c r="Y623" s="9"/>
      <c r="Z623" s="9"/>
      <c r="AA623" s="9"/>
      <c r="AB623" s="10"/>
      <c r="AC623" s="8">
        <f>ROUND(6,2)</f>
        <v>6</v>
      </c>
      <c r="AD623" s="9"/>
      <c r="AE623" s="9"/>
      <c r="AF623" s="9"/>
      <c r="AG623" s="10"/>
      <c r="AH623" s="8">
        <f t="shared" si="26"/>
        <v>0</v>
      </c>
      <c r="AI623" s="9"/>
      <c r="AJ623" s="10"/>
      <c r="AK623" s="25"/>
    </row>
    <row r="624" spans="1:37" x14ac:dyDescent="0.25">
      <c r="A624" s="2"/>
      <c r="B624" s="3"/>
      <c r="C624" s="3"/>
      <c r="D624" s="3"/>
      <c r="E624" s="4"/>
      <c r="F624" s="2"/>
      <c r="G624" s="3"/>
      <c r="H624" s="3"/>
      <c r="I624" s="3"/>
      <c r="J624" s="3"/>
      <c r="K624" s="3"/>
      <c r="L624" s="3"/>
      <c r="M624" s="4"/>
      <c r="N624" s="2"/>
      <c r="O624" s="3"/>
      <c r="P624" s="3"/>
      <c r="Q624" s="3"/>
      <c r="R624" s="4"/>
      <c r="S624" s="2" t="s">
        <v>105</v>
      </c>
      <c r="T624" s="3"/>
      <c r="U624" s="3"/>
      <c r="V624" s="3"/>
      <c r="W624" s="4"/>
      <c r="X624" s="8">
        <f>ROUND(40,2)</f>
        <v>40</v>
      </c>
      <c r="Y624" s="9"/>
      <c r="Z624" s="9"/>
      <c r="AA624" s="9"/>
      <c r="AB624" s="10"/>
      <c r="AC624" s="8">
        <f>ROUND(980,2)</f>
        <v>980</v>
      </c>
      <c r="AD624" s="9"/>
      <c r="AE624" s="9"/>
      <c r="AF624" s="9"/>
      <c r="AG624" s="10"/>
      <c r="AH624" s="8">
        <f t="shared" si="26"/>
        <v>0</v>
      </c>
      <c r="AI624" s="9"/>
      <c r="AJ624" s="10"/>
      <c r="AK624" s="25"/>
    </row>
    <row r="625" spans="1:37" x14ac:dyDescent="0.25">
      <c r="A625" s="2"/>
      <c r="B625" s="3"/>
      <c r="C625" s="3"/>
      <c r="D625" s="3"/>
      <c r="E625" s="4"/>
      <c r="F625" s="2"/>
      <c r="G625" s="3"/>
      <c r="H625" s="3"/>
      <c r="I625" s="3"/>
      <c r="J625" s="3"/>
      <c r="K625" s="3"/>
      <c r="L625" s="3"/>
      <c r="M625" s="4"/>
      <c r="N625" s="2"/>
      <c r="O625" s="3"/>
      <c r="P625" s="3"/>
      <c r="Q625" s="3"/>
      <c r="R625" s="4"/>
      <c r="S625" s="2" t="s">
        <v>109</v>
      </c>
      <c r="T625" s="3"/>
      <c r="U625" s="3"/>
      <c r="V625" s="3"/>
      <c r="W625" s="4"/>
      <c r="X625" s="8">
        <f>ROUND(40,2)</f>
        <v>40</v>
      </c>
      <c r="Y625" s="9"/>
      <c r="Z625" s="9"/>
      <c r="AA625" s="9"/>
      <c r="AB625" s="10"/>
      <c r="AC625" s="8">
        <f>ROUND(20,2)</f>
        <v>20</v>
      </c>
      <c r="AD625" s="9"/>
      <c r="AE625" s="9"/>
      <c r="AF625" s="9"/>
      <c r="AG625" s="10"/>
      <c r="AH625" s="8">
        <f t="shared" si="26"/>
        <v>0</v>
      </c>
      <c r="AI625" s="9"/>
      <c r="AJ625" s="10"/>
      <c r="AK625" s="25"/>
    </row>
    <row r="626" spans="1:37" x14ac:dyDescent="0.25">
      <c r="A626" s="2"/>
      <c r="B626" s="3"/>
      <c r="C626" s="3"/>
      <c r="D626" s="3"/>
      <c r="E626" s="4"/>
      <c r="F626" s="2"/>
      <c r="G626" s="3"/>
      <c r="H626" s="3"/>
      <c r="I626" s="3"/>
      <c r="J626" s="3"/>
      <c r="K626" s="3"/>
      <c r="L626" s="3"/>
      <c r="M626" s="4"/>
      <c r="N626" s="2"/>
      <c r="O626" s="3"/>
      <c r="P626" s="3"/>
      <c r="Q626" s="3"/>
      <c r="R626" s="4"/>
      <c r="S626" s="2" t="s">
        <v>107</v>
      </c>
      <c r="T626" s="3"/>
      <c r="U626" s="3"/>
      <c r="V626" s="3"/>
      <c r="W626" s="4"/>
      <c r="X626" s="8">
        <f>ROUND(48,2)</f>
        <v>48</v>
      </c>
      <c r="Y626" s="9"/>
      <c r="Z626" s="9"/>
      <c r="AA626" s="9"/>
      <c r="AB626" s="10"/>
      <c r="AC626" s="8">
        <f>ROUND(1274,2)</f>
        <v>1274</v>
      </c>
      <c r="AD626" s="9"/>
      <c r="AE626" s="9"/>
      <c r="AF626" s="9"/>
      <c r="AG626" s="10"/>
      <c r="AH626" s="8">
        <f t="shared" si="26"/>
        <v>0</v>
      </c>
      <c r="AI626" s="9"/>
      <c r="AJ626" s="10"/>
      <c r="AK626" s="25"/>
    </row>
    <row r="627" spans="1:37" x14ac:dyDescent="0.25">
      <c r="A627" s="2"/>
      <c r="B627" s="3"/>
      <c r="C627" s="3"/>
      <c r="D627" s="3"/>
      <c r="E627" s="4"/>
      <c r="F627" s="2"/>
      <c r="G627" s="3"/>
      <c r="H627" s="3"/>
      <c r="I627" s="3"/>
      <c r="J627" s="3"/>
      <c r="K627" s="3"/>
      <c r="L627" s="3"/>
      <c r="M627" s="4"/>
      <c r="N627" s="2"/>
      <c r="O627" s="3"/>
      <c r="P627" s="3"/>
      <c r="Q627" s="3"/>
      <c r="R627" s="4"/>
      <c r="S627" s="2" t="s">
        <v>110</v>
      </c>
      <c r="T627" s="3"/>
      <c r="U627" s="3"/>
      <c r="V627" s="3"/>
      <c r="W627" s="4"/>
      <c r="X627" s="8">
        <f>ROUND(40,2)</f>
        <v>40</v>
      </c>
      <c r="Y627" s="9"/>
      <c r="Z627" s="9"/>
      <c r="AA627" s="9"/>
      <c r="AB627" s="10"/>
      <c r="AC627" s="8">
        <f>ROUND(980,2)</f>
        <v>980</v>
      </c>
      <c r="AD627" s="9"/>
      <c r="AE627" s="9"/>
      <c r="AF627" s="9"/>
      <c r="AG627" s="10"/>
      <c r="AH627" s="8">
        <f t="shared" si="26"/>
        <v>0</v>
      </c>
      <c r="AI627" s="9"/>
      <c r="AJ627" s="10"/>
      <c r="AK627" s="25"/>
    </row>
    <row r="628" spans="1:37" x14ac:dyDescent="0.25">
      <c r="A628" s="2"/>
      <c r="B628" s="3"/>
      <c r="C628" s="3"/>
      <c r="D628" s="3"/>
      <c r="E628" s="4"/>
      <c r="F628" s="2"/>
      <c r="G628" s="3"/>
      <c r="H628" s="3"/>
      <c r="I628" s="3"/>
      <c r="J628" s="3"/>
      <c r="K628" s="3"/>
      <c r="L628" s="3"/>
      <c r="M628" s="4"/>
      <c r="N628" s="2"/>
      <c r="O628" s="3"/>
      <c r="P628" s="3"/>
      <c r="Q628" s="3"/>
      <c r="R628" s="4"/>
      <c r="S628" s="2" t="s">
        <v>111</v>
      </c>
      <c r="T628" s="3"/>
      <c r="U628" s="3"/>
      <c r="V628" s="3"/>
      <c r="W628" s="4"/>
      <c r="X628" s="8">
        <f>ROUND(8,2)</f>
        <v>8</v>
      </c>
      <c r="Y628" s="9"/>
      <c r="Z628" s="9"/>
      <c r="AA628" s="9"/>
      <c r="AB628" s="10"/>
      <c r="AC628" s="8">
        <f>ROUND(294,2)</f>
        <v>294</v>
      </c>
      <c r="AD628" s="9"/>
      <c r="AE628" s="9"/>
      <c r="AF628" s="9"/>
      <c r="AG628" s="10"/>
      <c r="AH628" s="8">
        <f t="shared" si="26"/>
        <v>0</v>
      </c>
      <c r="AI628" s="9"/>
      <c r="AJ628" s="10"/>
      <c r="AK628" s="25"/>
    </row>
    <row r="629" spans="1:37" x14ac:dyDescent="0.25">
      <c r="A629" s="2"/>
      <c r="B629" s="3"/>
      <c r="C629" s="3"/>
      <c r="D629" s="3"/>
      <c r="E629" s="4"/>
      <c r="F629" s="2"/>
      <c r="G629" s="3"/>
      <c r="H629" s="3"/>
      <c r="I629" s="3"/>
      <c r="J629" s="3"/>
      <c r="K629" s="3"/>
      <c r="L629" s="3"/>
      <c r="M629" s="4"/>
      <c r="N629" s="2"/>
      <c r="O629" s="3"/>
      <c r="P629" s="3"/>
      <c r="Q629" s="3"/>
      <c r="R629" s="4"/>
      <c r="S629" s="2" t="s">
        <v>108</v>
      </c>
      <c r="T629" s="3"/>
      <c r="U629" s="3"/>
      <c r="V629" s="3"/>
      <c r="W629" s="4"/>
      <c r="X629" s="8">
        <f>ROUND(48,2)</f>
        <v>48</v>
      </c>
      <c r="Y629" s="9"/>
      <c r="Z629" s="9"/>
      <c r="AA629" s="9"/>
      <c r="AB629" s="10"/>
      <c r="AC629" s="8">
        <f>ROUND(1274,2)</f>
        <v>1274</v>
      </c>
      <c r="AD629" s="9"/>
      <c r="AE629" s="9"/>
      <c r="AF629" s="9"/>
      <c r="AG629" s="10"/>
      <c r="AH629" s="8">
        <f t="shared" si="26"/>
        <v>0</v>
      </c>
      <c r="AI629" s="9"/>
      <c r="AJ629" s="10"/>
      <c r="AK629" s="25"/>
    </row>
    <row r="630" spans="1:37" x14ac:dyDescent="0.25">
      <c r="A630" s="2"/>
      <c r="B630" s="3"/>
      <c r="C630" s="3"/>
      <c r="D630" s="3"/>
      <c r="E630" s="4"/>
      <c r="F630" s="2"/>
      <c r="G630" s="3"/>
      <c r="H630" s="3"/>
      <c r="I630" s="3"/>
      <c r="J630" s="3"/>
      <c r="K630" s="3"/>
      <c r="L630" s="3"/>
      <c r="M630" s="4"/>
      <c r="N630" s="2"/>
      <c r="O630" s="3"/>
      <c r="P630" s="3"/>
      <c r="Q630" s="3"/>
      <c r="R630" s="4"/>
      <c r="S630" s="2" t="s">
        <v>104</v>
      </c>
      <c r="T630" s="3"/>
      <c r="U630" s="3"/>
      <c r="V630" s="3"/>
      <c r="W630" s="4"/>
      <c r="X630" s="8">
        <f>ROUND(40,2)</f>
        <v>40</v>
      </c>
      <c r="Y630" s="9"/>
      <c r="Z630" s="9"/>
      <c r="AA630" s="9"/>
      <c r="AB630" s="10"/>
      <c r="AC630" s="8">
        <f>ROUND(980,2)</f>
        <v>980</v>
      </c>
      <c r="AD630" s="9"/>
      <c r="AE630" s="9"/>
      <c r="AF630" s="9"/>
      <c r="AG630" s="10"/>
      <c r="AH630" s="8">
        <f t="shared" si="26"/>
        <v>0</v>
      </c>
      <c r="AI630" s="9"/>
      <c r="AJ630" s="10"/>
      <c r="AK630" s="25"/>
    </row>
    <row r="631" spans="1:37" x14ac:dyDescent="0.25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4"/>
      <c r="O631" s="14"/>
      <c r="P631" s="14"/>
      <c r="Q631" s="14"/>
      <c r="R631" s="14"/>
      <c r="S631" s="12"/>
      <c r="T631" s="12"/>
      <c r="U631" s="12"/>
      <c r="V631" s="12"/>
      <c r="W631" s="12"/>
      <c r="X631" s="15">
        <f>ROUND(280,2)</f>
        <v>280</v>
      </c>
      <c r="Y631" s="15"/>
      <c r="Z631" s="15"/>
      <c r="AA631" s="15"/>
      <c r="AB631" s="15"/>
      <c r="AC631" s="15">
        <f>ROUND(6102,2)</f>
        <v>6102</v>
      </c>
      <c r="AD631" s="15"/>
      <c r="AE631" s="15"/>
      <c r="AF631" s="15"/>
      <c r="AG631" s="15"/>
      <c r="AH631" s="15">
        <f t="shared" si="26"/>
        <v>0</v>
      </c>
      <c r="AI631" s="15"/>
      <c r="AJ631" s="16"/>
      <c r="AK631" s="25"/>
    </row>
    <row r="632" spans="1:37" x14ac:dyDescent="0.25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4" t="s">
        <v>47</v>
      </c>
      <c r="O632" s="14"/>
      <c r="P632" s="14"/>
      <c r="Q632" s="14"/>
      <c r="R632" s="14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24"/>
      <c r="AK632" s="25"/>
    </row>
    <row r="633" spans="1:37" x14ac:dyDescent="0.25">
      <c r="A633" s="2"/>
      <c r="B633" s="3"/>
      <c r="C633" s="3"/>
      <c r="D633" s="3"/>
      <c r="E633" s="4"/>
      <c r="F633" s="2"/>
      <c r="G633" s="3"/>
      <c r="H633" s="3"/>
      <c r="I633" s="3"/>
      <c r="J633" s="3"/>
      <c r="K633" s="3"/>
      <c r="L633" s="3"/>
      <c r="M633" s="4"/>
      <c r="N633" s="2"/>
      <c r="O633" s="3"/>
      <c r="P633" s="3"/>
      <c r="Q633" s="3"/>
      <c r="R633" s="4"/>
      <c r="S633" s="2" t="s">
        <v>105</v>
      </c>
      <c r="T633" s="3"/>
      <c r="U633" s="3"/>
      <c r="V633" s="3"/>
      <c r="W633" s="4"/>
      <c r="X633" s="8">
        <f>ROUND(40,2)</f>
        <v>40</v>
      </c>
      <c r="Y633" s="9"/>
      <c r="Z633" s="9"/>
      <c r="AA633" s="9"/>
      <c r="AB633" s="10"/>
      <c r="AC633" s="8">
        <f>ROUND(951.6,2)</f>
        <v>951.6</v>
      </c>
      <c r="AD633" s="9"/>
      <c r="AE633" s="9"/>
      <c r="AF633" s="9"/>
      <c r="AG633" s="10"/>
      <c r="AH633" s="8">
        <f t="shared" ref="AH633:AH640" si="27">ROUND(0,2)</f>
        <v>0</v>
      </c>
      <c r="AI633" s="9"/>
      <c r="AJ633" s="10"/>
      <c r="AK633" s="25"/>
    </row>
    <row r="634" spans="1:37" x14ac:dyDescent="0.25">
      <c r="A634" s="2"/>
      <c r="B634" s="3"/>
      <c r="C634" s="3"/>
      <c r="D634" s="3"/>
      <c r="E634" s="4"/>
      <c r="F634" s="2"/>
      <c r="G634" s="3"/>
      <c r="H634" s="3"/>
      <c r="I634" s="3"/>
      <c r="J634" s="3"/>
      <c r="K634" s="3"/>
      <c r="L634" s="3"/>
      <c r="M634" s="4"/>
      <c r="N634" s="2"/>
      <c r="O634" s="3"/>
      <c r="P634" s="3"/>
      <c r="Q634" s="3"/>
      <c r="R634" s="4"/>
      <c r="S634" s="2" t="s">
        <v>107</v>
      </c>
      <c r="T634" s="3"/>
      <c r="U634" s="3"/>
      <c r="V634" s="3"/>
      <c r="W634" s="4"/>
      <c r="X634" s="8">
        <f>ROUND(56.5,2)</f>
        <v>56.5</v>
      </c>
      <c r="Y634" s="9"/>
      <c r="Z634" s="9"/>
      <c r="AA634" s="9"/>
      <c r="AB634" s="10"/>
      <c r="AC634" s="8">
        <f>ROUND(1540.4025,2)</f>
        <v>1540.4</v>
      </c>
      <c r="AD634" s="9"/>
      <c r="AE634" s="9"/>
      <c r="AF634" s="9"/>
      <c r="AG634" s="10"/>
      <c r="AH634" s="8">
        <f t="shared" si="27"/>
        <v>0</v>
      </c>
      <c r="AI634" s="9"/>
      <c r="AJ634" s="10"/>
      <c r="AK634" s="25"/>
    </row>
    <row r="635" spans="1:37" x14ac:dyDescent="0.25">
      <c r="A635" s="2"/>
      <c r="B635" s="3"/>
      <c r="C635" s="3"/>
      <c r="D635" s="3"/>
      <c r="E635" s="4"/>
      <c r="F635" s="2"/>
      <c r="G635" s="3"/>
      <c r="H635" s="3"/>
      <c r="I635" s="3"/>
      <c r="J635" s="3"/>
      <c r="K635" s="3"/>
      <c r="L635" s="3"/>
      <c r="M635" s="4"/>
      <c r="N635" s="2"/>
      <c r="O635" s="3"/>
      <c r="P635" s="3"/>
      <c r="Q635" s="3"/>
      <c r="R635" s="4"/>
      <c r="S635" s="2" t="s">
        <v>112</v>
      </c>
      <c r="T635" s="3"/>
      <c r="U635" s="3"/>
      <c r="V635" s="3"/>
      <c r="W635" s="4"/>
      <c r="X635" s="8">
        <f>ROUND(16.5,2)</f>
        <v>16.5</v>
      </c>
      <c r="Y635" s="9"/>
      <c r="Z635" s="9"/>
      <c r="AA635" s="9"/>
      <c r="AB635" s="10"/>
      <c r="AC635" s="8">
        <f>ROUND(588.8025,2)</f>
        <v>588.79999999999995</v>
      </c>
      <c r="AD635" s="9"/>
      <c r="AE635" s="9"/>
      <c r="AF635" s="9"/>
      <c r="AG635" s="10"/>
      <c r="AH635" s="8">
        <f t="shared" si="27"/>
        <v>0</v>
      </c>
      <c r="AI635" s="9"/>
      <c r="AJ635" s="10"/>
      <c r="AK635" s="25"/>
    </row>
    <row r="636" spans="1:37" x14ac:dyDescent="0.25">
      <c r="A636" s="2"/>
      <c r="B636" s="3"/>
      <c r="C636" s="3"/>
      <c r="D636" s="3"/>
      <c r="E636" s="4"/>
      <c r="F636" s="2"/>
      <c r="G636" s="3"/>
      <c r="H636" s="3"/>
      <c r="I636" s="3"/>
      <c r="J636" s="3"/>
      <c r="K636" s="3"/>
      <c r="L636" s="3"/>
      <c r="M636" s="4"/>
      <c r="N636" s="2"/>
      <c r="O636" s="3"/>
      <c r="P636" s="3"/>
      <c r="Q636" s="3"/>
      <c r="R636" s="4"/>
      <c r="S636" s="2" t="s">
        <v>104</v>
      </c>
      <c r="T636" s="3"/>
      <c r="U636" s="3"/>
      <c r="V636" s="3"/>
      <c r="W636" s="4"/>
      <c r="X636" s="8">
        <f>ROUND(40,2)</f>
        <v>40</v>
      </c>
      <c r="Y636" s="9"/>
      <c r="Z636" s="9"/>
      <c r="AA636" s="9"/>
      <c r="AB636" s="10"/>
      <c r="AC636" s="8">
        <f>ROUND(951.6,2)</f>
        <v>951.6</v>
      </c>
      <c r="AD636" s="9"/>
      <c r="AE636" s="9"/>
      <c r="AF636" s="9"/>
      <c r="AG636" s="10"/>
      <c r="AH636" s="8">
        <f t="shared" si="27"/>
        <v>0</v>
      </c>
      <c r="AI636" s="9"/>
      <c r="AJ636" s="10"/>
      <c r="AK636" s="25"/>
    </row>
    <row r="637" spans="1:37" x14ac:dyDescent="0.25">
      <c r="A637" s="2"/>
      <c r="B637" s="3"/>
      <c r="C637" s="3"/>
      <c r="D637" s="3"/>
      <c r="E637" s="4"/>
      <c r="F637" s="2"/>
      <c r="G637" s="3"/>
      <c r="H637" s="3"/>
      <c r="I637" s="3"/>
      <c r="J637" s="3"/>
      <c r="K637" s="3"/>
      <c r="L637" s="3"/>
      <c r="M637" s="4"/>
      <c r="N637" s="2"/>
      <c r="O637" s="3"/>
      <c r="P637" s="3"/>
      <c r="Q637" s="3"/>
      <c r="R637" s="4"/>
      <c r="S637" s="2" t="s">
        <v>110</v>
      </c>
      <c r="T637" s="3"/>
      <c r="U637" s="3"/>
      <c r="V637" s="3"/>
      <c r="W637" s="4"/>
      <c r="X637" s="8">
        <f>ROUND(40,2)</f>
        <v>40</v>
      </c>
      <c r="Y637" s="9"/>
      <c r="Z637" s="9"/>
      <c r="AA637" s="9"/>
      <c r="AB637" s="10"/>
      <c r="AC637" s="8">
        <f>ROUND(951.6,2)</f>
        <v>951.6</v>
      </c>
      <c r="AD637" s="9"/>
      <c r="AE637" s="9"/>
      <c r="AF637" s="9"/>
      <c r="AG637" s="10"/>
      <c r="AH637" s="8">
        <f t="shared" si="27"/>
        <v>0</v>
      </c>
      <c r="AI637" s="9"/>
      <c r="AJ637" s="10"/>
      <c r="AK637" s="25"/>
    </row>
    <row r="638" spans="1:37" x14ac:dyDescent="0.25">
      <c r="A638" s="2"/>
      <c r="B638" s="3"/>
      <c r="C638" s="3"/>
      <c r="D638" s="3"/>
      <c r="E638" s="4"/>
      <c r="F638" s="2"/>
      <c r="G638" s="3"/>
      <c r="H638" s="3"/>
      <c r="I638" s="3"/>
      <c r="J638" s="3"/>
      <c r="K638" s="3"/>
      <c r="L638" s="3"/>
      <c r="M638" s="4"/>
      <c r="N638" s="2"/>
      <c r="O638" s="3"/>
      <c r="P638" s="3"/>
      <c r="Q638" s="3"/>
      <c r="R638" s="4"/>
      <c r="S638" s="2" t="s">
        <v>108</v>
      </c>
      <c r="T638" s="3"/>
      <c r="U638" s="3"/>
      <c r="V638" s="3"/>
      <c r="W638" s="4"/>
      <c r="X638" s="8">
        <f>ROUND(56.5,2)</f>
        <v>56.5</v>
      </c>
      <c r="Y638" s="9"/>
      <c r="Z638" s="9"/>
      <c r="AA638" s="9"/>
      <c r="AB638" s="10"/>
      <c r="AC638" s="8">
        <f>ROUND(1540.4025,2)</f>
        <v>1540.4</v>
      </c>
      <c r="AD638" s="9"/>
      <c r="AE638" s="9"/>
      <c r="AF638" s="9"/>
      <c r="AG638" s="10"/>
      <c r="AH638" s="8">
        <f t="shared" si="27"/>
        <v>0</v>
      </c>
      <c r="AI638" s="9"/>
      <c r="AJ638" s="10"/>
      <c r="AK638" s="25"/>
    </row>
    <row r="639" spans="1:37" x14ac:dyDescent="0.25">
      <c r="A639" s="2"/>
      <c r="B639" s="3"/>
      <c r="C639" s="3"/>
      <c r="D639" s="3"/>
      <c r="E639" s="4"/>
      <c r="F639" s="2"/>
      <c r="G639" s="3"/>
      <c r="H639" s="3"/>
      <c r="I639" s="3"/>
      <c r="J639" s="3"/>
      <c r="K639" s="3"/>
      <c r="L639" s="3"/>
      <c r="M639" s="4"/>
      <c r="N639" s="2"/>
      <c r="O639" s="3"/>
      <c r="P639" s="3"/>
      <c r="Q639" s="3"/>
      <c r="R639" s="4"/>
      <c r="S639" s="2" t="s">
        <v>111</v>
      </c>
      <c r="T639" s="3"/>
      <c r="U639" s="3"/>
      <c r="V639" s="3"/>
      <c r="W639" s="4"/>
      <c r="X639" s="8">
        <f>ROUND(16.5,2)</f>
        <v>16.5</v>
      </c>
      <c r="Y639" s="9"/>
      <c r="Z639" s="9"/>
      <c r="AA639" s="9"/>
      <c r="AB639" s="10"/>
      <c r="AC639" s="8">
        <f>ROUND(588.8025,2)</f>
        <v>588.79999999999995</v>
      </c>
      <c r="AD639" s="9"/>
      <c r="AE639" s="9"/>
      <c r="AF639" s="9"/>
      <c r="AG639" s="10"/>
      <c r="AH639" s="8">
        <f t="shared" si="27"/>
        <v>0</v>
      </c>
      <c r="AI639" s="9"/>
      <c r="AJ639" s="10"/>
      <c r="AK639" s="25"/>
    </row>
    <row r="640" spans="1:37" x14ac:dyDescent="0.25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4"/>
      <c r="O640" s="14"/>
      <c r="P640" s="14"/>
      <c r="Q640" s="14"/>
      <c r="R640" s="14"/>
      <c r="S640" s="12"/>
      <c r="T640" s="12"/>
      <c r="U640" s="12"/>
      <c r="V640" s="12"/>
      <c r="W640" s="12"/>
      <c r="X640" s="15">
        <f>ROUND(266,2)</f>
        <v>266</v>
      </c>
      <c r="Y640" s="15"/>
      <c r="Z640" s="15"/>
      <c r="AA640" s="15"/>
      <c r="AB640" s="15"/>
      <c r="AC640" s="15">
        <f>ROUND(7113.21,2)</f>
        <v>7113.21</v>
      </c>
      <c r="AD640" s="15"/>
      <c r="AE640" s="15"/>
      <c r="AF640" s="15"/>
      <c r="AG640" s="15"/>
      <c r="AH640" s="15">
        <f t="shared" si="27"/>
        <v>0</v>
      </c>
      <c r="AI640" s="15"/>
      <c r="AJ640" s="16"/>
      <c r="AK640" s="25"/>
    </row>
    <row r="641" spans="1:37" x14ac:dyDescent="0.25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4" t="s">
        <v>48</v>
      </c>
      <c r="O641" s="14"/>
      <c r="P641" s="14"/>
      <c r="Q641" s="14"/>
      <c r="R641" s="14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24"/>
      <c r="AK641" s="25"/>
    </row>
    <row r="642" spans="1:37" x14ac:dyDescent="0.25">
      <c r="A642" s="2"/>
      <c r="B642" s="3"/>
      <c r="C642" s="3"/>
      <c r="D642" s="3"/>
      <c r="E642" s="4"/>
      <c r="F642" s="2"/>
      <c r="G642" s="3"/>
      <c r="H642" s="3"/>
      <c r="I642" s="3"/>
      <c r="J642" s="3"/>
      <c r="K642" s="3"/>
      <c r="L642" s="3"/>
      <c r="M642" s="4"/>
      <c r="N642" s="2"/>
      <c r="O642" s="3"/>
      <c r="P642" s="3"/>
      <c r="Q642" s="3"/>
      <c r="R642" s="4"/>
      <c r="S642" s="2" t="s">
        <v>105</v>
      </c>
      <c r="T642" s="3"/>
      <c r="U642" s="3"/>
      <c r="V642" s="3"/>
      <c r="W642" s="4"/>
      <c r="X642" s="8">
        <f>ROUND(40,2)</f>
        <v>40</v>
      </c>
      <c r="Y642" s="9"/>
      <c r="Z642" s="9"/>
      <c r="AA642" s="9"/>
      <c r="AB642" s="10"/>
      <c r="AC642" s="8">
        <f>ROUND(1036.8,2)</f>
        <v>1036.8</v>
      </c>
      <c r="AD642" s="9"/>
      <c r="AE642" s="9"/>
      <c r="AF642" s="9"/>
      <c r="AG642" s="10"/>
      <c r="AH642" s="8">
        <f t="shared" ref="AH642:AH651" si="28">ROUND(0,2)</f>
        <v>0</v>
      </c>
      <c r="AI642" s="9"/>
      <c r="AJ642" s="10"/>
      <c r="AK642" s="25"/>
    </row>
    <row r="643" spans="1:37" x14ac:dyDescent="0.25">
      <c r="A643" s="2"/>
      <c r="B643" s="3"/>
      <c r="C643" s="3"/>
      <c r="D643" s="3"/>
      <c r="E643" s="4"/>
      <c r="F643" s="2"/>
      <c r="G643" s="3"/>
      <c r="H643" s="3"/>
      <c r="I643" s="3"/>
      <c r="J643" s="3"/>
      <c r="K643" s="3"/>
      <c r="L643" s="3"/>
      <c r="M643" s="4"/>
      <c r="N643" s="2"/>
      <c r="O643" s="3"/>
      <c r="P643" s="3"/>
      <c r="Q643" s="3"/>
      <c r="R643" s="4"/>
      <c r="S643" s="2" t="s">
        <v>112</v>
      </c>
      <c r="T643" s="3"/>
      <c r="U643" s="3"/>
      <c r="V643" s="3"/>
      <c r="W643" s="4"/>
      <c r="X643" s="8">
        <f>ROUND(10,2)</f>
        <v>10</v>
      </c>
      <c r="Y643" s="9"/>
      <c r="Z643" s="9"/>
      <c r="AA643" s="9"/>
      <c r="AB643" s="10"/>
      <c r="AC643" s="8">
        <f>ROUND(388.8,2)</f>
        <v>388.8</v>
      </c>
      <c r="AD643" s="9"/>
      <c r="AE643" s="9"/>
      <c r="AF643" s="9"/>
      <c r="AG643" s="10"/>
      <c r="AH643" s="8">
        <f t="shared" si="28"/>
        <v>0</v>
      </c>
      <c r="AI643" s="9"/>
      <c r="AJ643" s="10"/>
      <c r="AK643" s="25"/>
    </row>
    <row r="644" spans="1:37" x14ac:dyDescent="0.25">
      <c r="A644" s="2"/>
      <c r="B644" s="3"/>
      <c r="C644" s="3"/>
      <c r="D644" s="3"/>
      <c r="E644" s="4"/>
      <c r="F644" s="2"/>
      <c r="G644" s="3"/>
      <c r="H644" s="3"/>
      <c r="I644" s="3"/>
      <c r="J644" s="3"/>
      <c r="K644" s="3"/>
      <c r="L644" s="3"/>
      <c r="M644" s="4"/>
      <c r="N644" s="2"/>
      <c r="O644" s="3"/>
      <c r="P644" s="3"/>
      <c r="Q644" s="3"/>
      <c r="R644" s="4"/>
      <c r="S644" s="2" t="s">
        <v>108</v>
      </c>
      <c r="T644" s="3"/>
      <c r="U644" s="3"/>
      <c r="V644" s="3"/>
      <c r="W644" s="4"/>
      <c r="X644" s="8">
        <f>ROUND(50,2)</f>
        <v>50</v>
      </c>
      <c r="Y644" s="9"/>
      <c r="Z644" s="9"/>
      <c r="AA644" s="9"/>
      <c r="AB644" s="10"/>
      <c r="AC644" s="8">
        <f>ROUND(1425.6,2)</f>
        <v>1425.6</v>
      </c>
      <c r="AD644" s="9"/>
      <c r="AE644" s="9"/>
      <c r="AF644" s="9"/>
      <c r="AG644" s="10"/>
      <c r="AH644" s="8">
        <f t="shared" si="28"/>
        <v>0</v>
      </c>
      <c r="AI644" s="9"/>
      <c r="AJ644" s="10"/>
      <c r="AK644" s="25"/>
    </row>
    <row r="645" spans="1:37" x14ac:dyDescent="0.25">
      <c r="A645" s="2"/>
      <c r="B645" s="3"/>
      <c r="C645" s="3"/>
      <c r="D645" s="3"/>
      <c r="E645" s="4"/>
      <c r="F645" s="2"/>
      <c r="G645" s="3"/>
      <c r="H645" s="3"/>
      <c r="I645" s="3"/>
      <c r="J645" s="3"/>
      <c r="K645" s="3"/>
      <c r="L645" s="3"/>
      <c r="M645" s="4"/>
      <c r="N645" s="2"/>
      <c r="O645" s="3"/>
      <c r="P645" s="3"/>
      <c r="Q645" s="3"/>
      <c r="R645" s="4"/>
      <c r="S645" s="2" t="s">
        <v>111</v>
      </c>
      <c r="T645" s="3"/>
      <c r="U645" s="3"/>
      <c r="V645" s="3"/>
      <c r="W645" s="4"/>
      <c r="X645" s="8">
        <f>ROUND(10,2)</f>
        <v>10</v>
      </c>
      <c r="Y645" s="9"/>
      <c r="Z645" s="9"/>
      <c r="AA645" s="9"/>
      <c r="AB645" s="10"/>
      <c r="AC645" s="8">
        <f>ROUND(388.8,2)</f>
        <v>388.8</v>
      </c>
      <c r="AD645" s="9"/>
      <c r="AE645" s="9"/>
      <c r="AF645" s="9"/>
      <c r="AG645" s="10"/>
      <c r="AH645" s="8">
        <f t="shared" si="28"/>
        <v>0</v>
      </c>
      <c r="AI645" s="9"/>
      <c r="AJ645" s="10"/>
      <c r="AK645" s="25"/>
    </row>
    <row r="646" spans="1:37" x14ac:dyDescent="0.25">
      <c r="A646" s="2"/>
      <c r="B646" s="3"/>
      <c r="C646" s="3"/>
      <c r="D646" s="3"/>
      <c r="E646" s="4"/>
      <c r="F646" s="2"/>
      <c r="G646" s="3"/>
      <c r="H646" s="3"/>
      <c r="I646" s="3"/>
      <c r="J646" s="3"/>
      <c r="K646" s="3"/>
      <c r="L646" s="3"/>
      <c r="M646" s="4"/>
      <c r="N646" s="2"/>
      <c r="O646" s="3"/>
      <c r="P646" s="3"/>
      <c r="Q646" s="3"/>
      <c r="R646" s="4"/>
      <c r="S646" s="2" t="s">
        <v>109</v>
      </c>
      <c r="T646" s="3"/>
      <c r="U646" s="3"/>
      <c r="V646" s="3"/>
      <c r="W646" s="4"/>
      <c r="X646" s="8">
        <f>ROUND(40,2)</f>
        <v>40</v>
      </c>
      <c r="Y646" s="9"/>
      <c r="Z646" s="9"/>
      <c r="AA646" s="9"/>
      <c r="AB646" s="10"/>
      <c r="AC646" s="8">
        <f>ROUND(20,2)</f>
        <v>20</v>
      </c>
      <c r="AD646" s="9"/>
      <c r="AE646" s="9"/>
      <c r="AF646" s="9"/>
      <c r="AG646" s="10"/>
      <c r="AH646" s="8">
        <f t="shared" si="28"/>
        <v>0</v>
      </c>
      <c r="AI646" s="9"/>
      <c r="AJ646" s="10"/>
      <c r="AK646" s="25"/>
    </row>
    <row r="647" spans="1:37" x14ac:dyDescent="0.25">
      <c r="A647" s="2"/>
      <c r="B647" s="3"/>
      <c r="C647" s="3"/>
      <c r="D647" s="3"/>
      <c r="E647" s="4"/>
      <c r="F647" s="2"/>
      <c r="G647" s="3"/>
      <c r="H647" s="3"/>
      <c r="I647" s="3"/>
      <c r="J647" s="3"/>
      <c r="K647" s="3"/>
      <c r="L647" s="3"/>
      <c r="M647" s="4"/>
      <c r="N647" s="2"/>
      <c r="O647" s="3"/>
      <c r="P647" s="3"/>
      <c r="Q647" s="3"/>
      <c r="R647" s="4"/>
      <c r="S647" s="2" t="s">
        <v>110</v>
      </c>
      <c r="T647" s="3"/>
      <c r="U647" s="3"/>
      <c r="V647" s="3"/>
      <c r="W647" s="4"/>
      <c r="X647" s="8">
        <f>ROUND(40,2)</f>
        <v>40</v>
      </c>
      <c r="Y647" s="9"/>
      <c r="Z647" s="9"/>
      <c r="AA647" s="9"/>
      <c r="AB647" s="10"/>
      <c r="AC647" s="8">
        <f>ROUND(1036.8,2)</f>
        <v>1036.8</v>
      </c>
      <c r="AD647" s="9"/>
      <c r="AE647" s="9"/>
      <c r="AF647" s="9"/>
      <c r="AG647" s="10"/>
      <c r="AH647" s="8">
        <f t="shared" si="28"/>
        <v>0</v>
      </c>
      <c r="AI647" s="9"/>
      <c r="AJ647" s="10"/>
      <c r="AK647" s="25"/>
    </row>
    <row r="648" spans="1:37" x14ac:dyDescent="0.25">
      <c r="A648" s="2"/>
      <c r="B648" s="3"/>
      <c r="C648" s="3"/>
      <c r="D648" s="3"/>
      <c r="E648" s="4"/>
      <c r="F648" s="2"/>
      <c r="G648" s="3"/>
      <c r="H648" s="3"/>
      <c r="I648" s="3"/>
      <c r="J648" s="3"/>
      <c r="K648" s="3"/>
      <c r="L648" s="3"/>
      <c r="M648" s="4"/>
      <c r="N648" s="2"/>
      <c r="O648" s="3"/>
      <c r="P648" s="3"/>
      <c r="Q648" s="3"/>
      <c r="R648" s="4"/>
      <c r="S648" s="2" t="s">
        <v>106</v>
      </c>
      <c r="T648" s="3"/>
      <c r="U648" s="3"/>
      <c r="V648" s="3"/>
      <c r="W648" s="4"/>
      <c r="X648" s="8">
        <f>ROUND(10,2)</f>
        <v>10</v>
      </c>
      <c r="Y648" s="9"/>
      <c r="Z648" s="9"/>
      <c r="AA648" s="9"/>
      <c r="AB648" s="10"/>
      <c r="AC648" s="8">
        <f>ROUND(7.5,2)</f>
        <v>7.5</v>
      </c>
      <c r="AD648" s="9"/>
      <c r="AE648" s="9"/>
      <c r="AF648" s="9"/>
      <c r="AG648" s="10"/>
      <c r="AH648" s="8">
        <f t="shared" si="28"/>
        <v>0</v>
      </c>
      <c r="AI648" s="9"/>
      <c r="AJ648" s="10"/>
      <c r="AK648" s="25"/>
    </row>
    <row r="649" spans="1:37" x14ac:dyDescent="0.25">
      <c r="A649" s="2"/>
      <c r="B649" s="3"/>
      <c r="C649" s="3"/>
      <c r="D649" s="3"/>
      <c r="E649" s="4"/>
      <c r="F649" s="2"/>
      <c r="G649" s="3"/>
      <c r="H649" s="3"/>
      <c r="I649" s="3"/>
      <c r="J649" s="3"/>
      <c r="K649" s="3"/>
      <c r="L649" s="3"/>
      <c r="M649" s="4"/>
      <c r="N649" s="2"/>
      <c r="O649" s="3"/>
      <c r="P649" s="3"/>
      <c r="Q649" s="3"/>
      <c r="R649" s="4"/>
      <c r="S649" s="2" t="s">
        <v>107</v>
      </c>
      <c r="T649" s="3"/>
      <c r="U649" s="3"/>
      <c r="V649" s="3"/>
      <c r="W649" s="4"/>
      <c r="X649" s="8">
        <f>ROUND(50,2)</f>
        <v>50</v>
      </c>
      <c r="Y649" s="9"/>
      <c r="Z649" s="9"/>
      <c r="AA649" s="9"/>
      <c r="AB649" s="10"/>
      <c r="AC649" s="8">
        <f>ROUND(1425.6,2)</f>
        <v>1425.6</v>
      </c>
      <c r="AD649" s="9"/>
      <c r="AE649" s="9"/>
      <c r="AF649" s="9"/>
      <c r="AG649" s="10"/>
      <c r="AH649" s="8">
        <f t="shared" si="28"/>
        <v>0</v>
      </c>
      <c r="AI649" s="9"/>
      <c r="AJ649" s="10"/>
      <c r="AK649" s="25"/>
    </row>
    <row r="650" spans="1:37" x14ac:dyDescent="0.25">
      <c r="A650" s="2"/>
      <c r="B650" s="3"/>
      <c r="C650" s="3"/>
      <c r="D650" s="3"/>
      <c r="E650" s="4"/>
      <c r="F650" s="2"/>
      <c r="G650" s="3"/>
      <c r="H650" s="3"/>
      <c r="I650" s="3"/>
      <c r="J650" s="3"/>
      <c r="K650" s="3"/>
      <c r="L650" s="3"/>
      <c r="M650" s="4"/>
      <c r="N650" s="2"/>
      <c r="O650" s="3"/>
      <c r="P650" s="3"/>
      <c r="Q650" s="3"/>
      <c r="R650" s="4"/>
      <c r="S650" s="2" t="s">
        <v>104</v>
      </c>
      <c r="T650" s="3"/>
      <c r="U650" s="3"/>
      <c r="V650" s="3"/>
      <c r="W650" s="4"/>
      <c r="X650" s="8">
        <f>ROUND(40,2)</f>
        <v>40</v>
      </c>
      <c r="Y650" s="9"/>
      <c r="Z650" s="9"/>
      <c r="AA650" s="9"/>
      <c r="AB650" s="10"/>
      <c r="AC650" s="8">
        <f>ROUND(1036.8,2)</f>
        <v>1036.8</v>
      </c>
      <c r="AD650" s="9"/>
      <c r="AE650" s="9"/>
      <c r="AF650" s="9"/>
      <c r="AG650" s="10"/>
      <c r="AH650" s="8">
        <f t="shared" si="28"/>
        <v>0</v>
      </c>
      <c r="AI650" s="9"/>
      <c r="AJ650" s="10"/>
      <c r="AK650" s="25"/>
    </row>
    <row r="651" spans="1:37" x14ac:dyDescent="0.25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4"/>
      <c r="O651" s="14"/>
      <c r="P651" s="14"/>
      <c r="Q651" s="14"/>
      <c r="R651" s="14"/>
      <c r="S651" s="12"/>
      <c r="T651" s="12"/>
      <c r="U651" s="12"/>
      <c r="V651" s="12"/>
      <c r="W651" s="12"/>
      <c r="X651" s="15">
        <f>ROUND(290,2)</f>
        <v>290</v>
      </c>
      <c r="Y651" s="15"/>
      <c r="Z651" s="15"/>
      <c r="AA651" s="15"/>
      <c r="AB651" s="15"/>
      <c r="AC651" s="15">
        <f>ROUND(6766.7,2)</f>
        <v>6766.7</v>
      </c>
      <c r="AD651" s="15"/>
      <c r="AE651" s="15"/>
      <c r="AF651" s="15"/>
      <c r="AG651" s="15"/>
      <c r="AH651" s="15">
        <f t="shared" si="28"/>
        <v>0</v>
      </c>
      <c r="AI651" s="15"/>
      <c r="AJ651" s="16"/>
      <c r="AK651" s="25"/>
    </row>
    <row r="652" spans="1:37" x14ac:dyDescent="0.25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4" t="s">
        <v>49</v>
      </c>
      <c r="O652" s="14"/>
      <c r="P652" s="14"/>
      <c r="Q652" s="14"/>
      <c r="R652" s="14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24"/>
      <c r="AK652" s="25"/>
    </row>
    <row r="653" spans="1:37" x14ac:dyDescent="0.25">
      <c r="A653" s="2"/>
      <c r="B653" s="3"/>
      <c r="C653" s="3"/>
      <c r="D653" s="3"/>
      <c r="E653" s="4"/>
      <c r="F653" s="2"/>
      <c r="G653" s="3"/>
      <c r="H653" s="3"/>
      <c r="I653" s="3"/>
      <c r="J653" s="3"/>
      <c r="K653" s="3"/>
      <c r="L653" s="3"/>
      <c r="M653" s="4"/>
      <c r="N653" s="2"/>
      <c r="O653" s="3"/>
      <c r="P653" s="3"/>
      <c r="Q653" s="3"/>
      <c r="R653" s="4"/>
      <c r="S653" s="2" t="s">
        <v>105</v>
      </c>
      <c r="T653" s="3"/>
      <c r="U653" s="3"/>
      <c r="V653" s="3"/>
      <c r="W653" s="4"/>
      <c r="X653" s="8">
        <f>ROUND(40,2)</f>
        <v>40</v>
      </c>
      <c r="Y653" s="9"/>
      <c r="Z653" s="9"/>
      <c r="AA653" s="9"/>
      <c r="AB653" s="10"/>
      <c r="AC653" s="8">
        <f>ROUND(959.2,2)</f>
        <v>959.2</v>
      </c>
      <c r="AD653" s="9"/>
      <c r="AE653" s="9"/>
      <c r="AF653" s="9"/>
      <c r="AG653" s="10"/>
      <c r="AH653" s="8">
        <f t="shared" ref="AH653:AH662" si="29">ROUND(0,2)</f>
        <v>0</v>
      </c>
      <c r="AI653" s="9"/>
      <c r="AJ653" s="10"/>
      <c r="AK653" s="25"/>
    </row>
    <row r="654" spans="1:37" x14ac:dyDescent="0.25">
      <c r="A654" s="2"/>
      <c r="B654" s="3"/>
      <c r="C654" s="3"/>
      <c r="D654" s="3"/>
      <c r="E654" s="4"/>
      <c r="F654" s="2"/>
      <c r="G654" s="3"/>
      <c r="H654" s="3"/>
      <c r="I654" s="3"/>
      <c r="J654" s="3"/>
      <c r="K654" s="3"/>
      <c r="L654" s="3"/>
      <c r="M654" s="4"/>
      <c r="N654" s="2"/>
      <c r="O654" s="3"/>
      <c r="P654" s="3"/>
      <c r="Q654" s="3"/>
      <c r="R654" s="4"/>
      <c r="S654" s="2" t="s">
        <v>108</v>
      </c>
      <c r="T654" s="3"/>
      <c r="U654" s="3"/>
      <c r="V654" s="3"/>
      <c r="W654" s="4"/>
      <c r="X654" s="8">
        <f>ROUND(52,2)</f>
        <v>52</v>
      </c>
      <c r="Y654" s="9"/>
      <c r="Z654" s="9"/>
      <c r="AA654" s="9"/>
      <c r="AB654" s="10"/>
      <c r="AC654" s="8">
        <f>ROUND(1390.84,2)</f>
        <v>1390.84</v>
      </c>
      <c r="AD654" s="9"/>
      <c r="AE654" s="9"/>
      <c r="AF654" s="9"/>
      <c r="AG654" s="10"/>
      <c r="AH654" s="8">
        <f t="shared" si="29"/>
        <v>0</v>
      </c>
      <c r="AI654" s="9"/>
      <c r="AJ654" s="10"/>
      <c r="AK654" s="25"/>
    </row>
    <row r="655" spans="1:37" x14ac:dyDescent="0.25">
      <c r="A655" s="2"/>
      <c r="B655" s="3"/>
      <c r="C655" s="3"/>
      <c r="D655" s="3"/>
      <c r="E655" s="4"/>
      <c r="F655" s="2"/>
      <c r="G655" s="3"/>
      <c r="H655" s="3"/>
      <c r="I655" s="3"/>
      <c r="J655" s="3"/>
      <c r="K655" s="3"/>
      <c r="L655" s="3"/>
      <c r="M655" s="4"/>
      <c r="N655" s="2"/>
      <c r="O655" s="3"/>
      <c r="P655" s="3"/>
      <c r="Q655" s="3"/>
      <c r="R655" s="4"/>
      <c r="S655" s="2" t="s">
        <v>104</v>
      </c>
      <c r="T655" s="3"/>
      <c r="U655" s="3"/>
      <c r="V655" s="3"/>
      <c r="W655" s="4"/>
      <c r="X655" s="8">
        <f>ROUND(40,2)</f>
        <v>40</v>
      </c>
      <c r="Y655" s="9"/>
      <c r="Z655" s="9"/>
      <c r="AA655" s="9"/>
      <c r="AB655" s="10"/>
      <c r="AC655" s="8">
        <f>ROUND(959.2,2)</f>
        <v>959.2</v>
      </c>
      <c r="AD655" s="9"/>
      <c r="AE655" s="9"/>
      <c r="AF655" s="9"/>
      <c r="AG655" s="10"/>
      <c r="AH655" s="8">
        <f t="shared" si="29"/>
        <v>0</v>
      </c>
      <c r="AI655" s="9"/>
      <c r="AJ655" s="10"/>
      <c r="AK655" s="25"/>
    </row>
    <row r="656" spans="1:37" x14ac:dyDescent="0.25">
      <c r="A656" s="2"/>
      <c r="B656" s="3"/>
      <c r="C656" s="3"/>
      <c r="D656" s="3"/>
      <c r="E656" s="4"/>
      <c r="F656" s="2"/>
      <c r="G656" s="3"/>
      <c r="H656" s="3"/>
      <c r="I656" s="3"/>
      <c r="J656" s="3"/>
      <c r="K656" s="3"/>
      <c r="L656" s="3"/>
      <c r="M656" s="4"/>
      <c r="N656" s="2"/>
      <c r="O656" s="3"/>
      <c r="P656" s="3"/>
      <c r="Q656" s="3"/>
      <c r="R656" s="4"/>
      <c r="S656" s="2" t="s">
        <v>106</v>
      </c>
      <c r="T656" s="3"/>
      <c r="U656" s="3"/>
      <c r="V656" s="3"/>
      <c r="W656" s="4"/>
      <c r="X656" s="8">
        <f>ROUND(12,2)</f>
        <v>12</v>
      </c>
      <c r="Y656" s="9"/>
      <c r="Z656" s="9"/>
      <c r="AA656" s="9"/>
      <c r="AB656" s="10"/>
      <c r="AC656" s="8">
        <f>ROUND(9,2)</f>
        <v>9</v>
      </c>
      <c r="AD656" s="9"/>
      <c r="AE656" s="9"/>
      <c r="AF656" s="9"/>
      <c r="AG656" s="10"/>
      <c r="AH656" s="8">
        <f t="shared" si="29"/>
        <v>0</v>
      </c>
      <c r="AI656" s="9"/>
      <c r="AJ656" s="10"/>
      <c r="AK656" s="25"/>
    </row>
    <row r="657" spans="1:37" x14ac:dyDescent="0.25">
      <c r="A657" s="2"/>
      <c r="B657" s="3"/>
      <c r="C657" s="3"/>
      <c r="D657" s="3"/>
      <c r="E657" s="4"/>
      <c r="F657" s="2"/>
      <c r="G657" s="3"/>
      <c r="H657" s="3"/>
      <c r="I657" s="3"/>
      <c r="J657" s="3"/>
      <c r="K657" s="3"/>
      <c r="L657" s="3"/>
      <c r="M657" s="4"/>
      <c r="N657" s="2"/>
      <c r="O657" s="3"/>
      <c r="P657" s="3"/>
      <c r="Q657" s="3"/>
      <c r="R657" s="4"/>
      <c r="S657" s="2" t="s">
        <v>112</v>
      </c>
      <c r="T657" s="3"/>
      <c r="U657" s="3"/>
      <c r="V657" s="3"/>
      <c r="W657" s="4"/>
      <c r="X657" s="8">
        <f>ROUND(12,2)</f>
        <v>12</v>
      </c>
      <c r="Y657" s="9"/>
      <c r="Z657" s="9"/>
      <c r="AA657" s="9"/>
      <c r="AB657" s="10"/>
      <c r="AC657" s="8">
        <f>ROUND(431.64,2)</f>
        <v>431.64</v>
      </c>
      <c r="AD657" s="9"/>
      <c r="AE657" s="9"/>
      <c r="AF657" s="9"/>
      <c r="AG657" s="10"/>
      <c r="AH657" s="8">
        <f t="shared" si="29"/>
        <v>0</v>
      </c>
      <c r="AI657" s="9"/>
      <c r="AJ657" s="10"/>
      <c r="AK657" s="25"/>
    </row>
    <row r="658" spans="1:37" x14ac:dyDescent="0.25">
      <c r="A658" s="2"/>
      <c r="B658" s="3"/>
      <c r="C658" s="3"/>
      <c r="D658" s="3"/>
      <c r="E658" s="4"/>
      <c r="F658" s="2"/>
      <c r="G658" s="3"/>
      <c r="H658" s="3"/>
      <c r="I658" s="3"/>
      <c r="J658" s="3"/>
      <c r="K658" s="3"/>
      <c r="L658" s="3"/>
      <c r="M658" s="4"/>
      <c r="N658" s="2"/>
      <c r="O658" s="3"/>
      <c r="P658" s="3"/>
      <c r="Q658" s="3"/>
      <c r="R658" s="4"/>
      <c r="S658" s="2" t="s">
        <v>111</v>
      </c>
      <c r="T658" s="3"/>
      <c r="U658" s="3"/>
      <c r="V658" s="3"/>
      <c r="W658" s="4"/>
      <c r="X658" s="8">
        <f>ROUND(12,2)</f>
        <v>12</v>
      </c>
      <c r="Y658" s="9"/>
      <c r="Z658" s="9"/>
      <c r="AA658" s="9"/>
      <c r="AB658" s="10"/>
      <c r="AC658" s="8">
        <f>ROUND(431.64,2)</f>
        <v>431.64</v>
      </c>
      <c r="AD658" s="9"/>
      <c r="AE658" s="9"/>
      <c r="AF658" s="9"/>
      <c r="AG658" s="10"/>
      <c r="AH658" s="8">
        <f t="shared" si="29"/>
        <v>0</v>
      </c>
      <c r="AI658" s="9"/>
      <c r="AJ658" s="10"/>
      <c r="AK658" s="25"/>
    </row>
    <row r="659" spans="1:37" x14ac:dyDescent="0.25">
      <c r="A659" s="2"/>
      <c r="B659" s="3"/>
      <c r="C659" s="3"/>
      <c r="D659" s="3"/>
      <c r="E659" s="4"/>
      <c r="F659" s="2"/>
      <c r="G659" s="3"/>
      <c r="H659" s="3"/>
      <c r="I659" s="3"/>
      <c r="J659" s="3"/>
      <c r="K659" s="3"/>
      <c r="L659" s="3"/>
      <c r="M659" s="4"/>
      <c r="N659" s="2"/>
      <c r="O659" s="3"/>
      <c r="P659" s="3"/>
      <c r="Q659" s="3"/>
      <c r="R659" s="4"/>
      <c r="S659" s="2" t="s">
        <v>109</v>
      </c>
      <c r="T659" s="3"/>
      <c r="U659" s="3"/>
      <c r="V659" s="3"/>
      <c r="W659" s="4"/>
      <c r="X659" s="8">
        <f>ROUND(40,2)</f>
        <v>40</v>
      </c>
      <c r="Y659" s="9"/>
      <c r="Z659" s="9"/>
      <c r="AA659" s="9"/>
      <c r="AB659" s="10"/>
      <c r="AC659" s="8">
        <f>ROUND(20,2)</f>
        <v>20</v>
      </c>
      <c r="AD659" s="9"/>
      <c r="AE659" s="9"/>
      <c r="AF659" s="9"/>
      <c r="AG659" s="10"/>
      <c r="AH659" s="8">
        <f t="shared" si="29"/>
        <v>0</v>
      </c>
      <c r="AI659" s="9"/>
      <c r="AJ659" s="10"/>
      <c r="AK659" s="25"/>
    </row>
    <row r="660" spans="1:37" x14ac:dyDescent="0.25">
      <c r="A660" s="2"/>
      <c r="B660" s="3"/>
      <c r="C660" s="3"/>
      <c r="D660" s="3"/>
      <c r="E660" s="4"/>
      <c r="F660" s="2"/>
      <c r="G660" s="3"/>
      <c r="H660" s="3"/>
      <c r="I660" s="3"/>
      <c r="J660" s="3"/>
      <c r="K660" s="3"/>
      <c r="L660" s="3"/>
      <c r="M660" s="4"/>
      <c r="N660" s="2"/>
      <c r="O660" s="3"/>
      <c r="P660" s="3"/>
      <c r="Q660" s="3"/>
      <c r="R660" s="4"/>
      <c r="S660" s="2" t="s">
        <v>110</v>
      </c>
      <c r="T660" s="3"/>
      <c r="U660" s="3"/>
      <c r="V660" s="3"/>
      <c r="W660" s="4"/>
      <c r="X660" s="8">
        <f>ROUND(40,2)</f>
        <v>40</v>
      </c>
      <c r="Y660" s="9"/>
      <c r="Z660" s="9"/>
      <c r="AA660" s="9"/>
      <c r="AB660" s="10"/>
      <c r="AC660" s="8">
        <f>ROUND(959.2,2)</f>
        <v>959.2</v>
      </c>
      <c r="AD660" s="9"/>
      <c r="AE660" s="9"/>
      <c r="AF660" s="9"/>
      <c r="AG660" s="10"/>
      <c r="AH660" s="8">
        <f t="shared" si="29"/>
        <v>0</v>
      </c>
      <c r="AI660" s="9"/>
      <c r="AJ660" s="10"/>
      <c r="AK660" s="25"/>
    </row>
    <row r="661" spans="1:37" x14ac:dyDescent="0.25">
      <c r="A661" s="2"/>
      <c r="B661" s="3"/>
      <c r="C661" s="3"/>
      <c r="D661" s="3"/>
      <c r="E661" s="4"/>
      <c r="F661" s="2"/>
      <c r="G661" s="3"/>
      <c r="H661" s="3"/>
      <c r="I661" s="3"/>
      <c r="J661" s="3"/>
      <c r="K661" s="3"/>
      <c r="L661" s="3"/>
      <c r="M661" s="4"/>
      <c r="N661" s="2"/>
      <c r="O661" s="3"/>
      <c r="P661" s="3"/>
      <c r="Q661" s="3"/>
      <c r="R661" s="4"/>
      <c r="S661" s="2" t="s">
        <v>107</v>
      </c>
      <c r="T661" s="3"/>
      <c r="U661" s="3"/>
      <c r="V661" s="3"/>
      <c r="W661" s="4"/>
      <c r="X661" s="8">
        <f>ROUND(52,2)</f>
        <v>52</v>
      </c>
      <c r="Y661" s="9"/>
      <c r="Z661" s="9"/>
      <c r="AA661" s="9"/>
      <c r="AB661" s="10"/>
      <c r="AC661" s="8">
        <f>ROUND(1390.84,2)</f>
        <v>1390.84</v>
      </c>
      <c r="AD661" s="9"/>
      <c r="AE661" s="9"/>
      <c r="AF661" s="9"/>
      <c r="AG661" s="10"/>
      <c r="AH661" s="8">
        <f t="shared" si="29"/>
        <v>0</v>
      </c>
      <c r="AI661" s="9"/>
      <c r="AJ661" s="10"/>
      <c r="AK661" s="25"/>
    </row>
    <row r="662" spans="1:37" x14ac:dyDescent="0.25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4"/>
      <c r="O662" s="14"/>
      <c r="P662" s="14"/>
      <c r="Q662" s="14"/>
      <c r="R662" s="14"/>
      <c r="S662" s="12"/>
      <c r="T662" s="12"/>
      <c r="U662" s="12"/>
      <c r="V662" s="12"/>
      <c r="W662" s="12"/>
      <c r="X662" s="15">
        <f>ROUND(300,2)</f>
        <v>300</v>
      </c>
      <c r="Y662" s="15"/>
      <c r="Z662" s="15"/>
      <c r="AA662" s="15"/>
      <c r="AB662" s="15"/>
      <c r="AC662" s="15">
        <f>ROUND(6551.55999999999,2)</f>
        <v>6551.56</v>
      </c>
      <c r="AD662" s="15"/>
      <c r="AE662" s="15"/>
      <c r="AF662" s="15"/>
      <c r="AG662" s="15"/>
      <c r="AH662" s="15">
        <f t="shared" si="29"/>
        <v>0</v>
      </c>
      <c r="AI662" s="15"/>
      <c r="AJ662" s="16"/>
      <c r="AK662" s="25"/>
    </row>
    <row r="663" spans="1:37" x14ac:dyDescent="0.25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4" t="s">
        <v>50</v>
      </c>
      <c r="O663" s="14"/>
      <c r="P663" s="14"/>
      <c r="Q663" s="14"/>
      <c r="R663" s="14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24"/>
      <c r="AK663" s="25"/>
    </row>
    <row r="664" spans="1:37" x14ac:dyDescent="0.25">
      <c r="A664" s="2"/>
      <c r="B664" s="3"/>
      <c r="C664" s="3"/>
      <c r="D664" s="3"/>
      <c r="E664" s="4"/>
      <c r="F664" s="2"/>
      <c r="G664" s="3"/>
      <c r="H664" s="3"/>
      <c r="I664" s="3"/>
      <c r="J664" s="3"/>
      <c r="K664" s="3"/>
      <c r="L664" s="3"/>
      <c r="M664" s="4"/>
      <c r="N664" s="2"/>
      <c r="O664" s="3"/>
      <c r="P664" s="3"/>
      <c r="Q664" s="3"/>
      <c r="R664" s="4"/>
      <c r="S664" s="2" t="s">
        <v>111</v>
      </c>
      <c r="T664" s="3"/>
      <c r="U664" s="3"/>
      <c r="V664" s="3"/>
      <c r="W664" s="4"/>
      <c r="X664" s="8">
        <f>ROUND(8,2)</f>
        <v>8</v>
      </c>
      <c r="Y664" s="9"/>
      <c r="Z664" s="9"/>
      <c r="AA664" s="9"/>
      <c r="AB664" s="10"/>
      <c r="AC664" s="8">
        <f>ROUND(287.76,2)</f>
        <v>287.76</v>
      </c>
      <c r="AD664" s="9"/>
      <c r="AE664" s="9"/>
      <c r="AF664" s="9"/>
      <c r="AG664" s="10"/>
      <c r="AH664" s="8">
        <f t="shared" ref="AH664:AH673" si="30">ROUND(0,2)</f>
        <v>0</v>
      </c>
      <c r="AI664" s="9"/>
      <c r="AJ664" s="10"/>
      <c r="AK664" s="25"/>
    </row>
    <row r="665" spans="1:37" x14ac:dyDescent="0.25">
      <c r="A665" s="2"/>
      <c r="B665" s="3"/>
      <c r="C665" s="3"/>
      <c r="D665" s="3"/>
      <c r="E665" s="4"/>
      <c r="F665" s="2"/>
      <c r="G665" s="3"/>
      <c r="H665" s="3"/>
      <c r="I665" s="3"/>
      <c r="J665" s="3"/>
      <c r="K665" s="3"/>
      <c r="L665" s="3"/>
      <c r="M665" s="4"/>
      <c r="N665" s="2"/>
      <c r="O665" s="3"/>
      <c r="P665" s="3"/>
      <c r="Q665" s="3"/>
      <c r="R665" s="4"/>
      <c r="S665" s="2" t="s">
        <v>105</v>
      </c>
      <c r="T665" s="3"/>
      <c r="U665" s="3"/>
      <c r="V665" s="3"/>
      <c r="W665" s="4"/>
      <c r="X665" s="8">
        <f>ROUND(40,2)</f>
        <v>40</v>
      </c>
      <c r="Y665" s="9"/>
      <c r="Z665" s="9"/>
      <c r="AA665" s="9"/>
      <c r="AB665" s="10"/>
      <c r="AC665" s="8">
        <f>ROUND(959.2,2)</f>
        <v>959.2</v>
      </c>
      <c r="AD665" s="9"/>
      <c r="AE665" s="9"/>
      <c r="AF665" s="9"/>
      <c r="AG665" s="10"/>
      <c r="AH665" s="8">
        <f t="shared" si="30"/>
        <v>0</v>
      </c>
      <c r="AI665" s="9"/>
      <c r="AJ665" s="10"/>
      <c r="AK665" s="25"/>
    </row>
    <row r="666" spans="1:37" x14ac:dyDescent="0.25">
      <c r="A666" s="2"/>
      <c r="B666" s="3"/>
      <c r="C666" s="3"/>
      <c r="D666" s="3"/>
      <c r="E666" s="4"/>
      <c r="F666" s="2"/>
      <c r="G666" s="3"/>
      <c r="H666" s="3"/>
      <c r="I666" s="3"/>
      <c r="J666" s="3"/>
      <c r="K666" s="3"/>
      <c r="L666" s="3"/>
      <c r="M666" s="4"/>
      <c r="N666" s="2"/>
      <c r="O666" s="3"/>
      <c r="P666" s="3"/>
      <c r="Q666" s="3"/>
      <c r="R666" s="4"/>
      <c r="S666" s="2" t="s">
        <v>107</v>
      </c>
      <c r="T666" s="3"/>
      <c r="U666" s="3"/>
      <c r="V666" s="3"/>
      <c r="W666" s="4"/>
      <c r="X666" s="8">
        <f>ROUND(48,2)</f>
        <v>48</v>
      </c>
      <c r="Y666" s="9"/>
      <c r="Z666" s="9"/>
      <c r="AA666" s="9"/>
      <c r="AB666" s="10"/>
      <c r="AC666" s="8">
        <f>ROUND(1246.96,2)</f>
        <v>1246.96</v>
      </c>
      <c r="AD666" s="9"/>
      <c r="AE666" s="9"/>
      <c r="AF666" s="9"/>
      <c r="AG666" s="10"/>
      <c r="AH666" s="8">
        <f t="shared" si="30"/>
        <v>0</v>
      </c>
      <c r="AI666" s="9"/>
      <c r="AJ666" s="10"/>
      <c r="AK666" s="25"/>
    </row>
    <row r="667" spans="1:37" x14ac:dyDescent="0.25">
      <c r="A667" s="2"/>
      <c r="B667" s="3"/>
      <c r="C667" s="3"/>
      <c r="D667" s="3"/>
      <c r="E667" s="4"/>
      <c r="F667" s="2"/>
      <c r="G667" s="3"/>
      <c r="H667" s="3"/>
      <c r="I667" s="3"/>
      <c r="J667" s="3"/>
      <c r="K667" s="3"/>
      <c r="L667" s="3"/>
      <c r="M667" s="4"/>
      <c r="N667" s="2"/>
      <c r="O667" s="3"/>
      <c r="P667" s="3"/>
      <c r="Q667" s="3"/>
      <c r="R667" s="4"/>
      <c r="S667" s="2" t="s">
        <v>106</v>
      </c>
      <c r="T667" s="3"/>
      <c r="U667" s="3"/>
      <c r="V667" s="3"/>
      <c r="W667" s="4"/>
      <c r="X667" s="8">
        <f>ROUND(8,2)</f>
        <v>8</v>
      </c>
      <c r="Y667" s="9"/>
      <c r="Z667" s="9"/>
      <c r="AA667" s="9"/>
      <c r="AB667" s="10"/>
      <c r="AC667" s="8">
        <f>ROUND(6,2)</f>
        <v>6</v>
      </c>
      <c r="AD667" s="9"/>
      <c r="AE667" s="9"/>
      <c r="AF667" s="9"/>
      <c r="AG667" s="10"/>
      <c r="AH667" s="8">
        <f t="shared" si="30"/>
        <v>0</v>
      </c>
      <c r="AI667" s="9"/>
      <c r="AJ667" s="10"/>
      <c r="AK667" s="25"/>
    </row>
    <row r="668" spans="1:37" x14ac:dyDescent="0.25">
      <c r="A668" s="2"/>
      <c r="B668" s="3"/>
      <c r="C668" s="3"/>
      <c r="D668" s="3"/>
      <c r="E668" s="4"/>
      <c r="F668" s="2"/>
      <c r="G668" s="3"/>
      <c r="H668" s="3"/>
      <c r="I668" s="3"/>
      <c r="J668" s="3"/>
      <c r="K668" s="3"/>
      <c r="L668" s="3"/>
      <c r="M668" s="4"/>
      <c r="N668" s="2"/>
      <c r="O668" s="3"/>
      <c r="P668" s="3"/>
      <c r="Q668" s="3"/>
      <c r="R668" s="4"/>
      <c r="S668" s="2" t="s">
        <v>112</v>
      </c>
      <c r="T668" s="3"/>
      <c r="U668" s="3"/>
      <c r="V668" s="3"/>
      <c r="W668" s="4"/>
      <c r="X668" s="8">
        <f>ROUND(8,2)</f>
        <v>8</v>
      </c>
      <c r="Y668" s="9"/>
      <c r="Z668" s="9"/>
      <c r="AA668" s="9"/>
      <c r="AB668" s="10"/>
      <c r="AC668" s="8">
        <f>ROUND(287.76,2)</f>
        <v>287.76</v>
      </c>
      <c r="AD668" s="9"/>
      <c r="AE668" s="9"/>
      <c r="AF668" s="9"/>
      <c r="AG668" s="10"/>
      <c r="AH668" s="8">
        <f t="shared" si="30"/>
        <v>0</v>
      </c>
      <c r="AI668" s="9"/>
      <c r="AJ668" s="10"/>
      <c r="AK668" s="25"/>
    </row>
    <row r="669" spans="1:37" x14ac:dyDescent="0.25">
      <c r="A669" s="2"/>
      <c r="B669" s="3"/>
      <c r="C669" s="3"/>
      <c r="D669" s="3"/>
      <c r="E669" s="4"/>
      <c r="F669" s="2"/>
      <c r="G669" s="3"/>
      <c r="H669" s="3"/>
      <c r="I669" s="3"/>
      <c r="J669" s="3"/>
      <c r="K669" s="3"/>
      <c r="L669" s="3"/>
      <c r="M669" s="4"/>
      <c r="N669" s="2"/>
      <c r="O669" s="3"/>
      <c r="P669" s="3"/>
      <c r="Q669" s="3"/>
      <c r="R669" s="4"/>
      <c r="S669" s="2" t="s">
        <v>104</v>
      </c>
      <c r="T669" s="3"/>
      <c r="U669" s="3"/>
      <c r="V669" s="3"/>
      <c r="W669" s="4"/>
      <c r="X669" s="8">
        <f>ROUND(40,2)</f>
        <v>40</v>
      </c>
      <c r="Y669" s="9"/>
      <c r="Z669" s="9"/>
      <c r="AA669" s="9"/>
      <c r="AB669" s="10"/>
      <c r="AC669" s="8">
        <f>ROUND(959.2,2)</f>
        <v>959.2</v>
      </c>
      <c r="AD669" s="9"/>
      <c r="AE669" s="9"/>
      <c r="AF669" s="9"/>
      <c r="AG669" s="10"/>
      <c r="AH669" s="8">
        <f t="shared" si="30"/>
        <v>0</v>
      </c>
      <c r="AI669" s="9"/>
      <c r="AJ669" s="10"/>
      <c r="AK669" s="25"/>
    </row>
    <row r="670" spans="1:37" x14ac:dyDescent="0.25">
      <c r="A670" s="2"/>
      <c r="B670" s="3"/>
      <c r="C670" s="3"/>
      <c r="D670" s="3"/>
      <c r="E670" s="4"/>
      <c r="F670" s="2"/>
      <c r="G670" s="3"/>
      <c r="H670" s="3"/>
      <c r="I670" s="3"/>
      <c r="J670" s="3"/>
      <c r="K670" s="3"/>
      <c r="L670" s="3"/>
      <c r="M670" s="4"/>
      <c r="N670" s="2"/>
      <c r="O670" s="3"/>
      <c r="P670" s="3"/>
      <c r="Q670" s="3"/>
      <c r="R670" s="4"/>
      <c r="S670" s="2" t="s">
        <v>109</v>
      </c>
      <c r="T670" s="3"/>
      <c r="U670" s="3"/>
      <c r="V670" s="3"/>
      <c r="W670" s="4"/>
      <c r="X670" s="8">
        <f>ROUND(40,2)</f>
        <v>40</v>
      </c>
      <c r="Y670" s="9"/>
      <c r="Z670" s="9"/>
      <c r="AA670" s="9"/>
      <c r="AB670" s="10"/>
      <c r="AC670" s="8">
        <f>ROUND(20,2)</f>
        <v>20</v>
      </c>
      <c r="AD670" s="9"/>
      <c r="AE670" s="9"/>
      <c r="AF670" s="9"/>
      <c r="AG670" s="10"/>
      <c r="AH670" s="8">
        <f t="shared" si="30"/>
        <v>0</v>
      </c>
      <c r="AI670" s="9"/>
      <c r="AJ670" s="10"/>
      <c r="AK670" s="25"/>
    </row>
    <row r="671" spans="1:37" x14ac:dyDescent="0.25">
      <c r="A671" s="2"/>
      <c r="B671" s="3"/>
      <c r="C671" s="3"/>
      <c r="D671" s="3"/>
      <c r="E671" s="4"/>
      <c r="F671" s="2"/>
      <c r="G671" s="3"/>
      <c r="H671" s="3"/>
      <c r="I671" s="3"/>
      <c r="J671" s="3"/>
      <c r="K671" s="3"/>
      <c r="L671" s="3"/>
      <c r="M671" s="4"/>
      <c r="N671" s="2"/>
      <c r="O671" s="3"/>
      <c r="P671" s="3"/>
      <c r="Q671" s="3"/>
      <c r="R671" s="4"/>
      <c r="S671" s="2" t="s">
        <v>110</v>
      </c>
      <c r="T671" s="3"/>
      <c r="U671" s="3"/>
      <c r="V671" s="3"/>
      <c r="W671" s="4"/>
      <c r="X671" s="8">
        <f>ROUND(40,2)</f>
        <v>40</v>
      </c>
      <c r="Y671" s="9"/>
      <c r="Z671" s="9"/>
      <c r="AA671" s="9"/>
      <c r="AB671" s="10"/>
      <c r="AC671" s="8">
        <f>ROUND(959.2,2)</f>
        <v>959.2</v>
      </c>
      <c r="AD671" s="9"/>
      <c r="AE671" s="9"/>
      <c r="AF671" s="9"/>
      <c r="AG671" s="10"/>
      <c r="AH671" s="8">
        <f t="shared" si="30"/>
        <v>0</v>
      </c>
      <c r="AI671" s="9"/>
      <c r="AJ671" s="10"/>
      <c r="AK671" s="25"/>
    </row>
    <row r="672" spans="1:37" x14ac:dyDescent="0.25">
      <c r="A672" s="2"/>
      <c r="B672" s="3"/>
      <c r="C672" s="3"/>
      <c r="D672" s="3"/>
      <c r="E672" s="4"/>
      <c r="F672" s="2"/>
      <c r="G672" s="3"/>
      <c r="H672" s="3"/>
      <c r="I672" s="3"/>
      <c r="J672" s="3"/>
      <c r="K672" s="3"/>
      <c r="L672" s="3"/>
      <c r="M672" s="4"/>
      <c r="N672" s="2"/>
      <c r="O672" s="3"/>
      <c r="P672" s="3"/>
      <c r="Q672" s="3"/>
      <c r="R672" s="4"/>
      <c r="S672" s="2" t="s">
        <v>108</v>
      </c>
      <c r="T672" s="3"/>
      <c r="U672" s="3"/>
      <c r="V672" s="3"/>
      <c r="W672" s="4"/>
      <c r="X672" s="8">
        <f>ROUND(48,2)</f>
        <v>48</v>
      </c>
      <c r="Y672" s="9"/>
      <c r="Z672" s="9"/>
      <c r="AA672" s="9"/>
      <c r="AB672" s="10"/>
      <c r="AC672" s="8">
        <f>ROUND(1246.96,2)</f>
        <v>1246.96</v>
      </c>
      <c r="AD672" s="9"/>
      <c r="AE672" s="9"/>
      <c r="AF672" s="9"/>
      <c r="AG672" s="10"/>
      <c r="AH672" s="8">
        <f t="shared" si="30"/>
        <v>0</v>
      </c>
      <c r="AI672" s="9"/>
      <c r="AJ672" s="10"/>
      <c r="AK672" s="25"/>
    </row>
    <row r="673" spans="1:37" x14ac:dyDescent="0.25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4"/>
      <c r="O673" s="14"/>
      <c r="P673" s="14"/>
      <c r="Q673" s="14"/>
      <c r="R673" s="14"/>
      <c r="S673" s="12"/>
      <c r="T673" s="12"/>
      <c r="U673" s="12"/>
      <c r="V673" s="12"/>
      <c r="W673" s="12"/>
      <c r="X673" s="15">
        <f>ROUND(280,2)</f>
        <v>280</v>
      </c>
      <c r="Y673" s="15"/>
      <c r="Z673" s="15"/>
      <c r="AA673" s="15"/>
      <c r="AB673" s="15"/>
      <c r="AC673" s="15">
        <f>ROUND(5973.04,2)</f>
        <v>5973.04</v>
      </c>
      <c r="AD673" s="15"/>
      <c r="AE673" s="15"/>
      <c r="AF673" s="15"/>
      <c r="AG673" s="15"/>
      <c r="AH673" s="15">
        <f t="shared" si="30"/>
        <v>0</v>
      </c>
      <c r="AI673" s="15"/>
      <c r="AJ673" s="16"/>
      <c r="AK673" s="25"/>
    </row>
    <row r="674" spans="1:37" x14ac:dyDescent="0.25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4" t="s">
        <v>51</v>
      </c>
      <c r="O674" s="14"/>
      <c r="P674" s="14"/>
      <c r="Q674" s="14"/>
      <c r="R674" s="14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24"/>
      <c r="AK674" s="25"/>
    </row>
    <row r="675" spans="1:37" x14ac:dyDescent="0.25">
      <c r="A675" s="2"/>
      <c r="B675" s="3"/>
      <c r="C675" s="3"/>
      <c r="D675" s="3"/>
      <c r="E675" s="4"/>
      <c r="F675" s="2"/>
      <c r="G675" s="3"/>
      <c r="H675" s="3"/>
      <c r="I675" s="3"/>
      <c r="J675" s="3"/>
      <c r="K675" s="3"/>
      <c r="L675" s="3"/>
      <c r="M675" s="4"/>
      <c r="N675" s="2"/>
      <c r="O675" s="3"/>
      <c r="P675" s="3"/>
      <c r="Q675" s="3"/>
      <c r="R675" s="4"/>
      <c r="S675" s="2" t="s">
        <v>112</v>
      </c>
      <c r="T675" s="3"/>
      <c r="U675" s="3"/>
      <c r="V675" s="3"/>
      <c r="W675" s="4"/>
      <c r="X675" s="8">
        <f>ROUND(12,2)</f>
        <v>12</v>
      </c>
      <c r="Y675" s="9"/>
      <c r="Z675" s="9"/>
      <c r="AA675" s="9"/>
      <c r="AB675" s="10"/>
      <c r="AC675" s="8">
        <f>ROUND(431.64,2)</f>
        <v>431.64</v>
      </c>
      <c r="AD675" s="9"/>
      <c r="AE675" s="9"/>
      <c r="AF675" s="9"/>
      <c r="AG675" s="10"/>
      <c r="AH675" s="8">
        <f t="shared" ref="AH675:AH684" si="31">ROUND(0,2)</f>
        <v>0</v>
      </c>
      <c r="AI675" s="9"/>
      <c r="AJ675" s="10"/>
      <c r="AK675" s="25"/>
    </row>
    <row r="676" spans="1:37" x14ac:dyDescent="0.25">
      <c r="A676" s="2"/>
      <c r="B676" s="3"/>
      <c r="C676" s="3"/>
      <c r="D676" s="3"/>
      <c r="E676" s="4"/>
      <c r="F676" s="2"/>
      <c r="G676" s="3"/>
      <c r="H676" s="3"/>
      <c r="I676" s="3"/>
      <c r="J676" s="3"/>
      <c r="K676" s="3"/>
      <c r="L676" s="3"/>
      <c r="M676" s="4"/>
      <c r="N676" s="2"/>
      <c r="O676" s="3"/>
      <c r="P676" s="3"/>
      <c r="Q676" s="3"/>
      <c r="R676" s="4"/>
      <c r="S676" s="2" t="s">
        <v>107</v>
      </c>
      <c r="T676" s="3"/>
      <c r="U676" s="3"/>
      <c r="V676" s="3"/>
      <c r="W676" s="4"/>
      <c r="X676" s="8">
        <f>ROUND(52,2)</f>
        <v>52</v>
      </c>
      <c r="Y676" s="9"/>
      <c r="Z676" s="9"/>
      <c r="AA676" s="9"/>
      <c r="AB676" s="10"/>
      <c r="AC676" s="8">
        <f>ROUND(1390.84,2)</f>
        <v>1390.84</v>
      </c>
      <c r="AD676" s="9"/>
      <c r="AE676" s="9"/>
      <c r="AF676" s="9"/>
      <c r="AG676" s="10"/>
      <c r="AH676" s="8">
        <f t="shared" si="31"/>
        <v>0</v>
      </c>
      <c r="AI676" s="9"/>
      <c r="AJ676" s="10"/>
      <c r="AK676" s="25"/>
    </row>
    <row r="677" spans="1:37" x14ac:dyDescent="0.25">
      <c r="A677" s="2"/>
      <c r="B677" s="3"/>
      <c r="C677" s="3"/>
      <c r="D677" s="3"/>
      <c r="E677" s="4"/>
      <c r="F677" s="2"/>
      <c r="G677" s="3"/>
      <c r="H677" s="3"/>
      <c r="I677" s="3"/>
      <c r="J677" s="3"/>
      <c r="K677" s="3"/>
      <c r="L677" s="3"/>
      <c r="M677" s="4"/>
      <c r="N677" s="2"/>
      <c r="O677" s="3"/>
      <c r="P677" s="3"/>
      <c r="Q677" s="3"/>
      <c r="R677" s="4"/>
      <c r="S677" s="2" t="s">
        <v>109</v>
      </c>
      <c r="T677" s="3"/>
      <c r="U677" s="3"/>
      <c r="V677" s="3"/>
      <c r="W677" s="4"/>
      <c r="X677" s="8">
        <f>ROUND(40,2)</f>
        <v>40</v>
      </c>
      <c r="Y677" s="9"/>
      <c r="Z677" s="9"/>
      <c r="AA677" s="9"/>
      <c r="AB677" s="10"/>
      <c r="AC677" s="8">
        <f>ROUND(20,2)</f>
        <v>20</v>
      </c>
      <c r="AD677" s="9"/>
      <c r="AE677" s="9"/>
      <c r="AF677" s="9"/>
      <c r="AG677" s="10"/>
      <c r="AH677" s="8">
        <f t="shared" si="31"/>
        <v>0</v>
      </c>
      <c r="AI677" s="9"/>
      <c r="AJ677" s="10"/>
      <c r="AK677" s="25"/>
    </row>
    <row r="678" spans="1:37" x14ac:dyDescent="0.25">
      <c r="A678" s="2"/>
      <c r="B678" s="3"/>
      <c r="C678" s="3"/>
      <c r="D678" s="3"/>
      <c r="E678" s="4"/>
      <c r="F678" s="2"/>
      <c r="G678" s="3"/>
      <c r="H678" s="3"/>
      <c r="I678" s="3"/>
      <c r="J678" s="3"/>
      <c r="K678" s="3"/>
      <c r="L678" s="3"/>
      <c r="M678" s="4"/>
      <c r="N678" s="2"/>
      <c r="O678" s="3"/>
      <c r="P678" s="3"/>
      <c r="Q678" s="3"/>
      <c r="R678" s="4"/>
      <c r="S678" s="2" t="s">
        <v>111</v>
      </c>
      <c r="T678" s="3"/>
      <c r="U678" s="3"/>
      <c r="V678" s="3"/>
      <c r="W678" s="4"/>
      <c r="X678" s="8">
        <f>ROUND(12,2)</f>
        <v>12</v>
      </c>
      <c r="Y678" s="9"/>
      <c r="Z678" s="9"/>
      <c r="AA678" s="9"/>
      <c r="AB678" s="10"/>
      <c r="AC678" s="8">
        <f>ROUND(431.64,2)</f>
        <v>431.64</v>
      </c>
      <c r="AD678" s="9"/>
      <c r="AE678" s="9"/>
      <c r="AF678" s="9"/>
      <c r="AG678" s="10"/>
      <c r="AH678" s="8">
        <f t="shared" si="31"/>
        <v>0</v>
      </c>
      <c r="AI678" s="9"/>
      <c r="AJ678" s="10"/>
      <c r="AK678" s="25"/>
    </row>
    <row r="679" spans="1:37" x14ac:dyDescent="0.25">
      <c r="A679" s="2"/>
      <c r="B679" s="3"/>
      <c r="C679" s="3"/>
      <c r="D679" s="3"/>
      <c r="E679" s="4"/>
      <c r="F679" s="2"/>
      <c r="G679" s="3"/>
      <c r="H679" s="3"/>
      <c r="I679" s="3"/>
      <c r="J679" s="3"/>
      <c r="K679" s="3"/>
      <c r="L679" s="3"/>
      <c r="M679" s="4"/>
      <c r="N679" s="2"/>
      <c r="O679" s="3"/>
      <c r="P679" s="3"/>
      <c r="Q679" s="3"/>
      <c r="R679" s="4"/>
      <c r="S679" s="2" t="s">
        <v>105</v>
      </c>
      <c r="T679" s="3"/>
      <c r="U679" s="3"/>
      <c r="V679" s="3"/>
      <c r="W679" s="4"/>
      <c r="X679" s="8">
        <f>ROUND(40,2)</f>
        <v>40</v>
      </c>
      <c r="Y679" s="9"/>
      <c r="Z679" s="9"/>
      <c r="AA679" s="9"/>
      <c r="AB679" s="10"/>
      <c r="AC679" s="8">
        <f>ROUND(959.2,2)</f>
        <v>959.2</v>
      </c>
      <c r="AD679" s="9"/>
      <c r="AE679" s="9"/>
      <c r="AF679" s="9"/>
      <c r="AG679" s="10"/>
      <c r="AH679" s="8">
        <f t="shared" si="31"/>
        <v>0</v>
      </c>
      <c r="AI679" s="9"/>
      <c r="AJ679" s="10"/>
      <c r="AK679" s="25"/>
    </row>
    <row r="680" spans="1:37" x14ac:dyDescent="0.25">
      <c r="A680" s="2"/>
      <c r="B680" s="3"/>
      <c r="C680" s="3"/>
      <c r="D680" s="3"/>
      <c r="E680" s="4"/>
      <c r="F680" s="2"/>
      <c r="G680" s="3"/>
      <c r="H680" s="3"/>
      <c r="I680" s="3"/>
      <c r="J680" s="3"/>
      <c r="K680" s="3"/>
      <c r="L680" s="3"/>
      <c r="M680" s="4"/>
      <c r="N680" s="2"/>
      <c r="O680" s="3"/>
      <c r="P680" s="3"/>
      <c r="Q680" s="3"/>
      <c r="R680" s="4"/>
      <c r="S680" s="2" t="s">
        <v>106</v>
      </c>
      <c r="T680" s="3"/>
      <c r="U680" s="3"/>
      <c r="V680" s="3"/>
      <c r="W680" s="4"/>
      <c r="X680" s="8">
        <f>ROUND(12,2)</f>
        <v>12</v>
      </c>
      <c r="Y680" s="9"/>
      <c r="Z680" s="9"/>
      <c r="AA680" s="9"/>
      <c r="AB680" s="10"/>
      <c r="AC680" s="8">
        <f>ROUND(9,2)</f>
        <v>9</v>
      </c>
      <c r="AD680" s="9"/>
      <c r="AE680" s="9"/>
      <c r="AF680" s="9"/>
      <c r="AG680" s="10"/>
      <c r="AH680" s="8">
        <f t="shared" si="31"/>
        <v>0</v>
      </c>
      <c r="AI680" s="9"/>
      <c r="AJ680" s="10"/>
      <c r="AK680" s="25"/>
    </row>
    <row r="681" spans="1:37" x14ac:dyDescent="0.25">
      <c r="A681" s="2"/>
      <c r="B681" s="3"/>
      <c r="C681" s="3"/>
      <c r="D681" s="3"/>
      <c r="E681" s="4"/>
      <c r="F681" s="2"/>
      <c r="G681" s="3"/>
      <c r="H681" s="3"/>
      <c r="I681" s="3"/>
      <c r="J681" s="3"/>
      <c r="K681" s="3"/>
      <c r="L681" s="3"/>
      <c r="M681" s="4"/>
      <c r="N681" s="2"/>
      <c r="O681" s="3"/>
      <c r="P681" s="3"/>
      <c r="Q681" s="3"/>
      <c r="R681" s="4"/>
      <c r="S681" s="2" t="s">
        <v>104</v>
      </c>
      <c r="T681" s="3"/>
      <c r="U681" s="3"/>
      <c r="V681" s="3"/>
      <c r="W681" s="4"/>
      <c r="X681" s="8">
        <f>ROUND(40,2)</f>
        <v>40</v>
      </c>
      <c r="Y681" s="9"/>
      <c r="Z681" s="9"/>
      <c r="AA681" s="9"/>
      <c r="AB681" s="10"/>
      <c r="AC681" s="8">
        <f>ROUND(959.2,2)</f>
        <v>959.2</v>
      </c>
      <c r="AD681" s="9"/>
      <c r="AE681" s="9"/>
      <c r="AF681" s="9"/>
      <c r="AG681" s="10"/>
      <c r="AH681" s="8">
        <f t="shared" si="31"/>
        <v>0</v>
      </c>
      <c r="AI681" s="9"/>
      <c r="AJ681" s="10"/>
      <c r="AK681" s="25"/>
    </row>
    <row r="682" spans="1:37" x14ac:dyDescent="0.25">
      <c r="A682" s="2"/>
      <c r="B682" s="3"/>
      <c r="C682" s="3"/>
      <c r="D682" s="3"/>
      <c r="E682" s="4"/>
      <c r="F682" s="2"/>
      <c r="G682" s="3"/>
      <c r="H682" s="3"/>
      <c r="I682" s="3"/>
      <c r="J682" s="3"/>
      <c r="K682" s="3"/>
      <c r="L682" s="3"/>
      <c r="M682" s="4"/>
      <c r="N682" s="2"/>
      <c r="O682" s="3"/>
      <c r="P682" s="3"/>
      <c r="Q682" s="3"/>
      <c r="R682" s="4"/>
      <c r="S682" s="2" t="s">
        <v>108</v>
      </c>
      <c r="T682" s="3"/>
      <c r="U682" s="3"/>
      <c r="V682" s="3"/>
      <c r="W682" s="4"/>
      <c r="X682" s="8">
        <f>ROUND(52,2)</f>
        <v>52</v>
      </c>
      <c r="Y682" s="9"/>
      <c r="Z682" s="9"/>
      <c r="AA682" s="9"/>
      <c r="AB682" s="10"/>
      <c r="AC682" s="8">
        <f>ROUND(1390.84,2)</f>
        <v>1390.84</v>
      </c>
      <c r="AD682" s="9"/>
      <c r="AE682" s="9"/>
      <c r="AF682" s="9"/>
      <c r="AG682" s="10"/>
      <c r="AH682" s="8">
        <f t="shared" si="31"/>
        <v>0</v>
      </c>
      <c r="AI682" s="9"/>
      <c r="AJ682" s="10"/>
      <c r="AK682" s="25"/>
    </row>
    <row r="683" spans="1:37" x14ac:dyDescent="0.25">
      <c r="A683" s="2"/>
      <c r="B683" s="3"/>
      <c r="C683" s="3"/>
      <c r="D683" s="3"/>
      <c r="E683" s="4"/>
      <c r="F683" s="2"/>
      <c r="G683" s="3"/>
      <c r="H683" s="3"/>
      <c r="I683" s="3"/>
      <c r="J683" s="3"/>
      <c r="K683" s="3"/>
      <c r="L683" s="3"/>
      <c r="M683" s="4"/>
      <c r="N683" s="2"/>
      <c r="O683" s="3"/>
      <c r="P683" s="3"/>
      <c r="Q683" s="3"/>
      <c r="R683" s="4"/>
      <c r="S683" s="2" t="s">
        <v>110</v>
      </c>
      <c r="T683" s="3"/>
      <c r="U683" s="3"/>
      <c r="V683" s="3"/>
      <c r="W683" s="4"/>
      <c r="X683" s="8">
        <f>ROUND(40,2)</f>
        <v>40</v>
      </c>
      <c r="Y683" s="9"/>
      <c r="Z683" s="9"/>
      <c r="AA683" s="9"/>
      <c r="AB683" s="10"/>
      <c r="AC683" s="8">
        <f>ROUND(959.2,2)</f>
        <v>959.2</v>
      </c>
      <c r="AD683" s="9"/>
      <c r="AE683" s="9"/>
      <c r="AF683" s="9"/>
      <c r="AG683" s="10"/>
      <c r="AH683" s="8">
        <f t="shared" si="31"/>
        <v>0</v>
      </c>
      <c r="AI683" s="9"/>
      <c r="AJ683" s="10"/>
      <c r="AK683" s="25"/>
    </row>
    <row r="684" spans="1:37" x14ac:dyDescent="0.25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4"/>
      <c r="O684" s="14"/>
      <c r="P684" s="14"/>
      <c r="Q684" s="14"/>
      <c r="R684" s="14"/>
      <c r="S684" s="12"/>
      <c r="T684" s="12"/>
      <c r="U684" s="12"/>
      <c r="V684" s="12"/>
      <c r="W684" s="12"/>
      <c r="X684" s="15">
        <f>ROUND(300,2)</f>
        <v>300</v>
      </c>
      <c r="Y684" s="15"/>
      <c r="Z684" s="15"/>
      <c r="AA684" s="15"/>
      <c r="AB684" s="15"/>
      <c r="AC684" s="15">
        <f>ROUND(6551.55999999999,2)</f>
        <v>6551.56</v>
      </c>
      <c r="AD684" s="15"/>
      <c r="AE684" s="15"/>
      <c r="AF684" s="15"/>
      <c r="AG684" s="15"/>
      <c r="AH684" s="15">
        <f t="shared" si="31"/>
        <v>0</v>
      </c>
      <c r="AI684" s="15"/>
      <c r="AJ684" s="16"/>
      <c r="AK684" s="25"/>
    </row>
    <row r="685" spans="1:37" x14ac:dyDescent="0.25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4" t="s">
        <v>52</v>
      </c>
      <c r="O685" s="14"/>
      <c r="P685" s="14"/>
      <c r="Q685" s="14"/>
      <c r="R685" s="14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24"/>
      <c r="AK685" s="25"/>
    </row>
    <row r="686" spans="1:37" x14ac:dyDescent="0.25">
      <c r="A686" s="2"/>
      <c r="B686" s="3"/>
      <c r="C686" s="3"/>
      <c r="D686" s="3"/>
      <c r="E686" s="4"/>
      <c r="F686" s="2"/>
      <c r="G686" s="3"/>
      <c r="H686" s="3"/>
      <c r="I686" s="3"/>
      <c r="J686" s="3"/>
      <c r="K686" s="3"/>
      <c r="L686" s="3"/>
      <c r="M686" s="4"/>
      <c r="N686" s="2"/>
      <c r="O686" s="3"/>
      <c r="P686" s="3"/>
      <c r="Q686" s="3"/>
      <c r="R686" s="4"/>
      <c r="S686" s="2" t="s">
        <v>108</v>
      </c>
      <c r="T686" s="3"/>
      <c r="U686" s="3"/>
      <c r="V686" s="3"/>
      <c r="W686" s="4"/>
      <c r="X686" s="8">
        <f>ROUND(52,2)</f>
        <v>52</v>
      </c>
      <c r="Y686" s="9"/>
      <c r="Z686" s="9"/>
      <c r="AA686" s="9"/>
      <c r="AB686" s="10"/>
      <c r="AC686" s="8">
        <f>ROUND(1390.84,2)</f>
        <v>1390.84</v>
      </c>
      <c r="AD686" s="9"/>
      <c r="AE686" s="9"/>
      <c r="AF686" s="9"/>
      <c r="AG686" s="10"/>
      <c r="AH686" s="8">
        <f t="shared" ref="AH686:AH695" si="32">ROUND(0,2)</f>
        <v>0</v>
      </c>
      <c r="AI686" s="9"/>
      <c r="AJ686" s="10"/>
      <c r="AK686" s="25"/>
    </row>
    <row r="687" spans="1:37" x14ac:dyDescent="0.25">
      <c r="A687" s="2"/>
      <c r="B687" s="3"/>
      <c r="C687" s="3"/>
      <c r="D687" s="3"/>
      <c r="E687" s="4"/>
      <c r="F687" s="2"/>
      <c r="G687" s="3"/>
      <c r="H687" s="3"/>
      <c r="I687" s="3"/>
      <c r="J687" s="3"/>
      <c r="K687" s="3"/>
      <c r="L687" s="3"/>
      <c r="M687" s="4"/>
      <c r="N687" s="2"/>
      <c r="O687" s="3"/>
      <c r="P687" s="3"/>
      <c r="Q687" s="3"/>
      <c r="R687" s="4"/>
      <c r="S687" s="2" t="s">
        <v>111</v>
      </c>
      <c r="T687" s="3"/>
      <c r="U687" s="3"/>
      <c r="V687" s="3"/>
      <c r="W687" s="4"/>
      <c r="X687" s="8">
        <f>ROUND(12,2)</f>
        <v>12</v>
      </c>
      <c r="Y687" s="9"/>
      <c r="Z687" s="9"/>
      <c r="AA687" s="9"/>
      <c r="AB687" s="10"/>
      <c r="AC687" s="8">
        <f>ROUND(431.64,2)</f>
        <v>431.64</v>
      </c>
      <c r="AD687" s="9"/>
      <c r="AE687" s="9"/>
      <c r="AF687" s="9"/>
      <c r="AG687" s="10"/>
      <c r="AH687" s="8">
        <f t="shared" si="32"/>
        <v>0</v>
      </c>
      <c r="AI687" s="9"/>
      <c r="AJ687" s="10"/>
      <c r="AK687" s="25"/>
    </row>
    <row r="688" spans="1:37" x14ac:dyDescent="0.25">
      <c r="A688" s="2"/>
      <c r="B688" s="3"/>
      <c r="C688" s="3"/>
      <c r="D688" s="3"/>
      <c r="E688" s="4"/>
      <c r="F688" s="2"/>
      <c r="G688" s="3"/>
      <c r="H688" s="3"/>
      <c r="I688" s="3"/>
      <c r="J688" s="3"/>
      <c r="K688" s="3"/>
      <c r="L688" s="3"/>
      <c r="M688" s="4"/>
      <c r="N688" s="2"/>
      <c r="O688" s="3"/>
      <c r="P688" s="3"/>
      <c r="Q688" s="3"/>
      <c r="R688" s="4"/>
      <c r="S688" s="2" t="s">
        <v>112</v>
      </c>
      <c r="T688" s="3"/>
      <c r="U688" s="3"/>
      <c r="V688" s="3"/>
      <c r="W688" s="4"/>
      <c r="X688" s="8">
        <f>ROUND(12,2)</f>
        <v>12</v>
      </c>
      <c r="Y688" s="9"/>
      <c r="Z688" s="9"/>
      <c r="AA688" s="9"/>
      <c r="AB688" s="10"/>
      <c r="AC688" s="8">
        <f>ROUND(431.64,2)</f>
        <v>431.64</v>
      </c>
      <c r="AD688" s="9"/>
      <c r="AE688" s="9"/>
      <c r="AF688" s="9"/>
      <c r="AG688" s="10"/>
      <c r="AH688" s="8">
        <f t="shared" si="32"/>
        <v>0</v>
      </c>
      <c r="AI688" s="9"/>
      <c r="AJ688" s="10"/>
      <c r="AK688" s="25"/>
    </row>
    <row r="689" spans="1:37" x14ac:dyDescent="0.25">
      <c r="A689" s="2"/>
      <c r="B689" s="3"/>
      <c r="C689" s="3"/>
      <c r="D689" s="3"/>
      <c r="E689" s="4"/>
      <c r="F689" s="2"/>
      <c r="G689" s="3"/>
      <c r="H689" s="3"/>
      <c r="I689" s="3"/>
      <c r="J689" s="3"/>
      <c r="K689" s="3"/>
      <c r="L689" s="3"/>
      <c r="M689" s="4"/>
      <c r="N689" s="2"/>
      <c r="O689" s="3"/>
      <c r="P689" s="3"/>
      <c r="Q689" s="3"/>
      <c r="R689" s="4"/>
      <c r="S689" s="2" t="s">
        <v>104</v>
      </c>
      <c r="T689" s="3"/>
      <c r="U689" s="3"/>
      <c r="V689" s="3"/>
      <c r="W689" s="4"/>
      <c r="X689" s="8">
        <f>ROUND(40,2)</f>
        <v>40</v>
      </c>
      <c r="Y689" s="9"/>
      <c r="Z689" s="9"/>
      <c r="AA689" s="9"/>
      <c r="AB689" s="10"/>
      <c r="AC689" s="8">
        <f>ROUND(959.2,2)</f>
        <v>959.2</v>
      </c>
      <c r="AD689" s="9"/>
      <c r="AE689" s="9"/>
      <c r="AF689" s="9"/>
      <c r="AG689" s="10"/>
      <c r="AH689" s="8">
        <f t="shared" si="32"/>
        <v>0</v>
      </c>
      <c r="AI689" s="9"/>
      <c r="AJ689" s="10"/>
      <c r="AK689" s="25"/>
    </row>
    <row r="690" spans="1:37" x14ac:dyDescent="0.25">
      <c r="A690" s="2"/>
      <c r="B690" s="3"/>
      <c r="C690" s="3"/>
      <c r="D690" s="3"/>
      <c r="E690" s="4"/>
      <c r="F690" s="2"/>
      <c r="G690" s="3"/>
      <c r="H690" s="3"/>
      <c r="I690" s="3"/>
      <c r="J690" s="3"/>
      <c r="K690" s="3"/>
      <c r="L690" s="3"/>
      <c r="M690" s="4"/>
      <c r="N690" s="2"/>
      <c r="O690" s="3"/>
      <c r="P690" s="3"/>
      <c r="Q690" s="3"/>
      <c r="R690" s="4"/>
      <c r="S690" s="2" t="s">
        <v>109</v>
      </c>
      <c r="T690" s="3"/>
      <c r="U690" s="3"/>
      <c r="V690" s="3"/>
      <c r="W690" s="4"/>
      <c r="X690" s="8">
        <f>ROUND(40,2)</f>
        <v>40</v>
      </c>
      <c r="Y690" s="9"/>
      <c r="Z690" s="9"/>
      <c r="AA690" s="9"/>
      <c r="AB690" s="10"/>
      <c r="AC690" s="8">
        <f>ROUND(20,2)</f>
        <v>20</v>
      </c>
      <c r="AD690" s="9"/>
      <c r="AE690" s="9"/>
      <c r="AF690" s="9"/>
      <c r="AG690" s="10"/>
      <c r="AH690" s="8">
        <f t="shared" si="32"/>
        <v>0</v>
      </c>
      <c r="AI690" s="9"/>
      <c r="AJ690" s="10"/>
      <c r="AK690" s="25"/>
    </row>
    <row r="691" spans="1:37" x14ac:dyDescent="0.25">
      <c r="A691" s="2"/>
      <c r="B691" s="3"/>
      <c r="C691" s="3"/>
      <c r="D691" s="3"/>
      <c r="E691" s="4"/>
      <c r="F691" s="2"/>
      <c r="G691" s="3"/>
      <c r="H691" s="3"/>
      <c r="I691" s="3"/>
      <c r="J691" s="3"/>
      <c r="K691" s="3"/>
      <c r="L691" s="3"/>
      <c r="M691" s="4"/>
      <c r="N691" s="2"/>
      <c r="O691" s="3"/>
      <c r="P691" s="3"/>
      <c r="Q691" s="3"/>
      <c r="R691" s="4"/>
      <c r="S691" s="2" t="s">
        <v>105</v>
      </c>
      <c r="T691" s="3"/>
      <c r="U691" s="3"/>
      <c r="V691" s="3"/>
      <c r="W691" s="4"/>
      <c r="X691" s="8">
        <f>ROUND(40,2)</f>
        <v>40</v>
      </c>
      <c r="Y691" s="9"/>
      <c r="Z691" s="9"/>
      <c r="AA691" s="9"/>
      <c r="AB691" s="10"/>
      <c r="AC691" s="8">
        <f>ROUND(959.2,2)</f>
        <v>959.2</v>
      </c>
      <c r="AD691" s="9"/>
      <c r="AE691" s="9"/>
      <c r="AF691" s="9"/>
      <c r="AG691" s="10"/>
      <c r="AH691" s="8">
        <f t="shared" si="32"/>
        <v>0</v>
      </c>
      <c r="AI691" s="9"/>
      <c r="AJ691" s="10"/>
      <c r="AK691" s="25"/>
    </row>
    <row r="692" spans="1:37" x14ac:dyDescent="0.25">
      <c r="A692" s="2"/>
      <c r="B692" s="3"/>
      <c r="C692" s="3"/>
      <c r="D692" s="3"/>
      <c r="E692" s="4"/>
      <c r="F692" s="2"/>
      <c r="G692" s="3"/>
      <c r="H692" s="3"/>
      <c r="I692" s="3"/>
      <c r="J692" s="3"/>
      <c r="K692" s="3"/>
      <c r="L692" s="3"/>
      <c r="M692" s="4"/>
      <c r="N692" s="2"/>
      <c r="O692" s="3"/>
      <c r="P692" s="3"/>
      <c r="Q692" s="3"/>
      <c r="R692" s="4"/>
      <c r="S692" s="2" t="s">
        <v>110</v>
      </c>
      <c r="T692" s="3"/>
      <c r="U692" s="3"/>
      <c r="V692" s="3"/>
      <c r="W692" s="4"/>
      <c r="X692" s="8">
        <f>ROUND(40,2)</f>
        <v>40</v>
      </c>
      <c r="Y692" s="9"/>
      <c r="Z692" s="9"/>
      <c r="AA692" s="9"/>
      <c r="AB692" s="10"/>
      <c r="AC692" s="8">
        <f>ROUND(959.2,2)</f>
        <v>959.2</v>
      </c>
      <c r="AD692" s="9"/>
      <c r="AE692" s="9"/>
      <c r="AF692" s="9"/>
      <c r="AG692" s="10"/>
      <c r="AH692" s="8">
        <f t="shared" si="32"/>
        <v>0</v>
      </c>
      <c r="AI692" s="9"/>
      <c r="AJ692" s="10"/>
      <c r="AK692" s="25"/>
    </row>
    <row r="693" spans="1:37" x14ac:dyDescent="0.25">
      <c r="A693" s="2"/>
      <c r="B693" s="3"/>
      <c r="C693" s="3"/>
      <c r="D693" s="3"/>
      <c r="E693" s="4"/>
      <c r="F693" s="2"/>
      <c r="G693" s="3"/>
      <c r="H693" s="3"/>
      <c r="I693" s="3"/>
      <c r="J693" s="3"/>
      <c r="K693" s="3"/>
      <c r="L693" s="3"/>
      <c r="M693" s="4"/>
      <c r="N693" s="2"/>
      <c r="O693" s="3"/>
      <c r="P693" s="3"/>
      <c r="Q693" s="3"/>
      <c r="R693" s="4"/>
      <c r="S693" s="2" t="s">
        <v>106</v>
      </c>
      <c r="T693" s="3"/>
      <c r="U693" s="3"/>
      <c r="V693" s="3"/>
      <c r="W693" s="4"/>
      <c r="X693" s="8">
        <f>ROUND(12,2)</f>
        <v>12</v>
      </c>
      <c r="Y693" s="9"/>
      <c r="Z693" s="9"/>
      <c r="AA693" s="9"/>
      <c r="AB693" s="10"/>
      <c r="AC693" s="8">
        <f>ROUND(9,2)</f>
        <v>9</v>
      </c>
      <c r="AD693" s="9"/>
      <c r="AE693" s="9"/>
      <c r="AF693" s="9"/>
      <c r="AG693" s="10"/>
      <c r="AH693" s="8">
        <f t="shared" si="32"/>
        <v>0</v>
      </c>
      <c r="AI693" s="9"/>
      <c r="AJ693" s="10"/>
      <c r="AK693" s="25"/>
    </row>
    <row r="694" spans="1:37" x14ac:dyDescent="0.25">
      <c r="A694" s="2"/>
      <c r="B694" s="3"/>
      <c r="C694" s="3"/>
      <c r="D694" s="3"/>
      <c r="E694" s="4"/>
      <c r="F694" s="2"/>
      <c r="G694" s="3"/>
      <c r="H694" s="3"/>
      <c r="I694" s="3"/>
      <c r="J694" s="3"/>
      <c r="K694" s="3"/>
      <c r="L694" s="3"/>
      <c r="M694" s="4"/>
      <c r="N694" s="2"/>
      <c r="O694" s="3"/>
      <c r="P694" s="3"/>
      <c r="Q694" s="3"/>
      <c r="R694" s="4"/>
      <c r="S694" s="2" t="s">
        <v>107</v>
      </c>
      <c r="T694" s="3"/>
      <c r="U694" s="3"/>
      <c r="V694" s="3"/>
      <c r="W694" s="4"/>
      <c r="X694" s="8">
        <f>ROUND(52,2)</f>
        <v>52</v>
      </c>
      <c r="Y694" s="9"/>
      <c r="Z694" s="9"/>
      <c r="AA694" s="9"/>
      <c r="AB694" s="10"/>
      <c r="AC694" s="8">
        <f>ROUND(1390.84,2)</f>
        <v>1390.84</v>
      </c>
      <c r="AD694" s="9"/>
      <c r="AE694" s="9"/>
      <c r="AF694" s="9"/>
      <c r="AG694" s="10"/>
      <c r="AH694" s="8">
        <f t="shared" si="32"/>
        <v>0</v>
      </c>
      <c r="AI694" s="9"/>
      <c r="AJ694" s="10"/>
      <c r="AK694" s="25"/>
    </row>
    <row r="695" spans="1:37" x14ac:dyDescent="0.25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4"/>
      <c r="O695" s="14"/>
      <c r="P695" s="14"/>
      <c r="Q695" s="14"/>
      <c r="R695" s="14"/>
      <c r="S695" s="12"/>
      <c r="T695" s="12"/>
      <c r="U695" s="12"/>
      <c r="V695" s="12"/>
      <c r="W695" s="12"/>
      <c r="X695" s="15">
        <f>ROUND(300,2)</f>
        <v>300</v>
      </c>
      <c r="Y695" s="15"/>
      <c r="Z695" s="15"/>
      <c r="AA695" s="15"/>
      <c r="AB695" s="15"/>
      <c r="AC695" s="15">
        <f>ROUND(6551.55999999999,2)</f>
        <v>6551.56</v>
      </c>
      <c r="AD695" s="15"/>
      <c r="AE695" s="15"/>
      <c r="AF695" s="15"/>
      <c r="AG695" s="15"/>
      <c r="AH695" s="15">
        <f t="shared" si="32"/>
        <v>0</v>
      </c>
      <c r="AI695" s="15"/>
      <c r="AJ695" s="16"/>
      <c r="AK695" s="25"/>
    </row>
    <row r="696" spans="1:37" x14ac:dyDescent="0.25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4" t="s">
        <v>53</v>
      </c>
      <c r="O696" s="14"/>
      <c r="P696" s="14"/>
      <c r="Q696" s="14"/>
      <c r="R696" s="14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24"/>
      <c r="AK696" s="25"/>
    </row>
    <row r="697" spans="1:37" x14ac:dyDescent="0.25">
      <c r="A697" s="2"/>
      <c r="B697" s="3"/>
      <c r="C697" s="3"/>
      <c r="D697" s="3"/>
      <c r="E697" s="4"/>
      <c r="F697" s="2"/>
      <c r="G697" s="3"/>
      <c r="H697" s="3"/>
      <c r="I697" s="3"/>
      <c r="J697" s="3"/>
      <c r="K697" s="3"/>
      <c r="L697" s="3"/>
      <c r="M697" s="4"/>
      <c r="N697" s="2"/>
      <c r="O697" s="3"/>
      <c r="P697" s="3"/>
      <c r="Q697" s="3"/>
      <c r="R697" s="4"/>
      <c r="S697" s="2" t="s">
        <v>110</v>
      </c>
      <c r="T697" s="3"/>
      <c r="U697" s="3"/>
      <c r="V697" s="3"/>
      <c r="W697" s="4"/>
      <c r="X697" s="8">
        <f>ROUND(40,2)</f>
        <v>40</v>
      </c>
      <c r="Y697" s="9"/>
      <c r="Z697" s="9"/>
      <c r="AA697" s="9"/>
      <c r="AB697" s="10"/>
      <c r="AC697" s="8">
        <f>ROUND(959.2,2)</f>
        <v>959.2</v>
      </c>
      <c r="AD697" s="9"/>
      <c r="AE697" s="9"/>
      <c r="AF697" s="9"/>
      <c r="AG697" s="10"/>
      <c r="AH697" s="8">
        <f t="shared" ref="AH697:AH706" si="33">ROUND(0,2)</f>
        <v>0</v>
      </c>
      <c r="AI697" s="9"/>
      <c r="AJ697" s="10"/>
      <c r="AK697" s="25"/>
    </row>
    <row r="698" spans="1:37" x14ac:dyDescent="0.25">
      <c r="A698" s="2"/>
      <c r="B698" s="3"/>
      <c r="C698" s="3"/>
      <c r="D698" s="3"/>
      <c r="E698" s="4"/>
      <c r="F698" s="2"/>
      <c r="G698" s="3"/>
      <c r="H698" s="3"/>
      <c r="I698" s="3"/>
      <c r="J698" s="3"/>
      <c r="K698" s="3"/>
      <c r="L698" s="3"/>
      <c r="M698" s="4"/>
      <c r="N698" s="2"/>
      <c r="O698" s="3"/>
      <c r="P698" s="3"/>
      <c r="Q698" s="3"/>
      <c r="R698" s="4"/>
      <c r="S698" s="2" t="s">
        <v>105</v>
      </c>
      <c r="T698" s="3"/>
      <c r="U698" s="3"/>
      <c r="V698" s="3"/>
      <c r="W698" s="4"/>
      <c r="X698" s="8">
        <f>ROUND(40,2)</f>
        <v>40</v>
      </c>
      <c r="Y698" s="9"/>
      <c r="Z698" s="9"/>
      <c r="AA698" s="9"/>
      <c r="AB698" s="10"/>
      <c r="AC698" s="8">
        <f>ROUND(959.2,2)</f>
        <v>959.2</v>
      </c>
      <c r="AD698" s="9"/>
      <c r="AE698" s="9"/>
      <c r="AF698" s="9"/>
      <c r="AG698" s="10"/>
      <c r="AH698" s="8">
        <f t="shared" si="33"/>
        <v>0</v>
      </c>
      <c r="AI698" s="9"/>
      <c r="AJ698" s="10"/>
      <c r="AK698" s="25"/>
    </row>
    <row r="699" spans="1:37" x14ac:dyDescent="0.25">
      <c r="A699" s="2"/>
      <c r="B699" s="3"/>
      <c r="C699" s="3"/>
      <c r="D699" s="3"/>
      <c r="E699" s="4"/>
      <c r="F699" s="2"/>
      <c r="G699" s="3"/>
      <c r="H699" s="3"/>
      <c r="I699" s="3"/>
      <c r="J699" s="3"/>
      <c r="K699" s="3"/>
      <c r="L699" s="3"/>
      <c r="M699" s="4"/>
      <c r="N699" s="2"/>
      <c r="O699" s="3"/>
      <c r="P699" s="3"/>
      <c r="Q699" s="3"/>
      <c r="R699" s="4"/>
      <c r="S699" s="2" t="s">
        <v>112</v>
      </c>
      <c r="T699" s="3"/>
      <c r="U699" s="3"/>
      <c r="V699" s="3"/>
      <c r="W699" s="4"/>
      <c r="X699" s="8">
        <f>ROUND(12,2)</f>
        <v>12</v>
      </c>
      <c r="Y699" s="9"/>
      <c r="Z699" s="9"/>
      <c r="AA699" s="9"/>
      <c r="AB699" s="10"/>
      <c r="AC699" s="8">
        <f>ROUND(431.64,2)</f>
        <v>431.64</v>
      </c>
      <c r="AD699" s="9"/>
      <c r="AE699" s="9"/>
      <c r="AF699" s="9"/>
      <c r="AG699" s="10"/>
      <c r="AH699" s="8">
        <f t="shared" si="33"/>
        <v>0</v>
      </c>
      <c r="AI699" s="9"/>
      <c r="AJ699" s="10"/>
      <c r="AK699" s="25"/>
    </row>
    <row r="700" spans="1:37" x14ac:dyDescent="0.25">
      <c r="A700" s="2"/>
      <c r="B700" s="3"/>
      <c r="C700" s="3"/>
      <c r="D700" s="3"/>
      <c r="E700" s="4"/>
      <c r="F700" s="2"/>
      <c r="G700" s="3"/>
      <c r="H700" s="3"/>
      <c r="I700" s="3"/>
      <c r="J700" s="3"/>
      <c r="K700" s="3"/>
      <c r="L700" s="3"/>
      <c r="M700" s="4"/>
      <c r="N700" s="2"/>
      <c r="O700" s="3"/>
      <c r="P700" s="3"/>
      <c r="Q700" s="3"/>
      <c r="R700" s="4"/>
      <c r="S700" s="2" t="s">
        <v>106</v>
      </c>
      <c r="T700" s="3"/>
      <c r="U700" s="3"/>
      <c r="V700" s="3"/>
      <c r="W700" s="4"/>
      <c r="X700" s="8">
        <f>ROUND(12,2)</f>
        <v>12</v>
      </c>
      <c r="Y700" s="9"/>
      <c r="Z700" s="9"/>
      <c r="AA700" s="9"/>
      <c r="AB700" s="10"/>
      <c r="AC700" s="8">
        <f>ROUND(9,2)</f>
        <v>9</v>
      </c>
      <c r="AD700" s="9"/>
      <c r="AE700" s="9"/>
      <c r="AF700" s="9"/>
      <c r="AG700" s="10"/>
      <c r="AH700" s="8">
        <f t="shared" si="33"/>
        <v>0</v>
      </c>
      <c r="AI700" s="9"/>
      <c r="AJ700" s="10"/>
      <c r="AK700" s="25"/>
    </row>
    <row r="701" spans="1:37" x14ac:dyDescent="0.25">
      <c r="A701" s="2"/>
      <c r="B701" s="3"/>
      <c r="C701" s="3"/>
      <c r="D701" s="3"/>
      <c r="E701" s="4"/>
      <c r="F701" s="2"/>
      <c r="G701" s="3"/>
      <c r="H701" s="3"/>
      <c r="I701" s="3"/>
      <c r="J701" s="3"/>
      <c r="K701" s="3"/>
      <c r="L701" s="3"/>
      <c r="M701" s="4"/>
      <c r="N701" s="2"/>
      <c r="O701" s="3"/>
      <c r="P701" s="3"/>
      <c r="Q701" s="3"/>
      <c r="R701" s="4"/>
      <c r="S701" s="2" t="s">
        <v>111</v>
      </c>
      <c r="T701" s="3"/>
      <c r="U701" s="3"/>
      <c r="V701" s="3"/>
      <c r="W701" s="4"/>
      <c r="X701" s="8">
        <f>ROUND(12,2)</f>
        <v>12</v>
      </c>
      <c r="Y701" s="9"/>
      <c r="Z701" s="9"/>
      <c r="AA701" s="9"/>
      <c r="AB701" s="10"/>
      <c r="AC701" s="8">
        <f>ROUND(431.64,2)</f>
        <v>431.64</v>
      </c>
      <c r="AD701" s="9"/>
      <c r="AE701" s="9"/>
      <c r="AF701" s="9"/>
      <c r="AG701" s="10"/>
      <c r="AH701" s="8">
        <f t="shared" si="33"/>
        <v>0</v>
      </c>
      <c r="AI701" s="9"/>
      <c r="AJ701" s="10"/>
      <c r="AK701" s="25"/>
    </row>
    <row r="702" spans="1:37" x14ac:dyDescent="0.25">
      <c r="A702" s="2"/>
      <c r="B702" s="3"/>
      <c r="C702" s="3"/>
      <c r="D702" s="3"/>
      <c r="E702" s="4"/>
      <c r="F702" s="2"/>
      <c r="G702" s="3"/>
      <c r="H702" s="3"/>
      <c r="I702" s="3"/>
      <c r="J702" s="3"/>
      <c r="K702" s="3"/>
      <c r="L702" s="3"/>
      <c r="M702" s="4"/>
      <c r="N702" s="2"/>
      <c r="O702" s="3"/>
      <c r="P702" s="3"/>
      <c r="Q702" s="3"/>
      <c r="R702" s="4"/>
      <c r="S702" s="2" t="s">
        <v>109</v>
      </c>
      <c r="T702" s="3"/>
      <c r="U702" s="3"/>
      <c r="V702" s="3"/>
      <c r="W702" s="4"/>
      <c r="X702" s="8">
        <f>ROUND(40,2)</f>
        <v>40</v>
      </c>
      <c r="Y702" s="9"/>
      <c r="Z702" s="9"/>
      <c r="AA702" s="9"/>
      <c r="AB702" s="10"/>
      <c r="AC702" s="8">
        <f>ROUND(20,2)</f>
        <v>20</v>
      </c>
      <c r="AD702" s="9"/>
      <c r="AE702" s="9"/>
      <c r="AF702" s="9"/>
      <c r="AG702" s="10"/>
      <c r="AH702" s="8">
        <f t="shared" si="33"/>
        <v>0</v>
      </c>
      <c r="AI702" s="9"/>
      <c r="AJ702" s="10"/>
      <c r="AK702" s="25"/>
    </row>
    <row r="703" spans="1:37" x14ac:dyDescent="0.25">
      <c r="A703" s="2"/>
      <c r="B703" s="3"/>
      <c r="C703" s="3"/>
      <c r="D703" s="3"/>
      <c r="E703" s="4"/>
      <c r="F703" s="2"/>
      <c r="G703" s="3"/>
      <c r="H703" s="3"/>
      <c r="I703" s="3"/>
      <c r="J703" s="3"/>
      <c r="K703" s="3"/>
      <c r="L703" s="3"/>
      <c r="M703" s="4"/>
      <c r="N703" s="2"/>
      <c r="O703" s="3"/>
      <c r="P703" s="3"/>
      <c r="Q703" s="3"/>
      <c r="R703" s="4"/>
      <c r="S703" s="2" t="s">
        <v>104</v>
      </c>
      <c r="T703" s="3"/>
      <c r="U703" s="3"/>
      <c r="V703" s="3"/>
      <c r="W703" s="4"/>
      <c r="X703" s="8">
        <f>ROUND(40,2)</f>
        <v>40</v>
      </c>
      <c r="Y703" s="9"/>
      <c r="Z703" s="9"/>
      <c r="AA703" s="9"/>
      <c r="AB703" s="10"/>
      <c r="AC703" s="8">
        <f>ROUND(959.2,2)</f>
        <v>959.2</v>
      </c>
      <c r="AD703" s="9"/>
      <c r="AE703" s="9"/>
      <c r="AF703" s="9"/>
      <c r="AG703" s="10"/>
      <c r="AH703" s="8">
        <f t="shared" si="33"/>
        <v>0</v>
      </c>
      <c r="AI703" s="9"/>
      <c r="AJ703" s="10"/>
      <c r="AK703" s="25"/>
    </row>
    <row r="704" spans="1:37" x14ac:dyDescent="0.25">
      <c r="A704" s="2"/>
      <c r="B704" s="3"/>
      <c r="C704" s="3"/>
      <c r="D704" s="3"/>
      <c r="E704" s="4"/>
      <c r="F704" s="2"/>
      <c r="G704" s="3"/>
      <c r="H704" s="3"/>
      <c r="I704" s="3"/>
      <c r="J704" s="3"/>
      <c r="K704" s="3"/>
      <c r="L704" s="3"/>
      <c r="M704" s="4"/>
      <c r="N704" s="2"/>
      <c r="O704" s="3"/>
      <c r="P704" s="3"/>
      <c r="Q704" s="3"/>
      <c r="R704" s="4"/>
      <c r="S704" s="2" t="s">
        <v>107</v>
      </c>
      <c r="T704" s="3"/>
      <c r="U704" s="3"/>
      <c r="V704" s="3"/>
      <c r="W704" s="4"/>
      <c r="X704" s="8">
        <f>ROUND(52,2)</f>
        <v>52</v>
      </c>
      <c r="Y704" s="9"/>
      <c r="Z704" s="9"/>
      <c r="AA704" s="9"/>
      <c r="AB704" s="10"/>
      <c r="AC704" s="8">
        <f>ROUND(1390.84,2)</f>
        <v>1390.84</v>
      </c>
      <c r="AD704" s="9"/>
      <c r="AE704" s="9"/>
      <c r="AF704" s="9"/>
      <c r="AG704" s="10"/>
      <c r="AH704" s="8">
        <f t="shared" si="33"/>
        <v>0</v>
      </c>
      <c r="AI704" s="9"/>
      <c r="AJ704" s="10"/>
      <c r="AK704" s="25"/>
    </row>
    <row r="705" spans="1:37" x14ac:dyDescent="0.25">
      <c r="A705" s="2"/>
      <c r="B705" s="3"/>
      <c r="C705" s="3"/>
      <c r="D705" s="3"/>
      <c r="E705" s="4"/>
      <c r="F705" s="2"/>
      <c r="G705" s="3"/>
      <c r="H705" s="3"/>
      <c r="I705" s="3"/>
      <c r="J705" s="3"/>
      <c r="K705" s="3"/>
      <c r="L705" s="3"/>
      <c r="M705" s="4"/>
      <c r="N705" s="2"/>
      <c r="O705" s="3"/>
      <c r="P705" s="3"/>
      <c r="Q705" s="3"/>
      <c r="R705" s="4"/>
      <c r="S705" s="2" t="s">
        <v>108</v>
      </c>
      <c r="T705" s="3"/>
      <c r="U705" s="3"/>
      <c r="V705" s="3"/>
      <c r="W705" s="4"/>
      <c r="X705" s="8">
        <f>ROUND(52,2)</f>
        <v>52</v>
      </c>
      <c r="Y705" s="9"/>
      <c r="Z705" s="9"/>
      <c r="AA705" s="9"/>
      <c r="AB705" s="10"/>
      <c r="AC705" s="8">
        <f>ROUND(1390.84,2)</f>
        <v>1390.84</v>
      </c>
      <c r="AD705" s="9"/>
      <c r="AE705" s="9"/>
      <c r="AF705" s="9"/>
      <c r="AG705" s="10"/>
      <c r="AH705" s="8">
        <f t="shared" si="33"/>
        <v>0</v>
      </c>
      <c r="AI705" s="9"/>
      <c r="AJ705" s="10"/>
      <c r="AK705" s="25"/>
    </row>
    <row r="706" spans="1:37" x14ac:dyDescent="0.25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4"/>
      <c r="O706" s="14"/>
      <c r="P706" s="14"/>
      <c r="Q706" s="14"/>
      <c r="R706" s="14"/>
      <c r="S706" s="12"/>
      <c r="T706" s="12"/>
      <c r="U706" s="12"/>
      <c r="V706" s="12"/>
      <c r="W706" s="12"/>
      <c r="X706" s="15">
        <f>ROUND(300,2)</f>
        <v>300</v>
      </c>
      <c r="Y706" s="15"/>
      <c r="Z706" s="15"/>
      <c r="AA706" s="15"/>
      <c r="AB706" s="15"/>
      <c r="AC706" s="15">
        <f>ROUND(6551.56,2)</f>
        <v>6551.56</v>
      </c>
      <c r="AD706" s="15"/>
      <c r="AE706" s="15"/>
      <c r="AF706" s="15"/>
      <c r="AG706" s="15"/>
      <c r="AH706" s="15">
        <f t="shared" si="33"/>
        <v>0</v>
      </c>
      <c r="AI706" s="15"/>
      <c r="AJ706" s="16"/>
      <c r="AK706" s="25"/>
    </row>
    <row r="707" spans="1:37" x14ac:dyDescent="0.25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4" t="s">
        <v>54</v>
      </c>
      <c r="O707" s="14"/>
      <c r="P707" s="14"/>
      <c r="Q707" s="14"/>
      <c r="R707" s="14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24"/>
      <c r="AK707" s="25"/>
    </row>
    <row r="708" spans="1:37" x14ac:dyDescent="0.25">
      <c r="A708" s="2"/>
      <c r="B708" s="3"/>
      <c r="C708" s="3"/>
      <c r="D708" s="3"/>
      <c r="E708" s="4"/>
      <c r="F708" s="2"/>
      <c r="G708" s="3"/>
      <c r="H708" s="3"/>
      <c r="I708" s="3"/>
      <c r="J708" s="3"/>
      <c r="K708" s="3"/>
      <c r="L708" s="3"/>
      <c r="M708" s="4"/>
      <c r="N708" s="2"/>
      <c r="O708" s="3"/>
      <c r="P708" s="3"/>
      <c r="Q708" s="3"/>
      <c r="R708" s="4"/>
      <c r="S708" s="2" t="s">
        <v>104</v>
      </c>
      <c r="T708" s="3"/>
      <c r="U708" s="3"/>
      <c r="V708" s="3"/>
      <c r="W708" s="4"/>
      <c r="X708" s="8">
        <f>ROUND(38.25,2)</f>
        <v>38.25</v>
      </c>
      <c r="Y708" s="9"/>
      <c r="Z708" s="9"/>
      <c r="AA708" s="9"/>
      <c r="AB708" s="10"/>
      <c r="AC708" s="8">
        <f>ROUND(964.2825,2)</f>
        <v>964.28</v>
      </c>
      <c r="AD708" s="9"/>
      <c r="AE708" s="9"/>
      <c r="AF708" s="9"/>
      <c r="AG708" s="10"/>
      <c r="AH708" s="8">
        <f t="shared" ref="AH708:AH714" si="34">ROUND(0,2)</f>
        <v>0</v>
      </c>
      <c r="AI708" s="9"/>
      <c r="AJ708" s="10"/>
      <c r="AK708" s="25"/>
    </row>
    <row r="709" spans="1:37" x14ac:dyDescent="0.25">
      <c r="A709" s="2"/>
      <c r="B709" s="3"/>
      <c r="C709" s="3"/>
      <c r="D709" s="3"/>
      <c r="E709" s="4"/>
      <c r="F709" s="2"/>
      <c r="G709" s="3"/>
      <c r="H709" s="3"/>
      <c r="I709" s="3"/>
      <c r="J709" s="3"/>
      <c r="K709" s="3"/>
      <c r="L709" s="3"/>
      <c r="M709" s="4"/>
      <c r="N709" s="2"/>
      <c r="O709" s="3"/>
      <c r="P709" s="3"/>
      <c r="Q709" s="3"/>
      <c r="R709" s="4"/>
      <c r="S709" s="2" t="s">
        <v>105</v>
      </c>
      <c r="T709" s="3"/>
      <c r="U709" s="3"/>
      <c r="V709" s="3"/>
      <c r="W709" s="4"/>
      <c r="X709" s="8">
        <f>ROUND(38.25,2)</f>
        <v>38.25</v>
      </c>
      <c r="Y709" s="9"/>
      <c r="Z709" s="9"/>
      <c r="AA709" s="9"/>
      <c r="AB709" s="10"/>
      <c r="AC709" s="8">
        <f>ROUND(964.2825,2)</f>
        <v>964.28</v>
      </c>
      <c r="AD709" s="9"/>
      <c r="AE709" s="9"/>
      <c r="AF709" s="9"/>
      <c r="AG709" s="10"/>
      <c r="AH709" s="8">
        <f t="shared" si="34"/>
        <v>0</v>
      </c>
      <c r="AI709" s="9"/>
      <c r="AJ709" s="10"/>
      <c r="AK709" s="25"/>
    </row>
    <row r="710" spans="1:37" x14ac:dyDescent="0.25">
      <c r="A710" s="2"/>
      <c r="B710" s="3"/>
      <c r="C710" s="3"/>
      <c r="D710" s="3"/>
      <c r="E710" s="4"/>
      <c r="F710" s="2"/>
      <c r="G710" s="3"/>
      <c r="H710" s="3"/>
      <c r="I710" s="3"/>
      <c r="J710" s="3"/>
      <c r="K710" s="3"/>
      <c r="L710" s="3"/>
      <c r="M710" s="4"/>
      <c r="N710" s="2"/>
      <c r="O710" s="3"/>
      <c r="P710" s="3"/>
      <c r="Q710" s="3"/>
      <c r="R710" s="4"/>
      <c r="S710" s="2" t="s">
        <v>110</v>
      </c>
      <c r="T710" s="3"/>
      <c r="U710" s="3"/>
      <c r="V710" s="3"/>
      <c r="W710" s="4"/>
      <c r="X710" s="8">
        <f>ROUND(38.25,2)</f>
        <v>38.25</v>
      </c>
      <c r="Y710" s="9"/>
      <c r="Z710" s="9"/>
      <c r="AA710" s="9"/>
      <c r="AB710" s="10"/>
      <c r="AC710" s="8">
        <f>ROUND(964.2825,2)</f>
        <v>964.28</v>
      </c>
      <c r="AD710" s="9"/>
      <c r="AE710" s="9"/>
      <c r="AF710" s="9"/>
      <c r="AG710" s="10"/>
      <c r="AH710" s="8">
        <f t="shared" si="34"/>
        <v>0</v>
      </c>
      <c r="AI710" s="9"/>
      <c r="AJ710" s="10"/>
      <c r="AK710" s="25"/>
    </row>
    <row r="711" spans="1:37" x14ac:dyDescent="0.25">
      <c r="A711" s="2"/>
      <c r="B711" s="3"/>
      <c r="C711" s="3"/>
      <c r="D711" s="3"/>
      <c r="E711" s="4"/>
      <c r="F711" s="2"/>
      <c r="G711" s="3"/>
      <c r="H711" s="3"/>
      <c r="I711" s="3"/>
      <c r="J711" s="3"/>
      <c r="K711" s="3"/>
      <c r="L711" s="3"/>
      <c r="M711" s="4"/>
      <c r="N711" s="2"/>
      <c r="O711" s="3"/>
      <c r="P711" s="3"/>
      <c r="Q711" s="3"/>
      <c r="R711" s="4"/>
      <c r="S711" s="2" t="s">
        <v>108</v>
      </c>
      <c r="T711" s="3"/>
      <c r="U711" s="3"/>
      <c r="V711" s="3"/>
      <c r="W711" s="4"/>
      <c r="X711" s="8">
        <f>ROUND(38.25,2)</f>
        <v>38.25</v>
      </c>
      <c r="Y711" s="9"/>
      <c r="Z711" s="9"/>
      <c r="AA711" s="9"/>
      <c r="AB711" s="10"/>
      <c r="AC711" s="8">
        <f>ROUND(964.2825,2)</f>
        <v>964.28</v>
      </c>
      <c r="AD711" s="9"/>
      <c r="AE711" s="9"/>
      <c r="AF711" s="9"/>
      <c r="AG711" s="10"/>
      <c r="AH711" s="8">
        <f t="shared" si="34"/>
        <v>0</v>
      </c>
      <c r="AI711" s="9"/>
      <c r="AJ711" s="10"/>
      <c r="AK711" s="25"/>
    </row>
    <row r="712" spans="1:37" x14ac:dyDescent="0.25">
      <c r="A712" s="2"/>
      <c r="B712" s="3"/>
      <c r="C712" s="3"/>
      <c r="D712" s="3"/>
      <c r="E712" s="4"/>
      <c r="F712" s="2"/>
      <c r="G712" s="3"/>
      <c r="H712" s="3"/>
      <c r="I712" s="3"/>
      <c r="J712" s="3"/>
      <c r="K712" s="3"/>
      <c r="L712" s="3"/>
      <c r="M712" s="4"/>
      <c r="N712" s="2"/>
      <c r="O712" s="3"/>
      <c r="P712" s="3"/>
      <c r="Q712" s="3"/>
      <c r="R712" s="4"/>
      <c r="S712" s="2" t="s">
        <v>56</v>
      </c>
      <c r="T712" s="3"/>
      <c r="U712" s="3"/>
      <c r="V712" s="3"/>
      <c r="W712" s="4"/>
      <c r="X712" s="8">
        <f>ROUND(8,2)</f>
        <v>8</v>
      </c>
      <c r="Y712" s="9"/>
      <c r="Z712" s="9"/>
      <c r="AA712" s="9"/>
      <c r="AB712" s="10"/>
      <c r="AC712" s="8">
        <f>ROUND(0,2)</f>
        <v>0</v>
      </c>
      <c r="AD712" s="9"/>
      <c r="AE712" s="9"/>
      <c r="AF712" s="9"/>
      <c r="AG712" s="10"/>
      <c r="AH712" s="8">
        <f t="shared" si="34"/>
        <v>0</v>
      </c>
      <c r="AI712" s="9"/>
      <c r="AJ712" s="10"/>
      <c r="AK712" s="25"/>
    </row>
    <row r="713" spans="1:37" x14ac:dyDescent="0.25">
      <c r="A713" s="2"/>
      <c r="B713" s="3"/>
      <c r="C713" s="3"/>
      <c r="D713" s="3"/>
      <c r="E713" s="4"/>
      <c r="F713" s="2"/>
      <c r="G713" s="3"/>
      <c r="H713" s="3"/>
      <c r="I713" s="3"/>
      <c r="J713" s="3"/>
      <c r="K713" s="3"/>
      <c r="L713" s="3"/>
      <c r="M713" s="4"/>
      <c r="N713" s="2"/>
      <c r="O713" s="3"/>
      <c r="P713" s="3"/>
      <c r="Q713" s="3"/>
      <c r="R713" s="4"/>
      <c r="S713" s="2" t="s">
        <v>107</v>
      </c>
      <c r="T713" s="3"/>
      <c r="U713" s="3"/>
      <c r="V713" s="3"/>
      <c r="W713" s="4"/>
      <c r="X713" s="8">
        <f>ROUND(38.25,2)</f>
        <v>38.25</v>
      </c>
      <c r="Y713" s="9"/>
      <c r="Z713" s="9"/>
      <c r="AA713" s="9"/>
      <c r="AB713" s="10"/>
      <c r="AC713" s="8">
        <f>ROUND(964.2825,2)</f>
        <v>964.28</v>
      </c>
      <c r="AD713" s="9"/>
      <c r="AE713" s="9"/>
      <c r="AF713" s="9"/>
      <c r="AG713" s="10"/>
      <c r="AH713" s="8">
        <f t="shared" si="34"/>
        <v>0</v>
      </c>
      <c r="AI713" s="9"/>
      <c r="AJ713" s="10"/>
      <c r="AK713" s="25"/>
    </row>
    <row r="714" spans="1:37" x14ac:dyDescent="0.25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4"/>
      <c r="O714" s="14"/>
      <c r="P714" s="14"/>
      <c r="Q714" s="14"/>
      <c r="R714" s="14"/>
      <c r="S714" s="12"/>
      <c r="T714" s="12"/>
      <c r="U714" s="12"/>
      <c r="V714" s="12"/>
      <c r="W714" s="12"/>
      <c r="X714" s="15">
        <f>ROUND(199.25,2)</f>
        <v>199.25</v>
      </c>
      <c r="Y714" s="15"/>
      <c r="Z714" s="15"/>
      <c r="AA714" s="15"/>
      <c r="AB714" s="15"/>
      <c r="AC714" s="15">
        <f>ROUND(4821.4125,2)</f>
        <v>4821.41</v>
      </c>
      <c r="AD714" s="15"/>
      <c r="AE714" s="15"/>
      <c r="AF714" s="15"/>
      <c r="AG714" s="15"/>
      <c r="AH714" s="15">
        <f t="shared" si="34"/>
        <v>0</v>
      </c>
      <c r="AI714" s="15"/>
      <c r="AJ714" s="16"/>
      <c r="AK714" s="25"/>
    </row>
    <row r="715" spans="1:37" x14ac:dyDescent="0.25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4" t="s">
        <v>60</v>
      </c>
      <c r="O715" s="14"/>
      <c r="P715" s="14"/>
      <c r="Q715" s="14"/>
      <c r="R715" s="14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24"/>
      <c r="AK715" s="25"/>
    </row>
    <row r="716" spans="1:37" x14ac:dyDescent="0.25">
      <c r="A716" s="2"/>
      <c r="B716" s="3"/>
      <c r="C716" s="3"/>
      <c r="D716" s="3"/>
      <c r="E716" s="4"/>
      <c r="F716" s="2"/>
      <c r="G716" s="3"/>
      <c r="H716" s="3"/>
      <c r="I716" s="3"/>
      <c r="J716" s="3"/>
      <c r="K716" s="3"/>
      <c r="L716" s="3"/>
      <c r="M716" s="4"/>
      <c r="N716" s="2"/>
      <c r="O716" s="3"/>
      <c r="P716" s="3"/>
      <c r="Q716" s="3"/>
      <c r="R716" s="4"/>
      <c r="S716" s="2" t="s">
        <v>105</v>
      </c>
      <c r="T716" s="3"/>
      <c r="U716" s="3"/>
      <c r="V716" s="3"/>
      <c r="W716" s="4"/>
      <c r="X716" s="8">
        <f>ROUND(40,2)</f>
        <v>40</v>
      </c>
      <c r="Y716" s="9"/>
      <c r="Z716" s="9"/>
      <c r="AA716" s="9"/>
      <c r="AB716" s="10"/>
      <c r="AC716" s="8">
        <f>ROUND(931.2,2)</f>
        <v>931.2</v>
      </c>
      <c r="AD716" s="9"/>
      <c r="AE716" s="9"/>
      <c r="AF716" s="9"/>
      <c r="AG716" s="10"/>
      <c r="AH716" s="8">
        <f t="shared" ref="AH716:AH723" si="35">ROUND(0,2)</f>
        <v>0</v>
      </c>
      <c r="AI716" s="9"/>
      <c r="AJ716" s="10"/>
      <c r="AK716" s="25"/>
    </row>
    <row r="717" spans="1:37" x14ac:dyDescent="0.25">
      <c r="A717" s="2"/>
      <c r="B717" s="3"/>
      <c r="C717" s="3"/>
      <c r="D717" s="3"/>
      <c r="E717" s="4"/>
      <c r="F717" s="2"/>
      <c r="G717" s="3"/>
      <c r="H717" s="3"/>
      <c r="I717" s="3"/>
      <c r="J717" s="3"/>
      <c r="K717" s="3"/>
      <c r="L717" s="3"/>
      <c r="M717" s="4"/>
      <c r="N717" s="2"/>
      <c r="O717" s="3"/>
      <c r="P717" s="3"/>
      <c r="Q717" s="3"/>
      <c r="R717" s="4"/>
      <c r="S717" s="2" t="s">
        <v>107</v>
      </c>
      <c r="T717" s="3"/>
      <c r="U717" s="3"/>
      <c r="V717" s="3"/>
      <c r="W717" s="4"/>
      <c r="X717" s="8">
        <f>ROUND(50,2)</f>
        <v>50</v>
      </c>
      <c r="Y717" s="9"/>
      <c r="Z717" s="9"/>
      <c r="AA717" s="9"/>
      <c r="AB717" s="10"/>
      <c r="AC717" s="8">
        <f>ROUND(1280.4,2)</f>
        <v>1280.4000000000001</v>
      </c>
      <c r="AD717" s="9"/>
      <c r="AE717" s="9"/>
      <c r="AF717" s="9"/>
      <c r="AG717" s="10"/>
      <c r="AH717" s="8">
        <f t="shared" si="35"/>
        <v>0</v>
      </c>
      <c r="AI717" s="9"/>
      <c r="AJ717" s="10"/>
      <c r="AK717" s="25"/>
    </row>
    <row r="718" spans="1:37" x14ac:dyDescent="0.25">
      <c r="A718" s="2"/>
      <c r="B718" s="3"/>
      <c r="C718" s="3"/>
      <c r="D718" s="3"/>
      <c r="E718" s="4"/>
      <c r="F718" s="2"/>
      <c r="G718" s="3"/>
      <c r="H718" s="3"/>
      <c r="I718" s="3"/>
      <c r="J718" s="3"/>
      <c r="K718" s="3"/>
      <c r="L718" s="3"/>
      <c r="M718" s="4"/>
      <c r="N718" s="2"/>
      <c r="O718" s="3"/>
      <c r="P718" s="3"/>
      <c r="Q718" s="3"/>
      <c r="R718" s="4"/>
      <c r="S718" s="2" t="s">
        <v>108</v>
      </c>
      <c r="T718" s="3"/>
      <c r="U718" s="3"/>
      <c r="V718" s="3"/>
      <c r="W718" s="4"/>
      <c r="X718" s="8">
        <f>ROUND(50,2)</f>
        <v>50</v>
      </c>
      <c r="Y718" s="9"/>
      <c r="Z718" s="9"/>
      <c r="AA718" s="9"/>
      <c r="AB718" s="10"/>
      <c r="AC718" s="8">
        <f>ROUND(1280.4,2)</f>
        <v>1280.4000000000001</v>
      </c>
      <c r="AD718" s="9"/>
      <c r="AE718" s="9"/>
      <c r="AF718" s="9"/>
      <c r="AG718" s="10"/>
      <c r="AH718" s="8">
        <f t="shared" si="35"/>
        <v>0</v>
      </c>
      <c r="AI718" s="9"/>
      <c r="AJ718" s="10"/>
      <c r="AK718" s="25"/>
    </row>
    <row r="719" spans="1:37" x14ac:dyDescent="0.25">
      <c r="A719" s="2"/>
      <c r="B719" s="3"/>
      <c r="C719" s="3"/>
      <c r="D719" s="3"/>
      <c r="E719" s="4"/>
      <c r="F719" s="2"/>
      <c r="G719" s="3"/>
      <c r="H719" s="3"/>
      <c r="I719" s="3"/>
      <c r="J719" s="3"/>
      <c r="K719" s="3"/>
      <c r="L719" s="3"/>
      <c r="M719" s="4"/>
      <c r="N719" s="2"/>
      <c r="O719" s="3"/>
      <c r="P719" s="3"/>
      <c r="Q719" s="3"/>
      <c r="R719" s="4"/>
      <c r="S719" s="2" t="s">
        <v>112</v>
      </c>
      <c r="T719" s="3"/>
      <c r="U719" s="3"/>
      <c r="V719" s="3"/>
      <c r="W719" s="4"/>
      <c r="X719" s="8">
        <f>ROUND(10,2)</f>
        <v>10</v>
      </c>
      <c r="Y719" s="9"/>
      <c r="Z719" s="9"/>
      <c r="AA719" s="9"/>
      <c r="AB719" s="10"/>
      <c r="AC719" s="8">
        <f>ROUND(349.2,2)</f>
        <v>349.2</v>
      </c>
      <c r="AD719" s="9"/>
      <c r="AE719" s="9"/>
      <c r="AF719" s="9"/>
      <c r="AG719" s="10"/>
      <c r="AH719" s="8">
        <f t="shared" si="35"/>
        <v>0</v>
      </c>
      <c r="AI719" s="9"/>
      <c r="AJ719" s="10"/>
      <c r="AK719" s="25"/>
    </row>
    <row r="720" spans="1:37" x14ac:dyDescent="0.25">
      <c r="A720" s="2"/>
      <c r="B720" s="3"/>
      <c r="C720" s="3"/>
      <c r="D720" s="3"/>
      <c r="E720" s="4"/>
      <c r="F720" s="2"/>
      <c r="G720" s="3"/>
      <c r="H720" s="3"/>
      <c r="I720" s="3"/>
      <c r="J720" s="3"/>
      <c r="K720" s="3"/>
      <c r="L720" s="3"/>
      <c r="M720" s="4"/>
      <c r="N720" s="2"/>
      <c r="O720" s="3"/>
      <c r="P720" s="3"/>
      <c r="Q720" s="3"/>
      <c r="R720" s="4"/>
      <c r="S720" s="2" t="s">
        <v>111</v>
      </c>
      <c r="T720" s="3"/>
      <c r="U720" s="3"/>
      <c r="V720" s="3"/>
      <c r="W720" s="4"/>
      <c r="X720" s="8">
        <f>ROUND(10,2)</f>
        <v>10</v>
      </c>
      <c r="Y720" s="9"/>
      <c r="Z720" s="9"/>
      <c r="AA720" s="9"/>
      <c r="AB720" s="10"/>
      <c r="AC720" s="8">
        <f>ROUND(349.2,2)</f>
        <v>349.2</v>
      </c>
      <c r="AD720" s="9"/>
      <c r="AE720" s="9"/>
      <c r="AF720" s="9"/>
      <c r="AG720" s="10"/>
      <c r="AH720" s="8">
        <f t="shared" si="35"/>
        <v>0</v>
      </c>
      <c r="AI720" s="9"/>
      <c r="AJ720" s="10"/>
      <c r="AK720" s="25"/>
    </row>
    <row r="721" spans="1:37" x14ac:dyDescent="0.25">
      <c r="A721" s="2"/>
      <c r="B721" s="3"/>
      <c r="C721" s="3"/>
      <c r="D721" s="3"/>
      <c r="E721" s="4"/>
      <c r="F721" s="2"/>
      <c r="G721" s="3"/>
      <c r="H721" s="3"/>
      <c r="I721" s="3"/>
      <c r="J721" s="3"/>
      <c r="K721" s="3"/>
      <c r="L721" s="3"/>
      <c r="M721" s="4"/>
      <c r="N721" s="2"/>
      <c r="O721" s="3"/>
      <c r="P721" s="3"/>
      <c r="Q721" s="3"/>
      <c r="R721" s="4"/>
      <c r="S721" s="2" t="s">
        <v>110</v>
      </c>
      <c r="T721" s="3"/>
      <c r="U721" s="3"/>
      <c r="V721" s="3"/>
      <c r="W721" s="4"/>
      <c r="X721" s="8">
        <f>ROUND(40,2)</f>
        <v>40</v>
      </c>
      <c r="Y721" s="9"/>
      <c r="Z721" s="9"/>
      <c r="AA721" s="9"/>
      <c r="AB721" s="10"/>
      <c r="AC721" s="8">
        <f>ROUND(931.2,2)</f>
        <v>931.2</v>
      </c>
      <c r="AD721" s="9"/>
      <c r="AE721" s="9"/>
      <c r="AF721" s="9"/>
      <c r="AG721" s="10"/>
      <c r="AH721" s="8">
        <f t="shared" si="35"/>
        <v>0</v>
      </c>
      <c r="AI721" s="9"/>
      <c r="AJ721" s="10"/>
      <c r="AK721" s="25"/>
    </row>
    <row r="722" spans="1:37" x14ac:dyDescent="0.25">
      <c r="A722" s="2"/>
      <c r="B722" s="3"/>
      <c r="C722" s="3"/>
      <c r="D722" s="3"/>
      <c r="E722" s="4"/>
      <c r="F722" s="2"/>
      <c r="G722" s="3"/>
      <c r="H722" s="3"/>
      <c r="I722" s="3"/>
      <c r="J722" s="3"/>
      <c r="K722" s="3"/>
      <c r="L722" s="3"/>
      <c r="M722" s="4"/>
      <c r="N722" s="2"/>
      <c r="O722" s="3"/>
      <c r="P722" s="3"/>
      <c r="Q722" s="3"/>
      <c r="R722" s="4"/>
      <c r="S722" s="2" t="s">
        <v>104</v>
      </c>
      <c r="T722" s="3"/>
      <c r="U722" s="3"/>
      <c r="V722" s="3"/>
      <c r="W722" s="4"/>
      <c r="X722" s="8">
        <f>ROUND(40,2)</f>
        <v>40</v>
      </c>
      <c r="Y722" s="9"/>
      <c r="Z722" s="9"/>
      <c r="AA722" s="9"/>
      <c r="AB722" s="10"/>
      <c r="AC722" s="8">
        <f>ROUND(931.2,2)</f>
        <v>931.2</v>
      </c>
      <c r="AD722" s="9"/>
      <c r="AE722" s="9"/>
      <c r="AF722" s="9"/>
      <c r="AG722" s="10"/>
      <c r="AH722" s="8">
        <f t="shared" si="35"/>
        <v>0</v>
      </c>
      <c r="AI722" s="9"/>
      <c r="AJ722" s="10"/>
      <c r="AK722" s="25"/>
    </row>
    <row r="723" spans="1:37" x14ac:dyDescent="0.25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4"/>
      <c r="O723" s="14"/>
      <c r="P723" s="14"/>
      <c r="Q723" s="14"/>
      <c r="R723" s="14"/>
      <c r="S723" s="12"/>
      <c r="T723" s="12"/>
      <c r="U723" s="12"/>
      <c r="V723" s="12"/>
      <c r="W723" s="12"/>
      <c r="X723" s="15">
        <f>ROUND(240,2)</f>
        <v>240</v>
      </c>
      <c r="Y723" s="15"/>
      <c r="Z723" s="15"/>
      <c r="AA723" s="15"/>
      <c r="AB723" s="15"/>
      <c r="AC723" s="15">
        <f>ROUND(6052.8,2)</f>
        <v>6052.8</v>
      </c>
      <c r="AD723" s="15"/>
      <c r="AE723" s="15"/>
      <c r="AF723" s="15"/>
      <c r="AG723" s="15"/>
      <c r="AH723" s="15">
        <f t="shared" si="35"/>
        <v>0</v>
      </c>
      <c r="AI723" s="15"/>
      <c r="AJ723" s="16"/>
      <c r="AK723" s="25"/>
    </row>
    <row r="724" spans="1:37" x14ac:dyDescent="0.25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4" t="s">
        <v>61</v>
      </c>
      <c r="O724" s="14"/>
      <c r="P724" s="14"/>
      <c r="Q724" s="14"/>
      <c r="R724" s="14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24"/>
      <c r="AK724" s="25"/>
    </row>
    <row r="725" spans="1:37" x14ac:dyDescent="0.25">
      <c r="A725" s="2"/>
      <c r="B725" s="3"/>
      <c r="C725" s="3"/>
      <c r="D725" s="3"/>
      <c r="E725" s="4"/>
      <c r="F725" s="2"/>
      <c r="G725" s="3"/>
      <c r="H725" s="3"/>
      <c r="I725" s="3"/>
      <c r="J725" s="3"/>
      <c r="K725" s="3"/>
      <c r="L725" s="3"/>
      <c r="M725" s="4"/>
      <c r="N725" s="2"/>
      <c r="O725" s="3"/>
      <c r="P725" s="3"/>
      <c r="Q725" s="3"/>
      <c r="R725" s="4"/>
      <c r="S725" s="2" t="s">
        <v>111</v>
      </c>
      <c r="T725" s="3"/>
      <c r="U725" s="3"/>
      <c r="V725" s="3"/>
      <c r="W725" s="4"/>
      <c r="X725" s="8">
        <f>ROUND(12,2)</f>
        <v>12</v>
      </c>
      <c r="Y725" s="9"/>
      <c r="Z725" s="9"/>
      <c r="AA725" s="9"/>
      <c r="AB725" s="10"/>
      <c r="AC725" s="8">
        <f>ROUND(431.64,2)</f>
        <v>431.64</v>
      </c>
      <c r="AD725" s="9"/>
      <c r="AE725" s="9"/>
      <c r="AF725" s="9"/>
      <c r="AG725" s="10"/>
      <c r="AH725" s="8">
        <f t="shared" ref="AH725:AH734" si="36">ROUND(0,2)</f>
        <v>0</v>
      </c>
      <c r="AI725" s="9"/>
      <c r="AJ725" s="10"/>
      <c r="AK725" s="25"/>
    </row>
    <row r="726" spans="1:37" x14ac:dyDescent="0.25">
      <c r="A726" s="2"/>
      <c r="B726" s="3"/>
      <c r="C726" s="3"/>
      <c r="D726" s="3"/>
      <c r="E726" s="4"/>
      <c r="F726" s="2"/>
      <c r="G726" s="3"/>
      <c r="H726" s="3"/>
      <c r="I726" s="3"/>
      <c r="J726" s="3"/>
      <c r="K726" s="3"/>
      <c r="L726" s="3"/>
      <c r="M726" s="4"/>
      <c r="N726" s="2"/>
      <c r="O726" s="3"/>
      <c r="P726" s="3"/>
      <c r="Q726" s="3"/>
      <c r="R726" s="4"/>
      <c r="S726" s="2" t="s">
        <v>106</v>
      </c>
      <c r="T726" s="3"/>
      <c r="U726" s="3"/>
      <c r="V726" s="3"/>
      <c r="W726" s="4"/>
      <c r="X726" s="8">
        <f>ROUND(12,2)</f>
        <v>12</v>
      </c>
      <c r="Y726" s="9"/>
      <c r="Z726" s="9"/>
      <c r="AA726" s="9"/>
      <c r="AB726" s="10"/>
      <c r="AC726" s="8">
        <f>ROUND(9,2)</f>
        <v>9</v>
      </c>
      <c r="AD726" s="9"/>
      <c r="AE726" s="9"/>
      <c r="AF726" s="9"/>
      <c r="AG726" s="10"/>
      <c r="AH726" s="8">
        <f t="shared" si="36"/>
        <v>0</v>
      </c>
      <c r="AI726" s="9"/>
      <c r="AJ726" s="10"/>
      <c r="AK726" s="25"/>
    </row>
    <row r="727" spans="1:37" x14ac:dyDescent="0.25">
      <c r="A727" s="2"/>
      <c r="B727" s="3"/>
      <c r="C727" s="3"/>
      <c r="D727" s="3"/>
      <c r="E727" s="4"/>
      <c r="F727" s="2"/>
      <c r="G727" s="3"/>
      <c r="H727" s="3"/>
      <c r="I727" s="3"/>
      <c r="J727" s="3"/>
      <c r="K727" s="3"/>
      <c r="L727" s="3"/>
      <c r="M727" s="4"/>
      <c r="N727" s="2"/>
      <c r="O727" s="3"/>
      <c r="P727" s="3"/>
      <c r="Q727" s="3"/>
      <c r="R727" s="4"/>
      <c r="S727" s="2" t="s">
        <v>107</v>
      </c>
      <c r="T727" s="3"/>
      <c r="U727" s="3"/>
      <c r="V727" s="3"/>
      <c r="W727" s="4"/>
      <c r="X727" s="8">
        <f>ROUND(52,2)</f>
        <v>52</v>
      </c>
      <c r="Y727" s="9"/>
      <c r="Z727" s="9"/>
      <c r="AA727" s="9"/>
      <c r="AB727" s="10"/>
      <c r="AC727" s="8">
        <f>ROUND(1390.84,2)</f>
        <v>1390.84</v>
      </c>
      <c r="AD727" s="9"/>
      <c r="AE727" s="9"/>
      <c r="AF727" s="9"/>
      <c r="AG727" s="10"/>
      <c r="AH727" s="8">
        <f t="shared" si="36"/>
        <v>0</v>
      </c>
      <c r="AI727" s="9"/>
      <c r="AJ727" s="10"/>
      <c r="AK727" s="25"/>
    </row>
    <row r="728" spans="1:37" x14ac:dyDescent="0.25">
      <c r="A728" s="2"/>
      <c r="B728" s="3"/>
      <c r="C728" s="3"/>
      <c r="D728" s="3"/>
      <c r="E728" s="4"/>
      <c r="F728" s="2"/>
      <c r="G728" s="3"/>
      <c r="H728" s="3"/>
      <c r="I728" s="3"/>
      <c r="J728" s="3"/>
      <c r="K728" s="3"/>
      <c r="L728" s="3"/>
      <c r="M728" s="4"/>
      <c r="N728" s="2"/>
      <c r="O728" s="3"/>
      <c r="P728" s="3"/>
      <c r="Q728" s="3"/>
      <c r="R728" s="4"/>
      <c r="S728" s="2" t="s">
        <v>110</v>
      </c>
      <c r="T728" s="3"/>
      <c r="U728" s="3"/>
      <c r="V728" s="3"/>
      <c r="W728" s="4"/>
      <c r="X728" s="8">
        <f>ROUND(40,2)</f>
        <v>40</v>
      </c>
      <c r="Y728" s="9"/>
      <c r="Z728" s="9"/>
      <c r="AA728" s="9"/>
      <c r="AB728" s="10"/>
      <c r="AC728" s="8">
        <f>ROUND(959.2,2)</f>
        <v>959.2</v>
      </c>
      <c r="AD728" s="9"/>
      <c r="AE728" s="9"/>
      <c r="AF728" s="9"/>
      <c r="AG728" s="10"/>
      <c r="AH728" s="8">
        <f t="shared" si="36"/>
        <v>0</v>
      </c>
      <c r="AI728" s="9"/>
      <c r="AJ728" s="10"/>
      <c r="AK728" s="25"/>
    </row>
    <row r="729" spans="1:37" x14ac:dyDescent="0.25">
      <c r="A729" s="2"/>
      <c r="B729" s="3"/>
      <c r="C729" s="3"/>
      <c r="D729" s="3"/>
      <c r="E729" s="4"/>
      <c r="F729" s="2"/>
      <c r="G729" s="3"/>
      <c r="H729" s="3"/>
      <c r="I729" s="3"/>
      <c r="J729" s="3"/>
      <c r="K729" s="3"/>
      <c r="L729" s="3"/>
      <c r="M729" s="4"/>
      <c r="N729" s="2"/>
      <c r="O729" s="3"/>
      <c r="P729" s="3"/>
      <c r="Q729" s="3"/>
      <c r="R729" s="4"/>
      <c r="S729" s="2" t="s">
        <v>112</v>
      </c>
      <c r="T729" s="3"/>
      <c r="U729" s="3"/>
      <c r="V729" s="3"/>
      <c r="W729" s="4"/>
      <c r="X729" s="8">
        <f>ROUND(12,2)</f>
        <v>12</v>
      </c>
      <c r="Y729" s="9"/>
      <c r="Z729" s="9"/>
      <c r="AA729" s="9"/>
      <c r="AB729" s="10"/>
      <c r="AC729" s="8">
        <f>ROUND(431.64,2)</f>
        <v>431.64</v>
      </c>
      <c r="AD729" s="9"/>
      <c r="AE729" s="9"/>
      <c r="AF729" s="9"/>
      <c r="AG729" s="10"/>
      <c r="AH729" s="8">
        <f t="shared" si="36"/>
        <v>0</v>
      </c>
      <c r="AI729" s="9"/>
      <c r="AJ729" s="10"/>
      <c r="AK729" s="25"/>
    </row>
    <row r="730" spans="1:37" x14ac:dyDescent="0.25">
      <c r="A730" s="2"/>
      <c r="B730" s="3"/>
      <c r="C730" s="3"/>
      <c r="D730" s="3"/>
      <c r="E730" s="4"/>
      <c r="F730" s="2"/>
      <c r="G730" s="3"/>
      <c r="H730" s="3"/>
      <c r="I730" s="3"/>
      <c r="J730" s="3"/>
      <c r="K730" s="3"/>
      <c r="L730" s="3"/>
      <c r="M730" s="4"/>
      <c r="N730" s="2"/>
      <c r="O730" s="3"/>
      <c r="P730" s="3"/>
      <c r="Q730" s="3"/>
      <c r="R730" s="4"/>
      <c r="S730" s="2" t="s">
        <v>105</v>
      </c>
      <c r="T730" s="3"/>
      <c r="U730" s="3"/>
      <c r="V730" s="3"/>
      <c r="W730" s="4"/>
      <c r="X730" s="8">
        <f>ROUND(40,2)</f>
        <v>40</v>
      </c>
      <c r="Y730" s="9"/>
      <c r="Z730" s="9"/>
      <c r="AA730" s="9"/>
      <c r="AB730" s="10"/>
      <c r="AC730" s="8">
        <f>ROUND(959.2,2)</f>
        <v>959.2</v>
      </c>
      <c r="AD730" s="9"/>
      <c r="AE730" s="9"/>
      <c r="AF730" s="9"/>
      <c r="AG730" s="10"/>
      <c r="AH730" s="8">
        <f t="shared" si="36"/>
        <v>0</v>
      </c>
      <c r="AI730" s="9"/>
      <c r="AJ730" s="10"/>
      <c r="AK730" s="25"/>
    </row>
    <row r="731" spans="1:37" x14ac:dyDescent="0.25">
      <c r="A731" s="2"/>
      <c r="B731" s="3"/>
      <c r="C731" s="3"/>
      <c r="D731" s="3"/>
      <c r="E731" s="4"/>
      <c r="F731" s="2"/>
      <c r="G731" s="3"/>
      <c r="H731" s="3"/>
      <c r="I731" s="3"/>
      <c r="J731" s="3"/>
      <c r="K731" s="3"/>
      <c r="L731" s="3"/>
      <c r="M731" s="4"/>
      <c r="N731" s="2"/>
      <c r="O731" s="3"/>
      <c r="P731" s="3"/>
      <c r="Q731" s="3"/>
      <c r="R731" s="4"/>
      <c r="S731" s="2" t="s">
        <v>108</v>
      </c>
      <c r="T731" s="3"/>
      <c r="U731" s="3"/>
      <c r="V731" s="3"/>
      <c r="W731" s="4"/>
      <c r="X731" s="8">
        <f>ROUND(52,2)</f>
        <v>52</v>
      </c>
      <c r="Y731" s="9"/>
      <c r="Z731" s="9"/>
      <c r="AA731" s="9"/>
      <c r="AB731" s="10"/>
      <c r="AC731" s="8">
        <f>ROUND(1390.84,2)</f>
        <v>1390.84</v>
      </c>
      <c r="AD731" s="9"/>
      <c r="AE731" s="9"/>
      <c r="AF731" s="9"/>
      <c r="AG731" s="10"/>
      <c r="AH731" s="8">
        <f t="shared" si="36"/>
        <v>0</v>
      </c>
      <c r="AI731" s="9"/>
      <c r="AJ731" s="10"/>
      <c r="AK731" s="25"/>
    </row>
    <row r="732" spans="1:37" x14ac:dyDescent="0.25">
      <c r="A732" s="2"/>
      <c r="B732" s="3"/>
      <c r="C732" s="3"/>
      <c r="D732" s="3"/>
      <c r="E732" s="4"/>
      <c r="F732" s="2"/>
      <c r="G732" s="3"/>
      <c r="H732" s="3"/>
      <c r="I732" s="3"/>
      <c r="J732" s="3"/>
      <c r="K732" s="3"/>
      <c r="L732" s="3"/>
      <c r="M732" s="4"/>
      <c r="N732" s="2"/>
      <c r="O732" s="3"/>
      <c r="P732" s="3"/>
      <c r="Q732" s="3"/>
      <c r="R732" s="4"/>
      <c r="S732" s="2" t="s">
        <v>109</v>
      </c>
      <c r="T732" s="3"/>
      <c r="U732" s="3"/>
      <c r="V732" s="3"/>
      <c r="W732" s="4"/>
      <c r="X732" s="8">
        <f>ROUND(40,2)</f>
        <v>40</v>
      </c>
      <c r="Y732" s="9"/>
      <c r="Z732" s="9"/>
      <c r="AA732" s="9"/>
      <c r="AB732" s="10"/>
      <c r="AC732" s="8">
        <f>ROUND(20,2)</f>
        <v>20</v>
      </c>
      <c r="AD732" s="9"/>
      <c r="AE732" s="9"/>
      <c r="AF732" s="9"/>
      <c r="AG732" s="10"/>
      <c r="AH732" s="8">
        <f t="shared" si="36"/>
        <v>0</v>
      </c>
      <c r="AI732" s="9"/>
      <c r="AJ732" s="10"/>
      <c r="AK732" s="25"/>
    </row>
    <row r="733" spans="1:37" x14ac:dyDescent="0.25">
      <c r="A733" s="2"/>
      <c r="B733" s="3"/>
      <c r="C733" s="3"/>
      <c r="D733" s="3"/>
      <c r="E733" s="4"/>
      <c r="F733" s="2"/>
      <c r="G733" s="3"/>
      <c r="H733" s="3"/>
      <c r="I733" s="3"/>
      <c r="J733" s="3"/>
      <c r="K733" s="3"/>
      <c r="L733" s="3"/>
      <c r="M733" s="4"/>
      <c r="N733" s="2"/>
      <c r="O733" s="3"/>
      <c r="P733" s="3"/>
      <c r="Q733" s="3"/>
      <c r="R733" s="4"/>
      <c r="S733" s="2" t="s">
        <v>104</v>
      </c>
      <c r="T733" s="3"/>
      <c r="U733" s="3"/>
      <c r="V733" s="3"/>
      <c r="W733" s="4"/>
      <c r="X733" s="8">
        <f>ROUND(40,2)</f>
        <v>40</v>
      </c>
      <c r="Y733" s="9"/>
      <c r="Z733" s="9"/>
      <c r="AA733" s="9"/>
      <c r="AB733" s="10"/>
      <c r="AC733" s="8">
        <f>ROUND(959.2,2)</f>
        <v>959.2</v>
      </c>
      <c r="AD733" s="9"/>
      <c r="AE733" s="9"/>
      <c r="AF733" s="9"/>
      <c r="AG733" s="10"/>
      <c r="AH733" s="8">
        <f t="shared" si="36"/>
        <v>0</v>
      </c>
      <c r="AI733" s="9"/>
      <c r="AJ733" s="10"/>
      <c r="AK733" s="25"/>
    </row>
    <row r="734" spans="1:37" x14ac:dyDescent="0.25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4"/>
      <c r="O734" s="14"/>
      <c r="P734" s="14"/>
      <c r="Q734" s="14"/>
      <c r="R734" s="14"/>
      <c r="S734" s="12"/>
      <c r="T734" s="12"/>
      <c r="U734" s="12"/>
      <c r="V734" s="12"/>
      <c r="W734" s="12"/>
      <c r="X734" s="15">
        <f>ROUND(300,2)</f>
        <v>300</v>
      </c>
      <c r="Y734" s="15"/>
      <c r="Z734" s="15"/>
      <c r="AA734" s="15"/>
      <c r="AB734" s="15"/>
      <c r="AC734" s="15">
        <f>ROUND(6551.56,2)</f>
        <v>6551.56</v>
      </c>
      <c r="AD734" s="15"/>
      <c r="AE734" s="15"/>
      <c r="AF734" s="15"/>
      <c r="AG734" s="15"/>
      <c r="AH734" s="15">
        <f t="shared" si="36"/>
        <v>0</v>
      </c>
      <c r="AI734" s="15"/>
      <c r="AJ734" s="16"/>
      <c r="AK734" s="25"/>
    </row>
    <row r="735" spans="1:37" x14ac:dyDescent="0.25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4" t="s">
        <v>62</v>
      </c>
      <c r="O735" s="14"/>
      <c r="P735" s="14"/>
      <c r="Q735" s="14"/>
      <c r="R735" s="14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24"/>
      <c r="AK735" s="25"/>
    </row>
    <row r="736" spans="1:37" x14ac:dyDescent="0.25">
      <c r="A736" s="2"/>
      <c r="B736" s="3"/>
      <c r="C736" s="3"/>
      <c r="D736" s="3"/>
      <c r="E736" s="4"/>
      <c r="F736" s="2"/>
      <c r="G736" s="3"/>
      <c r="H736" s="3"/>
      <c r="I736" s="3"/>
      <c r="J736" s="3"/>
      <c r="K736" s="3"/>
      <c r="L736" s="3"/>
      <c r="M736" s="4"/>
      <c r="N736" s="2"/>
      <c r="O736" s="3"/>
      <c r="P736" s="3"/>
      <c r="Q736" s="3"/>
      <c r="R736" s="4"/>
      <c r="S736" s="2" t="s">
        <v>110</v>
      </c>
      <c r="T736" s="3"/>
      <c r="U736" s="3"/>
      <c r="V736" s="3"/>
      <c r="W736" s="4"/>
      <c r="X736" s="8">
        <f>ROUND(40,2)</f>
        <v>40</v>
      </c>
      <c r="Y736" s="9"/>
      <c r="Z736" s="9"/>
      <c r="AA736" s="9"/>
      <c r="AB736" s="10"/>
      <c r="AC736" s="8">
        <f>ROUND(959.2,2)</f>
        <v>959.2</v>
      </c>
      <c r="AD736" s="9"/>
      <c r="AE736" s="9"/>
      <c r="AF736" s="9"/>
      <c r="AG736" s="10"/>
      <c r="AH736" s="8">
        <f t="shared" ref="AH736:AH745" si="37">ROUND(0,2)</f>
        <v>0</v>
      </c>
      <c r="AI736" s="9"/>
      <c r="AJ736" s="10"/>
      <c r="AK736" s="25"/>
    </row>
    <row r="737" spans="1:37" x14ac:dyDescent="0.25">
      <c r="A737" s="2"/>
      <c r="B737" s="3"/>
      <c r="C737" s="3"/>
      <c r="D737" s="3"/>
      <c r="E737" s="4"/>
      <c r="F737" s="2"/>
      <c r="G737" s="3"/>
      <c r="H737" s="3"/>
      <c r="I737" s="3"/>
      <c r="J737" s="3"/>
      <c r="K737" s="3"/>
      <c r="L737" s="3"/>
      <c r="M737" s="4"/>
      <c r="N737" s="2"/>
      <c r="O737" s="3"/>
      <c r="P737" s="3"/>
      <c r="Q737" s="3"/>
      <c r="R737" s="4"/>
      <c r="S737" s="2" t="s">
        <v>108</v>
      </c>
      <c r="T737" s="3"/>
      <c r="U737" s="3"/>
      <c r="V737" s="3"/>
      <c r="W737" s="4"/>
      <c r="X737" s="8">
        <f>ROUND(52,2)</f>
        <v>52</v>
      </c>
      <c r="Y737" s="9"/>
      <c r="Z737" s="9"/>
      <c r="AA737" s="9"/>
      <c r="AB737" s="10"/>
      <c r="AC737" s="8">
        <f>ROUND(1390.84,2)</f>
        <v>1390.84</v>
      </c>
      <c r="AD737" s="9"/>
      <c r="AE737" s="9"/>
      <c r="AF737" s="9"/>
      <c r="AG737" s="10"/>
      <c r="AH737" s="8">
        <f t="shared" si="37"/>
        <v>0</v>
      </c>
      <c r="AI737" s="9"/>
      <c r="AJ737" s="10"/>
      <c r="AK737" s="25"/>
    </row>
    <row r="738" spans="1:37" x14ac:dyDescent="0.25">
      <c r="A738" s="2"/>
      <c r="B738" s="3"/>
      <c r="C738" s="3"/>
      <c r="D738" s="3"/>
      <c r="E738" s="4"/>
      <c r="F738" s="2"/>
      <c r="G738" s="3"/>
      <c r="H738" s="3"/>
      <c r="I738" s="3"/>
      <c r="J738" s="3"/>
      <c r="K738" s="3"/>
      <c r="L738" s="3"/>
      <c r="M738" s="4"/>
      <c r="N738" s="2"/>
      <c r="O738" s="3"/>
      <c r="P738" s="3"/>
      <c r="Q738" s="3"/>
      <c r="R738" s="4"/>
      <c r="S738" s="2" t="s">
        <v>107</v>
      </c>
      <c r="T738" s="3"/>
      <c r="U738" s="3"/>
      <c r="V738" s="3"/>
      <c r="W738" s="4"/>
      <c r="X738" s="8">
        <f>ROUND(52,2)</f>
        <v>52</v>
      </c>
      <c r="Y738" s="9"/>
      <c r="Z738" s="9"/>
      <c r="AA738" s="9"/>
      <c r="AB738" s="10"/>
      <c r="AC738" s="8">
        <f>ROUND(1390.84,2)</f>
        <v>1390.84</v>
      </c>
      <c r="AD738" s="9"/>
      <c r="AE738" s="9"/>
      <c r="AF738" s="9"/>
      <c r="AG738" s="10"/>
      <c r="AH738" s="8">
        <f t="shared" si="37"/>
        <v>0</v>
      </c>
      <c r="AI738" s="9"/>
      <c r="AJ738" s="10"/>
      <c r="AK738" s="25"/>
    </row>
    <row r="739" spans="1:37" x14ac:dyDescent="0.25">
      <c r="A739" s="2"/>
      <c r="B739" s="3"/>
      <c r="C739" s="3"/>
      <c r="D739" s="3"/>
      <c r="E739" s="4"/>
      <c r="F739" s="2"/>
      <c r="G739" s="3"/>
      <c r="H739" s="3"/>
      <c r="I739" s="3"/>
      <c r="J739" s="3"/>
      <c r="K739" s="3"/>
      <c r="L739" s="3"/>
      <c r="M739" s="4"/>
      <c r="N739" s="2"/>
      <c r="O739" s="3"/>
      <c r="P739" s="3"/>
      <c r="Q739" s="3"/>
      <c r="R739" s="4"/>
      <c r="S739" s="2" t="s">
        <v>104</v>
      </c>
      <c r="T739" s="3"/>
      <c r="U739" s="3"/>
      <c r="V739" s="3"/>
      <c r="W739" s="4"/>
      <c r="X739" s="8">
        <f>ROUND(40,2)</f>
        <v>40</v>
      </c>
      <c r="Y739" s="9"/>
      <c r="Z739" s="9"/>
      <c r="AA739" s="9"/>
      <c r="AB739" s="10"/>
      <c r="AC739" s="8">
        <f>ROUND(959.2,2)</f>
        <v>959.2</v>
      </c>
      <c r="AD739" s="9"/>
      <c r="AE739" s="9"/>
      <c r="AF739" s="9"/>
      <c r="AG739" s="10"/>
      <c r="AH739" s="8">
        <f t="shared" si="37"/>
        <v>0</v>
      </c>
      <c r="AI739" s="9"/>
      <c r="AJ739" s="10"/>
      <c r="AK739" s="25"/>
    </row>
    <row r="740" spans="1:37" x14ac:dyDescent="0.25">
      <c r="A740" s="2"/>
      <c r="B740" s="3"/>
      <c r="C740" s="3"/>
      <c r="D740" s="3"/>
      <c r="E740" s="4"/>
      <c r="F740" s="2"/>
      <c r="G740" s="3"/>
      <c r="H740" s="3"/>
      <c r="I740" s="3"/>
      <c r="J740" s="3"/>
      <c r="K740" s="3"/>
      <c r="L740" s="3"/>
      <c r="M740" s="4"/>
      <c r="N740" s="2"/>
      <c r="O740" s="3"/>
      <c r="P740" s="3"/>
      <c r="Q740" s="3"/>
      <c r="R740" s="4"/>
      <c r="S740" s="2" t="s">
        <v>109</v>
      </c>
      <c r="T740" s="3"/>
      <c r="U740" s="3"/>
      <c r="V740" s="3"/>
      <c r="W740" s="4"/>
      <c r="X740" s="8">
        <f>ROUND(40,2)</f>
        <v>40</v>
      </c>
      <c r="Y740" s="9"/>
      <c r="Z740" s="9"/>
      <c r="AA740" s="9"/>
      <c r="AB740" s="10"/>
      <c r="AC740" s="8">
        <f>ROUND(20,2)</f>
        <v>20</v>
      </c>
      <c r="AD740" s="9"/>
      <c r="AE740" s="9"/>
      <c r="AF740" s="9"/>
      <c r="AG740" s="10"/>
      <c r="AH740" s="8">
        <f t="shared" si="37"/>
        <v>0</v>
      </c>
      <c r="AI740" s="9"/>
      <c r="AJ740" s="10"/>
      <c r="AK740" s="25"/>
    </row>
    <row r="741" spans="1:37" x14ac:dyDescent="0.25">
      <c r="A741" s="2"/>
      <c r="B741" s="3"/>
      <c r="C741" s="3"/>
      <c r="D741" s="3"/>
      <c r="E741" s="4"/>
      <c r="F741" s="2"/>
      <c r="G741" s="3"/>
      <c r="H741" s="3"/>
      <c r="I741" s="3"/>
      <c r="J741" s="3"/>
      <c r="K741" s="3"/>
      <c r="L741" s="3"/>
      <c r="M741" s="4"/>
      <c r="N741" s="2"/>
      <c r="O741" s="3"/>
      <c r="P741" s="3"/>
      <c r="Q741" s="3"/>
      <c r="R741" s="4"/>
      <c r="S741" s="2" t="s">
        <v>111</v>
      </c>
      <c r="T741" s="3"/>
      <c r="U741" s="3"/>
      <c r="V741" s="3"/>
      <c r="W741" s="4"/>
      <c r="X741" s="8">
        <f>ROUND(12,2)</f>
        <v>12</v>
      </c>
      <c r="Y741" s="9"/>
      <c r="Z741" s="9"/>
      <c r="AA741" s="9"/>
      <c r="AB741" s="10"/>
      <c r="AC741" s="8">
        <f>ROUND(431.64,2)</f>
        <v>431.64</v>
      </c>
      <c r="AD741" s="9"/>
      <c r="AE741" s="9"/>
      <c r="AF741" s="9"/>
      <c r="AG741" s="10"/>
      <c r="AH741" s="8">
        <f t="shared" si="37"/>
        <v>0</v>
      </c>
      <c r="AI741" s="9"/>
      <c r="AJ741" s="10"/>
      <c r="AK741" s="25"/>
    </row>
    <row r="742" spans="1:37" x14ac:dyDescent="0.25">
      <c r="A742" s="2"/>
      <c r="B742" s="3"/>
      <c r="C742" s="3"/>
      <c r="D742" s="3"/>
      <c r="E742" s="4"/>
      <c r="F742" s="2"/>
      <c r="G742" s="3"/>
      <c r="H742" s="3"/>
      <c r="I742" s="3"/>
      <c r="J742" s="3"/>
      <c r="K742" s="3"/>
      <c r="L742" s="3"/>
      <c r="M742" s="4"/>
      <c r="N742" s="2"/>
      <c r="O742" s="3"/>
      <c r="P742" s="3"/>
      <c r="Q742" s="3"/>
      <c r="R742" s="4"/>
      <c r="S742" s="2" t="s">
        <v>112</v>
      </c>
      <c r="T742" s="3"/>
      <c r="U742" s="3"/>
      <c r="V742" s="3"/>
      <c r="W742" s="4"/>
      <c r="X742" s="8">
        <f>ROUND(12,2)</f>
        <v>12</v>
      </c>
      <c r="Y742" s="9"/>
      <c r="Z742" s="9"/>
      <c r="AA742" s="9"/>
      <c r="AB742" s="10"/>
      <c r="AC742" s="8">
        <f>ROUND(431.64,2)</f>
        <v>431.64</v>
      </c>
      <c r="AD742" s="9"/>
      <c r="AE742" s="9"/>
      <c r="AF742" s="9"/>
      <c r="AG742" s="10"/>
      <c r="AH742" s="8">
        <f t="shared" si="37"/>
        <v>0</v>
      </c>
      <c r="AI742" s="9"/>
      <c r="AJ742" s="10"/>
      <c r="AK742" s="25"/>
    </row>
    <row r="743" spans="1:37" x14ac:dyDescent="0.25">
      <c r="A743" s="2"/>
      <c r="B743" s="3"/>
      <c r="C743" s="3"/>
      <c r="D743" s="3"/>
      <c r="E743" s="4"/>
      <c r="F743" s="2"/>
      <c r="G743" s="3"/>
      <c r="H743" s="3"/>
      <c r="I743" s="3"/>
      <c r="J743" s="3"/>
      <c r="K743" s="3"/>
      <c r="L743" s="3"/>
      <c r="M743" s="4"/>
      <c r="N743" s="2"/>
      <c r="O743" s="3"/>
      <c r="P743" s="3"/>
      <c r="Q743" s="3"/>
      <c r="R743" s="4"/>
      <c r="S743" s="2" t="s">
        <v>105</v>
      </c>
      <c r="T743" s="3"/>
      <c r="U743" s="3"/>
      <c r="V743" s="3"/>
      <c r="W743" s="4"/>
      <c r="X743" s="8">
        <f>ROUND(40,2)</f>
        <v>40</v>
      </c>
      <c r="Y743" s="9"/>
      <c r="Z743" s="9"/>
      <c r="AA743" s="9"/>
      <c r="AB743" s="10"/>
      <c r="AC743" s="8">
        <f>ROUND(959.2,2)</f>
        <v>959.2</v>
      </c>
      <c r="AD743" s="9"/>
      <c r="AE743" s="9"/>
      <c r="AF743" s="9"/>
      <c r="AG743" s="10"/>
      <c r="AH743" s="8">
        <f t="shared" si="37"/>
        <v>0</v>
      </c>
      <c r="AI743" s="9"/>
      <c r="AJ743" s="10"/>
      <c r="AK743" s="25"/>
    </row>
    <row r="744" spans="1:37" x14ac:dyDescent="0.25">
      <c r="A744" s="2"/>
      <c r="B744" s="3"/>
      <c r="C744" s="3"/>
      <c r="D744" s="3"/>
      <c r="E744" s="4"/>
      <c r="F744" s="2"/>
      <c r="G744" s="3"/>
      <c r="H744" s="3"/>
      <c r="I744" s="3"/>
      <c r="J744" s="3"/>
      <c r="K744" s="3"/>
      <c r="L744" s="3"/>
      <c r="M744" s="4"/>
      <c r="N744" s="2"/>
      <c r="O744" s="3"/>
      <c r="P744" s="3"/>
      <c r="Q744" s="3"/>
      <c r="R744" s="4"/>
      <c r="S744" s="2" t="s">
        <v>106</v>
      </c>
      <c r="T744" s="3"/>
      <c r="U744" s="3"/>
      <c r="V744" s="3"/>
      <c r="W744" s="4"/>
      <c r="X744" s="8">
        <f>ROUND(12,2)</f>
        <v>12</v>
      </c>
      <c r="Y744" s="9"/>
      <c r="Z744" s="9"/>
      <c r="AA744" s="9"/>
      <c r="AB744" s="10"/>
      <c r="AC744" s="8">
        <f>ROUND(9,2)</f>
        <v>9</v>
      </c>
      <c r="AD744" s="9"/>
      <c r="AE744" s="9"/>
      <c r="AF744" s="9"/>
      <c r="AG744" s="10"/>
      <c r="AH744" s="8">
        <f t="shared" si="37"/>
        <v>0</v>
      </c>
      <c r="AI744" s="9"/>
      <c r="AJ744" s="10"/>
      <c r="AK744" s="25"/>
    </row>
    <row r="745" spans="1:37" x14ac:dyDescent="0.25">
      <c r="A745" s="1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4"/>
      <c r="O745" s="14"/>
      <c r="P745" s="14"/>
      <c r="Q745" s="14"/>
      <c r="R745" s="14"/>
      <c r="S745" s="12"/>
      <c r="T745" s="12"/>
      <c r="U745" s="12"/>
      <c r="V745" s="12"/>
      <c r="W745" s="12"/>
      <c r="X745" s="15">
        <f>ROUND(300,2)</f>
        <v>300</v>
      </c>
      <c r="Y745" s="15"/>
      <c r="Z745" s="15"/>
      <c r="AA745" s="15"/>
      <c r="AB745" s="15"/>
      <c r="AC745" s="15">
        <f>ROUND(6551.56,2)</f>
        <v>6551.56</v>
      </c>
      <c r="AD745" s="15"/>
      <c r="AE745" s="15"/>
      <c r="AF745" s="15"/>
      <c r="AG745" s="15"/>
      <c r="AH745" s="15">
        <f t="shared" si="37"/>
        <v>0</v>
      </c>
      <c r="AI745" s="15"/>
      <c r="AJ745" s="16"/>
      <c r="AK745" s="25"/>
    </row>
    <row r="746" spans="1:37" x14ac:dyDescent="0.25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4" t="s">
        <v>63</v>
      </c>
      <c r="O746" s="14"/>
      <c r="P746" s="14"/>
      <c r="Q746" s="14"/>
      <c r="R746" s="14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24"/>
      <c r="AK746" s="25"/>
    </row>
    <row r="747" spans="1:37" x14ac:dyDescent="0.25">
      <c r="A747" s="2"/>
      <c r="B747" s="3"/>
      <c r="C747" s="3"/>
      <c r="D747" s="3"/>
      <c r="E747" s="4"/>
      <c r="F747" s="2"/>
      <c r="G747" s="3"/>
      <c r="H747" s="3"/>
      <c r="I747" s="3"/>
      <c r="J747" s="3"/>
      <c r="K747" s="3"/>
      <c r="L747" s="3"/>
      <c r="M747" s="4"/>
      <c r="N747" s="2"/>
      <c r="O747" s="3"/>
      <c r="P747" s="3"/>
      <c r="Q747" s="3"/>
      <c r="R747" s="4"/>
      <c r="S747" s="2" t="s">
        <v>110</v>
      </c>
      <c r="T747" s="3"/>
      <c r="U747" s="3"/>
      <c r="V747" s="3"/>
      <c r="W747" s="4"/>
      <c r="X747" s="8">
        <f>ROUND(40,2)</f>
        <v>40</v>
      </c>
      <c r="Y747" s="9"/>
      <c r="Z747" s="9"/>
      <c r="AA747" s="9"/>
      <c r="AB747" s="10"/>
      <c r="AC747" s="8">
        <f>ROUND(931.2,2)</f>
        <v>931.2</v>
      </c>
      <c r="AD747" s="9"/>
      <c r="AE747" s="9"/>
      <c r="AF747" s="9"/>
      <c r="AG747" s="10"/>
      <c r="AH747" s="8">
        <f t="shared" ref="AH747:AH754" si="38">ROUND(0,2)</f>
        <v>0</v>
      </c>
      <c r="AI747" s="9"/>
      <c r="AJ747" s="10"/>
      <c r="AK747" s="25"/>
    </row>
    <row r="748" spans="1:37" x14ac:dyDescent="0.25">
      <c r="A748" s="2"/>
      <c r="B748" s="3"/>
      <c r="C748" s="3"/>
      <c r="D748" s="3"/>
      <c r="E748" s="4"/>
      <c r="F748" s="2"/>
      <c r="G748" s="3"/>
      <c r="H748" s="3"/>
      <c r="I748" s="3"/>
      <c r="J748" s="3"/>
      <c r="K748" s="3"/>
      <c r="L748" s="3"/>
      <c r="M748" s="4"/>
      <c r="N748" s="2"/>
      <c r="O748" s="3"/>
      <c r="P748" s="3"/>
      <c r="Q748" s="3"/>
      <c r="R748" s="4"/>
      <c r="S748" s="2" t="s">
        <v>108</v>
      </c>
      <c r="T748" s="3"/>
      <c r="U748" s="3"/>
      <c r="V748" s="3"/>
      <c r="W748" s="4"/>
      <c r="X748" s="8">
        <f>ROUND(50,2)</f>
        <v>50</v>
      </c>
      <c r="Y748" s="9"/>
      <c r="Z748" s="9"/>
      <c r="AA748" s="9"/>
      <c r="AB748" s="10"/>
      <c r="AC748" s="8">
        <f>ROUND(1280.4,2)</f>
        <v>1280.4000000000001</v>
      </c>
      <c r="AD748" s="9"/>
      <c r="AE748" s="9"/>
      <c r="AF748" s="9"/>
      <c r="AG748" s="10"/>
      <c r="AH748" s="8">
        <f t="shared" si="38"/>
        <v>0</v>
      </c>
      <c r="AI748" s="9"/>
      <c r="AJ748" s="10"/>
      <c r="AK748" s="25"/>
    </row>
    <row r="749" spans="1:37" x14ac:dyDescent="0.25">
      <c r="A749" s="2"/>
      <c r="B749" s="3"/>
      <c r="C749" s="3"/>
      <c r="D749" s="3"/>
      <c r="E749" s="4"/>
      <c r="F749" s="2"/>
      <c r="G749" s="3"/>
      <c r="H749" s="3"/>
      <c r="I749" s="3"/>
      <c r="J749" s="3"/>
      <c r="K749" s="3"/>
      <c r="L749" s="3"/>
      <c r="M749" s="4"/>
      <c r="N749" s="2"/>
      <c r="O749" s="3"/>
      <c r="P749" s="3"/>
      <c r="Q749" s="3"/>
      <c r="R749" s="4"/>
      <c r="S749" s="2" t="s">
        <v>104</v>
      </c>
      <c r="T749" s="3"/>
      <c r="U749" s="3"/>
      <c r="V749" s="3"/>
      <c r="W749" s="4"/>
      <c r="X749" s="8">
        <f>ROUND(40,2)</f>
        <v>40</v>
      </c>
      <c r="Y749" s="9"/>
      <c r="Z749" s="9"/>
      <c r="AA749" s="9"/>
      <c r="AB749" s="10"/>
      <c r="AC749" s="8">
        <f>ROUND(931.2,2)</f>
        <v>931.2</v>
      </c>
      <c r="AD749" s="9"/>
      <c r="AE749" s="9"/>
      <c r="AF749" s="9"/>
      <c r="AG749" s="10"/>
      <c r="AH749" s="8">
        <f t="shared" si="38"/>
        <v>0</v>
      </c>
      <c r="AI749" s="9"/>
      <c r="AJ749" s="10"/>
      <c r="AK749" s="25"/>
    </row>
    <row r="750" spans="1:37" x14ac:dyDescent="0.25">
      <c r="A750" s="2"/>
      <c r="B750" s="3"/>
      <c r="C750" s="3"/>
      <c r="D750" s="3"/>
      <c r="E750" s="4"/>
      <c r="F750" s="2"/>
      <c r="G750" s="3"/>
      <c r="H750" s="3"/>
      <c r="I750" s="3"/>
      <c r="J750" s="3"/>
      <c r="K750" s="3"/>
      <c r="L750" s="3"/>
      <c r="M750" s="4"/>
      <c r="N750" s="2"/>
      <c r="O750" s="3"/>
      <c r="P750" s="3"/>
      <c r="Q750" s="3"/>
      <c r="R750" s="4"/>
      <c r="S750" s="2" t="s">
        <v>107</v>
      </c>
      <c r="T750" s="3"/>
      <c r="U750" s="3"/>
      <c r="V750" s="3"/>
      <c r="W750" s="4"/>
      <c r="X750" s="8">
        <f>ROUND(50,2)</f>
        <v>50</v>
      </c>
      <c r="Y750" s="9"/>
      <c r="Z750" s="9"/>
      <c r="AA750" s="9"/>
      <c r="AB750" s="10"/>
      <c r="AC750" s="8">
        <f>ROUND(1280.4,2)</f>
        <v>1280.4000000000001</v>
      </c>
      <c r="AD750" s="9"/>
      <c r="AE750" s="9"/>
      <c r="AF750" s="9"/>
      <c r="AG750" s="10"/>
      <c r="AH750" s="8">
        <f t="shared" si="38"/>
        <v>0</v>
      </c>
      <c r="AI750" s="9"/>
      <c r="AJ750" s="10"/>
      <c r="AK750" s="25"/>
    </row>
    <row r="751" spans="1:37" x14ac:dyDescent="0.25">
      <c r="A751" s="2"/>
      <c r="B751" s="3"/>
      <c r="C751" s="3"/>
      <c r="D751" s="3"/>
      <c r="E751" s="4"/>
      <c r="F751" s="2"/>
      <c r="G751" s="3"/>
      <c r="H751" s="3"/>
      <c r="I751" s="3"/>
      <c r="J751" s="3"/>
      <c r="K751" s="3"/>
      <c r="L751" s="3"/>
      <c r="M751" s="4"/>
      <c r="N751" s="2"/>
      <c r="O751" s="3"/>
      <c r="P751" s="3"/>
      <c r="Q751" s="3"/>
      <c r="R751" s="4"/>
      <c r="S751" s="2" t="s">
        <v>112</v>
      </c>
      <c r="T751" s="3"/>
      <c r="U751" s="3"/>
      <c r="V751" s="3"/>
      <c r="W751" s="4"/>
      <c r="X751" s="8">
        <f>ROUND(10,2)</f>
        <v>10</v>
      </c>
      <c r="Y751" s="9"/>
      <c r="Z751" s="9"/>
      <c r="AA751" s="9"/>
      <c r="AB751" s="10"/>
      <c r="AC751" s="8">
        <f>ROUND(349.2,2)</f>
        <v>349.2</v>
      </c>
      <c r="AD751" s="9"/>
      <c r="AE751" s="9"/>
      <c r="AF751" s="9"/>
      <c r="AG751" s="10"/>
      <c r="AH751" s="8">
        <f t="shared" si="38"/>
        <v>0</v>
      </c>
      <c r="AI751" s="9"/>
      <c r="AJ751" s="10"/>
      <c r="AK751" s="25"/>
    </row>
    <row r="752" spans="1:37" x14ac:dyDescent="0.25">
      <c r="A752" s="2"/>
      <c r="B752" s="3"/>
      <c r="C752" s="3"/>
      <c r="D752" s="3"/>
      <c r="E752" s="4"/>
      <c r="F752" s="2"/>
      <c r="G752" s="3"/>
      <c r="H752" s="3"/>
      <c r="I752" s="3"/>
      <c r="J752" s="3"/>
      <c r="K752" s="3"/>
      <c r="L752" s="3"/>
      <c r="M752" s="4"/>
      <c r="N752" s="2"/>
      <c r="O752" s="3"/>
      <c r="P752" s="3"/>
      <c r="Q752" s="3"/>
      <c r="R752" s="4"/>
      <c r="S752" s="2" t="s">
        <v>105</v>
      </c>
      <c r="T752" s="3"/>
      <c r="U752" s="3"/>
      <c r="V752" s="3"/>
      <c r="W752" s="4"/>
      <c r="X752" s="8">
        <f>ROUND(40,2)</f>
        <v>40</v>
      </c>
      <c r="Y752" s="9"/>
      <c r="Z752" s="9"/>
      <c r="AA752" s="9"/>
      <c r="AB752" s="10"/>
      <c r="AC752" s="8">
        <f>ROUND(931.2,2)</f>
        <v>931.2</v>
      </c>
      <c r="AD752" s="9"/>
      <c r="AE752" s="9"/>
      <c r="AF752" s="9"/>
      <c r="AG752" s="10"/>
      <c r="AH752" s="8">
        <f t="shared" si="38"/>
        <v>0</v>
      </c>
      <c r="AI752" s="9"/>
      <c r="AJ752" s="10"/>
      <c r="AK752" s="25"/>
    </row>
    <row r="753" spans="1:37" x14ac:dyDescent="0.25">
      <c r="A753" s="2"/>
      <c r="B753" s="3"/>
      <c r="C753" s="3"/>
      <c r="D753" s="3"/>
      <c r="E753" s="4"/>
      <c r="F753" s="2"/>
      <c r="G753" s="3"/>
      <c r="H753" s="3"/>
      <c r="I753" s="3"/>
      <c r="J753" s="3"/>
      <c r="K753" s="3"/>
      <c r="L753" s="3"/>
      <c r="M753" s="4"/>
      <c r="N753" s="2"/>
      <c r="O753" s="3"/>
      <c r="P753" s="3"/>
      <c r="Q753" s="3"/>
      <c r="R753" s="4"/>
      <c r="S753" s="2" t="s">
        <v>111</v>
      </c>
      <c r="T753" s="3"/>
      <c r="U753" s="3"/>
      <c r="V753" s="3"/>
      <c r="W753" s="4"/>
      <c r="X753" s="8">
        <f>ROUND(10,2)</f>
        <v>10</v>
      </c>
      <c r="Y753" s="9"/>
      <c r="Z753" s="9"/>
      <c r="AA753" s="9"/>
      <c r="AB753" s="10"/>
      <c r="AC753" s="8">
        <f>ROUND(349.2,2)</f>
        <v>349.2</v>
      </c>
      <c r="AD753" s="9"/>
      <c r="AE753" s="9"/>
      <c r="AF753" s="9"/>
      <c r="AG753" s="10"/>
      <c r="AH753" s="8">
        <f t="shared" si="38"/>
        <v>0</v>
      </c>
      <c r="AI753" s="9"/>
      <c r="AJ753" s="10"/>
      <c r="AK753" s="25"/>
    </row>
    <row r="754" spans="1:37" x14ac:dyDescent="0.25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4"/>
      <c r="O754" s="14"/>
      <c r="P754" s="14"/>
      <c r="Q754" s="14"/>
      <c r="R754" s="14"/>
      <c r="S754" s="12"/>
      <c r="T754" s="12"/>
      <c r="U754" s="12"/>
      <c r="V754" s="12"/>
      <c r="W754" s="12"/>
      <c r="X754" s="15">
        <f>ROUND(240,2)</f>
        <v>240</v>
      </c>
      <c r="Y754" s="15"/>
      <c r="Z754" s="15"/>
      <c r="AA754" s="15"/>
      <c r="AB754" s="15"/>
      <c r="AC754" s="15">
        <f>ROUND(6052.8,2)</f>
        <v>6052.8</v>
      </c>
      <c r="AD754" s="15"/>
      <c r="AE754" s="15"/>
      <c r="AF754" s="15"/>
      <c r="AG754" s="15"/>
      <c r="AH754" s="15">
        <f t="shared" si="38"/>
        <v>0</v>
      </c>
      <c r="AI754" s="15"/>
      <c r="AJ754" s="16"/>
      <c r="AK754" s="25"/>
    </row>
    <row r="755" spans="1:37" x14ac:dyDescent="0.25">
      <c r="A755" s="1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4" t="s">
        <v>64</v>
      </c>
      <c r="O755" s="14"/>
      <c r="P755" s="14"/>
      <c r="Q755" s="14"/>
      <c r="R755" s="14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24"/>
      <c r="AK755" s="25"/>
    </row>
    <row r="756" spans="1:37" x14ac:dyDescent="0.25">
      <c r="A756" s="2"/>
      <c r="B756" s="3"/>
      <c r="C756" s="3"/>
      <c r="D756" s="3"/>
      <c r="E756" s="4"/>
      <c r="F756" s="2"/>
      <c r="G756" s="3"/>
      <c r="H756" s="3"/>
      <c r="I756" s="3"/>
      <c r="J756" s="3"/>
      <c r="K756" s="3"/>
      <c r="L756" s="3"/>
      <c r="M756" s="4"/>
      <c r="N756" s="2"/>
      <c r="O756" s="3"/>
      <c r="P756" s="3"/>
      <c r="Q756" s="3"/>
      <c r="R756" s="4"/>
      <c r="S756" s="2" t="s">
        <v>107</v>
      </c>
      <c r="T756" s="3"/>
      <c r="U756" s="3"/>
      <c r="V756" s="3"/>
      <c r="W756" s="4"/>
      <c r="X756" s="8">
        <f>ROUND(51.25,2)</f>
        <v>51.25</v>
      </c>
      <c r="Y756" s="9"/>
      <c r="Z756" s="9"/>
      <c r="AA756" s="9"/>
      <c r="AB756" s="10"/>
      <c r="AC756" s="8">
        <f>ROUND(1353.05625,2)</f>
        <v>1353.06</v>
      </c>
      <c r="AD756" s="9"/>
      <c r="AE756" s="9"/>
      <c r="AF756" s="9"/>
      <c r="AG756" s="10"/>
      <c r="AH756" s="8">
        <f t="shared" ref="AH756:AH763" si="39">ROUND(0,2)</f>
        <v>0</v>
      </c>
      <c r="AI756" s="9"/>
      <c r="AJ756" s="10"/>
      <c r="AK756" s="25"/>
    </row>
    <row r="757" spans="1:37" x14ac:dyDescent="0.25">
      <c r="A757" s="2"/>
      <c r="B757" s="3"/>
      <c r="C757" s="3"/>
      <c r="D757" s="3"/>
      <c r="E757" s="4"/>
      <c r="F757" s="2"/>
      <c r="G757" s="3"/>
      <c r="H757" s="3"/>
      <c r="I757" s="3"/>
      <c r="J757" s="3"/>
      <c r="K757" s="3"/>
      <c r="L757" s="3"/>
      <c r="M757" s="4"/>
      <c r="N757" s="2"/>
      <c r="O757" s="3"/>
      <c r="P757" s="3"/>
      <c r="Q757" s="3"/>
      <c r="R757" s="4"/>
      <c r="S757" s="2" t="s">
        <v>110</v>
      </c>
      <c r="T757" s="3"/>
      <c r="U757" s="3"/>
      <c r="V757" s="3"/>
      <c r="W757" s="4"/>
      <c r="X757" s="8">
        <f>ROUND(40,2)</f>
        <v>40</v>
      </c>
      <c r="Y757" s="9"/>
      <c r="Z757" s="9"/>
      <c r="AA757" s="9"/>
      <c r="AB757" s="10"/>
      <c r="AC757" s="8">
        <f>ROUND(951.6,2)</f>
        <v>951.6</v>
      </c>
      <c r="AD757" s="9"/>
      <c r="AE757" s="9"/>
      <c r="AF757" s="9"/>
      <c r="AG757" s="10"/>
      <c r="AH757" s="8">
        <f t="shared" si="39"/>
        <v>0</v>
      </c>
      <c r="AI757" s="9"/>
      <c r="AJ757" s="10"/>
      <c r="AK757" s="25"/>
    </row>
    <row r="758" spans="1:37" x14ac:dyDescent="0.25">
      <c r="A758" s="2"/>
      <c r="B758" s="3"/>
      <c r="C758" s="3"/>
      <c r="D758" s="3"/>
      <c r="E758" s="4"/>
      <c r="F758" s="2"/>
      <c r="G758" s="3"/>
      <c r="H758" s="3"/>
      <c r="I758" s="3"/>
      <c r="J758" s="3"/>
      <c r="K758" s="3"/>
      <c r="L758" s="3"/>
      <c r="M758" s="4"/>
      <c r="N758" s="2"/>
      <c r="O758" s="3"/>
      <c r="P758" s="3"/>
      <c r="Q758" s="3"/>
      <c r="R758" s="4"/>
      <c r="S758" s="2" t="s">
        <v>112</v>
      </c>
      <c r="T758" s="3"/>
      <c r="U758" s="3"/>
      <c r="V758" s="3"/>
      <c r="W758" s="4"/>
      <c r="X758" s="8">
        <f>ROUND(11.25,2)</f>
        <v>11.25</v>
      </c>
      <c r="Y758" s="9"/>
      <c r="Z758" s="9"/>
      <c r="AA758" s="9"/>
      <c r="AB758" s="10"/>
      <c r="AC758" s="8">
        <f>ROUND(401.45625,2)</f>
        <v>401.46</v>
      </c>
      <c r="AD758" s="9"/>
      <c r="AE758" s="9"/>
      <c r="AF758" s="9"/>
      <c r="AG758" s="10"/>
      <c r="AH758" s="8">
        <f t="shared" si="39"/>
        <v>0</v>
      </c>
      <c r="AI758" s="9"/>
      <c r="AJ758" s="10"/>
      <c r="AK758" s="25"/>
    </row>
    <row r="759" spans="1:37" x14ac:dyDescent="0.25">
      <c r="A759" s="2"/>
      <c r="B759" s="3"/>
      <c r="C759" s="3"/>
      <c r="D759" s="3"/>
      <c r="E759" s="4"/>
      <c r="F759" s="2"/>
      <c r="G759" s="3"/>
      <c r="H759" s="3"/>
      <c r="I759" s="3"/>
      <c r="J759" s="3"/>
      <c r="K759" s="3"/>
      <c r="L759" s="3"/>
      <c r="M759" s="4"/>
      <c r="N759" s="2"/>
      <c r="O759" s="3"/>
      <c r="P759" s="3"/>
      <c r="Q759" s="3"/>
      <c r="R759" s="4"/>
      <c r="S759" s="2" t="s">
        <v>104</v>
      </c>
      <c r="T759" s="3"/>
      <c r="U759" s="3"/>
      <c r="V759" s="3"/>
      <c r="W759" s="4"/>
      <c r="X759" s="8">
        <f>ROUND(40,2)</f>
        <v>40</v>
      </c>
      <c r="Y759" s="9"/>
      <c r="Z759" s="9"/>
      <c r="AA759" s="9"/>
      <c r="AB759" s="10"/>
      <c r="AC759" s="8">
        <f>ROUND(951.6,2)</f>
        <v>951.6</v>
      </c>
      <c r="AD759" s="9"/>
      <c r="AE759" s="9"/>
      <c r="AF759" s="9"/>
      <c r="AG759" s="10"/>
      <c r="AH759" s="8">
        <f t="shared" si="39"/>
        <v>0</v>
      </c>
      <c r="AI759" s="9"/>
      <c r="AJ759" s="10"/>
      <c r="AK759" s="25"/>
    </row>
    <row r="760" spans="1:37" x14ac:dyDescent="0.25">
      <c r="A760" s="2"/>
      <c r="B760" s="3"/>
      <c r="C760" s="3"/>
      <c r="D760" s="3"/>
      <c r="E760" s="4"/>
      <c r="F760" s="2"/>
      <c r="G760" s="3"/>
      <c r="H760" s="3"/>
      <c r="I760" s="3"/>
      <c r="J760" s="3"/>
      <c r="K760" s="3"/>
      <c r="L760" s="3"/>
      <c r="M760" s="4"/>
      <c r="N760" s="2"/>
      <c r="O760" s="3"/>
      <c r="P760" s="3"/>
      <c r="Q760" s="3"/>
      <c r="R760" s="4"/>
      <c r="S760" s="2" t="s">
        <v>105</v>
      </c>
      <c r="T760" s="3"/>
      <c r="U760" s="3"/>
      <c r="V760" s="3"/>
      <c r="W760" s="4"/>
      <c r="X760" s="8">
        <f>ROUND(40,2)</f>
        <v>40</v>
      </c>
      <c r="Y760" s="9"/>
      <c r="Z760" s="9"/>
      <c r="AA760" s="9"/>
      <c r="AB760" s="10"/>
      <c r="AC760" s="8">
        <f>ROUND(951.6,2)</f>
        <v>951.6</v>
      </c>
      <c r="AD760" s="9"/>
      <c r="AE760" s="9"/>
      <c r="AF760" s="9"/>
      <c r="AG760" s="10"/>
      <c r="AH760" s="8">
        <f t="shared" si="39"/>
        <v>0</v>
      </c>
      <c r="AI760" s="9"/>
      <c r="AJ760" s="10"/>
      <c r="AK760" s="25"/>
    </row>
    <row r="761" spans="1:37" x14ac:dyDescent="0.25">
      <c r="A761" s="2"/>
      <c r="B761" s="3"/>
      <c r="C761" s="3"/>
      <c r="D761" s="3"/>
      <c r="E761" s="4"/>
      <c r="F761" s="2"/>
      <c r="G761" s="3"/>
      <c r="H761" s="3"/>
      <c r="I761" s="3"/>
      <c r="J761" s="3"/>
      <c r="K761" s="3"/>
      <c r="L761" s="3"/>
      <c r="M761" s="4"/>
      <c r="N761" s="2"/>
      <c r="O761" s="3"/>
      <c r="P761" s="3"/>
      <c r="Q761" s="3"/>
      <c r="R761" s="4"/>
      <c r="S761" s="2" t="s">
        <v>108</v>
      </c>
      <c r="T761" s="3"/>
      <c r="U761" s="3"/>
      <c r="V761" s="3"/>
      <c r="W761" s="4"/>
      <c r="X761" s="8">
        <f>ROUND(51.25,2)</f>
        <v>51.25</v>
      </c>
      <c r="Y761" s="9"/>
      <c r="Z761" s="9"/>
      <c r="AA761" s="9"/>
      <c r="AB761" s="10"/>
      <c r="AC761" s="8">
        <f>ROUND(1353.05625,2)</f>
        <v>1353.06</v>
      </c>
      <c r="AD761" s="9"/>
      <c r="AE761" s="9"/>
      <c r="AF761" s="9"/>
      <c r="AG761" s="10"/>
      <c r="AH761" s="8">
        <f t="shared" si="39"/>
        <v>0</v>
      </c>
      <c r="AI761" s="9"/>
      <c r="AJ761" s="10"/>
      <c r="AK761" s="25"/>
    </row>
    <row r="762" spans="1:37" x14ac:dyDescent="0.25">
      <c r="A762" s="2"/>
      <c r="B762" s="3"/>
      <c r="C762" s="3"/>
      <c r="D762" s="3"/>
      <c r="E762" s="4"/>
      <c r="F762" s="2"/>
      <c r="G762" s="3"/>
      <c r="H762" s="3"/>
      <c r="I762" s="3"/>
      <c r="J762" s="3"/>
      <c r="K762" s="3"/>
      <c r="L762" s="3"/>
      <c r="M762" s="4"/>
      <c r="N762" s="2"/>
      <c r="O762" s="3"/>
      <c r="P762" s="3"/>
      <c r="Q762" s="3"/>
      <c r="R762" s="4"/>
      <c r="S762" s="2" t="s">
        <v>111</v>
      </c>
      <c r="T762" s="3"/>
      <c r="U762" s="3"/>
      <c r="V762" s="3"/>
      <c r="W762" s="4"/>
      <c r="X762" s="8">
        <f>ROUND(11.25,2)</f>
        <v>11.25</v>
      </c>
      <c r="Y762" s="9"/>
      <c r="Z762" s="9"/>
      <c r="AA762" s="9"/>
      <c r="AB762" s="10"/>
      <c r="AC762" s="8">
        <f>ROUND(401.45625,2)</f>
        <v>401.46</v>
      </c>
      <c r="AD762" s="9"/>
      <c r="AE762" s="9"/>
      <c r="AF762" s="9"/>
      <c r="AG762" s="10"/>
      <c r="AH762" s="8">
        <f t="shared" si="39"/>
        <v>0</v>
      </c>
      <c r="AI762" s="9"/>
      <c r="AJ762" s="10"/>
      <c r="AK762" s="25"/>
    </row>
    <row r="763" spans="1:37" x14ac:dyDescent="0.25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4"/>
      <c r="O763" s="14"/>
      <c r="P763" s="14"/>
      <c r="Q763" s="14"/>
      <c r="R763" s="14"/>
      <c r="S763" s="12"/>
      <c r="T763" s="12"/>
      <c r="U763" s="12"/>
      <c r="V763" s="12"/>
      <c r="W763" s="12"/>
      <c r="X763" s="15">
        <f>ROUND(245,2)</f>
        <v>245</v>
      </c>
      <c r="Y763" s="15"/>
      <c r="Z763" s="15"/>
      <c r="AA763" s="15"/>
      <c r="AB763" s="15"/>
      <c r="AC763" s="15">
        <f>ROUND(6363.825,2)</f>
        <v>6363.83</v>
      </c>
      <c r="AD763" s="15"/>
      <c r="AE763" s="15"/>
      <c r="AF763" s="15"/>
      <c r="AG763" s="15"/>
      <c r="AH763" s="15">
        <f t="shared" si="39"/>
        <v>0</v>
      </c>
      <c r="AI763" s="15"/>
      <c r="AJ763" s="16"/>
      <c r="AK763" s="25"/>
    </row>
    <row r="764" spans="1:37" x14ac:dyDescent="0.25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4" t="s">
        <v>65</v>
      </c>
      <c r="O764" s="14"/>
      <c r="P764" s="14"/>
      <c r="Q764" s="14"/>
      <c r="R764" s="14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24"/>
      <c r="AK764" s="25"/>
    </row>
    <row r="765" spans="1:37" x14ac:dyDescent="0.25">
      <c r="A765" s="2"/>
      <c r="B765" s="3"/>
      <c r="C765" s="3"/>
      <c r="D765" s="3"/>
      <c r="E765" s="4"/>
      <c r="F765" s="2"/>
      <c r="G765" s="3"/>
      <c r="H765" s="3"/>
      <c r="I765" s="3"/>
      <c r="J765" s="3"/>
      <c r="K765" s="3"/>
      <c r="L765" s="3"/>
      <c r="M765" s="4"/>
      <c r="N765" s="2"/>
      <c r="O765" s="3"/>
      <c r="P765" s="3"/>
      <c r="Q765" s="3"/>
      <c r="R765" s="4"/>
      <c r="S765" s="2" t="s">
        <v>112</v>
      </c>
      <c r="T765" s="3"/>
      <c r="U765" s="3"/>
      <c r="V765" s="3"/>
      <c r="W765" s="4"/>
      <c r="X765" s="8">
        <f>ROUND(9.25,2)</f>
        <v>9.25</v>
      </c>
      <c r="Y765" s="9"/>
      <c r="Z765" s="9"/>
      <c r="AA765" s="9"/>
      <c r="AB765" s="10"/>
      <c r="AC765" s="8">
        <f>ROUND(359.64,2)</f>
        <v>359.64</v>
      </c>
      <c r="AD765" s="9"/>
      <c r="AE765" s="9"/>
      <c r="AF765" s="9"/>
      <c r="AG765" s="10"/>
      <c r="AH765" s="8">
        <f t="shared" ref="AH765:AH774" si="40">ROUND(0,2)</f>
        <v>0</v>
      </c>
      <c r="AI765" s="9"/>
      <c r="AJ765" s="10"/>
      <c r="AK765" s="25"/>
    </row>
    <row r="766" spans="1:37" x14ac:dyDescent="0.25">
      <c r="A766" s="2"/>
      <c r="B766" s="3"/>
      <c r="C766" s="3"/>
      <c r="D766" s="3"/>
      <c r="E766" s="4"/>
      <c r="F766" s="2"/>
      <c r="G766" s="3"/>
      <c r="H766" s="3"/>
      <c r="I766" s="3"/>
      <c r="J766" s="3"/>
      <c r="K766" s="3"/>
      <c r="L766" s="3"/>
      <c r="M766" s="4"/>
      <c r="N766" s="2"/>
      <c r="O766" s="3"/>
      <c r="P766" s="3"/>
      <c r="Q766" s="3"/>
      <c r="R766" s="4"/>
      <c r="S766" s="2" t="s">
        <v>109</v>
      </c>
      <c r="T766" s="3"/>
      <c r="U766" s="3"/>
      <c r="V766" s="3"/>
      <c r="W766" s="4"/>
      <c r="X766" s="8">
        <f>ROUND(40,2)</f>
        <v>40</v>
      </c>
      <c r="Y766" s="9"/>
      <c r="Z766" s="9"/>
      <c r="AA766" s="9"/>
      <c r="AB766" s="10"/>
      <c r="AC766" s="8">
        <f>ROUND(20,2)</f>
        <v>20</v>
      </c>
      <c r="AD766" s="9"/>
      <c r="AE766" s="9"/>
      <c r="AF766" s="9"/>
      <c r="AG766" s="10"/>
      <c r="AH766" s="8">
        <f t="shared" si="40"/>
        <v>0</v>
      </c>
      <c r="AI766" s="9"/>
      <c r="AJ766" s="10"/>
      <c r="AK766" s="25"/>
    </row>
    <row r="767" spans="1:37" x14ac:dyDescent="0.25">
      <c r="A767" s="2"/>
      <c r="B767" s="3"/>
      <c r="C767" s="3"/>
      <c r="D767" s="3"/>
      <c r="E767" s="4"/>
      <c r="F767" s="2"/>
      <c r="G767" s="3"/>
      <c r="H767" s="3"/>
      <c r="I767" s="3"/>
      <c r="J767" s="3"/>
      <c r="K767" s="3"/>
      <c r="L767" s="3"/>
      <c r="M767" s="4"/>
      <c r="N767" s="2"/>
      <c r="O767" s="3"/>
      <c r="P767" s="3"/>
      <c r="Q767" s="3"/>
      <c r="R767" s="4"/>
      <c r="S767" s="2" t="s">
        <v>104</v>
      </c>
      <c r="T767" s="3"/>
      <c r="U767" s="3"/>
      <c r="V767" s="3"/>
      <c r="W767" s="4"/>
      <c r="X767" s="8">
        <f>ROUND(40,2)</f>
        <v>40</v>
      </c>
      <c r="Y767" s="9"/>
      <c r="Z767" s="9"/>
      <c r="AA767" s="9"/>
      <c r="AB767" s="10"/>
      <c r="AC767" s="8">
        <f>ROUND(1036.8,2)</f>
        <v>1036.8</v>
      </c>
      <c r="AD767" s="9"/>
      <c r="AE767" s="9"/>
      <c r="AF767" s="9"/>
      <c r="AG767" s="10"/>
      <c r="AH767" s="8">
        <f t="shared" si="40"/>
        <v>0</v>
      </c>
      <c r="AI767" s="9"/>
      <c r="AJ767" s="10"/>
      <c r="AK767" s="25"/>
    </row>
    <row r="768" spans="1:37" x14ac:dyDescent="0.25">
      <c r="A768" s="2"/>
      <c r="B768" s="3"/>
      <c r="C768" s="3"/>
      <c r="D768" s="3"/>
      <c r="E768" s="4"/>
      <c r="F768" s="2"/>
      <c r="G768" s="3"/>
      <c r="H768" s="3"/>
      <c r="I768" s="3"/>
      <c r="J768" s="3"/>
      <c r="K768" s="3"/>
      <c r="L768" s="3"/>
      <c r="M768" s="4"/>
      <c r="N768" s="2"/>
      <c r="O768" s="3"/>
      <c r="P768" s="3"/>
      <c r="Q768" s="3"/>
      <c r="R768" s="4"/>
      <c r="S768" s="2" t="s">
        <v>107</v>
      </c>
      <c r="T768" s="3"/>
      <c r="U768" s="3"/>
      <c r="V768" s="3"/>
      <c r="W768" s="4"/>
      <c r="X768" s="8">
        <f>ROUND(49.25,2)</f>
        <v>49.25</v>
      </c>
      <c r="Y768" s="9"/>
      <c r="Z768" s="9"/>
      <c r="AA768" s="9"/>
      <c r="AB768" s="10"/>
      <c r="AC768" s="8">
        <f>ROUND(1396.44,2)</f>
        <v>1396.44</v>
      </c>
      <c r="AD768" s="9"/>
      <c r="AE768" s="9"/>
      <c r="AF768" s="9"/>
      <c r="AG768" s="10"/>
      <c r="AH768" s="8">
        <f t="shared" si="40"/>
        <v>0</v>
      </c>
      <c r="AI768" s="9"/>
      <c r="AJ768" s="10"/>
      <c r="AK768" s="25"/>
    </row>
    <row r="769" spans="1:37" x14ac:dyDescent="0.25">
      <c r="A769" s="2"/>
      <c r="B769" s="3"/>
      <c r="C769" s="3"/>
      <c r="D769" s="3"/>
      <c r="E769" s="4"/>
      <c r="F769" s="2"/>
      <c r="G769" s="3"/>
      <c r="H769" s="3"/>
      <c r="I769" s="3"/>
      <c r="J769" s="3"/>
      <c r="K769" s="3"/>
      <c r="L769" s="3"/>
      <c r="M769" s="4"/>
      <c r="N769" s="2"/>
      <c r="O769" s="3"/>
      <c r="P769" s="3"/>
      <c r="Q769" s="3"/>
      <c r="R769" s="4"/>
      <c r="S769" s="2" t="s">
        <v>111</v>
      </c>
      <c r="T769" s="3"/>
      <c r="U769" s="3"/>
      <c r="V769" s="3"/>
      <c r="W769" s="4"/>
      <c r="X769" s="8">
        <f>ROUND(9.25,2)</f>
        <v>9.25</v>
      </c>
      <c r="Y769" s="9"/>
      <c r="Z769" s="9"/>
      <c r="AA769" s="9"/>
      <c r="AB769" s="10"/>
      <c r="AC769" s="8">
        <f>ROUND(359.64,2)</f>
        <v>359.64</v>
      </c>
      <c r="AD769" s="9"/>
      <c r="AE769" s="9"/>
      <c r="AF769" s="9"/>
      <c r="AG769" s="10"/>
      <c r="AH769" s="8">
        <f t="shared" si="40"/>
        <v>0</v>
      </c>
      <c r="AI769" s="9"/>
      <c r="AJ769" s="10"/>
      <c r="AK769" s="25"/>
    </row>
    <row r="770" spans="1:37" x14ac:dyDescent="0.25">
      <c r="A770" s="2"/>
      <c r="B770" s="3"/>
      <c r="C770" s="3"/>
      <c r="D770" s="3"/>
      <c r="E770" s="4"/>
      <c r="F770" s="2"/>
      <c r="G770" s="3"/>
      <c r="H770" s="3"/>
      <c r="I770" s="3"/>
      <c r="J770" s="3"/>
      <c r="K770" s="3"/>
      <c r="L770" s="3"/>
      <c r="M770" s="4"/>
      <c r="N770" s="2"/>
      <c r="O770" s="3"/>
      <c r="P770" s="3"/>
      <c r="Q770" s="3"/>
      <c r="R770" s="4"/>
      <c r="S770" s="2" t="s">
        <v>105</v>
      </c>
      <c r="T770" s="3"/>
      <c r="U770" s="3"/>
      <c r="V770" s="3"/>
      <c r="W770" s="4"/>
      <c r="X770" s="8">
        <f>ROUND(40,2)</f>
        <v>40</v>
      </c>
      <c r="Y770" s="9"/>
      <c r="Z770" s="9"/>
      <c r="AA770" s="9"/>
      <c r="AB770" s="10"/>
      <c r="AC770" s="8">
        <f>ROUND(1036.8,2)</f>
        <v>1036.8</v>
      </c>
      <c r="AD770" s="9"/>
      <c r="AE770" s="9"/>
      <c r="AF770" s="9"/>
      <c r="AG770" s="10"/>
      <c r="AH770" s="8">
        <f t="shared" si="40"/>
        <v>0</v>
      </c>
      <c r="AI770" s="9"/>
      <c r="AJ770" s="10"/>
      <c r="AK770" s="25"/>
    </row>
    <row r="771" spans="1:37" x14ac:dyDescent="0.25">
      <c r="A771" s="2"/>
      <c r="B771" s="3"/>
      <c r="C771" s="3"/>
      <c r="D771" s="3"/>
      <c r="E771" s="4"/>
      <c r="F771" s="2"/>
      <c r="G771" s="3"/>
      <c r="H771" s="3"/>
      <c r="I771" s="3"/>
      <c r="J771" s="3"/>
      <c r="K771" s="3"/>
      <c r="L771" s="3"/>
      <c r="M771" s="4"/>
      <c r="N771" s="2"/>
      <c r="O771" s="3"/>
      <c r="P771" s="3"/>
      <c r="Q771" s="3"/>
      <c r="R771" s="4"/>
      <c r="S771" s="2" t="s">
        <v>106</v>
      </c>
      <c r="T771" s="3"/>
      <c r="U771" s="3"/>
      <c r="V771" s="3"/>
      <c r="W771" s="4"/>
      <c r="X771" s="8">
        <f>ROUND(9.25,2)</f>
        <v>9.25</v>
      </c>
      <c r="Y771" s="9"/>
      <c r="Z771" s="9"/>
      <c r="AA771" s="9"/>
      <c r="AB771" s="10"/>
      <c r="AC771" s="8">
        <f>ROUND(6.9375,2)</f>
        <v>6.94</v>
      </c>
      <c r="AD771" s="9"/>
      <c r="AE771" s="9"/>
      <c r="AF771" s="9"/>
      <c r="AG771" s="10"/>
      <c r="AH771" s="8">
        <f t="shared" si="40"/>
        <v>0</v>
      </c>
      <c r="AI771" s="9"/>
      <c r="AJ771" s="10"/>
      <c r="AK771" s="25"/>
    </row>
    <row r="772" spans="1:37" x14ac:dyDescent="0.25">
      <c r="A772" s="2"/>
      <c r="B772" s="3"/>
      <c r="C772" s="3"/>
      <c r="D772" s="3"/>
      <c r="E772" s="4"/>
      <c r="F772" s="2"/>
      <c r="G772" s="3"/>
      <c r="H772" s="3"/>
      <c r="I772" s="3"/>
      <c r="J772" s="3"/>
      <c r="K772" s="3"/>
      <c r="L772" s="3"/>
      <c r="M772" s="4"/>
      <c r="N772" s="2"/>
      <c r="O772" s="3"/>
      <c r="P772" s="3"/>
      <c r="Q772" s="3"/>
      <c r="R772" s="4"/>
      <c r="S772" s="2" t="s">
        <v>110</v>
      </c>
      <c r="T772" s="3"/>
      <c r="U772" s="3"/>
      <c r="V772" s="3"/>
      <c r="W772" s="4"/>
      <c r="X772" s="8">
        <f>ROUND(40,2)</f>
        <v>40</v>
      </c>
      <c r="Y772" s="9"/>
      <c r="Z772" s="9"/>
      <c r="AA772" s="9"/>
      <c r="AB772" s="10"/>
      <c r="AC772" s="8">
        <f>ROUND(1036.8,2)</f>
        <v>1036.8</v>
      </c>
      <c r="AD772" s="9"/>
      <c r="AE772" s="9"/>
      <c r="AF772" s="9"/>
      <c r="AG772" s="10"/>
      <c r="AH772" s="8">
        <f t="shared" si="40"/>
        <v>0</v>
      </c>
      <c r="AI772" s="9"/>
      <c r="AJ772" s="10"/>
      <c r="AK772" s="25"/>
    </row>
    <row r="773" spans="1:37" x14ac:dyDescent="0.25">
      <c r="A773" s="2"/>
      <c r="B773" s="3"/>
      <c r="C773" s="3"/>
      <c r="D773" s="3"/>
      <c r="E773" s="4"/>
      <c r="F773" s="2"/>
      <c r="G773" s="3"/>
      <c r="H773" s="3"/>
      <c r="I773" s="3"/>
      <c r="J773" s="3"/>
      <c r="K773" s="3"/>
      <c r="L773" s="3"/>
      <c r="M773" s="4"/>
      <c r="N773" s="2"/>
      <c r="O773" s="3"/>
      <c r="P773" s="3"/>
      <c r="Q773" s="3"/>
      <c r="R773" s="4"/>
      <c r="S773" s="2" t="s">
        <v>108</v>
      </c>
      <c r="T773" s="3"/>
      <c r="U773" s="3"/>
      <c r="V773" s="3"/>
      <c r="W773" s="4"/>
      <c r="X773" s="8">
        <f>ROUND(49.25,2)</f>
        <v>49.25</v>
      </c>
      <c r="Y773" s="9"/>
      <c r="Z773" s="9"/>
      <c r="AA773" s="9"/>
      <c r="AB773" s="10"/>
      <c r="AC773" s="8">
        <f>ROUND(1396.44,2)</f>
        <v>1396.44</v>
      </c>
      <c r="AD773" s="9"/>
      <c r="AE773" s="9"/>
      <c r="AF773" s="9"/>
      <c r="AG773" s="10"/>
      <c r="AH773" s="8">
        <f t="shared" si="40"/>
        <v>0</v>
      </c>
      <c r="AI773" s="9"/>
      <c r="AJ773" s="10"/>
      <c r="AK773" s="25"/>
    </row>
    <row r="774" spans="1:37" x14ac:dyDescent="0.25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4"/>
      <c r="O774" s="14"/>
      <c r="P774" s="14"/>
      <c r="Q774" s="14"/>
      <c r="R774" s="14"/>
      <c r="S774" s="12"/>
      <c r="T774" s="12"/>
      <c r="U774" s="12"/>
      <c r="V774" s="12"/>
      <c r="W774" s="12"/>
      <c r="X774" s="15">
        <f>ROUND(286.25,2)</f>
        <v>286.25</v>
      </c>
      <c r="Y774" s="15"/>
      <c r="Z774" s="15"/>
      <c r="AA774" s="15"/>
      <c r="AB774" s="15"/>
      <c r="AC774" s="15">
        <f>ROUND(6649.49749999999,2)</f>
        <v>6649.5</v>
      </c>
      <c r="AD774" s="15"/>
      <c r="AE774" s="15"/>
      <c r="AF774" s="15"/>
      <c r="AG774" s="15"/>
      <c r="AH774" s="15">
        <f t="shared" si="40"/>
        <v>0</v>
      </c>
      <c r="AI774" s="15"/>
      <c r="AJ774" s="16"/>
      <c r="AK774" s="25"/>
    </row>
    <row r="775" spans="1:37" x14ac:dyDescent="0.25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4" t="s">
        <v>66</v>
      </c>
      <c r="O775" s="14"/>
      <c r="P775" s="14"/>
      <c r="Q775" s="14"/>
      <c r="R775" s="14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24"/>
      <c r="AK775" s="25"/>
    </row>
    <row r="776" spans="1:37" x14ac:dyDescent="0.25">
      <c r="A776" s="2"/>
      <c r="B776" s="3"/>
      <c r="C776" s="3"/>
      <c r="D776" s="3"/>
      <c r="E776" s="4"/>
      <c r="F776" s="2"/>
      <c r="G776" s="3"/>
      <c r="H776" s="3"/>
      <c r="I776" s="3"/>
      <c r="J776" s="3"/>
      <c r="K776" s="3"/>
      <c r="L776" s="3"/>
      <c r="M776" s="4"/>
      <c r="N776" s="2"/>
      <c r="O776" s="3"/>
      <c r="P776" s="3"/>
      <c r="Q776" s="3"/>
      <c r="R776" s="4"/>
      <c r="S776" s="2" t="s">
        <v>112</v>
      </c>
      <c r="T776" s="3"/>
      <c r="U776" s="3"/>
      <c r="V776" s="3"/>
      <c r="W776" s="4"/>
      <c r="X776" s="8">
        <f>ROUND(8,2)</f>
        <v>8</v>
      </c>
      <c r="Y776" s="9"/>
      <c r="Z776" s="9"/>
      <c r="AA776" s="9"/>
      <c r="AB776" s="10"/>
      <c r="AC776" s="8">
        <f>ROUND(294,2)</f>
        <v>294</v>
      </c>
      <c r="AD776" s="9"/>
      <c r="AE776" s="9"/>
      <c r="AF776" s="9"/>
      <c r="AG776" s="10"/>
      <c r="AH776" s="8">
        <f t="shared" ref="AH776:AH785" si="41">ROUND(0,2)</f>
        <v>0</v>
      </c>
      <c r="AI776" s="9"/>
      <c r="AJ776" s="10"/>
      <c r="AK776" s="25"/>
    </row>
    <row r="777" spans="1:37" x14ac:dyDescent="0.25">
      <c r="A777" s="2"/>
      <c r="B777" s="3"/>
      <c r="C777" s="3"/>
      <c r="D777" s="3"/>
      <c r="E777" s="4"/>
      <c r="F777" s="2"/>
      <c r="G777" s="3"/>
      <c r="H777" s="3"/>
      <c r="I777" s="3"/>
      <c r="J777" s="3"/>
      <c r="K777" s="3"/>
      <c r="L777" s="3"/>
      <c r="M777" s="4"/>
      <c r="N777" s="2"/>
      <c r="O777" s="3"/>
      <c r="P777" s="3"/>
      <c r="Q777" s="3"/>
      <c r="R777" s="4"/>
      <c r="S777" s="2" t="s">
        <v>111</v>
      </c>
      <c r="T777" s="3"/>
      <c r="U777" s="3"/>
      <c r="V777" s="3"/>
      <c r="W777" s="4"/>
      <c r="X777" s="8">
        <f>ROUND(8,2)</f>
        <v>8</v>
      </c>
      <c r="Y777" s="9"/>
      <c r="Z777" s="9"/>
      <c r="AA777" s="9"/>
      <c r="AB777" s="10"/>
      <c r="AC777" s="8">
        <f>ROUND(294,2)</f>
        <v>294</v>
      </c>
      <c r="AD777" s="9"/>
      <c r="AE777" s="9"/>
      <c r="AF777" s="9"/>
      <c r="AG777" s="10"/>
      <c r="AH777" s="8">
        <f t="shared" si="41"/>
        <v>0</v>
      </c>
      <c r="AI777" s="9"/>
      <c r="AJ777" s="10"/>
      <c r="AK777" s="25"/>
    </row>
    <row r="778" spans="1:37" x14ac:dyDescent="0.25">
      <c r="A778" s="2"/>
      <c r="B778" s="3"/>
      <c r="C778" s="3"/>
      <c r="D778" s="3"/>
      <c r="E778" s="4"/>
      <c r="F778" s="2"/>
      <c r="G778" s="3"/>
      <c r="H778" s="3"/>
      <c r="I778" s="3"/>
      <c r="J778" s="3"/>
      <c r="K778" s="3"/>
      <c r="L778" s="3"/>
      <c r="M778" s="4"/>
      <c r="N778" s="2"/>
      <c r="O778" s="3"/>
      <c r="P778" s="3"/>
      <c r="Q778" s="3"/>
      <c r="R778" s="4"/>
      <c r="S778" s="2" t="s">
        <v>104</v>
      </c>
      <c r="T778" s="3"/>
      <c r="U778" s="3"/>
      <c r="V778" s="3"/>
      <c r="W778" s="4"/>
      <c r="X778" s="8">
        <f>ROUND(40,2)</f>
        <v>40</v>
      </c>
      <c r="Y778" s="9"/>
      <c r="Z778" s="9"/>
      <c r="AA778" s="9"/>
      <c r="AB778" s="10"/>
      <c r="AC778" s="8">
        <f>ROUND(980,2)</f>
        <v>980</v>
      </c>
      <c r="AD778" s="9"/>
      <c r="AE778" s="9"/>
      <c r="AF778" s="9"/>
      <c r="AG778" s="10"/>
      <c r="AH778" s="8">
        <f t="shared" si="41"/>
        <v>0</v>
      </c>
      <c r="AI778" s="9"/>
      <c r="AJ778" s="10"/>
      <c r="AK778" s="25"/>
    </row>
    <row r="779" spans="1:37" x14ac:dyDescent="0.25">
      <c r="A779" s="2"/>
      <c r="B779" s="3"/>
      <c r="C779" s="3"/>
      <c r="D779" s="3"/>
      <c r="E779" s="4"/>
      <c r="F779" s="2"/>
      <c r="G779" s="3"/>
      <c r="H779" s="3"/>
      <c r="I779" s="3"/>
      <c r="J779" s="3"/>
      <c r="K779" s="3"/>
      <c r="L779" s="3"/>
      <c r="M779" s="4"/>
      <c r="N779" s="2"/>
      <c r="O779" s="3"/>
      <c r="P779" s="3"/>
      <c r="Q779" s="3"/>
      <c r="R779" s="4"/>
      <c r="S779" s="2" t="s">
        <v>105</v>
      </c>
      <c r="T779" s="3"/>
      <c r="U779" s="3"/>
      <c r="V779" s="3"/>
      <c r="W779" s="4"/>
      <c r="X779" s="8">
        <f>ROUND(40,2)</f>
        <v>40</v>
      </c>
      <c r="Y779" s="9"/>
      <c r="Z779" s="9"/>
      <c r="AA779" s="9"/>
      <c r="AB779" s="10"/>
      <c r="AC779" s="8">
        <f>ROUND(980,2)</f>
        <v>980</v>
      </c>
      <c r="AD779" s="9"/>
      <c r="AE779" s="9"/>
      <c r="AF779" s="9"/>
      <c r="AG779" s="10"/>
      <c r="AH779" s="8">
        <f t="shared" si="41"/>
        <v>0</v>
      </c>
      <c r="AI779" s="9"/>
      <c r="AJ779" s="10"/>
      <c r="AK779" s="25"/>
    </row>
    <row r="780" spans="1:37" x14ac:dyDescent="0.25">
      <c r="A780" s="2"/>
      <c r="B780" s="3"/>
      <c r="C780" s="3"/>
      <c r="D780" s="3"/>
      <c r="E780" s="4"/>
      <c r="F780" s="2"/>
      <c r="G780" s="3"/>
      <c r="H780" s="3"/>
      <c r="I780" s="3"/>
      <c r="J780" s="3"/>
      <c r="K780" s="3"/>
      <c r="L780" s="3"/>
      <c r="M780" s="4"/>
      <c r="N780" s="2"/>
      <c r="O780" s="3"/>
      <c r="P780" s="3"/>
      <c r="Q780" s="3"/>
      <c r="R780" s="4"/>
      <c r="S780" s="2" t="s">
        <v>110</v>
      </c>
      <c r="T780" s="3"/>
      <c r="U780" s="3"/>
      <c r="V780" s="3"/>
      <c r="W780" s="4"/>
      <c r="X780" s="8">
        <f>ROUND(40,2)</f>
        <v>40</v>
      </c>
      <c r="Y780" s="9"/>
      <c r="Z780" s="9"/>
      <c r="AA780" s="9"/>
      <c r="AB780" s="10"/>
      <c r="AC780" s="8">
        <f>ROUND(980,2)</f>
        <v>980</v>
      </c>
      <c r="AD780" s="9"/>
      <c r="AE780" s="9"/>
      <c r="AF780" s="9"/>
      <c r="AG780" s="10"/>
      <c r="AH780" s="8">
        <f t="shared" si="41"/>
        <v>0</v>
      </c>
      <c r="AI780" s="9"/>
      <c r="AJ780" s="10"/>
      <c r="AK780" s="25"/>
    </row>
    <row r="781" spans="1:37" x14ac:dyDescent="0.25">
      <c r="A781" s="2"/>
      <c r="B781" s="3"/>
      <c r="C781" s="3"/>
      <c r="D781" s="3"/>
      <c r="E781" s="4"/>
      <c r="F781" s="2"/>
      <c r="G781" s="3"/>
      <c r="H781" s="3"/>
      <c r="I781" s="3"/>
      <c r="J781" s="3"/>
      <c r="K781" s="3"/>
      <c r="L781" s="3"/>
      <c r="M781" s="4"/>
      <c r="N781" s="2"/>
      <c r="O781" s="3"/>
      <c r="P781" s="3"/>
      <c r="Q781" s="3"/>
      <c r="R781" s="4"/>
      <c r="S781" s="2" t="s">
        <v>107</v>
      </c>
      <c r="T781" s="3"/>
      <c r="U781" s="3"/>
      <c r="V781" s="3"/>
      <c r="W781" s="4"/>
      <c r="X781" s="8">
        <f>ROUND(48,2)</f>
        <v>48</v>
      </c>
      <c r="Y781" s="9"/>
      <c r="Z781" s="9"/>
      <c r="AA781" s="9"/>
      <c r="AB781" s="10"/>
      <c r="AC781" s="8">
        <f>ROUND(1274,2)</f>
        <v>1274</v>
      </c>
      <c r="AD781" s="9"/>
      <c r="AE781" s="9"/>
      <c r="AF781" s="9"/>
      <c r="AG781" s="10"/>
      <c r="AH781" s="8">
        <f t="shared" si="41"/>
        <v>0</v>
      </c>
      <c r="AI781" s="9"/>
      <c r="AJ781" s="10"/>
      <c r="AK781" s="25"/>
    </row>
    <row r="782" spans="1:37" x14ac:dyDescent="0.25">
      <c r="A782" s="2"/>
      <c r="B782" s="3"/>
      <c r="C782" s="3"/>
      <c r="D782" s="3"/>
      <c r="E782" s="4"/>
      <c r="F782" s="2"/>
      <c r="G782" s="3"/>
      <c r="H782" s="3"/>
      <c r="I782" s="3"/>
      <c r="J782" s="3"/>
      <c r="K782" s="3"/>
      <c r="L782" s="3"/>
      <c r="M782" s="4"/>
      <c r="N782" s="2"/>
      <c r="O782" s="3"/>
      <c r="P782" s="3"/>
      <c r="Q782" s="3"/>
      <c r="R782" s="4"/>
      <c r="S782" s="2" t="s">
        <v>109</v>
      </c>
      <c r="T782" s="3"/>
      <c r="U782" s="3"/>
      <c r="V782" s="3"/>
      <c r="W782" s="4"/>
      <c r="X782" s="8">
        <f>ROUND(40,2)</f>
        <v>40</v>
      </c>
      <c r="Y782" s="9"/>
      <c r="Z782" s="9"/>
      <c r="AA782" s="9"/>
      <c r="AB782" s="10"/>
      <c r="AC782" s="8">
        <f>ROUND(20,2)</f>
        <v>20</v>
      </c>
      <c r="AD782" s="9"/>
      <c r="AE782" s="9"/>
      <c r="AF782" s="9"/>
      <c r="AG782" s="10"/>
      <c r="AH782" s="8">
        <f t="shared" si="41"/>
        <v>0</v>
      </c>
      <c r="AI782" s="9"/>
      <c r="AJ782" s="10"/>
      <c r="AK782" s="25"/>
    </row>
    <row r="783" spans="1:37" x14ac:dyDescent="0.25">
      <c r="A783" s="2"/>
      <c r="B783" s="3"/>
      <c r="C783" s="3"/>
      <c r="D783" s="3"/>
      <c r="E783" s="4"/>
      <c r="F783" s="2"/>
      <c r="G783" s="3"/>
      <c r="H783" s="3"/>
      <c r="I783" s="3"/>
      <c r="J783" s="3"/>
      <c r="K783" s="3"/>
      <c r="L783" s="3"/>
      <c r="M783" s="4"/>
      <c r="N783" s="2"/>
      <c r="O783" s="3"/>
      <c r="P783" s="3"/>
      <c r="Q783" s="3"/>
      <c r="R783" s="4"/>
      <c r="S783" s="2" t="s">
        <v>106</v>
      </c>
      <c r="T783" s="3"/>
      <c r="U783" s="3"/>
      <c r="V783" s="3"/>
      <c r="W783" s="4"/>
      <c r="X783" s="8">
        <f>ROUND(8,2)</f>
        <v>8</v>
      </c>
      <c r="Y783" s="9"/>
      <c r="Z783" s="9"/>
      <c r="AA783" s="9"/>
      <c r="AB783" s="10"/>
      <c r="AC783" s="8">
        <f>ROUND(6,2)</f>
        <v>6</v>
      </c>
      <c r="AD783" s="9"/>
      <c r="AE783" s="9"/>
      <c r="AF783" s="9"/>
      <c r="AG783" s="10"/>
      <c r="AH783" s="8">
        <f t="shared" si="41"/>
        <v>0</v>
      </c>
      <c r="AI783" s="9"/>
      <c r="AJ783" s="10"/>
      <c r="AK783" s="25"/>
    </row>
    <row r="784" spans="1:37" x14ac:dyDescent="0.25">
      <c r="A784" s="2"/>
      <c r="B784" s="3"/>
      <c r="C784" s="3"/>
      <c r="D784" s="3"/>
      <c r="E784" s="4"/>
      <c r="F784" s="2"/>
      <c r="G784" s="3"/>
      <c r="H784" s="3"/>
      <c r="I784" s="3"/>
      <c r="J784" s="3"/>
      <c r="K784" s="3"/>
      <c r="L784" s="3"/>
      <c r="M784" s="4"/>
      <c r="N784" s="2"/>
      <c r="O784" s="3"/>
      <c r="P784" s="3"/>
      <c r="Q784" s="3"/>
      <c r="R784" s="4"/>
      <c r="S784" s="2" t="s">
        <v>108</v>
      </c>
      <c r="T784" s="3"/>
      <c r="U784" s="3"/>
      <c r="V784" s="3"/>
      <c r="W784" s="4"/>
      <c r="X784" s="8">
        <f>ROUND(48,2)</f>
        <v>48</v>
      </c>
      <c r="Y784" s="9"/>
      <c r="Z784" s="9"/>
      <c r="AA784" s="9"/>
      <c r="AB784" s="10"/>
      <c r="AC784" s="8">
        <f>ROUND(1274,2)</f>
        <v>1274</v>
      </c>
      <c r="AD784" s="9"/>
      <c r="AE784" s="9"/>
      <c r="AF784" s="9"/>
      <c r="AG784" s="10"/>
      <c r="AH784" s="8">
        <f t="shared" si="41"/>
        <v>0</v>
      </c>
      <c r="AI784" s="9"/>
      <c r="AJ784" s="10"/>
      <c r="AK784" s="25"/>
    </row>
    <row r="785" spans="1:37" x14ac:dyDescent="0.25">
      <c r="A785" s="1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4"/>
      <c r="O785" s="14"/>
      <c r="P785" s="14"/>
      <c r="Q785" s="14"/>
      <c r="R785" s="14"/>
      <c r="S785" s="12"/>
      <c r="T785" s="12"/>
      <c r="U785" s="12"/>
      <c r="V785" s="12"/>
      <c r="W785" s="12"/>
      <c r="X785" s="15">
        <f>ROUND(280,2)</f>
        <v>280</v>
      </c>
      <c r="Y785" s="15"/>
      <c r="Z785" s="15"/>
      <c r="AA785" s="15"/>
      <c r="AB785" s="15"/>
      <c r="AC785" s="15">
        <f>ROUND(6102,2)</f>
        <v>6102</v>
      </c>
      <c r="AD785" s="15"/>
      <c r="AE785" s="15"/>
      <c r="AF785" s="15"/>
      <c r="AG785" s="15"/>
      <c r="AH785" s="15">
        <f t="shared" si="41"/>
        <v>0</v>
      </c>
      <c r="AI785" s="15"/>
      <c r="AJ785" s="16"/>
      <c r="AK785" s="25"/>
    </row>
    <row r="786" spans="1:37" x14ac:dyDescent="0.25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4" t="s">
        <v>67</v>
      </c>
      <c r="O786" s="14"/>
      <c r="P786" s="14"/>
      <c r="Q786" s="14"/>
      <c r="R786" s="14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24"/>
      <c r="AK786" s="25"/>
    </row>
    <row r="787" spans="1:37" x14ac:dyDescent="0.25">
      <c r="A787" s="2"/>
      <c r="B787" s="3"/>
      <c r="C787" s="3"/>
      <c r="D787" s="3"/>
      <c r="E787" s="4"/>
      <c r="F787" s="2"/>
      <c r="G787" s="3"/>
      <c r="H787" s="3"/>
      <c r="I787" s="3"/>
      <c r="J787" s="3"/>
      <c r="K787" s="3"/>
      <c r="L787" s="3"/>
      <c r="M787" s="4"/>
      <c r="N787" s="2"/>
      <c r="O787" s="3"/>
      <c r="P787" s="3"/>
      <c r="Q787" s="3"/>
      <c r="R787" s="4"/>
      <c r="S787" s="2" t="s">
        <v>111</v>
      </c>
      <c r="T787" s="3"/>
      <c r="U787" s="3"/>
      <c r="V787" s="3"/>
      <c r="W787" s="4"/>
      <c r="X787" s="8">
        <f>ROUND(12,2)</f>
        <v>12</v>
      </c>
      <c r="Y787" s="9"/>
      <c r="Z787" s="9"/>
      <c r="AA787" s="9"/>
      <c r="AB787" s="10"/>
      <c r="AC787" s="8">
        <f>ROUND(431.64,2)</f>
        <v>431.64</v>
      </c>
      <c r="AD787" s="9"/>
      <c r="AE787" s="9"/>
      <c r="AF787" s="9"/>
      <c r="AG787" s="10"/>
      <c r="AH787" s="8">
        <f t="shared" ref="AH787:AH796" si="42">ROUND(0,2)</f>
        <v>0</v>
      </c>
      <c r="AI787" s="9"/>
      <c r="AJ787" s="10"/>
      <c r="AK787" s="25"/>
    </row>
    <row r="788" spans="1:37" x14ac:dyDescent="0.25">
      <c r="A788" s="2"/>
      <c r="B788" s="3"/>
      <c r="C788" s="3"/>
      <c r="D788" s="3"/>
      <c r="E788" s="4"/>
      <c r="F788" s="2"/>
      <c r="G788" s="3"/>
      <c r="H788" s="3"/>
      <c r="I788" s="3"/>
      <c r="J788" s="3"/>
      <c r="K788" s="3"/>
      <c r="L788" s="3"/>
      <c r="M788" s="4"/>
      <c r="N788" s="2"/>
      <c r="O788" s="3"/>
      <c r="P788" s="3"/>
      <c r="Q788" s="3"/>
      <c r="R788" s="4"/>
      <c r="S788" s="2" t="s">
        <v>108</v>
      </c>
      <c r="T788" s="3"/>
      <c r="U788" s="3"/>
      <c r="V788" s="3"/>
      <c r="W788" s="4"/>
      <c r="X788" s="8">
        <f>ROUND(52,2)</f>
        <v>52</v>
      </c>
      <c r="Y788" s="9"/>
      <c r="Z788" s="9"/>
      <c r="AA788" s="9"/>
      <c r="AB788" s="10"/>
      <c r="AC788" s="8">
        <f>ROUND(1390.84,2)</f>
        <v>1390.84</v>
      </c>
      <c r="AD788" s="9"/>
      <c r="AE788" s="9"/>
      <c r="AF788" s="9"/>
      <c r="AG788" s="10"/>
      <c r="AH788" s="8">
        <f t="shared" si="42"/>
        <v>0</v>
      </c>
      <c r="AI788" s="9"/>
      <c r="AJ788" s="10"/>
      <c r="AK788" s="25"/>
    </row>
    <row r="789" spans="1:37" x14ac:dyDescent="0.25">
      <c r="A789" s="2"/>
      <c r="B789" s="3"/>
      <c r="C789" s="3"/>
      <c r="D789" s="3"/>
      <c r="E789" s="4"/>
      <c r="F789" s="2"/>
      <c r="G789" s="3"/>
      <c r="H789" s="3"/>
      <c r="I789" s="3"/>
      <c r="J789" s="3"/>
      <c r="K789" s="3"/>
      <c r="L789" s="3"/>
      <c r="M789" s="4"/>
      <c r="N789" s="2"/>
      <c r="O789" s="3"/>
      <c r="P789" s="3"/>
      <c r="Q789" s="3"/>
      <c r="R789" s="4"/>
      <c r="S789" s="2" t="s">
        <v>110</v>
      </c>
      <c r="T789" s="3"/>
      <c r="U789" s="3"/>
      <c r="V789" s="3"/>
      <c r="W789" s="4"/>
      <c r="X789" s="8">
        <f>ROUND(40,2)</f>
        <v>40</v>
      </c>
      <c r="Y789" s="9"/>
      <c r="Z789" s="9"/>
      <c r="AA789" s="9"/>
      <c r="AB789" s="10"/>
      <c r="AC789" s="8">
        <f>ROUND(959.2,2)</f>
        <v>959.2</v>
      </c>
      <c r="AD789" s="9"/>
      <c r="AE789" s="9"/>
      <c r="AF789" s="9"/>
      <c r="AG789" s="10"/>
      <c r="AH789" s="8">
        <f t="shared" si="42"/>
        <v>0</v>
      </c>
      <c r="AI789" s="9"/>
      <c r="AJ789" s="10"/>
      <c r="AK789" s="25"/>
    </row>
    <row r="790" spans="1:37" x14ac:dyDescent="0.25">
      <c r="A790" s="2"/>
      <c r="B790" s="3"/>
      <c r="C790" s="3"/>
      <c r="D790" s="3"/>
      <c r="E790" s="4"/>
      <c r="F790" s="2"/>
      <c r="G790" s="3"/>
      <c r="H790" s="3"/>
      <c r="I790" s="3"/>
      <c r="J790" s="3"/>
      <c r="K790" s="3"/>
      <c r="L790" s="3"/>
      <c r="M790" s="4"/>
      <c r="N790" s="2"/>
      <c r="O790" s="3"/>
      <c r="P790" s="3"/>
      <c r="Q790" s="3"/>
      <c r="R790" s="4"/>
      <c r="S790" s="2" t="s">
        <v>109</v>
      </c>
      <c r="T790" s="3"/>
      <c r="U790" s="3"/>
      <c r="V790" s="3"/>
      <c r="W790" s="4"/>
      <c r="X790" s="8">
        <f>ROUND(40,2)</f>
        <v>40</v>
      </c>
      <c r="Y790" s="9"/>
      <c r="Z790" s="9"/>
      <c r="AA790" s="9"/>
      <c r="AB790" s="10"/>
      <c r="AC790" s="8">
        <f>ROUND(20,2)</f>
        <v>20</v>
      </c>
      <c r="AD790" s="9"/>
      <c r="AE790" s="9"/>
      <c r="AF790" s="9"/>
      <c r="AG790" s="10"/>
      <c r="AH790" s="8">
        <f t="shared" si="42"/>
        <v>0</v>
      </c>
      <c r="AI790" s="9"/>
      <c r="AJ790" s="10"/>
      <c r="AK790" s="25"/>
    </row>
    <row r="791" spans="1:37" x14ac:dyDescent="0.25">
      <c r="A791" s="2"/>
      <c r="B791" s="3"/>
      <c r="C791" s="3"/>
      <c r="D791" s="3"/>
      <c r="E791" s="4"/>
      <c r="F791" s="2"/>
      <c r="G791" s="3"/>
      <c r="H791" s="3"/>
      <c r="I791" s="3"/>
      <c r="J791" s="3"/>
      <c r="K791" s="3"/>
      <c r="L791" s="3"/>
      <c r="M791" s="4"/>
      <c r="N791" s="2"/>
      <c r="O791" s="3"/>
      <c r="P791" s="3"/>
      <c r="Q791" s="3"/>
      <c r="R791" s="4"/>
      <c r="S791" s="2" t="s">
        <v>105</v>
      </c>
      <c r="T791" s="3"/>
      <c r="U791" s="3"/>
      <c r="V791" s="3"/>
      <c r="W791" s="4"/>
      <c r="X791" s="8">
        <f>ROUND(40,2)</f>
        <v>40</v>
      </c>
      <c r="Y791" s="9"/>
      <c r="Z791" s="9"/>
      <c r="AA791" s="9"/>
      <c r="AB791" s="10"/>
      <c r="AC791" s="8">
        <f>ROUND(959.2,2)</f>
        <v>959.2</v>
      </c>
      <c r="AD791" s="9"/>
      <c r="AE791" s="9"/>
      <c r="AF791" s="9"/>
      <c r="AG791" s="10"/>
      <c r="AH791" s="8">
        <f t="shared" si="42"/>
        <v>0</v>
      </c>
      <c r="AI791" s="9"/>
      <c r="AJ791" s="10"/>
      <c r="AK791" s="25"/>
    </row>
    <row r="792" spans="1:37" x14ac:dyDescent="0.25">
      <c r="A792" s="2"/>
      <c r="B792" s="3"/>
      <c r="C792" s="3"/>
      <c r="D792" s="3"/>
      <c r="E792" s="4"/>
      <c r="F792" s="2"/>
      <c r="G792" s="3"/>
      <c r="H792" s="3"/>
      <c r="I792" s="3"/>
      <c r="J792" s="3"/>
      <c r="K792" s="3"/>
      <c r="L792" s="3"/>
      <c r="M792" s="4"/>
      <c r="N792" s="2"/>
      <c r="O792" s="3"/>
      <c r="P792" s="3"/>
      <c r="Q792" s="3"/>
      <c r="R792" s="4"/>
      <c r="S792" s="2" t="s">
        <v>112</v>
      </c>
      <c r="T792" s="3"/>
      <c r="U792" s="3"/>
      <c r="V792" s="3"/>
      <c r="W792" s="4"/>
      <c r="X792" s="8">
        <f>ROUND(12,2)</f>
        <v>12</v>
      </c>
      <c r="Y792" s="9"/>
      <c r="Z792" s="9"/>
      <c r="AA792" s="9"/>
      <c r="AB792" s="10"/>
      <c r="AC792" s="8">
        <f>ROUND(431.64,2)</f>
        <v>431.64</v>
      </c>
      <c r="AD792" s="9"/>
      <c r="AE792" s="9"/>
      <c r="AF792" s="9"/>
      <c r="AG792" s="10"/>
      <c r="AH792" s="8">
        <f t="shared" si="42"/>
        <v>0</v>
      </c>
      <c r="AI792" s="9"/>
      <c r="AJ792" s="10"/>
      <c r="AK792" s="25"/>
    </row>
    <row r="793" spans="1:37" x14ac:dyDescent="0.25">
      <c r="A793" s="2"/>
      <c r="B793" s="3"/>
      <c r="C793" s="3"/>
      <c r="D793" s="3"/>
      <c r="E793" s="4"/>
      <c r="F793" s="2"/>
      <c r="G793" s="3"/>
      <c r="H793" s="3"/>
      <c r="I793" s="3"/>
      <c r="J793" s="3"/>
      <c r="K793" s="3"/>
      <c r="L793" s="3"/>
      <c r="M793" s="4"/>
      <c r="N793" s="2"/>
      <c r="O793" s="3"/>
      <c r="P793" s="3"/>
      <c r="Q793" s="3"/>
      <c r="R793" s="4"/>
      <c r="S793" s="2" t="s">
        <v>104</v>
      </c>
      <c r="T793" s="3"/>
      <c r="U793" s="3"/>
      <c r="V793" s="3"/>
      <c r="W793" s="4"/>
      <c r="X793" s="8">
        <f>ROUND(40,2)</f>
        <v>40</v>
      </c>
      <c r="Y793" s="9"/>
      <c r="Z793" s="9"/>
      <c r="AA793" s="9"/>
      <c r="AB793" s="10"/>
      <c r="AC793" s="8">
        <f>ROUND(959.2,2)</f>
        <v>959.2</v>
      </c>
      <c r="AD793" s="9"/>
      <c r="AE793" s="9"/>
      <c r="AF793" s="9"/>
      <c r="AG793" s="10"/>
      <c r="AH793" s="8">
        <f t="shared" si="42"/>
        <v>0</v>
      </c>
      <c r="AI793" s="9"/>
      <c r="AJ793" s="10"/>
      <c r="AK793" s="25"/>
    </row>
    <row r="794" spans="1:37" x14ac:dyDescent="0.25">
      <c r="A794" s="2"/>
      <c r="B794" s="3"/>
      <c r="C794" s="3"/>
      <c r="D794" s="3"/>
      <c r="E794" s="4"/>
      <c r="F794" s="2"/>
      <c r="G794" s="3"/>
      <c r="H794" s="3"/>
      <c r="I794" s="3"/>
      <c r="J794" s="3"/>
      <c r="K794" s="3"/>
      <c r="L794" s="3"/>
      <c r="M794" s="4"/>
      <c r="N794" s="2"/>
      <c r="O794" s="3"/>
      <c r="P794" s="3"/>
      <c r="Q794" s="3"/>
      <c r="R794" s="4"/>
      <c r="S794" s="2" t="s">
        <v>106</v>
      </c>
      <c r="T794" s="3"/>
      <c r="U794" s="3"/>
      <c r="V794" s="3"/>
      <c r="W794" s="4"/>
      <c r="X794" s="8">
        <f>ROUND(12,2)</f>
        <v>12</v>
      </c>
      <c r="Y794" s="9"/>
      <c r="Z794" s="9"/>
      <c r="AA794" s="9"/>
      <c r="AB794" s="10"/>
      <c r="AC794" s="8">
        <f>ROUND(9,2)</f>
        <v>9</v>
      </c>
      <c r="AD794" s="9"/>
      <c r="AE794" s="9"/>
      <c r="AF794" s="9"/>
      <c r="AG794" s="10"/>
      <c r="AH794" s="8">
        <f t="shared" si="42"/>
        <v>0</v>
      </c>
      <c r="AI794" s="9"/>
      <c r="AJ794" s="10"/>
      <c r="AK794" s="25"/>
    </row>
    <row r="795" spans="1:37" x14ac:dyDescent="0.25">
      <c r="A795" s="2"/>
      <c r="B795" s="3"/>
      <c r="C795" s="3"/>
      <c r="D795" s="3"/>
      <c r="E795" s="4"/>
      <c r="F795" s="2"/>
      <c r="G795" s="3"/>
      <c r="H795" s="3"/>
      <c r="I795" s="3"/>
      <c r="J795" s="3"/>
      <c r="K795" s="3"/>
      <c r="L795" s="3"/>
      <c r="M795" s="4"/>
      <c r="N795" s="2"/>
      <c r="O795" s="3"/>
      <c r="P795" s="3"/>
      <c r="Q795" s="3"/>
      <c r="R795" s="4"/>
      <c r="S795" s="2" t="s">
        <v>107</v>
      </c>
      <c r="T795" s="3"/>
      <c r="U795" s="3"/>
      <c r="V795" s="3"/>
      <c r="W795" s="4"/>
      <c r="X795" s="8">
        <f>ROUND(52,2)</f>
        <v>52</v>
      </c>
      <c r="Y795" s="9"/>
      <c r="Z795" s="9"/>
      <c r="AA795" s="9"/>
      <c r="AB795" s="10"/>
      <c r="AC795" s="8">
        <f>ROUND(1390.84,2)</f>
        <v>1390.84</v>
      </c>
      <c r="AD795" s="9"/>
      <c r="AE795" s="9"/>
      <c r="AF795" s="9"/>
      <c r="AG795" s="10"/>
      <c r="AH795" s="8">
        <f t="shared" si="42"/>
        <v>0</v>
      </c>
      <c r="AI795" s="9"/>
      <c r="AJ795" s="10"/>
      <c r="AK795" s="25"/>
    </row>
    <row r="796" spans="1:37" x14ac:dyDescent="0.25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4"/>
      <c r="O796" s="14"/>
      <c r="P796" s="14"/>
      <c r="Q796" s="14"/>
      <c r="R796" s="14"/>
      <c r="S796" s="12"/>
      <c r="T796" s="12"/>
      <c r="U796" s="12"/>
      <c r="V796" s="12"/>
      <c r="W796" s="12"/>
      <c r="X796" s="15">
        <f>ROUND(300,2)</f>
        <v>300</v>
      </c>
      <c r="Y796" s="15"/>
      <c r="Z796" s="15"/>
      <c r="AA796" s="15"/>
      <c r="AB796" s="15"/>
      <c r="AC796" s="15">
        <f>ROUND(6551.56,2)</f>
        <v>6551.56</v>
      </c>
      <c r="AD796" s="15"/>
      <c r="AE796" s="15"/>
      <c r="AF796" s="15"/>
      <c r="AG796" s="15"/>
      <c r="AH796" s="15">
        <f t="shared" si="42"/>
        <v>0</v>
      </c>
      <c r="AI796" s="15"/>
      <c r="AJ796" s="16"/>
      <c r="AK796" s="25"/>
    </row>
    <row r="797" spans="1:37" x14ac:dyDescent="0.25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4" t="s">
        <v>68</v>
      </c>
      <c r="O797" s="14"/>
      <c r="P797" s="14"/>
      <c r="Q797" s="14"/>
      <c r="R797" s="14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24"/>
      <c r="AK797" s="25"/>
    </row>
    <row r="798" spans="1:37" x14ac:dyDescent="0.25">
      <c r="A798" s="2"/>
      <c r="B798" s="3"/>
      <c r="C798" s="3"/>
      <c r="D798" s="3"/>
      <c r="E798" s="4"/>
      <c r="F798" s="2"/>
      <c r="G798" s="3"/>
      <c r="H798" s="3"/>
      <c r="I798" s="3"/>
      <c r="J798" s="3"/>
      <c r="K798" s="3"/>
      <c r="L798" s="3"/>
      <c r="M798" s="4"/>
      <c r="N798" s="2"/>
      <c r="O798" s="3"/>
      <c r="P798" s="3"/>
      <c r="Q798" s="3"/>
      <c r="R798" s="4"/>
      <c r="S798" s="2" t="s">
        <v>110</v>
      </c>
      <c r="T798" s="3"/>
      <c r="U798" s="3"/>
      <c r="V798" s="3"/>
      <c r="W798" s="4"/>
      <c r="X798" s="8">
        <f>ROUND(40,2)</f>
        <v>40</v>
      </c>
      <c r="Y798" s="9"/>
      <c r="Z798" s="9"/>
      <c r="AA798" s="9"/>
      <c r="AB798" s="10"/>
      <c r="AC798" s="8">
        <f>ROUND(959.2,2)</f>
        <v>959.2</v>
      </c>
      <c r="AD798" s="9"/>
      <c r="AE798" s="9"/>
      <c r="AF798" s="9"/>
      <c r="AG798" s="10"/>
      <c r="AH798" s="8">
        <f t="shared" ref="AH798:AH805" si="43">ROUND(0,2)</f>
        <v>0</v>
      </c>
      <c r="AI798" s="9"/>
      <c r="AJ798" s="10"/>
      <c r="AK798" s="25"/>
    </row>
    <row r="799" spans="1:37" x14ac:dyDescent="0.25">
      <c r="A799" s="2"/>
      <c r="B799" s="3"/>
      <c r="C799" s="3"/>
      <c r="D799" s="3"/>
      <c r="E799" s="4"/>
      <c r="F799" s="2"/>
      <c r="G799" s="3"/>
      <c r="H799" s="3"/>
      <c r="I799" s="3"/>
      <c r="J799" s="3"/>
      <c r="K799" s="3"/>
      <c r="L799" s="3"/>
      <c r="M799" s="4"/>
      <c r="N799" s="2"/>
      <c r="O799" s="3"/>
      <c r="P799" s="3"/>
      <c r="Q799" s="3"/>
      <c r="R799" s="4"/>
      <c r="S799" s="2" t="s">
        <v>111</v>
      </c>
      <c r="T799" s="3"/>
      <c r="U799" s="3"/>
      <c r="V799" s="3"/>
      <c r="W799" s="4"/>
      <c r="X799" s="8">
        <f>ROUND(10,2)</f>
        <v>10</v>
      </c>
      <c r="Y799" s="9"/>
      <c r="Z799" s="9"/>
      <c r="AA799" s="9"/>
      <c r="AB799" s="10"/>
      <c r="AC799" s="8">
        <f>ROUND(359.7,2)</f>
        <v>359.7</v>
      </c>
      <c r="AD799" s="9"/>
      <c r="AE799" s="9"/>
      <c r="AF799" s="9"/>
      <c r="AG799" s="10"/>
      <c r="AH799" s="8">
        <f t="shared" si="43"/>
        <v>0</v>
      </c>
      <c r="AI799" s="9"/>
      <c r="AJ799" s="10"/>
      <c r="AK799" s="25"/>
    </row>
    <row r="800" spans="1:37" x14ac:dyDescent="0.25">
      <c r="A800" s="2"/>
      <c r="B800" s="3"/>
      <c r="C800" s="3"/>
      <c r="D800" s="3"/>
      <c r="E800" s="4"/>
      <c r="F800" s="2"/>
      <c r="G800" s="3"/>
      <c r="H800" s="3"/>
      <c r="I800" s="3"/>
      <c r="J800" s="3"/>
      <c r="K800" s="3"/>
      <c r="L800" s="3"/>
      <c r="M800" s="4"/>
      <c r="N800" s="2"/>
      <c r="O800" s="3"/>
      <c r="P800" s="3"/>
      <c r="Q800" s="3"/>
      <c r="R800" s="4"/>
      <c r="S800" s="2" t="s">
        <v>105</v>
      </c>
      <c r="T800" s="3"/>
      <c r="U800" s="3"/>
      <c r="V800" s="3"/>
      <c r="W800" s="4"/>
      <c r="X800" s="8">
        <f>ROUND(40,2)</f>
        <v>40</v>
      </c>
      <c r="Y800" s="9"/>
      <c r="Z800" s="9"/>
      <c r="AA800" s="9"/>
      <c r="AB800" s="10"/>
      <c r="AC800" s="8">
        <f>ROUND(959.2,2)</f>
        <v>959.2</v>
      </c>
      <c r="AD800" s="9"/>
      <c r="AE800" s="9"/>
      <c r="AF800" s="9"/>
      <c r="AG800" s="10"/>
      <c r="AH800" s="8">
        <f t="shared" si="43"/>
        <v>0</v>
      </c>
      <c r="AI800" s="9"/>
      <c r="AJ800" s="10"/>
      <c r="AK800" s="25"/>
    </row>
    <row r="801" spans="1:37" x14ac:dyDescent="0.25">
      <c r="A801" s="2"/>
      <c r="B801" s="3"/>
      <c r="C801" s="3"/>
      <c r="D801" s="3"/>
      <c r="E801" s="4"/>
      <c r="F801" s="2"/>
      <c r="G801" s="3"/>
      <c r="H801" s="3"/>
      <c r="I801" s="3"/>
      <c r="J801" s="3"/>
      <c r="K801" s="3"/>
      <c r="L801" s="3"/>
      <c r="M801" s="4"/>
      <c r="N801" s="2"/>
      <c r="O801" s="3"/>
      <c r="P801" s="3"/>
      <c r="Q801" s="3"/>
      <c r="R801" s="4"/>
      <c r="S801" s="2" t="s">
        <v>108</v>
      </c>
      <c r="T801" s="3"/>
      <c r="U801" s="3"/>
      <c r="V801" s="3"/>
      <c r="W801" s="4"/>
      <c r="X801" s="8">
        <f>ROUND(50,2)</f>
        <v>50</v>
      </c>
      <c r="Y801" s="9"/>
      <c r="Z801" s="9"/>
      <c r="AA801" s="9"/>
      <c r="AB801" s="10"/>
      <c r="AC801" s="8">
        <f>ROUND(1318.9,2)</f>
        <v>1318.9</v>
      </c>
      <c r="AD801" s="9"/>
      <c r="AE801" s="9"/>
      <c r="AF801" s="9"/>
      <c r="AG801" s="10"/>
      <c r="AH801" s="8">
        <f t="shared" si="43"/>
        <v>0</v>
      </c>
      <c r="AI801" s="9"/>
      <c r="AJ801" s="10"/>
      <c r="AK801" s="25"/>
    </row>
    <row r="802" spans="1:37" x14ac:dyDescent="0.25">
      <c r="A802" s="2"/>
      <c r="B802" s="3"/>
      <c r="C802" s="3"/>
      <c r="D802" s="3"/>
      <c r="E802" s="4"/>
      <c r="F802" s="2"/>
      <c r="G802" s="3"/>
      <c r="H802" s="3"/>
      <c r="I802" s="3"/>
      <c r="J802" s="3"/>
      <c r="K802" s="3"/>
      <c r="L802" s="3"/>
      <c r="M802" s="4"/>
      <c r="N802" s="2"/>
      <c r="O802" s="3"/>
      <c r="P802" s="3"/>
      <c r="Q802" s="3"/>
      <c r="R802" s="4"/>
      <c r="S802" s="2" t="s">
        <v>107</v>
      </c>
      <c r="T802" s="3"/>
      <c r="U802" s="3"/>
      <c r="V802" s="3"/>
      <c r="W802" s="4"/>
      <c r="X802" s="8">
        <f>ROUND(50,2)</f>
        <v>50</v>
      </c>
      <c r="Y802" s="9"/>
      <c r="Z802" s="9"/>
      <c r="AA802" s="9"/>
      <c r="AB802" s="10"/>
      <c r="AC802" s="8">
        <f>ROUND(1318.9,2)</f>
        <v>1318.9</v>
      </c>
      <c r="AD802" s="9"/>
      <c r="AE802" s="9"/>
      <c r="AF802" s="9"/>
      <c r="AG802" s="10"/>
      <c r="AH802" s="8">
        <f t="shared" si="43"/>
        <v>0</v>
      </c>
      <c r="AI802" s="9"/>
      <c r="AJ802" s="10"/>
      <c r="AK802" s="25"/>
    </row>
    <row r="803" spans="1:37" x14ac:dyDescent="0.25">
      <c r="A803" s="2"/>
      <c r="B803" s="3"/>
      <c r="C803" s="3"/>
      <c r="D803" s="3"/>
      <c r="E803" s="4"/>
      <c r="F803" s="2"/>
      <c r="G803" s="3"/>
      <c r="H803" s="3"/>
      <c r="I803" s="3"/>
      <c r="J803" s="3"/>
      <c r="K803" s="3"/>
      <c r="L803" s="3"/>
      <c r="M803" s="4"/>
      <c r="N803" s="2"/>
      <c r="O803" s="3"/>
      <c r="P803" s="3"/>
      <c r="Q803" s="3"/>
      <c r="R803" s="4"/>
      <c r="S803" s="2" t="s">
        <v>104</v>
      </c>
      <c r="T803" s="3"/>
      <c r="U803" s="3"/>
      <c r="V803" s="3"/>
      <c r="W803" s="4"/>
      <c r="X803" s="8">
        <f>ROUND(40,2)</f>
        <v>40</v>
      </c>
      <c r="Y803" s="9"/>
      <c r="Z803" s="9"/>
      <c r="AA803" s="9"/>
      <c r="AB803" s="10"/>
      <c r="AC803" s="8">
        <f>ROUND(959.2,2)</f>
        <v>959.2</v>
      </c>
      <c r="AD803" s="9"/>
      <c r="AE803" s="9"/>
      <c r="AF803" s="9"/>
      <c r="AG803" s="10"/>
      <c r="AH803" s="8">
        <f t="shared" si="43"/>
        <v>0</v>
      </c>
      <c r="AI803" s="9"/>
      <c r="AJ803" s="10"/>
      <c r="AK803" s="25"/>
    </row>
    <row r="804" spans="1:37" x14ac:dyDescent="0.25">
      <c r="A804" s="2"/>
      <c r="B804" s="3"/>
      <c r="C804" s="3"/>
      <c r="D804" s="3"/>
      <c r="E804" s="4"/>
      <c r="F804" s="2"/>
      <c r="G804" s="3"/>
      <c r="H804" s="3"/>
      <c r="I804" s="3"/>
      <c r="J804" s="3"/>
      <c r="K804" s="3"/>
      <c r="L804" s="3"/>
      <c r="M804" s="4"/>
      <c r="N804" s="2"/>
      <c r="O804" s="3"/>
      <c r="P804" s="3"/>
      <c r="Q804" s="3"/>
      <c r="R804" s="4"/>
      <c r="S804" s="2" t="s">
        <v>112</v>
      </c>
      <c r="T804" s="3"/>
      <c r="U804" s="3"/>
      <c r="V804" s="3"/>
      <c r="W804" s="4"/>
      <c r="X804" s="8">
        <f>ROUND(10,2)</f>
        <v>10</v>
      </c>
      <c r="Y804" s="9"/>
      <c r="Z804" s="9"/>
      <c r="AA804" s="9"/>
      <c r="AB804" s="10"/>
      <c r="AC804" s="8">
        <f>ROUND(359.7,2)</f>
        <v>359.7</v>
      </c>
      <c r="AD804" s="9"/>
      <c r="AE804" s="9"/>
      <c r="AF804" s="9"/>
      <c r="AG804" s="10"/>
      <c r="AH804" s="8">
        <f t="shared" si="43"/>
        <v>0</v>
      </c>
      <c r="AI804" s="9"/>
      <c r="AJ804" s="10"/>
      <c r="AK804" s="25"/>
    </row>
    <row r="805" spans="1:37" x14ac:dyDescent="0.25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4"/>
      <c r="O805" s="14"/>
      <c r="P805" s="14"/>
      <c r="Q805" s="14"/>
      <c r="R805" s="14"/>
      <c r="S805" s="12"/>
      <c r="T805" s="12"/>
      <c r="U805" s="12"/>
      <c r="V805" s="12"/>
      <c r="W805" s="12"/>
      <c r="X805" s="15">
        <f>ROUND(240,2)</f>
        <v>240</v>
      </c>
      <c r="Y805" s="15"/>
      <c r="Z805" s="15"/>
      <c r="AA805" s="15"/>
      <c r="AB805" s="15"/>
      <c r="AC805" s="15">
        <f>ROUND(6234.8,2)</f>
        <v>6234.8</v>
      </c>
      <c r="AD805" s="15"/>
      <c r="AE805" s="15"/>
      <c r="AF805" s="15"/>
      <c r="AG805" s="15"/>
      <c r="AH805" s="15">
        <f t="shared" si="43"/>
        <v>0</v>
      </c>
      <c r="AI805" s="15"/>
      <c r="AJ805" s="16"/>
      <c r="AK805" s="25"/>
    </row>
    <row r="806" spans="1:37" x14ac:dyDescent="0.25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4" t="s">
        <v>69</v>
      </c>
      <c r="O806" s="14"/>
      <c r="P806" s="14"/>
      <c r="Q806" s="14"/>
      <c r="R806" s="14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24"/>
      <c r="AK806" s="25"/>
    </row>
    <row r="807" spans="1:37" x14ac:dyDescent="0.25">
      <c r="A807" s="2"/>
      <c r="B807" s="3"/>
      <c r="C807" s="3"/>
      <c r="D807" s="3"/>
      <c r="E807" s="4"/>
      <c r="F807" s="2"/>
      <c r="G807" s="3"/>
      <c r="H807" s="3"/>
      <c r="I807" s="3"/>
      <c r="J807" s="3"/>
      <c r="K807" s="3"/>
      <c r="L807" s="3"/>
      <c r="M807" s="4"/>
      <c r="N807" s="2"/>
      <c r="O807" s="3"/>
      <c r="P807" s="3"/>
      <c r="Q807" s="3"/>
      <c r="R807" s="4"/>
      <c r="S807" s="2" t="s">
        <v>112</v>
      </c>
      <c r="T807" s="3"/>
      <c r="U807" s="3"/>
      <c r="V807" s="3"/>
      <c r="W807" s="4"/>
      <c r="X807" s="8">
        <f>ROUND(8,2)</f>
        <v>8</v>
      </c>
      <c r="Y807" s="9"/>
      <c r="Z807" s="9"/>
      <c r="AA807" s="9"/>
      <c r="AB807" s="10"/>
      <c r="AC807" s="8">
        <f>ROUND(287.76,2)</f>
        <v>287.76</v>
      </c>
      <c r="AD807" s="9"/>
      <c r="AE807" s="9"/>
      <c r="AF807" s="9"/>
      <c r="AG807" s="10"/>
      <c r="AH807" s="8">
        <f t="shared" ref="AH807:AH816" si="44">ROUND(0,2)</f>
        <v>0</v>
      </c>
      <c r="AI807" s="9"/>
      <c r="AJ807" s="10"/>
      <c r="AK807" s="25"/>
    </row>
    <row r="808" spans="1:37" x14ac:dyDescent="0.25">
      <c r="A808" s="2"/>
      <c r="B808" s="3"/>
      <c r="C808" s="3"/>
      <c r="D808" s="3"/>
      <c r="E808" s="4"/>
      <c r="F808" s="2"/>
      <c r="G808" s="3"/>
      <c r="H808" s="3"/>
      <c r="I808" s="3"/>
      <c r="J808" s="3"/>
      <c r="K808" s="3"/>
      <c r="L808" s="3"/>
      <c r="M808" s="4"/>
      <c r="N808" s="2"/>
      <c r="O808" s="3"/>
      <c r="P808" s="3"/>
      <c r="Q808" s="3"/>
      <c r="R808" s="4"/>
      <c r="S808" s="2" t="s">
        <v>110</v>
      </c>
      <c r="T808" s="3"/>
      <c r="U808" s="3"/>
      <c r="V808" s="3"/>
      <c r="W808" s="4"/>
      <c r="X808" s="8">
        <f>ROUND(40,2)</f>
        <v>40</v>
      </c>
      <c r="Y808" s="9"/>
      <c r="Z808" s="9"/>
      <c r="AA808" s="9"/>
      <c r="AB808" s="10"/>
      <c r="AC808" s="8">
        <f>ROUND(959.2,2)</f>
        <v>959.2</v>
      </c>
      <c r="AD808" s="9"/>
      <c r="AE808" s="9"/>
      <c r="AF808" s="9"/>
      <c r="AG808" s="10"/>
      <c r="AH808" s="8">
        <f t="shared" si="44"/>
        <v>0</v>
      </c>
      <c r="AI808" s="9"/>
      <c r="AJ808" s="10"/>
      <c r="AK808" s="25"/>
    </row>
    <row r="809" spans="1:37" x14ac:dyDescent="0.25">
      <c r="A809" s="2"/>
      <c r="B809" s="3"/>
      <c r="C809" s="3"/>
      <c r="D809" s="3"/>
      <c r="E809" s="4"/>
      <c r="F809" s="2"/>
      <c r="G809" s="3"/>
      <c r="H809" s="3"/>
      <c r="I809" s="3"/>
      <c r="J809" s="3"/>
      <c r="K809" s="3"/>
      <c r="L809" s="3"/>
      <c r="M809" s="4"/>
      <c r="N809" s="2"/>
      <c r="O809" s="3"/>
      <c r="P809" s="3"/>
      <c r="Q809" s="3"/>
      <c r="R809" s="4"/>
      <c r="S809" s="2" t="s">
        <v>107</v>
      </c>
      <c r="T809" s="3"/>
      <c r="U809" s="3"/>
      <c r="V809" s="3"/>
      <c r="W809" s="4"/>
      <c r="X809" s="8">
        <f>ROUND(48,2)</f>
        <v>48</v>
      </c>
      <c r="Y809" s="9"/>
      <c r="Z809" s="9"/>
      <c r="AA809" s="9"/>
      <c r="AB809" s="10"/>
      <c r="AC809" s="8">
        <f>ROUND(1246.96,2)</f>
        <v>1246.96</v>
      </c>
      <c r="AD809" s="9"/>
      <c r="AE809" s="9"/>
      <c r="AF809" s="9"/>
      <c r="AG809" s="10"/>
      <c r="AH809" s="8">
        <f t="shared" si="44"/>
        <v>0</v>
      </c>
      <c r="AI809" s="9"/>
      <c r="AJ809" s="10"/>
      <c r="AK809" s="25"/>
    </row>
    <row r="810" spans="1:37" x14ac:dyDescent="0.25">
      <c r="A810" s="2"/>
      <c r="B810" s="3"/>
      <c r="C810" s="3"/>
      <c r="D810" s="3"/>
      <c r="E810" s="4"/>
      <c r="F810" s="2"/>
      <c r="G810" s="3"/>
      <c r="H810" s="3"/>
      <c r="I810" s="3"/>
      <c r="J810" s="3"/>
      <c r="K810" s="3"/>
      <c r="L810" s="3"/>
      <c r="M810" s="4"/>
      <c r="N810" s="2"/>
      <c r="O810" s="3"/>
      <c r="P810" s="3"/>
      <c r="Q810" s="3"/>
      <c r="R810" s="4"/>
      <c r="S810" s="2" t="s">
        <v>106</v>
      </c>
      <c r="T810" s="3"/>
      <c r="U810" s="3"/>
      <c r="V810" s="3"/>
      <c r="W810" s="4"/>
      <c r="X810" s="8">
        <f>ROUND(8,2)</f>
        <v>8</v>
      </c>
      <c r="Y810" s="9"/>
      <c r="Z810" s="9"/>
      <c r="AA810" s="9"/>
      <c r="AB810" s="10"/>
      <c r="AC810" s="8">
        <f>ROUND(6,2)</f>
        <v>6</v>
      </c>
      <c r="AD810" s="9"/>
      <c r="AE810" s="9"/>
      <c r="AF810" s="9"/>
      <c r="AG810" s="10"/>
      <c r="AH810" s="8">
        <f t="shared" si="44"/>
        <v>0</v>
      </c>
      <c r="AI810" s="9"/>
      <c r="AJ810" s="10"/>
      <c r="AK810" s="25"/>
    </row>
    <row r="811" spans="1:37" x14ac:dyDescent="0.25">
      <c r="A811" s="2"/>
      <c r="B811" s="3"/>
      <c r="C811" s="3"/>
      <c r="D811" s="3"/>
      <c r="E811" s="4"/>
      <c r="F811" s="2"/>
      <c r="G811" s="3"/>
      <c r="H811" s="3"/>
      <c r="I811" s="3"/>
      <c r="J811" s="3"/>
      <c r="K811" s="3"/>
      <c r="L811" s="3"/>
      <c r="M811" s="4"/>
      <c r="N811" s="2"/>
      <c r="O811" s="3"/>
      <c r="P811" s="3"/>
      <c r="Q811" s="3"/>
      <c r="R811" s="4"/>
      <c r="S811" s="2" t="s">
        <v>111</v>
      </c>
      <c r="T811" s="3"/>
      <c r="U811" s="3"/>
      <c r="V811" s="3"/>
      <c r="W811" s="4"/>
      <c r="X811" s="8">
        <f>ROUND(8,2)</f>
        <v>8</v>
      </c>
      <c r="Y811" s="9"/>
      <c r="Z811" s="9"/>
      <c r="AA811" s="9"/>
      <c r="AB811" s="10"/>
      <c r="AC811" s="8">
        <f>ROUND(287.76,2)</f>
        <v>287.76</v>
      </c>
      <c r="AD811" s="9"/>
      <c r="AE811" s="9"/>
      <c r="AF811" s="9"/>
      <c r="AG811" s="10"/>
      <c r="AH811" s="8">
        <f t="shared" si="44"/>
        <v>0</v>
      </c>
      <c r="AI811" s="9"/>
      <c r="AJ811" s="10"/>
      <c r="AK811" s="25"/>
    </row>
    <row r="812" spans="1:37" x14ac:dyDescent="0.25">
      <c r="A812" s="2"/>
      <c r="B812" s="3"/>
      <c r="C812" s="3"/>
      <c r="D812" s="3"/>
      <c r="E812" s="4"/>
      <c r="F812" s="2"/>
      <c r="G812" s="3"/>
      <c r="H812" s="3"/>
      <c r="I812" s="3"/>
      <c r="J812" s="3"/>
      <c r="K812" s="3"/>
      <c r="L812" s="3"/>
      <c r="M812" s="4"/>
      <c r="N812" s="2"/>
      <c r="O812" s="3"/>
      <c r="P812" s="3"/>
      <c r="Q812" s="3"/>
      <c r="R812" s="4"/>
      <c r="S812" s="2" t="s">
        <v>109</v>
      </c>
      <c r="T812" s="3"/>
      <c r="U812" s="3"/>
      <c r="V812" s="3"/>
      <c r="W812" s="4"/>
      <c r="X812" s="8">
        <f>ROUND(40,2)</f>
        <v>40</v>
      </c>
      <c r="Y812" s="9"/>
      <c r="Z812" s="9"/>
      <c r="AA812" s="9"/>
      <c r="AB812" s="10"/>
      <c r="AC812" s="8">
        <f>ROUND(20,2)</f>
        <v>20</v>
      </c>
      <c r="AD812" s="9"/>
      <c r="AE812" s="9"/>
      <c r="AF812" s="9"/>
      <c r="AG812" s="10"/>
      <c r="AH812" s="8">
        <f t="shared" si="44"/>
        <v>0</v>
      </c>
      <c r="AI812" s="9"/>
      <c r="AJ812" s="10"/>
      <c r="AK812" s="25"/>
    </row>
    <row r="813" spans="1:37" x14ac:dyDescent="0.25">
      <c r="A813" s="2"/>
      <c r="B813" s="3"/>
      <c r="C813" s="3"/>
      <c r="D813" s="3"/>
      <c r="E813" s="4"/>
      <c r="F813" s="2"/>
      <c r="G813" s="3"/>
      <c r="H813" s="3"/>
      <c r="I813" s="3"/>
      <c r="J813" s="3"/>
      <c r="K813" s="3"/>
      <c r="L813" s="3"/>
      <c r="M813" s="4"/>
      <c r="N813" s="2"/>
      <c r="O813" s="3"/>
      <c r="P813" s="3"/>
      <c r="Q813" s="3"/>
      <c r="R813" s="4"/>
      <c r="S813" s="2" t="s">
        <v>104</v>
      </c>
      <c r="T813" s="3"/>
      <c r="U813" s="3"/>
      <c r="V813" s="3"/>
      <c r="W813" s="4"/>
      <c r="X813" s="8">
        <f>ROUND(40,2)</f>
        <v>40</v>
      </c>
      <c r="Y813" s="9"/>
      <c r="Z813" s="9"/>
      <c r="AA813" s="9"/>
      <c r="AB813" s="10"/>
      <c r="AC813" s="8">
        <f>ROUND(959.2,2)</f>
        <v>959.2</v>
      </c>
      <c r="AD813" s="9"/>
      <c r="AE813" s="9"/>
      <c r="AF813" s="9"/>
      <c r="AG813" s="10"/>
      <c r="AH813" s="8">
        <f t="shared" si="44"/>
        <v>0</v>
      </c>
      <c r="AI813" s="9"/>
      <c r="AJ813" s="10"/>
      <c r="AK813" s="25"/>
    </row>
    <row r="814" spans="1:37" x14ac:dyDescent="0.25">
      <c r="A814" s="2"/>
      <c r="B814" s="3"/>
      <c r="C814" s="3"/>
      <c r="D814" s="3"/>
      <c r="E814" s="4"/>
      <c r="F814" s="2"/>
      <c r="G814" s="3"/>
      <c r="H814" s="3"/>
      <c r="I814" s="3"/>
      <c r="J814" s="3"/>
      <c r="K814" s="3"/>
      <c r="L814" s="3"/>
      <c r="M814" s="4"/>
      <c r="N814" s="2"/>
      <c r="O814" s="3"/>
      <c r="P814" s="3"/>
      <c r="Q814" s="3"/>
      <c r="R814" s="4"/>
      <c r="S814" s="2" t="s">
        <v>105</v>
      </c>
      <c r="T814" s="3"/>
      <c r="U814" s="3"/>
      <c r="V814" s="3"/>
      <c r="W814" s="4"/>
      <c r="X814" s="8">
        <f>ROUND(40,2)</f>
        <v>40</v>
      </c>
      <c r="Y814" s="9"/>
      <c r="Z814" s="9"/>
      <c r="AA814" s="9"/>
      <c r="AB814" s="10"/>
      <c r="AC814" s="8">
        <f>ROUND(959.2,2)</f>
        <v>959.2</v>
      </c>
      <c r="AD814" s="9"/>
      <c r="AE814" s="9"/>
      <c r="AF814" s="9"/>
      <c r="AG814" s="10"/>
      <c r="AH814" s="8">
        <f t="shared" si="44"/>
        <v>0</v>
      </c>
      <c r="AI814" s="9"/>
      <c r="AJ814" s="10"/>
      <c r="AK814" s="25"/>
    </row>
    <row r="815" spans="1:37" x14ac:dyDescent="0.25">
      <c r="A815" s="2"/>
      <c r="B815" s="3"/>
      <c r="C815" s="3"/>
      <c r="D815" s="3"/>
      <c r="E815" s="4"/>
      <c r="F815" s="2"/>
      <c r="G815" s="3"/>
      <c r="H815" s="3"/>
      <c r="I815" s="3"/>
      <c r="J815" s="3"/>
      <c r="K815" s="3"/>
      <c r="L815" s="3"/>
      <c r="M815" s="4"/>
      <c r="N815" s="2"/>
      <c r="O815" s="3"/>
      <c r="P815" s="3"/>
      <c r="Q815" s="3"/>
      <c r="R815" s="4"/>
      <c r="S815" s="2" t="s">
        <v>108</v>
      </c>
      <c r="T815" s="3"/>
      <c r="U815" s="3"/>
      <c r="V815" s="3"/>
      <c r="W815" s="4"/>
      <c r="X815" s="8">
        <f>ROUND(48,2)</f>
        <v>48</v>
      </c>
      <c r="Y815" s="9"/>
      <c r="Z815" s="9"/>
      <c r="AA815" s="9"/>
      <c r="AB815" s="10"/>
      <c r="AC815" s="8">
        <f>ROUND(1246.96,2)</f>
        <v>1246.96</v>
      </c>
      <c r="AD815" s="9"/>
      <c r="AE815" s="9"/>
      <c r="AF815" s="9"/>
      <c r="AG815" s="10"/>
      <c r="AH815" s="8">
        <f t="shared" si="44"/>
        <v>0</v>
      </c>
      <c r="AI815" s="9"/>
      <c r="AJ815" s="10"/>
      <c r="AK815" s="25"/>
    </row>
    <row r="816" spans="1:37" x14ac:dyDescent="0.25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4"/>
      <c r="O816" s="14"/>
      <c r="P816" s="14"/>
      <c r="Q816" s="14"/>
      <c r="R816" s="14"/>
      <c r="S816" s="12"/>
      <c r="T816" s="12"/>
      <c r="U816" s="12"/>
      <c r="V816" s="12"/>
      <c r="W816" s="12"/>
      <c r="X816" s="15">
        <f>ROUND(280,2)</f>
        <v>280</v>
      </c>
      <c r="Y816" s="15"/>
      <c r="Z816" s="15"/>
      <c r="AA816" s="15"/>
      <c r="AB816" s="15"/>
      <c r="AC816" s="15">
        <f>ROUND(5973.04,2)</f>
        <v>5973.04</v>
      </c>
      <c r="AD816" s="15"/>
      <c r="AE816" s="15"/>
      <c r="AF816" s="15"/>
      <c r="AG816" s="15"/>
      <c r="AH816" s="15">
        <f t="shared" si="44"/>
        <v>0</v>
      </c>
      <c r="AI816" s="15"/>
      <c r="AJ816" s="16"/>
      <c r="AK816" s="25"/>
    </row>
    <row r="817" spans="1:37" x14ac:dyDescent="0.25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4" t="s">
        <v>70</v>
      </c>
      <c r="O817" s="14"/>
      <c r="P817" s="14"/>
      <c r="Q817" s="14"/>
      <c r="R817" s="14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24"/>
      <c r="AK817" s="25"/>
    </row>
    <row r="818" spans="1:37" x14ac:dyDescent="0.25">
      <c r="A818" s="2"/>
      <c r="B818" s="3"/>
      <c r="C818" s="3"/>
      <c r="D818" s="3"/>
      <c r="E818" s="4"/>
      <c r="F818" s="2"/>
      <c r="G818" s="3"/>
      <c r="H818" s="3"/>
      <c r="I818" s="3"/>
      <c r="J818" s="3"/>
      <c r="K818" s="3"/>
      <c r="L818" s="3"/>
      <c r="M818" s="4"/>
      <c r="N818" s="2"/>
      <c r="O818" s="3"/>
      <c r="P818" s="3"/>
      <c r="Q818" s="3"/>
      <c r="R818" s="4"/>
      <c r="S818" s="2" t="s">
        <v>105</v>
      </c>
      <c r="T818" s="3"/>
      <c r="U818" s="3"/>
      <c r="V818" s="3"/>
      <c r="W818" s="4"/>
      <c r="X818" s="8">
        <f>ROUND(40,2)</f>
        <v>40</v>
      </c>
      <c r="Y818" s="9"/>
      <c r="Z818" s="9"/>
      <c r="AA818" s="9"/>
      <c r="AB818" s="10"/>
      <c r="AC818" s="8">
        <f>ROUND(959.2,2)</f>
        <v>959.2</v>
      </c>
      <c r="AD818" s="9"/>
      <c r="AE818" s="9"/>
      <c r="AF818" s="9"/>
      <c r="AG818" s="10"/>
      <c r="AH818" s="8">
        <f t="shared" ref="AH818:AH827" si="45">ROUND(0,2)</f>
        <v>0</v>
      </c>
      <c r="AI818" s="9"/>
      <c r="AJ818" s="10"/>
      <c r="AK818" s="25"/>
    </row>
    <row r="819" spans="1:37" x14ac:dyDescent="0.25">
      <c r="A819" s="2"/>
      <c r="B819" s="3"/>
      <c r="C819" s="3"/>
      <c r="D819" s="3"/>
      <c r="E819" s="4"/>
      <c r="F819" s="2"/>
      <c r="G819" s="3"/>
      <c r="H819" s="3"/>
      <c r="I819" s="3"/>
      <c r="J819" s="3"/>
      <c r="K819" s="3"/>
      <c r="L819" s="3"/>
      <c r="M819" s="4"/>
      <c r="N819" s="2"/>
      <c r="O819" s="3"/>
      <c r="P819" s="3"/>
      <c r="Q819" s="3"/>
      <c r="R819" s="4"/>
      <c r="S819" s="2" t="s">
        <v>110</v>
      </c>
      <c r="T819" s="3"/>
      <c r="U819" s="3"/>
      <c r="V819" s="3"/>
      <c r="W819" s="4"/>
      <c r="X819" s="8">
        <f>ROUND(40,2)</f>
        <v>40</v>
      </c>
      <c r="Y819" s="9"/>
      <c r="Z819" s="9"/>
      <c r="AA819" s="9"/>
      <c r="AB819" s="10"/>
      <c r="AC819" s="8">
        <f>ROUND(959.2,2)</f>
        <v>959.2</v>
      </c>
      <c r="AD819" s="9"/>
      <c r="AE819" s="9"/>
      <c r="AF819" s="9"/>
      <c r="AG819" s="10"/>
      <c r="AH819" s="8">
        <f t="shared" si="45"/>
        <v>0</v>
      </c>
      <c r="AI819" s="9"/>
      <c r="AJ819" s="10"/>
      <c r="AK819" s="25"/>
    </row>
    <row r="820" spans="1:37" x14ac:dyDescent="0.25">
      <c r="A820" s="2"/>
      <c r="B820" s="3"/>
      <c r="C820" s="3"/>
      <c r="D820" s="3"/>
      <c r="E820" s="4"/>
      <c r="F820" s="2"/>
      <c r="G820" s="3"/>
      <c r="H820" s="3"/>
      <c r="I820" s="3"/>
      <c r="J820" s="3"/>
      <c r="K820" s="3"/>
      <c r="L820" s="3"/>
      <c r="M820" s="4"/>
      <c r="N820" s="2"/>
      <c r="O820" s="3"/>
      <c r="P820" s="3"/>
      <c r="Q820" s="3"/>
      <c r="R820" s="4"/>
      <c r="S820" s="2" t="s">
        <v>107</v>
      </c>
      <c r="T820" s="3"/>
      <c r="U820" s="3"/>
      <c r="V820" s="3"/>
      <c r="W820" s="4"/>
      <c r="X820" s="8">
        <f>ROUND(48,2)</f>
        <v>48</v>
      </c>
      <c r="Y820" s="9"/>
      <c r="Z820" s="9"/>
      <c r="AA820" s="9"/>
      <c r="AB820" s="10"/>
      <c r="AC820" s="8">
        <f>ROUND(1246.96,2)</f>
        <v>1246.96</v>
      </c>
      <c r="AD820" s="9"/>
      <c r="AE820" s="9"/>
      <c r="AF820" s="9"/>
      <c r="AG820" s="10"/>
      <c r="AH820" s="8">
        <f t="shared" si="45"/>
        <v>0</v>
      </c>
      <c r="AI820" s="9"/>
      <c r="AJ820" s="10"/>
      <c r="AK820" s="25"/>
    </row>
    <row r="821" spans="1:37" x14ac:dyDescent="0.25">
      <c r="A821" s="2"/>
      <c r="B821" s="3"/>
      <c r="C821" s="3"/>
      <c r="D821" s="3"/>
      <c r="E821" s="4"/>
      <c r="F821" s="2"/>
      <c r="G821" s="3"/>
      <c r="H821" s="3"/>
      <c r="I821" s="3"/>
      <c r="J821" s="3"/>
      <c r="K821" s="3"/>
      <c r="L821" s="3"/>
      <c r="M821" s="4"/>
      <c r="N821" s="2"/>
      <c r="O821" s="3"/>
      <c r="P821" s="3"/>
      <c r="Q821" s="3"/>
      <c r="R821" s="4"/>
      <c r="S821" s="2" t="s">
        <v>111</v>
      </c>
      <c r="T821" s="3"/>
      <c r="U821" s="3"/>
      <c r="V821" s="3"/>
      <c r="W821" s="4"/>
      <c r="X821" s="8">
        <f>ROUND(8,2)</f>
        <v>8</v>
      </c>
      <c r="Y821" s="9"/>
      <c r="Z821" s="9"/>
      <c r="AA821" s="9"/>
      <c r="AB821" s="10"/>
      <c r="AC821" s="8">
        <f>ROUND(287.76,2)</f>
        <v>287.76</v>
      </c>
      <c r="AD821" s="9"/>
      <c r="AE821" s="9"/>
      <c r="AF821" s="9"/>
      <c r="AG821" s="10"/>
      <c r="AH821" s="8">
        <f t="shared" si="45"/>
        <v>0</v>
      </c>
      <c r="AI821" s="9"/>
      <c r="AJ821" s="10"/>
      <c r="AK821" s="25"/>
    </row>
    <row r="822" spans="1:37" x14ac:dyDescent="0.25">
      <c r="A822" s="2"/>
      <c r="B822" s="3"/>
      <c r="C822" s="3"/>
      <c r="D822" s="3"/>
      <c r="E822" s="4"/>
      <c r="F822" s="2"/>
      <c r="G822" s="3"/>
      <c r="H822" s="3"/>
      <c r="I822" s="3"/>
      <c r="J822" s="3"/>
      <c r="K822" s="3"/>
      <c r="L822" s="3"/>
      <c r="M822" s="4"/>
      <c r="N822" s="2"/>
      <c r="O822" s="3"/>
      <c r="P822" s="3"/>
      <c r="Q822" s="3"/>
      <c r="R822" s="4"/>
      <c r="S822" s="2" t="s">
        <v>109</v>
      </c>
      <c r="T822" s="3"/>
      <c r="U822" s="3"/>
      <c r="V822" s="3"/>
      <c r="W822" s="4"/>
      <c r="X822" s="8">
        <f>ROUND(40,2)</f>
        <v>40</v>
      </c>
      <c r="Y822" s="9"/>
      <c r="Z822" s="9"/>
      <c r="AA822" s="9"/>
      <c r="AB822" s="10"/>
      <c r="AC822" s="8">
        <f>ROUND(20,2)</f>
        <v>20</v>
      </c>
      <c r="AD822" s="9"/>
      <c r="AE822" s="9"/>
      <c r="AF822" s="9"/>
      <c r="AG822" s="10"/>
      <c r="AH822" s="8">
        <f t="shared" si="45"/>
        <v>0</v>
      </c>
      <c r="AI822" s="9"/>
      <c r="AJ822" s="10"/>
      <c r="AK822" s="25"/>
    </row>
    <row r="823" spans="1:37" x14ac:dyDescent="0.25">
      <c r="A823" s="2"/>
      <c r="B823" s="3"/>
      <c r="C823" s="3"/>
      <c r="D823" s="3"/>
      <c r="E823" s="4"/>
      <c r="F823" s="2"/>
      <c r="G823" s="3"/>
      <c r="H823" s="3"/>
      <c r="I823" s="3"/>
      <c r="J823" s="3"/>
      <c r="K823" s="3"/>
      <c r="L823" s="3"/>
      <c r="M823" s="4"/>
      <c r="N823" s="2"/>
      <c r="O823" s="3"/>
      <c r="P823" s="3"/>
      <c r="Q823" s="3"/>
      <c r="R823" s="4"/>
      <c r="S823" s="2" t="s">
        <v>112</v>
      </c>
      <c r="T823" s="3"/>
      <c r="U823" s="3"/>
      <c r="V823" s="3"/>
      <c r="W823" s="4"/>
      <c r="X823" s="8">
        <f>ROUND(8,2)</f>
        <v>8</v>
      </c>
      <c r="Y823" s="9"/>
      <c r="Z823" s="9"/>
      <c r="AA823" s="9"/>
      <c r="AB823" s="10"/>
      <c r="AC823" s="8">
        <f>ROUND(287.76,2)</f>
        <v>287.76</v>
      </c>
      <c r="AD823" s="9"/>
      <c r="AE823" s="9"/>
      <c r="AF823" s="9"/>
      <c r="AG823" s="10"/>
      <c r="AH823" s="8">
        <f t="shared" si="45"/>
        <v>0</v>
      </c>
      <c r="AI823" s="9"/>
      <c r="AJ823" s="10"/>
      <c r="AK823" s="25"/>
    </row>
    <row r="824" spans="1:37" x14ac:dyDescent="0.25">
      <c r="A824" s="2"/>
      <c r="B824" s="3"/>
      <c r="C824" s="3"/>
      <c r="D824" s="3"/>
      <c r="E824" s="4"/>
      <c r="F824" s="2"/>
      <c r="G824" s="3"/>
      <c r="H824" s="3"/>
      <c r="I824" s="3"/>
      <c r="J824" s="3"/>
      <c r="K824" s="3"/>
      <c r="L824" s="3"/>
      <c r="M824" s="4"/>
      <c r="N824" s="2"/>
      <c r="O824" s="3"/>
      <c r="P824" s="3"/>
      <c r="Q824" s="3"/>
      <c r="R824" s="4"/>
      <c r="S824" s="2" t="s">
        <v>108</v>
      </c>
      <c r="T824" s="3"/>
      <c r="U824" s="3"/>
      <c r="V824" s="3"/>
      <c r="W824" s="4"/>
      <c r="X824" s="8">
        <f>ROUND(48,2)</f>
        <v>48</v>
      </c>
      <c r="Y824" s="9"/>
      <c r="Z824" s="9"/>
      <c r="AA824" s="9"/>
      <c r="AB824" s="10"/>
      <c r="AC824" s="8">
        <f>ROUND(1246.96,2)</f>
        <v>1246.96</v>
      </c>
      <c r="AD824" s="9"/>
      <c r="AE824" s="9"/>
      <c r="AF824" s="9"/>
      <c r="AG824" s="10"/>
      <c r="AH824" s="8">
        <f t="shared" si="45"/>
        <v>0</v>
      </c>
      <c r="AI824" s="9"/>
      <c r="AJ824" s="10"/>
      <c r="AK824" s="25"/>
    </row>
    <row r="825" spans="1:37" x14ac:dyDescent="0.25">
      <c r="A825" s="2"/>
      <c r="B825" s="3"/>
      <c r="C825" s="3"/>
      <c r="D825" s="3"/>
      <c r="E825" s="4"/>
      <c r="F825" s="2"/>
      <c r="G825" s="3"/>
      <c r="H825" s="3"/>
      <c r="I825" s="3"/>
      <c r="J825" s="3"/>
      <c r="K825" s="3"/>
      <c r="L825" s="3"/>
      <c r="M825" s="4"/>
      <c r="N825" s="2"/>
      <c r="O825" s="3"/>
      <c r="P825" s="3"/>
      <c r="Q825" s="3"/>
      <c r="R825" s="4"/>
      <c r="S825" s="2" t="s">
        <v>106</v>
      </c>
      <c r="T825" s="3"/>
      <c r="U825" s="3"/>
      <c r="V825" s="3"/>
      <c r="W825" s="4"/>
      <c r="X825" s="8">
        <f>ROUND(8,2)</f>
        <v>8</v>
      </c>
      <c r="Y825" s="9"/>
      <c r="Z825" s="9"/>
      <c r="AA825" s="9"/>
      <c r="AB825" s="10"/>
      <c r="AC825" s="8">
        <f>ROUND(6,2)</f>
        <v>6</v>
      </c>
      <c r="AD825" s="9"/>
      <c r="AE825" s="9"/>
      <c r="AF825" s="9"/>
      <c r="AG825" s="10"/>
      <c r="AH825" s="8">
        <f t="shared" si="45"/>
        <v>0</v>
      </c>
      <c r="AI825" s="9"/>
      <c r="AJ825" s="10"/>
      <c r="AK825" s="25"/>
    </row>
    <row r="826" spans="1:37" x14ac:dyDescent="0.25">
      <c r="A826" s="2"/>
      <c r="B826" s="3"/>
      <c r="C826" s="3"/>
      <c r="D826" s="3"/>
      <c r="E826" s="4"/>
      <c r="F826" s="2"/>
      <c r="G826" s="3"/>
      <c r="H826" s="3"/>
      <c r="I826" s="3"/>
      <c r="J826" s="3"/>
      <c r="K826" s="3"/>
      <c r="L826" s="3"/>
      <c r="M826" s="4"/>
      <c r="N826" s="2"/>
      <c r="O826" s="3"/>
      <c r="P826" s="3"/>
      <c r="Q826" s="3"/>
      <c r="R826" s="4"/>
      <c r="S826" s="2" t="s">
        <v>104</v>
      </c>
      <c r="T826" s="3"/>
      <c r="U826" s="3"/>
      <c r="V826" s="3"/>
      <c r="W826" s="4"/>
      <c r="X826" s="8">
        <f>ROUND(40,2)</f>
        <v>40</v>
      </c>
      <c r="Y826" s="9"/>
      <c r="Z826" s="9"/>
      <c r="AA826" s="9"/>
      <c r="AB826" s="10"/>
      <c r="AC826" s="8">
        <f>ROUND(959.2,2)</f>
        <v>959.2</v>
      </c>
      <c r="AD826" s="9"/>
      <c r="AE826" s="9"/>
      <c r="AF826" s="9"/>
      <c r="AG826" s="10"/>
      <c r="AH826" s="8">
        <f t="shared" si="45"/>
        <v>0</v>
      </c>
      <c r="AI826" s="9"/>
      <c r="AJ826" s="10"/>
      <c r="AK826" s="25"/>
    </row>
    <row r="827" spans="1:37" x14ac:dyDescent="0.25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4"/>
      <c r="O827" s="14"/>
      <c r="P827" s="14"/>
      <c r="Q827" s="14"/>
      <c r="R827" s="14"/>
      <c r="S827" s="12"/>
      <c r="T827" s="12"/>
      <c r="U827" s="12"/>
      <c r="V827" s="12"/>
      <c r="W827" s="12"/>
      <c r="X827" s="15">
        <f>ROUND(280,2)</f>
        <v>280</v>
      </c>
      <c r="Y827" s="15"/>
      <c r="Z827" s="15"/>
      <c r="AA827" s="15"/>
      <c r="AB827" s="15"/>
      <c r="AC827" s="15">
        <f>ROUND(5973.04,2)</f>
        <v>5973.04</v>
      </c>
      <c r="AD827" s="15"/>
      <c r="AE827" s="15"/>
      <c r="AF827" s="15"/>
      <c r="AG827" s="15"/>
      <c r="AH827" s="15">
        <f t="shared" si="45"/>
        <v>0</v>
      </c>
      <c r="AI827" s="15"/>
      <c r="AJ827" s="16"/>
      <c r="AK827" s="25"/>
    </row>
    <row r="828" spans="1:37" x14ac:dyDescent="0.25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4" t="s">
        <v>71</v>
      </c>
      <c r="O828" s="14"/>
      <c r="P828" s="14"/>
      <c r="Q828" s="14"/>
      <c r="R828" s="14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24"/>
      <c r="AK828" s="25"/>
    </row>
    <row r="829" spans="1:37" x14ac:dyDescent="0.25">
      <c r="A829" s="2"/>
      <c r="B829" s="3"/>
      <c r="C829" s="3"/>
      <c r="D829" s="3"/>
      <c r="E829" s="4"/>
      <c r="F829" s="2"/>
      <c r="G829" s="3"/>
      <c r="H829" s="3"/>
      <c r="I829" s="3"/>
      <c r="J829" s="3"/>
      <c r="K829" s="3"/>
      <c r="L829" s="3"/>
      <c r="M829" s="4"/>
      <c r="N829" s="2"/>
      <c r="O829" s="3"/>
      <c r="P829" s="3"/>
      <c r="Q829" s="3"/>
      <c r="R829" s="4"/>
      <c r="S829" s="2" t="s">
        <v>104</v>
      </c>
      <c r="T829" s="3"/>
      <c r="U829" s="3"/>
      <c r="V829" s="3"/>
      <c r="W829" s="4"/>
      <c r="X829" s="8">
        <f>ROUND(40,2)</f>
        <v>40</v>
      </c>
      <c r="Y829" s="9"/>
      <c r="Z829" s="9"/>
      <c r="AA829" s="9"/>
      <c r="AB829" s="10"/>
      <c r="AC829" s="8">
        <f>ROUND(1036.8,2)</f>
        <v>1036.8</v>
      </c>
      <c r="AD829" s="9"/>
      <c r="AE829" s="9"/>
      <c r="AF829" s="9"/>
      <c r="AG829" s="10"/>
      <c r="AH829" s="8">
        <f t="shared" ref="AH829:AH838" si="46">ROUND(0,2)</f>
        <v>0</v>
      </c>
      <c r="AI829" s="9"/>
      <c r="AJ829" s="10"/>
      <c r="AK829" s="25"/>
    </row>
    <row r="830" spans="1:37" x14ac:dyDescent="0.25">
      <c r="A830" s="2"/>
      <c r="B830" s="3"/>
      <c r="C830" s="3"/>
      <c r="D830" s="3"/>
      <c r="E830" s="4"/>
      <c r="F830" s="2"/>
      <c r="G830" s="3"/>
      <c r="H830" s="3"/>
      <c r="I830" s="3"/>
      <c r="J830" s="3"/>
      <c r="K830" s="3"/>
      <c r="L830" s="3"/>
      <c r="M830" s="4"/>
      <c r="N830" s="2"/>
      <c r="O830" s="3"/>
      <c r="P830" s="3"/>
      <c r="Q830" s="3"/>
      <c r="R830" s="4"/>
      <c r="S830" s="2" t="s">
        <v>112</v>
      </c>
      <c r="T830" s="3"/>
      <c r="U830" s="3"/>
      <c r="V830" s="3"/>
      <c r="W830" s="4"/>
      <c r="X830" s="8">
        <f>ROUND(8,2)</f>
        <v>8</v>
      </c>
      <c r="Y830" s="9"/>
      <c r="Z830" s="9"/>
      <c r="AA830" s="9"/>
      <c r="AB830" s="10"/>
      <c r="AC830" s="8">
        <f>ROUND(311.04,2)</f>
        <v>311.04000000000002</v>
      </c>
      <c r="AD830" s="9"/>
      <c r="AE830" s="9"/>
      <c r="AF830" s="9"/>
      <c r="AG830" s="10"/>
      <c r="AH830" s="8">
        <f t="shared" si="46"/>
        <v>0</v>
      </c>
      <c r="AI830" s="9"/>
      <c r="AJ830" s="10"/>
      <c r="AK830" s="25"/>
    </row>
    <row r="831" spans="1:37" x14ac:dyDescent="0.25">
      <c r="A831" s="2"/>
      <c r="B831" s="3"/>
      <c r="C831" s="3"/>
      <c r="D831" s="3"/>
      <c r="E831" s="4"/>
      <c r="F831" s="2"/>
      <c r="G831" s="3"/>
      <c r="H831" s="3"/>
      <c r="I831" s="3"/>
      <c r="J831" s="3"/>
      <c r="K831" s="3"/>
      <c r="L831" s="3"/>
      <c r="M831" s="4"/>
      <c r="N831" s="2"/>
      <c r="O831" s="3"/>
      <c r="P831" s="3"/>
      <c r="Q831" s="3"/>
      <c r="R831" s="4"/>
      <c r="S831" s="2" t="s">
        <v>108</v>
      </c>
      <c r="T831" s="3"/>
      <c r="U831" s="3"/>
      <c r="V831" s="3"/>
      <c r="W831" s="4"/>
      <c r="X831" s="8">
        <f>ROUND(48,2)</f>
        <v>48</v>
      </c>
      <c r="Y831" s="9"/>
      <c r="Z831" s="9"/>
      <c r="AA831" s="9"/>
      <c r="AB831" s="10"/>
      <c r="AC831" s="8">
        <f>ROUND(1347.84,2)</f>
        <v>1347.84</v>
      </c>
      <c r="AD831" s="9"/>
      <c r="AE831" s="9"/>
      <c r="AF831" s="9"/>
      <c r="AG831" s="10"/>
      <c r="AH831" s="8">
        <f t="shared" si="46"/>
        <v>0</v>
      </c>
      <c r="AI831" s="9"/>
      <c r="AJ831" s="10"/>
      <c r="AK831" s="25"/>
    </row>
    <row r="832" spans="1:37" x14ac:dyDescent="0.25">
      <c r="A832" s="2"/>
      <c r="B832" s="3"/>
      <c r="C832" s="3"/>
      <c r="D832" s="3"/>
      <c r="E832" s="4"/>
      <c r="F832" s="2"/>
      <c r="G832" s="3"/>
      <c r="H832" s="3"/>
      <c r="I832" s="3"/>
      <c r="J832" s="3"/>
      <c r="K832" s="3"/>
      <c r="L832" s="3"/>
      <c r="M832" s="4"/>
      <c r="N832" s="2"/>
      <c r="O832" s="3"/>
      <c r="P832" s="3"/>
      <c r="Q832" s="3"/>
      <c r="R832" s="4"/>
      <c r="S832" s="2" t="s">
        <v>110</v>
      </c>
      <c r="T832" s="3"/>
      <c r="U832" s="3"/>
      <c r="V832" s="3"/>
      <c r="W832" s="4"/>
      <c r="X832" s="8">
        <f>ROUND(40,2)</f>
        <v>40</v>
      </c>
      <c r="Y832" s="9"/>
      <c r="Z832" s="9"/>
      <c r="AA832" s="9"/>
      <c r="AB832" s="10"/>
      <c r="AC832" s="8">
        <f>ROUND(1036.8,2)</f>
        <v>1036.8</v>
      </c>
      <c r="AD832" s="9"/>
      <c r="AE832" s="9"/>
      <c r="AF832" s="9"/>
      <c r="AG832" s="10"/>
      <c r="AH832" s="8">
        <f t="shared" si="46"/>
        <v>0</v>
      </c>
      <c r="AI832" s="9"/>
      <c r="AJ832" s="10"/>
      <c r="AK832" s="25"/>
    </row>
    <row r="833" spans="1:37" x14ac:dyDescent="0.25">
      <c r="A833" s="2"/>
      <c r="B833" s="3"/>
      <c r="C833" s="3"/>
      <c r="D833" s="3"/>
      <c r="E833" s="4"/>
      <c r="F833" s="2"/>
      <c r="G833" s="3"/>
      <c r="H833" s="3"/>
      <c r="I833" s="3"/>
      <c r="J833" s="3"/>
      <c r="K833" s="3"/>
      <c r="L833" s="3"/>
      <c r="M833" s="4"/>
      <c r="N833" s="2"/>
      <c r="O833" s="3"/>
      <c r="P833" s="3"/>
      <c r="Q833" s="3"/>
      <c r="R833" s="4"/>
      <c r="S833" s="2" t="s">
        <v>107</v>
      </c>
      <c r="T833" s="3"/>
      <c r="U833" s="3"/>
      <c r="V833" s="3"/>
      <c r="W833" s="4"/>
      <c r="X833" s="8">
        <f>ROUND(48,2)</f>
        <v>48</v>
      </c>
      <c r="Y833" s="9"/>
      <c r="Z833" s="9"/>
      <c r="AA833" s="9"/>
      <c r="AB833" s="10"/>
      <c r="AC833" s="8">
        <f>ROUND(1347.84,2)</f>
        <v>1347.84</v>
      </c>
      <c r="AD833" s="9"/>
      <c r="AE833" s="9"/>
      <c r="AF833" s="9"/>
      <c r="AG833" s="10"/>
      <c r="AH833" s="8">
        <f t="shared" si="46"/>
        <v>0</v>
      </c>
      <c r="AI833" s="9"/>
      <c r="AJ833" s="10"/>
      <c r="AK833" s="25"/>
    </row>
    <row r="834" spans="1:37" x14ac:dyDescent="0.25">
      <c r="A834" s="2"/>
      <c r="B834" s="3"/>
      <c r="C834" s="3"/>
      <c r="D834" s="3"/>
      <c r="E834" s="4"/>
      <c r="F834" s="2"/>
      <c r="G834" s="3"/>
      <c r="H834" s="3"/>
      <c r="I834" s="3"/>
      <c r="J834" s="3"/>
      <c r="K834" s="3"/>
      <c r="L834" s="3"/>
      <c r="M834" s="4"/>
      <c r="N834" s="2"/>
      <c r="O834" s="3"/>
      <c r="P834" s="3"/>
      <c r="Q834" s="3"/>
      <c r="R834" s="4"/>
      <c r="S834" s="2" t="s">
        <v>111</v>
      </c>
      <c r="T834" s="3"/>
      <c r="U834" s="3"/>
      <c r="V834" s="3"/>
      <c r="W834" s="4"/>
      <c r="X834" s="8">
        <f>ROUND(8,2)</f>
        <v>8</v>
      </c>
      <c r="Y834" s="9"/>
      <c r="Z834" s="9"/>
      <c r="AA834" s="9"/>
      <c r="AB834" s="10"/>
      <c r="AC834" s="8">
        <f>ROUND(311.04,2)</f>
        <v>311.04000000000002</v>
      </c>
      <c r="AD834" s="9"/>
      <c r="AE834" s="9"/>
      <c r="AF834" s="9"/>
      <c r="AG834" s="10"/>
      <c r="AH834" s="8">
        <f t="shared" si="46"/>
        <v>0</v>
      </c>
      <c r="AI834" s="9"/>
      <c r="AJ834" s="10"/>
      <c r="AK834" s="25"/>
    </row>
    <row r="835" spans="1:37" x14ac:dyDescent="0.25">
      <c r="A835" s="2"/>
      <c r="B835" s="3"/>
      <c r="C835" s="3"/>
      <c r="D835" s="3"/>
      <c r="E835" s="4"/>
      <c r="F835" s="2"/>
      <c r="G835" s="3"/>
      <c r="H835" s="3"/>
      <c r="I835" s="3"/>
      <c r="J835" s="3"/>
      <c r="K835" s="3"/>
      <c r="L835" s="3"/>
      <c r="M835" s="4"/>
      <c r="N835" s="2"/>
      <c r="O835" s="3"/>
      <c r="P835" s="3"/>
      <c r="Q835" s="3"/>
      <c r="R835" s="4"/>
      <c r="S835" s="2" t="s">
        <v>105</v>
      </c>
      <c r="T835" s="3"/>
      <c r="U835" s="3"/>
      <c r="V835" s="3"/>
      <c r="W835" s="4"/>
      <c r="X835" s="8">
        <f>ROUND(40,2)</f>
        <v>40</v>
      </c>
      <c r="Y835" s="9"/>
      <c r="Z835" s="9"/>
      <c r="AA835" s="9"/>
      <c r="AB835" s="10"/>
      <c r="AC835" s="8">
        <f>ROUND(1036.8,2)</f>
        <v>1036.8</v>
      </c>
      <c r="AD835" s="9"/>
      <c r="AE835" s="9"/>
      <c r="AF835" s="9"/>
      <c r="AG835" s="10"/>
      <c r="AH835" s="8">
        <f t="shared" si="46"/>
        <v>0</v>
      </c>
      <c r="AI835" s="9"/>
      <c r="AJ835" s="10"/>
      <c r="AK835" s="25"/>
    </row>
    <row r="836" spans="1:37" x14ac:dyDescent="0.25">
      <c r="A836" s="2"/>
      <c r="B836" s="3"/>
      <c r="C836" s="3"/>
      <c r="D836" s="3"/>
      <c r="E836" s="4"/>
      <c r="F836" s="2"/>
      <c r="G836" s="3"/>
      <c r="H836" s="3"/>
      <c r="I836" s="3"/>
      <c r="J836" s="3"/>
      <c r="K836" s="3"/>
      <c r="L836" s="3"/>
      <c r="M836" s="4"/>
      <c r="N836" s="2"/>
      <c r="O836" s="3"/>
      <c r="P836" s="3"/>
      <c r="Q836" s="3"/>
      <c r="R836" s="4"/>
      <c r="S836" s="2" t="s">
        <v>109</v>
      </c>
      <c r="T836" s="3"/>
      <c r="U836" s="3"/>
      <c r="V836" s="3"/>
      <c r="W836" s="4"/>
      <c r="X836" s="8">
        <f>ROUND(40,2)</f>
        <v>40</v>
      </c>
      <c r="Y836" s="9"/>
      <c r="Z836" s="9"/>
      <c r="AA836" s="9"/>
      <c r="AB836" s="10"/>
      <c r="AC836" s="8">
        <f>ROUND(20,2)</f>
        <v>20</v>
      </c>
      <c r="AD836" s="9"/>
      <c r="AE836" s="9"/>
      <c r="AF836" s="9"/>
      <c r="AG836" s="10"/>
      <c r="AH836" s="8">
        <f t="shared" si="46"/>
        <v>0</v>
      </c>
      <c r="AI836" s="9"/>
      <c r="AJ836" s="10"/>
      <c r="AK836" s="25"/>
    </row>
    <row r="837" spans="1:37" x14ac:dyDescent="0.25">
      <c r="A837" s="2"/>
      <c r="B837" s="3"/>
      <c r="C837" s="3"/>
      <c r="D837" s="3"/>
      <c r="E837" s="4"/>
      <c r="F837" s="2"/>
      <c r="G837" s="3"/>
      <c r="H837" s="3"/>
      <c r="I837" s="3"/>
      <c r="J837" s="3"/>
      <c r="K837" s="3"/>
      <c r="L837" s="3"/>
      <c r="M837" s="4"/>
      <c r="N837" s="2"/>
      <c r="O837" s="3"/>
      <c r="P837" s="3"/>
      <c r="Q837" s="3"/>
      <c r="R837" s="4"/>
      <c r="S837" s="2" t="s">
        <v>106</v>
      </c>
      <c r="T837" s="3"/>
      <c r="U837" s="3"/>
      <c r="V837" s="3"/>
      <c r="W837" s="4"/>
      <c r="X837" s="8">
        <f>ROUND(8,2)</f>
        <v>8</v>
      </c>
      <c r="Y837" s="9"/>
      <c r="Z837" s="9"/>
      <c r="AA837" s="9"/>
      <c r="AB837" s="10"/>
      <c r="AC837" s="8">
        <f>ROUND(6,2)</f>
        <v>6</v>
      </c>
      <c r="AD837" s="9"/>
      <c r="AE837" s="9"/>
      <c r="AF837" s="9"/>
      <c r="AG837" s="10"/>
      <c r="AH837" s="8">
        <f t="shared" si="46"/>
        <v>0</v>
      </c>
      <c r="AI837" s="9"/>
      <c r="AJ837" s="10"/>
      <c r="AK837" s="25"/>
    </row>
    <row r="838" spans="1:37" x14ac:dyDescent="0.25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4"/>
      <c r="O838" s="14"/>
      <c r="P838" s="14"/>
      <c r="Q838" s="14"/>
      <c r="R838" s="14"/>
      <c r="S838" s="12"/>
      <c r="T838" s="12"/>
      <c r="U838" s="12"/>
      <c r="V838" s="12"/>
      <c r="W838" s="12"/>
      <c r="X838" s="15">
        <f>ROUND(280,2)</f>
        <v>280</v>
      </c>
      <c r="Y838" s="15"/>
      <c r="Z838" s="15"/>
      <c r="AA838" s="15"/>
      <c r="AB838" s="15"/>
      <c r="AC838" s="15">
        <f>ROUND(6454.16,2)</f>
        <v>6454.16</v>
      </c>
      <c r="AD838" s="15"/>
      <c r="AE838" s="15"/>
      <c r="AF838" s="15"/>
      <c r="AG838" s="15"/>
      <c r="AH838" s="15">
        <f t="shared" si="46"/>
        <v>0</v>
      </c>
      <c r="AI838" s="15"/>
      <c r="AJ838" s="16"/>
      <c r="AK838" s="25"/>
    </row>
    <row r="839" spans="1:37" x14ac:dyDescent="0.25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4" t="s">
        <v>72</v>
      </c>
      <c r="O839" s="14"/>
      <c r="P839" s="14"/>
      <c r="Q839" s="14"/>
      <c r="R839" s="14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24"/>
      <c r="AK839" s="25"/>
    </row>
    <row r="840" spans="1:37" x14ac:dyDescent="0.25">
      <c r="A840" s="2"/>
      <c r="B840" s="3"/>
      <c r="C840" s="3"/>
      <c r="D840" s="3"/>
      <c r="E840" s="4"/>
      <c r="F840" s="2"/>
      <c r="G840" s="3"/>
      <c r="H840" s="3"/>
      <c r="I840" s="3"/>
      <c r="J840" s="3"/>
      <c r="K840" s="3"/>
      <c r="L840" s="3"/>
      <c r="M840" s="4"/>
      <c r="N840" s="2"/>
      <c r="O840" s="3"/>
      <c r="P840" s="3"/>
      <c r="Q840" s="3"/>
      <c r="R840" s="4"/>
      <c r="S840" s="2" t="s">
        <v>104</v>
      </c>
      <c r="T840" s="3"/>
      <c r="U840" s="3"/>
      <c r="V840" s="3"/>
      <c r="W840" s="4"/>
      <c r="X840" s="8">
        <f>ROUND(40,2)</f>
        <v>40</v>
      </c>
      <c r="Y840" s="9"/>
      <c r="Z840" s="9"/>
      <c r="AA840" s="9"/>
      <c r="AB840" s="10"/>
      <c r="AC840" s="8">
        <f>ROUND(951.6,2)</f>
        <v>951.6</v>
      </c>
      <c r="AD840" s="9"/>
      <c r="AE840" s="9"/>
      <c r="AF840" s="9"/>
      <c r="AG840" s="10"/>
      <c r="AH840" s="8">
        <f t="shared" ref="AH840:AH847" si="47">ROUND(0,2)</f>
        <v>0</v>
      </c>
      <c r="AI840" s="9"/>
      <c r="AJ840" s="10"/>
      <c r="AK840" s="25"/>
    </row>
    <row r="841" spans="1:37" x14ac:dyDescent="0.25">
      <c r="A841" s="2"/>
      <c r="B841" s="3"/>
      <c r="C841" s="3"/>
      <c r="D841" s="3"/>
      <c r="E841" s="4"/>
      <c r="F841" s="2"/>
      <c r="G841" s="3"/>
      <c r="H841" s="3"/>
      <c r="I841" s="3"/>
      <c r="J841" s="3"/>
      <c r="K841" s="3"/>
      <c r="L841" s="3"/>
      <c r="M841" s="4"/>
      <c r="N841" s="2"/>
      <c r="O841" s="3"/>
      <c r="P841" s="3"/>
      <c r="Q841" s="3"/>
      <c r="R841" s="4"/>
      <c r="S841" s="2" t="s">
        <v>111</v>
      </c>
      <c r="T841" s="3"/>
      <c r="U841" s="3"/>
      <c r="V841" s="3"/>
      <c r="W841" s="4"/>
      <c r="X841" s="8">
        <f>ROUND(12,2)</f>
        <v>12</v>
      </c>
      <c r="Y841" s="9"/>
      <c r="Z841" s="9"/>
      <c r="AA841" s="9"/>
      <c r="AB841" s="10"/>
      <c r="AC841" s="8">
        <f>ROUND(428.22,2)</f>
        <v>428.22</v>
      </c>
      <c r="AD841" s="9"/>
      <c r="AE841" s="9"/>
      <c r="AF841" s="9"/>
      <c r="AG841" s="10"/>
      <c r="AH841" s="8">
        <f t="shared" si="47"/>
        <v>0</v>
      </c>
      <c r="AI841" s="9"/>
      <c r="AJ841" s="10"/>
      <c r="AK841" s="25"/>
    </row>
    <row r="842" spans="1:37" x14ac:dyDescent="0.25">
      <c r="A842" s="2"/>
      <c r="B842" s="3"/>
      <c r="C842" s="3"/>
      <c r="D842" s="3"/>
      <c r="E842" s="4"/>
      <c r="F842" s="2"/>
      <c r="G842" s="3"/>
      <c r="H842" s="3"/>
      <c r="I842" s="3"/>
      <c r="J842" s="3"/>
      <c r="K842" s="3"/>
      <c r="L842" s="3"/>
      <c r="M842" s="4"/>
      <c r="N842" s="2"/>
      <c r="O842" s="3"/>
      <c r="P842" s="3"/>
      <c r="Q842" s="3"/>
      <c r="R842" s="4"/>
      <c r="S842" s="2" t="s">
        <v>110</v>
      </c>
      <c r="T842" s="3"/>
      <c r="U842" s="3"/>
      <c r="V842" s="3"/>
      <c r="W842" s="4"/>
      <c r="X842" s="8">
        <f>ROUND(40,2)</f>
        <v>40</v>
      </c>
      <c r="Y842" s="9"/>
      <c r="Z842" s="9"/>
      <c r="AA842" s="9"/>
      <c r="AB842" s="10"/>
      <c r="AC842" s="8">
        <f>ROUND(951.6,2)</f>
        <v>951.6</v>
      </c>
      <c r="AD842" s="9"/>
      <c r="AE842" s="9"/>
      <c r="AF842" s="9"/>
      <c r="AG842" s="10"/>
      <c r="AH842" s="8">
        <f t="shared" si="47"/>
        <v>0</v>
      </c>
      <c r="AI842" s="9"/>
      <c r="AJ842" s="10"/>
      <c r="AK842" s="25"/>
    </row>
    <row r="843" spans="1:37" x14ac:dyDescent="0.25">
      <c r="A843" s="2"/>
      <c r="B843" s="3"/>
      <c r="C843" s="3"/>
      <c r="D843" s="3"/>
      <c r="E843" s="4"/>
      <c r="F843" s="2"/>
      <c r="G843" s="3"/>
      <c r="H843" s="3"/>
      <c r="I843" s="3"/>
      <c r="J843" s="3"/>
      <c r="K843" s="3"/>
      <c r="L843" s="3"/>
      <c r="M843" s="4"/>
      <c r="N843" s="2"/>
      <c r="O843" s="3"/>
      <c r="P843" s="3"/>
      <c r="Q843" s="3"/>
      <c r="R843" s="4"/>
      <c r="S843" s="2" t="s">
        <v>105</v>
      </c>
      <c r="T843" s="3"/>
      <c r="U843" s="3"/>
      <c r="V843" s="3"/>
      <c r="W843" s="4"/>
      <c r="X843" s="8">
        <f>ROUND(40,2)</f>
        <v>40</v>
      </c>
      <c r="Y843" s="9"/>
      <c r="Z843" s="9"/>
      <c r="AA843" s="9"/>
      <c r="AB843" s="10"/>
      <c r="AC843" s="8">
        <f>ROUND(951.6,2)</f>
        <v>951.6</v>
      </c>
      <c r="AD843" s="9"/>
      <c r="AE843" s="9"/>
      <c r="AF843" s="9"/>
      <c r="AG843" s="10"/>
      <c r="AH843" s="8">
        <f t="shared" si="47"/>
        <v>0</v>
      </c>
      <c r="AI843" s="9"/>
      <c r="AJ843" s="10"/>
      <c r="AK843" s="25"/>
    </row>
    <row r="844" spans="1:37" x14ac:dyDescent="0.25">
      <c r="A844" s="2"/>
      <c r="B844" s="3"/>
      <c r="C844" s="3"/>
      <c r="D844" s="3"/>
      <c r="E844" s="4"/>
      <c r="F844" s="2"/>
      <c r="G844" s="3"/>
      <c r="H844" s="3"/>
      <c r="I844" s="3"/>
      <c r="J844" s="3"/>
      <c r="K844" s="3"/>
      <c r="L844" s="3"/>
      <c r="M844" s="4"/>
      <c r="N844" s="2"/>
      <c r="O844" s="3"/>
      <c r="P844" s="3"/>
      <c r="Q844" s="3"/>
      <c r="R844" s="4"/>
      <c r="S844" s="2" t="s">
        <v>112</v>
      </c>
      <c r="T844" s="3"/>
      <c r="U844" s="3"/>
      <c r="V844" s="3"/>
      <c r="W844" s="4"/>
      <c r="X844" s="8">
        <f>ROUND(12,2)</f>
        <v>12</v>
      </c>
      <c r="Y844" s="9"/>
      <c r="Z844" s="9"/>
      <c r="AA844" s="9"/>
      <c r="AB844" s="10"/>
      <c r="AC844" s="8">
        <f>ROUND(428.22,2)</f>
        <v>428.22</v>
      </c>
      <c r="AD844" s="9"/>
      <c r="AE844" s="9"/>
      <c r="AF844" s="9"/>
      <c r="AG844" s="10"/>
      <c r="AH844" s="8">
        <f t="shared" si="47"/>
        <v>0</v>
      </c>
      <c r="AI844" s="9"/>
      <c r="AJ844" s="10"/>
      <c r="AK844" s="25"/>
    </row>
    <row r="845" spans="1:37" x14ac:dyDescent="0.25">
      <c r="A845" s="2"/>
      <c r="B845" s="3"/>
      <c r="C845" s="3"/>
      <c r="D845" s="3"/>
      <c r="E845" s="4"/>
      <c r="F845" s="2"/>
      <c r="G845" s="3"/>
      <c r="H845" s="3"/>
      <c r="I845" s="3"/>
      <c r="J845" s="3"/>
      <c r="K845" s="3"/>
      <c r="L845" s="3"/>
      <c r="M845" s="4"/>
      <c r="N845" s="2"/>
      <c r="O845" s="3"/>
      <c r="P845" s="3"/>
      <c r="Q845" s="3"/>
      <c r="R845" s="4"/>
      <c r="S845" s="2" t="s">
        <v>107</v>
      </c>
      <c r="T845" s="3"/>
      <c r="U845" s="3"/>
      <c r="V845" s="3"/>
      <c r="W845" s="4"/>
      <c r="X845" s="8">
        <f>ROUND(52,2)</f>
        <v>52</v>
      </c>
      <c r="Y845" s="9"/>
      <c r="Z845" s="9"/>
      <c r="AA845" s="9"/>
      <c r="AB845" s="10"/>
      <c r="AC845" s="8">
        <f>ROUND(1379.82,2)</f>
        <v>1379.82</v>
      </c>
      <c r="AD845" s="9"/>
      <c r="AE845" s="9"/>
      <c r="AF845" s="9"/>
      <c r="AG845" s="10"/>
      <c r="AH845" s="8">
        <f t="shared" si="47"/>
        <v>0</v>
      </c>
      <c r="AI845" s="9"/>
      <c r="AJ845" s="10"/>
      <c r="AK845" s="25"/>
    </row>
    <row r="846" spans="1:37" x14ac:dyDescent="0.25">
      <c r="A846" s="2"/>
      <c r="B846" s="3"/>
      <c r="C846" s="3"/>
      <c r="D846" s="3"/>
      <c r="E846" s="4"/>
      <c r="F846" s="2"/>
      <c r="G846" s="3"/>
      <c r="H846" s="3"/>
      <c r="I846" s="3"/>
      <c r="J846" s="3"/>
      <c r="K846" s="3"/>
      <c r="L846" s="3"/>
      <c r="M846" s="4"/>
      <c r="N846" s="2"/>
      <c r="O846" s="3"/>
      <c r="P846" s="3"/>
      <c r="Q846" s="3"/>
      <c r="R846" s="4"/>
      <c r="S846" s="2" t="s">
        <v>108</v>
      </c>
      <c r="T846" s="3"/>
      <c r="U846" s="3"/>
      <c r="V846" s="3"/>
      <c r="W846" s="4"/>
      <c r="X846" s="8">
        <f>ROUND(52,2)</f>
        <v>52</v>
      </c>
      <c r="Y846" s="9"/>
      <c r="Z846" s="9"/>
      <c r="AA846" s="9"/>
      <c r="AB846" s="10"/>
      <c r="AC846" s="8">
        <f>ROUND(1379.82,2)</f>
        <v>1379.82</v>
      </c>
      <c r="AD846" s="9"/>
      <c r="AE846" s="9"/>
      <c r="AF846" s="9"/>
      <c r="AG846" s="10"/>
      <c r="AH846" s="8">
        <f t="shared" si="47"/>
        <v>0</v>
      </c>
      <c r="AI846" s="9"/>
      <c r="AJ846" s="10"/>
      <c r="AK846" s="25"/>
    </row>
    <row r="847" spans="1:37" x14ac:dyDescent="0.25">
      <c r="A847" s="1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4"/>
      <c r="O847" s="14"/>
      <c r="P847" s="14"/>
      <c r="Q847" s="14"/>
      <c r="R847" s="14"/>
      <c r="S847" s="12"/>
      <c r="T847" s="12"/>
      <c r="U847" s="12"/>
      <c r="V847" s="12"/>
      <c r="W847" s="12"/>
      <c r="X847" s="15">
        <f>ROUND(248,2)</f>
        <v>248</v>
      </c>
      <c r="Y847" s="15"/>
      <c r="Z847" s="15"/>
      <c r="AA847" s="15"/>
      <c r="AB847" s="15"/>
      <c r="AC847" s="15">
        <f>ROUND(6470.87999999999,2)</f>
        <v>6470.88</v>
      </c>
      <c r="AD847" s="15"/>
      <c r="AE847" s="15"/>
      <c r="AF847" s="15"/>
      <c r="AG847" s="15"/>
      <c r="AH847" s="15">
        <f t="shared" si="47"/>
        <v>0</v>
      </c>
      <c r="AI847" s="15"/>
      <c r="AJ847" s="16"/>
      <c r="AK847" s="25"/>
    </row>
    <row r="848" spans="1:37" x14ac:dyDescent="0.25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4" t="s">
        <v>73</v>
      </c>
      <c r="O848" s="14"/>
      <c r="P848" s="14"/>
      <c r="Q848" s="14"/>
      <c r="R848" s="14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24"/>
      <c r="AK848" s="25"/>
    </row>
    <row r="849" spans="1:37" x14ac:dyDescent="0.25">
      <c r="A849" s="2"/>
      <c r="B849" s="3"/>
      <c r="C849" s="3"/>
      <c r="D849" s="3"/>
      <c r="E849" s="4"/>
      <c r="F849" s="2"/>
      <c r="G849" s="3"/>
      <c r="H849" s="3"/>
      <c r="I849" s="3"/>
      <c r="J849" s="3"/>
      <c r="K849" s="3"/>
      <c r="L849" s="3"/>
      <c r="M849" s="4"/>
      <c r="N849" s="2"/>
      <c r="O849" s="3"/>
      <c r="P849" s="3"/>
      <c r="Q849" s="3"/>
      <c r="R849" s="4"/>
      <c r="S849" s="2" t="s">
        <v>112</v>
      </c>
      <c r="T849" s="3"/>
      <c r="U849" s="3"/>
      <c r="V849" s="3"/>
      <c r="W849" s="4"/>
      <c r="X849" s="8">
        <f>ROUND(8,2)</f>
        <v>8</v>
      </c>
      <c r="Y849" s="9"/>
      <c r="Z849" s="9"/>
      <c r="AA849" s="9"/>
      <c r="AB849" s="10"/>
      <c r="AC849" s="8">
        <f>ROUND(294,2)</f>
        <v>294</v>
      </c>
      <c r="AD849" s="9"/>
      <c r="AE849" s="9"/>
      <c r="AF849" s="9"/>
      <c r="AG849" s="10"/>
      <c r="AH849" s="8">
        <f t="shared" ref="AH849:AH858" si="48">ROUND(0,2)</f>
        <v>0</v>
      </c>
      <c r="AI849" s="9"/>
      <c r="AJ849" s="10"/>
      <c r="AK849" s="25"/>
    </row>
    <row r="850" spans="1:37" x14ac:dyDescent="0.25">
      <c r="A850" s="2"/>
      <c r="B850" s="3"/>
      <c r="C850" s="3"/>
      <c r="D850" s="3"/>
      <c r="E850" s="4"/>
      <c r="F850" s="2"/>
      <c r="G850" s="3"/>
      <c r="H850" s="3"/>
      <c r="I850" s="3"/>
      <c r="J850" s="3"/>
      <c r="K850" s="3"/>
      <c r="L850" s="3"/>
      <c r="M850" s="4"/>
      <c r="N850" s="2"/>
      <c r="O850" s="3"/>
      <c r="P850" s="3"/>
      <c r="Q850" s="3"/>
      <c r="R850" s="4"/>
      <c r="S850" s="2" t="s">
        <v>107</v>
      </c>
      <c r="T850" s="3"/>
      <c r="U850" s="3"/>
      <c r="V850" s="3"/>
      <c r="W850" s="4"/>
      <c r="X850" s="8">
        <f>ROUND(48,2)</f>
        <v>48</v>
      </c>
      <c r="Y850" s="9"/>
      <c r="Z850" s="9"/>
      <c r="AA850" s="9"/>
      <c r="AB850" s="10"/>
      <c r="AC850" s="8">
        <f>ROUND(1274,2)</f>
        <v>1274</v>
      </c>
      <c r="AD850" s="9"/>
      <c r="AE850" s="9"/>
      <c r="AF850" s="9"/>
      <c r="AG850" s="10"/>
      <c r="AH850" s="8">
        <f t="shared" si="48"/>
        <v>0</v>
      </c>
      <c r="AI850" s="9"/>
      <c r="AJ850" s="10"/>
      <c r="AK850" s="25"/>
    </row>
    <row r="851" spans="1:37" x14ac:dyDescent="0.25">
      <c r="A851" s="2"/>
      <c r="B851" s="3"/>
      <c r="C851" s="3"/>
      <c r="D851" s="3"/>
      <c r="E851" s="4"/>
      <c r="F851" s="2"/>
      <c r="G851" s="3"/>
      <c r="H851" s="3"/>
      <c r="I851" s="3"/>
      <c r="J851" s="3"/>
      <c r="K851" s="3"/>
      <c r="L851" s="3"/>
      <c r="M851" s="4"/>
      <c r="N851" s="2"/>
      <c r="O851" s="3"/>
      <c r="P851" s="3"/>
      <c r="Q851" s="3"/>
      <c r="R851" s="4"/>
      <c r="S851" s="2" t="s">
        <v>106</v>
      </c>
      <c r="T851" s="3"/>
      <c r="U851" s="3"/>
      <c r="V851" s="3"/>
      <c r="W851" s="4"/>
      <c r="X851" s="8">
        <f>ROUND(8,2)</f>
        <v>8</v>
      </c>
      <c r="Y851" s="9"/>
      <c r="Z851" s="9"/>
      <c r="AA851" s="9"/>
      <c r="AB851" s="10"/>
      <c r="AC851" s="8">
        <f>ROUND(6,2)</f>
        <v>6</v>
      </c>
      <c r="AD851" s="9"/>
      <c r="AE851" s="9"/>
      <c r="AF851" s="9"/>
      <c r="AG851" s="10"/>
      <c r="AH851" s="8">
        <f t="shared" si="48"/>
        <v>0</v>
      </c>
      <c r="AI851" s="9"/>
      <c r="AJ851" s="10"/>
      <c r="AK851" s="25"/>
    </row>
    <row r="852" spans="1:37" x14ac:dyDescent="0.25">
      <c r="A852" s="2"/>
      <c r="B852" s="3"/>
      <c r="C852" s="3"/>
      <c r="D852" s="3"/>
      <c r="E852" s="4"/>
      <c r="F852" s="2"/>
      <c r="G852" s="3"/>
      <c r="H852" s="3"/>
      <c r="I852" s="3"/>
      <c r="J852" s="3"/>
      <c r="K852" s="3"/>
      <c r="L852" s="3"/>
      <c r="M852" s="4"/>
      <c r="N852" s="2"/>
      <c r="O852" s="3"/>
      <c r="P852" s="3"/>
      <c r="Q852" s="3"/>
      <c r="R852" s="4"/>
      <c r="S852" s="2" t="s">
        <v>109</v>
      </c>
      <c r="T852" s="3"/>
      <c r="U852" s="3"/>
      <c r="V852" s="3"/>
      <c r="W852" s="4"/>
      <c r="X852" s="8">
        <f>ROUND(40,2)</f>
        <v>40</v>
      </c>
      <c r="Y852" s="9"/>
      <c r="Z852" s="9"/>
      <c r="AA852" s="9"/>
      <c r="AB852" s="10"/>
      <c r="AC852" s="8">
        <f>ROUND(20,2)</f>
        <v>20</v>
      </c>
      <c r="AD852" s="9"/>
      <c r="AE852" s="9"/>
      <c r="AF852" s="9"/>
      <c r="AG852" s="10"/>
      <c r="AH852" s="8">
        <f t="shared" si="48"/>
        <v>0</v>
      </c>
      <c r="AI852" s="9"/>
      <c r="AJ852" s="10"/>
      <c r="AK852" s="25"/>
    </row>
    <row r="853" spans="1:37" x14ac:dyDescent="0.25">
      <c r="A853" s="2"/>
      <c r="B853" s="3"/>
      <c r="C853" s="3"/>
      <c r="D853" s="3"/>
      <c r="E853" s="4"/>
      <c r="F853" s="2"/>
      <c r="G853" s="3"/>
      <c r="H853" s="3"/>
      <c r="I853" s="3"/>
      <c r="J853" s="3"/>
      <c r="K853" s="3"/>
      <c r="L853" s="3"/>
      <c r="M853" s="4"/>
      <c r="N853" s="2"/>
      <c r="O853" s="3"/>
      <c r="P853" s="3"/>
      <c r="Q853" s="3"/>
      <c r="R853" s="4"/>
      <c r="S853" s="2" t="s">
        <v>104</v>
      </c>
      <c r="T853" s="3"/>
      <c r="U853" s="3"/>
      <c r="V853" s="3"/>
      <c r="W853" s="4"/>
      <c r="X853" s="8">
        <f>ROUND(40,2)</f>
        <v>40</v>
      </c>
      <c r="Y853" s="9"/>
      <c r="Z853" s="9"/>
      <c r="AA853" s="9"/>
      <c r="AB853" s="10"/>
      <c r="AC853" s="8">
        <f>ROUND(980,2)</f>
        <v>980</v>
      </c>
      <c r="AD853" s="9"/>
      <c r="AE853" s="9"/>
      <c r="AF853" s="9"/>
      <c r="AG853" s="10"/>
      <c r="AH853" s="8">
        <f t="shared" si="48"/>
        <v>0</v>
      </c>
      <c r="AI853" s="9"/>
      <c r="AJ853" s="10"/>
      <c r="AK853" s="25"/>
    </row>
    <row r="854" spans="1:37" x14ac:dyDescent="0.25">
      <c r="A854" s="2"/>
      <c r="B854" s="3"/>
      <c r="C854" s="3"/>
      <c r="D854" s="3"/>
      <c r="E854" s="4"/>
      <c r="F854" s="2"/>
      <c r="G854" s="3"/>
      <c r="H854" s="3"/>
      <c r="I854" s="3"/>
      <c r="J854" s="3"/>
      <c r="K854" s="3"/>
      <c r="L854" s="3"/>
      <c r="M854" s="4"/>
      <c r="N854" s="2"/>
      <c r="O854" s="3"/>
      <c r="P854" s="3"/>
      <c r="Q854" s="3"/>
      <c r="R854" s="4"/>
      <c r="S854" s="2" t="s">
        <v>110</v>
      </c>
      <c r="T854" s="3"/>
      <c r="U854" s="3"/>
      <c r="V854" s="3"/>
      <c r="W854" s="4"/>
      <c r="X854" s="8">
        <f>ROUND(40,2)</f>
        <v>40</v>
      </c>
      <c r="Y854" s="9"/>
      <c r="Z854" s="9"/>
      <c r="AA854" s="9"/>
      <c r="AB854" s="10"/>
      <c r="AC854" s="8">
        <f>ROUND(980,2)</f>
        <v>980</v>
      </c>
      <c r="AD854" s="9"/>
      <c r="AE854" s="9"/>
      <c r="AF854" s="9"/>
      <c r="AG854" s="10"/>
      <c r="AH854" s="8">
        <f t="shared" si="48"/>
        <v>0</v>
      </c>
      <c r="AI854" s="9"/>
      <c r="AJ854" s="10"/>
      <c r="AK854" s="25"/>
    </row>
    <row r="855" spans="1:37" x14ac:dyDescent="0.25">
      <c r="A855" s="2"/>
      <c r="B855" s="3"/>
      <c r="C855" s="3"/>
      <c r="D855" s="3"/>
      <c r="E855" s="4"/>
      <c r="F855" s="2"/>
      <c r="G855" s="3"/>
      <c r="H855" s="3"/>
      <c r="I855" s="3"/>
      <c r="J855" s="3"/>
      <c r="K855" s="3"/>
      <c r="L855" s="3"/>
      <c r="M855" s="4"/>
      <c r="N855" s="2"/>
      <c r="O855" s="3"/>
      <c r="P855" s="3"/>
      <c r="Q855" s="3"/>
      <c r="R855" s="4"/>
      <c r="S855" s="2" t="s">
        <v>105</v>
      </c>
      <c r="T855" s="3"/>
      <c r="U855" s="3"/>
      <c r="V855" s="3"/>
      <c r="W855" s="4"/>
      <c r="X855" s="8">
        <f>ROUND(40,2)</f>
        <v>40</v>
      </c>
      <c r="Y855" s="9"/>
      <c r="Z855" s="9"/>
      <c r="AA855" s="9"/>
      <c r="AB855" s="10"/>
      <c r="AC855" s="8">
        <f>ROUND(980,2)</f>
        <v>980</v>
      </c>
      <c r="AD855" s="9"/>
      <c r="AE855" s="9"/>
      <c r="AF855" s="9"/>
      <c r="AG855" s="10"/>
      <c r="AH855" s="8">
        <f t="shared" si="48"/>
        <v>0</v>
      </c>
      <c r="AI855" s="9"/>
      <c r="AJ855" s="10"/>
      <c r="AK855" s="25"/>
    </row>
    <row r="856" spans="1:37" x14ac:dyDescent="0.25">
      <c r="A856" s="2"/>
      <c r="B856" s="3"/>
      <c r="C856" s="3"/>
      <c r="D856" s="3"/>
      <c r="E856" s="4"/>
      <c r="F856" s="2"/>
      <c r="G856" s="3"/>
      <c r="H856" s="3"/>
      <c r="I856" s="3"/>
      <c r="J856" s="3"/>
      <c r="K856" s="3"/>
      <c r="L856" s="3"/>
      <c r="M856" s="4"/>
      <c r="N856" s="2"/>
      <c r="O856" s="3"/>
      <c r="P856" s="3"/>
      <c r="Q856" s="3"/>
      <c r="R856" s="4"/>
      <c r="S856" s="2" t="s">
        <v>108</v>
      </c>
      <c r="T856" s="3"/>
      <c r="U856" s="3"/>
      <c r="V856" s="3"/>
      <c r="W856" s="4"/>
      <c r="X856" s="8">
        <f>ROUND(48,2)</f>
        <v>48</v>
      </c>
      <c r="Y856" s="9"/>
      <c r="Z856" s="9"/>
      <c r="AA856" s="9"/>
      <c r="AB856" s="10"/>
      <c r="AC856" s="8">
        <f>ROUND(1274,2)</f>
        <v>1274</v>
      </c>
      <c r="AD856" s="9"/>
      <c r="AE856" s="9"/>
      <c r="AF856" s="9"/>
      <c r="AG856" s="10"/>
      <c r="AH856" s="8">
        <f t="shared" si="48"/>
        <v>0</v>
      </c>
      <c r="AI856" s="9"/>
      <c r="AJ856" s="10"/>
      <c r="AK856" s="25"/>
    </row>
    <row r="857" spans="1:37" x14ac:dyDescent="0.25">
      <c r="A857" s="2"/>
      <c r="B857" s="3"/>
      <c r="C857" s="3"/>
      <c r="D857" s="3"/>
      <c r="E857" s="4"/>
      <c r="F857" s="2"/>
      <c r="G857" s="3"/>
      <c r="H857" s="3"/>
      <c r="I857" s="3"/>
      <c r="J857" s="3"/>
      <c r="K857" s="3"/>
      <c r="L857" s="3"/>
      <c r="M857" s="4"/>
      <c r="N857" s="2"/>
      <c r="O857" s="3"/>
      <c r="P857" s="3"/>
      <c r="Q857" s="3"/>
      <c r="R857" s="4"/>
      <c r="S857" s="2" t="s">
        <v>111</v>
      </c>
      <c r="T857" s="3"/>
      <c r="U857" s="3"/>
      <c r="V857" s="3"/>
      <c r="W857" s="4"/>
      <c r="X857" s="8">
        <f>ROUND(8,2)</f>
        <v>8</v>
      </c>
      <c r="Y857" s="9"/>
      <c r="Z857" s="9"/>
      <c r="AA857" s="9"/>
      <c r="AB857" s="10"/>
      <c r="AC857" s="8">
        <f>ROUND(294,2)</f>
        <v>294</v>
      </c>
      <c r="AD857" s="9"/>
      <c r="AE857" s="9"/>
      <c r="AF857" s="9"/>
      <c r="AG857" s="10"/>
      <c r="AH857" s="8">
        <f t="shared" si="48"/>
        <v>0</v>
      </c>
      <c r="AI857" s="9"/>
      <c r="AJ857" s="10"/>
      <c r="AK857" s="25"/>
    </row>
    <row r="858" spans="1:37" x14ac:dyDescent="0.25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4"/>
      <c r="O858" s="14"/>
      <c r="P858" s="14"/>
      <c r="Q858" s="14"/>
      <c r="R858" s="14"/>
      <c r="S858" s="12"/>
      <c r="T858" s="12"/>
      <c r="U858" s="12"/>
      <c r="V858" s="12"/>
      <c r="W858" s="12"/>
      <c r="X858" s="15">
        <f>ROUND(280,2)</f>
        <v>280</v>
      </c>
      <c r="Y858" s="15"/>
      <c r="Z858" s="15"/>
      <c r="AA858" s="15"/>
      <c r="AB858" s="15"/>
      <c r="AC858" s="15">
        <f>ROUND(6102,2)</f>
        <v>6102</v>
      </c>
      <c r="AD858" s="15"/>
      <c r="AE858" s="15"/>
      <c r="AF858" s="15"/>
      <c r="AG858" s="15"/>
      <c r="AH858" s="15">
        <f t="shared" si="48"/>
        <v>0</v>
      </c>
      <c r="AI858" s="15"/>
      <c r="AJ858" s="16"/>
      <c r="AK858" s="25"/>
    </row>
    <row r="859" spans="1:37" x14ac:dyDescent="0.25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4" t="s">
        <v>74</v>
      </c>
      <c r="O859" s="14"/>
      <c r="P859" s="14"/>
      <c r="Q859" s="14"/>
      <c r="R859" s="14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24"/>
      <c r="AK859" s="25"/>
    </row>
    <row r="860" spans="1:37" x14ac:dyDescent="0.25">
      <c r="A860" s="2"/>
      <c r="B860" s="3"/>
      <c r="C860" s="3"/>
      <c r="D860" s="3"/>
      <c r="E860" s="4"/>
      <c r="F860" s="2"/>
      <c r="G860" s="3"/>
      <c r="H860" s="3"/>
      <c r="I860" s="3"/>
      <c r="J860" s="3"/>
      <c r="K860" s="3"/>
      <c r="L860" s="3"/>
      <c r="M860" s="4"/>
      <c r="N860" s="2"/>
      <c r="O860" s="3"/>
      <c r="P860" s="3"/>
      <c r="Q860" s="3"/>
      <c r="R860" s="4"/>
      <c r="S860" s="2" t="s">
        <v>104</v>
      </c>
      <c r="T860" s="3"/>
      <c r="U860" s="3"/>
      <c r="V860" s="3"/>
      <c r="W860" s="4"/>
      <c r="X860" s="8">
        <f>ROUND(40,2)</f>
        <v>40</v>
      </c>
      <c r="Y860" s="9"/>
      <c r="Z860" s="9"/>
      <c r="AA860" s="9"/>
      <c r="AB860" s="10"/>
      <c r="AC860" s="8">
        <f>ROUND(1008.4,2)</f>
        <v>1008.4</v>
      </c>
      <c r="AD860" s="9"/>
      <c r="AE860" s="9"/>
      <c r="AF860" s="9"/>
      <c r="AG860" s="10"/>
      <c r="AH860" s="8">
        <f t="shared" ref="AH860:AH869" si="49">ROUND(0,2)</f>
        <v>0</v>
      </c>
      <c r="AI860" s="9"/>
      <c r="AJ860" s="10"/>
      <c r="AK860" s="25"/>
    </row>
    <row r="861" spans="1:37" x14ac:dyDescent="0.25">
      <c r="A861" s="2"/>
      <c r="B861" s="3"/>
      <c r="C861" s="3"/>
      <c r="D861" s="3"/>
      <c r="E861" s="4"/>
      <c r="F861" s="2"/>
      <c r="G861" s="3"/>
      <c r="H861" s="3"/>
      <c r="I861" s="3"/>
      <c r="J861" s="3"/>
      <c r="K861" s="3"/>
      <c r="L861" s="3"/>
      <c r="M861" s="4"/>
      <c r="N861" s="2"/>
      <c r="O861" s="3"/>
      <c r="P861" s="3"/>
      <c r="Q861" s="3"/>
      <c r="R861" s="4"/>
      <c r="S861" s="2" t="s">
        <v>107</v>
      </c>
      <c r="T861" s="3"/>
      <c r="U861" s="3"/>
      <c r="V861" s="3"/>
      <c r="W861" s="4"/>
      <c r="X861" s="8">
        <f>ROUND(51,2)</f>
        <v>51</v>
      </c>
      <c r="Y861" s="9"/>
      <c r="Z861" s="9"/>
      <c r="AA861" s="9"/>
      <c r="AB861" s="10"/>
      <c r="AC861" s="8">
        <f>ROUND(1424.365,2)</f>
        <v>1424.37</v>
      </c>
      <c r="AD861" s="9"/>
      <c r="AE861" s="9"/>
      <c r="AF861" s="9"/>
      <c r="AG861" s="10"/>
      <c r="AH861" s="8">
        <f t="shared" si="49"/>
        <v>0</v>
      </c>
      <c r="AI861" s="9"/>
      <c r="AJ861" s="10"/>
      <c r="AK861" s="25"/>
    </row>
    <row r="862" spans="1:37" x14ac:dyDescent="0.25">
      <c r="A862" s="2"/>
      <c r="B862" s="3"/>
      <c r="C862" s="3"/>
      <c r="D862" s="3"/>
      <c r="E862" s="4"/>
      <c r="F862" s="2"/>
      <c r="G862" s="3"/>
      <c r="H862" s="3"/>
      <c r="I862" s="3"/>
      <c r="J862" s="3"/>
      <c r="K862" s="3"/>
      <c r="L862" s="3"/>
      <c r="M862" s="4"/>
      <c r="N862" s="2"/>
      <c r="O862" s="3"/>
      <c r="P862" s="3"/>
      <c r="Q862" s="3"/>
      <c r="R862" s="4"/>
      <c r="S862" s="2" t="s">
        <v>108</v>
      </c>
      <c r="T862" s="3"/>
      <c r="U862" s="3"/>
      <c r="V862" s="3"/>
      <c r="W862" s="4"/>
      <c r="X862" s="8">
        <f>ROUND(51,2)</f>
        <v>51</v>
      </c>
      <c r="Y862" s="9"/>
      <c r="Z862" s="9"/>
      <c r="AA862" s="9"/>
      <c r="AB862" s="10"/>
      <c r="AC862" s="8">
        <f>ROUND(1424.365,2)</f>
        <v>1424.37</v>
      </c>
      <c r="AD862" s="9"/>
      <c r="AE862" s="9"/>
      <c r="AF862" s="9"/>
      <c r="AG862" s="10"/>
      <c r="AH862" s="8">
        <f t="shared" si="49"/>
        <v>0</v>
      </c>
      <c r="AI862" s="9"/>
      <c r="AJ862" s="10"/>
      <c r="AK862" s="25"/>
    </row>
    <row r="863" spans="1:37" x14ac:dyDescent="0.25">
      <c r="A863" s="2"/>
      <c r="B863" s="3"/>
      <c r="C863" s="3"/>
      <c r="D863" s="3"/>
      <c r="E863" s="4"/>
      <c r="F863" s="2"/>
      <c r="G863" s="3"/>
      <c r="H863" s="3"/>
      <c r="I863" s="3"/>
      <c r="J863" s="3"/>
      <c r="K863" s="3"/>
      <c r="L863" s="3"/>
      <c r="M863" s="4"/>
      <c r="N863" s="2"/>
      <c r="O863" s="3"/>
      <c r="P863" s="3"/>
      <c r="Q863" s="3"/>
      <c r="R863" s="4"/>
      <c r="S863" s="2" t="s">
        <v>110</v>
      </c>
      <c r="T863" s="3"/>
      <c r="U863" s="3"/>
      <c r="V863" s="3"/>
      <c r="W863" s="4"/>
      <c r="X863" s="8">
        <f>ROUND(40,2)</f>
        <v>40</v>
      </c>
      <c r="Y863" s="9"/>
      <c r="Z863" s="9"/>
      <c r="AA863" s="9"/>
      <c r="AB863" s="10"/>
      <c r="AC863" s="8">
        <f>ROUND(1008.4,2)</f>
        <v>1008.4</v>
      </c>
      <c r="AD863" s="9"/>
      <c r="AE863" s="9"/>
      <c r="AF863" s="9"/>
      <c r="AG863" s="10"/>
      <c r="AH863" s="8">
        <f t="shared" si="49"/>
        <v>0</v>
      </c>
      <c r="AI863" s="9"/>
      <c r="AJ863" s="10"/>
      <c r="AK863" s="25"/>
    </row>
    <row r="864" spans="1:37" x14ac:dyDescent="0.25">
      <c r="A864" s="2"/>
      <c r="B864" s="3"/>
      <c r="C864" s="3"/>
      <c r="D864" s="3"/>
      <c r="E864" s="4"/>
      <c r="F864" s="2"/>
      <c r="G864" s="3"/>
      <c r="H864" s="3"/>
      <c r="I864" s="3"/>
      <c r="J864" s="3"/>
      <c r="K864" s="3"/>
      <c r="L864" s="3"/>
      <c r="M864" s="4"/>
      <c r="N864" s="2"/>
      <c r="O864" s="3"/>
      <c r="P864" s="3"/>
      <c r="Q864" s="3"/>
      <c r="R864" s="4"/>
      <c r="S864" s="2" t="s">
        <v>106</v>
      </c>
      <c r="T864" s="3"/>
      <c r="U864" s="3"/>
      <c r="V864" s="3"/>
      <c r="W864" s="4"/>
      <c r="X864" s="8">
        <f>ROUND(11,2)</f>
        <v>11</v>
      </c>
      <c r="Y864" s="9"/>
      <c r="Z864" s="9"/>
      <c r="AA864" s="9"/>
      <c r="AB864" s="10"/>
      <c r="AC864" s="8">
        <f>ROUND(8.25,2)</f>
        <v>8.25</v>
      </c>
      <c r="AD864" s="9"/>
      <c r="AE864" s="9"/>
      <c r="AF864" s="9"/>
      <c r="AG864" s="10"/>
      <c r="AH864" s="8">
        <f t="shared" si="49"/>
        <v>0</v>
      </c>
      <c r="AI864" s="9"/>
      <c r="AJ864" s="10"/>
      <c r="AK864" s="25"/>
    </row>
    <row r="865" spans="1:37" x14ac:dyDescent="0.25">
      <c r="A865" s="2"/>
      <c r="B865" s="3"/>
      <c r="C865" s="3"/>
      <c r="D865" s="3"/>
      <c r="E865" s="4"/>
      <c r="F865" s="2"/>
      <c r="G865" s="3"/>
      <c r="H865" s="3"/>
      <c r="I865" s="3"/>
      <c r="J865" s="3"/>
      <c r="K865" s="3"/>
      <c r="L865" s="3"/>
      <c r="M865" s="4"/>
      <c r="N865" s="2"/>
      <c r="O865" s="3"/>
      <c r="P865" s="3"/>
      <c r="Q865" s="3"/>
      <c r="R865" s="4"/>
      <c r="S865" s="2" t="s">
        <v>111</v>
      </c>
      <c r="T865" s="3"/>
      <c r="U865" s="3"/>
      <c r="V865" s="3"/>
      <c r="W865" s="4"/>
      <c r="X865" s="8">
        <f>ROUND(11,2)</f>
        <v>11</v>
      </c>
      <c r="Y865" s="9"/>
      <c r="Z865" s="9"/>
      <c r="AA865" s="9"/>
      <c r="AB865" s="10"/>
      <c r="AC865" s="8">
        <f>ROUND(415.965,2)</f>
        <v>415.97</v>
      </c>
      <c r="AD865" s="9"/>
      <c r="AE865" s="9"/>
      <c r="AF865" s="9"/>
      <c r="AG865" s="10"/>
      <c r="AH865" s="8">
        <f t="shared" si="49"/>
        <v>0</v>
      </c>
      <c r="AI865" s="9"/>
      <c r="AJ865" s="10"/>
      <c r="AK865" s="25"/>
    </row>
    <row r="866" spans="1:37" x14ac:dyDescent="0.25">
      <c r="A866" s="2"/>
      <c r="B866" s="3"/>
      <c r="C866" s="3"/>
      <c r="D866" s="3"/>
      <c r="E866" s="4"/>
      <c r="F866" s="2"/>
      <c r="G866" s="3"/>
      <c r="H866" s="3"/>
      <c r="I866" s="3"/>
      <c r="J866" s="3"/>
      <c r="K866" s="3"/>
      <c r="L866" s="3"/>
      <c r="M866" s="4"/>
      <c r="N866" s="2"/>
      <c r="O866" s="3"/>
      <c r="P866" s="3"/>
      <c r="Q866" s="3"/>
      <c r="R866" s="4"/>
      <c r="S866" s="2" t="s">
        <v>112</v>
      </c>
      <c r="T866" s="3"/>
      <c r="U866" s="3"/>
      <c r="V866" s="3"/>
      <c r="W866" s="4"/>
      <c r="X866" s="8">
        <f>ROUND(11,2)</f>
        <v>11</v>
      </c>
      <c r="Y866" s="9"/>
      <c r="Z866" s="9"/>
      <c r="AA866" s="9"/>
      <c r="AB866" s="10"/>
      <c r="AC866" s="8">
        <f>ROUND(415.965,2)</f>
        <v>415.97</v>
      </c>
      <c r="AD866" s="9"/>
      <c r="AE866" s="9"/>
      <c r="AF866" s="9"/>
      <c r="AG866" s="10"/>
      <c r="AH866" s="8">
        <f t="shared" si="49"/>
        <v>0</v>
      </c>
      <c r="AI866" s="9"/>
      <c r="AJ866" s="10"/>
      <c r="AK866" s="25"/>
    </row>
    <row r="867" spans="1:37" x14ac:dyDescent="0.25">
      <c r="A867" s="2"/>
      <c r="B867" s="3"/>
      <c r="C867" s="3"/>
      <c r="D867" s="3"/>
      <c r="E867" s="4"/>
      <c r="F867" s="2"/>
      <c r="G867" s="3"/>
      <c r="H867" s="3"/>
      <c r="I867" s="3"/>
      <c r="J867" s="3"/>
      <c r="K867" s="3"/>
      <c r="L867" s="3"/>
      <c r="M867" s="4"/>
      <c r="N867" s="2"/>
      <c r="O867" s="3"/>
      <c r="P867" s="3"/>
      <c r="Q867" s="3"/>
      <c r="R867" s="4"/>
      <c r="S867" s="2" t="s">
        <v>105</v>
      </c>
      <c r="T867" s="3"/>
      <c r="U867" s="3"/>
      <c r="V867" s="3"/>
      <c r="W867" s="4"/>
      <c r="X867" s="8">
        <f>ROUND(40,2)</f>
        <v>40</v>
      </c>
      <c r="Y867" s="9"/>
      <c r="Z867" s="9"/>
      <c r="AA867" s="9"/>
      <c r="AB867" s="10"/>
      <c r="AC867" s="8">
        <f>ROUND(1008.4,2)</f>
        <v>1008.4</v>
      </c>
      <c r="AD867" s="9"/>
      <c r="AE867" s="9"/>
      <c r="AF867" s="9"/>
      <c r="AG867" s="10"/>
      <c r="AH867" s="8">
        <f t="shared" si="49"/>
        <v>0</v>
      </c>
      <c r="AI867" s="9"/>
      <c r="AJ867" s="10"/>
      <c r="AK867" s="25"/>
    </row>
    <row r="868" spans="1:37" x14ac:dyDescent="0.25">
      <c r="A868" s="2"/>
      <c r="B868" s="3"/>
      <c r="C868" s="3"/>
      <c r="D868" s="3"/>
      <c r="E868" s="4"/>
      <c r="F868" s="2"/>
      <c r="G868" s="3"/>
      <c r="H868" s="3"/>
      <c r="I868" s="3"/>
      <c r="J868" s="3"/>
      <c r="K868" s="3"/>
      <c r="L868" s="3"/>
      <c r="M868" s="4"/>
      <c r="N868" s="2"/>
      <c r="O868" s="3"/>
      <c r="P868" s="3"/>
      <c r="Q868" s="3"/>
      <c r="R868" s="4"/>
      <c r="S868" s="2" t="s">
        <v>109</v>
      </c>
      <c r="T868" s="3"/>
      <c r="U868" s="3"/>
      <c r="V868" s="3"/>
      <c r="W868" s="4"/>
      <c r="X868" s="8">
        <f>ROUND(40,2)</f>
        <v>40</v>
      </c>
      <c r="Y868" s="9"/>
      <c r="Z868" s="9"/>
      <c r="AA868" s="9"/>
      <c r="AB868" s="10"/>
      <c r="AC868" s="8">
        <f>ROUND(20,2)</f>
        <v>20</v>
      </c>
      <c r="AD868" s="9"/>
      <c r="AE868" s="9"/>
      <c r="AF868" s="9"/>
      <c r="AG868" s="10"/>
      <c r="AH868" s="8">
        <f t="shared" si="49"/>
        <v>0</v>
      </c>
      <c r="AI868" s="9"/>
      <c r="AJ868" s="10"/>
      <c r="AK868" s="25"/>
    </row>
    <row r="869" spans="1:37" x14ac:dyDescent="0.25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4"/>
      <c r="O869" s="14"/>
      <c r="P869" s="14"/>
      <c r="Q869" s="14"/>
      <c r="R869" s="14"/>
      <c r="S869" s="12"/>
      <c r="T869" s="12"/>
      <c r="U869" s="12"/>
      <c r="V869" s="12"/>
      <c r="W869" s="12"/>
      <c r="X869" s="15">
        <f>ROUND(295,2)</f>
        <v>295</v>
      </c>
      <c r="Y869" s="15"/>
      <c r="Z869" s="15"/>
      <c r="AA869" s="15"/>
      <c r="AB869" s="15"/>
      <c r="AC869" s="15">
        <f>ROUND(6734.11,2)</f>
        <v>6734.11</v>
      </c>
      <c r="AD869" s="15"/>
      <c r="AE869" s="15"/>
      <c r="AF869" s="15"/>
      <c r="AG869" s="15"/>
      <c r="AH869" s="15">
        <f t="shared" si="49"/>
        <v>0</v>
      </c>
      <c r="AI869" s="15"/>
      <c r="AJ869" s="16"/>
      <c r="AK869" s="25"/>
    </row>
    <row r="870" spans="1:37" x14ac:dyDescent="0.25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4" t="s">
        <v>75</v>
      </c>
      <c r="O870" s="14"/>
      <c r="P870" s="14"/>
      <c r="Q870" s="14"/>
      <c r="R870" s="14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24"/>
      <c r="AK870" s="25"/>
    </row>
    <row r="871" spans="1:37" x14ac:dyDescent="0.25">
      <c r="A871" s="2"/>
      <c r="B871" s="3"/>
      <c r="C871" s="3"/>
      <c r="D871" s="3"/>
      <c r="E871" s="4"/>
      <c r="F871" s="2"/>
      <c r="G871" s="3"/>
      <c r="H871" s="3"/>
      <c r="I871" s="3"/>
      <c r="J871" s="3"/>
      <c r="K871" s="3"/>
      <c r="L871" s="3"/>
      <c r="M871" s="4"/>
      <c r="N871" s="2"/>
      <c r="O871" s="3"/>
      <c r="P871" s="3"/>
      <c r="Q871" s="3"/>
      <c r="R871" s="4"/>
      <c r="S871" s="2" t="s">
        <v>110</v>
      </c>
      <c r="T871" s="3"/>
      <c r="U871" s="3"/>
      <c r="V871" s="3"/>
      <c r="W871" s="4"/>
      <c r="X871" s="8">
        <f>ROUND(40,2)</f>
        <v>40</v>
      </c>
      <c r="Y871" s="9"/>
      <c r="Z871" s="9"/>
      <c r="AA871" s="9"/>
      <c r="AB871" s="10"/>
      <c r="AC871" s="8">
        <f>ROUND(1014.4,2)</f>
        <v>1014.4</v>
      </c>
      <c r="AD871" s="9"/>
      <c r="AE871" s="9"/>
      <c r="AF871" s="9"/>
      <c r="AG871" s="10"/>
      <c r="AH871" s="8">
        <f t="shared" ref="AH871:AH880" si="50">ROUND(0,2)</f>
        <v>0</v>
      </c>
      <c r="AI871" s="9"/>
      <c r="AJ871" s="10"/>
      <c r="AK871" s="25"/>
    </row>
    <row r="872" spans="1:37" x14ac:dyDescent="0.25">
      <c r="A872" s="2"/>
      <c r="B872" s="3"/>
      <c r="C872" s="3"/>
      <c r="D872" s="3"/>
      <c r="E872" s="4"/>
      <c r="F872" s="2"/>
      <c r="G872" s="3"/>
      <c r="H872" s="3"/>
      <c r="I872" s="3"/>
      <c r="J872" s="3"/>
      <c r="K872" s="3"/>
      <c r="L872" s="3"/>
      <c r="M872" s="4"/>
      <c r="N872" s="2"/>
      <c r="O872" s="3"/>
      <c r="P872" s="3"/>
      <c r="Q872" s="3"/>
      <c r="R872" s="4"/>
      <c r="S872" s="2" t="s">
        <v>104</v>
      </c>
      <c r="T872" s="3"/>
      <c r="U872" s="3"/>
      <c r="V872" s="3"/>
      <c r="W872" s="4"/>
      <c r="X872" s="8">
        <f>ROUND(40,2)</f>
        <v>40</v>
      </c>
      <c r="Y872" s="9"/>
      <c r="Z872" s="9"/>
      <c r="AA872" s="9"/>
      <c r="AB872" s="10"/>
      <c r="AC872" s="8">
        <f>ROUND(1014.4,2)</f>
        <v>1014.4</v>
      </c>
      <c r="AD872" s="9"/>
      <c r="AE872" s="9"/>
      <c r="AF872" s="9"/>
      <c r="AG872" s="10"/>
      <c r="AH872" s="8">
        <f t="shared" si="50"/>
        <v>0</v>
      </c>
      <c r="AI872" s="9"/>
      <c r="AJ872" s="10"/>
      <c r="AK872" s="25"/>
    </row>
    <row r="873" spans="1:37" x14ac:dyDescent="0.25">
      <c r="A873" s="2"/>
      <c r="B873" s="3"/>
      <c r="C873" s="3"/>
      <c r="D873" s="3"/>
      <c r="E873" s="4"/>
      <c r="F873" s="2"/>
      <c r="G873" s="3"/>
      <c r="H873" s="3"/>
      <c r="I873" s="3"/>
      <c r="J873" s="3"/>
      <c r="K873" s="3"/>
      <c r="L873" s="3"/>
      <c r="M873" s="4"/>
      <c r="N873" s="2"/>
      <c r="O873" s="3"/>
      <c r="P873" s="3"/>
      <c r="Q873" s="3"/>
      <c r="R873" s="4"/>
      <c r="S873" s="2" t="s">
        <v>108</v>
      </c>
      <c r="T873" s="3"/>
      <c r="U873" s="3"/>
      <c r="V873" s="3"/>
      <c r="W873" s="4"/>
      <c r="X873" s="8">
        <f>ROUND(49.25,2)</f>
        <v>49.25</v>
      </c>
      <c r="Y873" s="9"/>
      <c r="Z873" s="9"/>
      <c r="AA873" s="9"/>
      <c r="AB873" s="10"/>
      <c r="AC873" s="8">
        <f>ROUND(1366.27,2)</f>
        <v>1366.27</v>
      </c>
      <c r="AD873" s="9"/>
      <c r="AE873" s="9"/>
      <c r="AF873" s="9"/>
      <c r="AG873" s="10"/>
      <c r="AH873" s="8">
        <f t="shared" si="50"/>
        <v>0</v>
      </c>
      <c r="AI873" s="9"/>
      <c r="AJ873" s="10"/>
      <c r="AK873" s="25"/>
    </row>
    <row r="874" spans="1:37" x14ac:dyDescent="0.25">
      <c r="A874" s="2"/>
      <c r="B874" s="3"/>
      <c r="C874" s="3"/>
      <c r="D874" s="3"/>
      <c r="E874" s="4"/>
      <c r="F874" s="2"/>
      <c r="G874" s="3"/>
      <c r="H874" s="3"/>
      <c r="I874" s="3"/>
      <c r="J874" s="3"/>
      <c r="K874" s="3"/>
      <c r="L874" s="3"/>
      <c r="M874" s="4"/>
      <c r="N874" s="2"/>
      <c r="O874" s="3"/>
      <c r="P874" s="3"/>
      <c r="Q874" s="3"/>
      <c r="R874" s="4"/>
      <c r="S874" s="2" t="s">
        <v>111</v>
      </c>
      <c r="T874" s="3"/>
      <c r="U874" s="3"/>
      <c r="V874" s="3"/>
      <c r="W874" s="4"/>
      <c r="X874" s="8">
        <f>ROUND(9.25,2)</f>
        <v>9.25</v>
      </c>
      <c r="Y874" s="9"/>
      <c r="Z874" s="9"/>
      <c r="AA874" s="9"/>
      <c r="AB874" s="10"/>
      <c r="AC874" s="8">
        <f>ROUND(351.87,2)</f>
        <v>351.87</v>
      </c>
      <c r="AD874" s="9"/>
      <c r="AE874" s="9"/>
      <c r="AF874" s="9"/>
      <c r="AG874" s="10"/>
      <c r="AH874" s="8">
        <f t="shared" si="50"/>
        <v>0</v>
      </c>
      <c r="AI874" s="9"/>
      <c r="AJ874" s="10"/>
      <c r="AK874" s="25"/>
    </row>
    <row r="875" spans="1:37" x14ac:dyDescent="0.25">
      <c r="A875" s="2"/>
      <c r="B875" s="3"/>
      <c r="C875" s="3"/>
      <c r="D875" s="3"/>
      <c r="E875" s="4"/>
      <c r="F875" s="2"/>
      <c r="G875" s="3"/>
      <c r="H875" s="3"/>
      <c r="I875" s="3"/>
      <c r="J875" s="3"/>
      <c r="K875" s="3"/>
      <c r="L875" s="3"/>
      <c r="M875" s="4"/>
      <c r="N875" s="2"/>
      <c r="O875" s="3"/>
      <c r="P875" s="3"/>
      <c r="Q875" s="3"/>
      <c r="R875" s="4"/>
      <c r="S875" s="2" t="s">
        <v>112</v>
      </c>
      <c r="T875" s="3"/>
      <c r="U875" s="3"/>
      <c r="V875" s="3"/>
      <c r="W875" s="4"/>
      <c r="X875" s="8">
        <f>ROUND(9.25,2)</f>
        <v>9.25</v>
      </c>
      <c r="Y875" s="9"/>
      <c r="Z875" s="9"/>
      <c r="AA875" s="9"/>
      <c r="AB875" s="10"/>
      <c r="AC875" s="8">
        <f>ROUND(351.87,2)</f>
        <v>351.87</v>
      </c>
      <c r="AD875" s="9"/>
      <c r="AE875" s="9"/>
      <c r="AF875" s="9"/>
      <c r="AG875" s="10"/>
      <c r="AH875" s="8">
        <f t="shared" si="50"/>
        <v>0</v>
      </c>
      <c r="AI875" s="9"/>
      <c r="AJ875" s="10"/>
      <c r="AK875" s="25"/>
    </row>
    <row r="876" spans="1:37" x14ac:dyDescent="0.25">
      <c r="A876" s="2"/>
      <c r="B876" s="3"/>
      <c r="C876" s="3"/>
      <c r="D876" s="3"/>
      <c r="E876" s="4"/>
      <c r="F876" s="2"/>
      <c r="G876" s="3"/>
      <c r="H876" s="3"/>
      <c r="I876" s="3"/>
      <c r="J876" s="3"/>
      <c r="K876" s="3"/>
      <c r="L876" s="3"/>
      <c r="M876" s="4"/>
      <c r="N876" s="2"/>
      <c r="O876" s="3"/>
      <c r="P876" s="3"/>
      <c r="Q876" s="3"/>
      <c r="R876" s="4"/>
      <c r="S876" s="2" t="s">
        <v>105</v>
      </c>
      <c r="T876" s="3"/>
      <c r="U876" s="3"/>
      <c r="V876" s="3"/>
      <c r="W876" s="4"/>
      <c r="X876" s="8">
        <f>ROUND(40,2)</f>
        <v>40</v>
      </c>
      <c r="Y876" s="9"/>
      <c r="Z876" s="9"/>
      <c r="AA876" s="9"/>
      <c r="AB876" s="10"/>
      <c r="AC876" s="8">
        <f>ROUND(1014.4,2)</f>
        <v>1014.4</v>
      </c>
      <c r="AD876" s="9"/>
      <c r="AE876" s="9"/>
      <c r="AF876" s="9"/>
      <c r="AG876" s="10"/>
      <c r="AH876" s="8">
        <f t="shared" si="50"/>
        <v>0</v>
      </c>
      <c r="AI876" s="9"/>
      <c r="AJ876" s="10"/>
      <c r="AK876" s="25"/>
    </row>
    <row r="877" spans="1:37" x14ac:dyDescent="0.25">
      <c r="A877" s="2"/>
      <c r="B877" s="3"/>
      <c r="C877" s="3"/>
      <c r="D877" s="3"/>
      <c r="E877" s="4"/>
      <c r="F877" s="2"/>
      <c r="G877" s="3"/>
      <c r="H877" s="3"/>
      <c r="I877" s="3"/>
      <c r="J877" s="3"/>
      <c r="K877" s="3"/>
      <c r="L877" s="3"/>
      <c r="M877" s="4"/>
      <c r="N877" s="2"/>
      <c r="O877" s="3"/>
      <c r="P877" s="3"/>
      <c r="Q877" s="3"/>
      <c r="R877" s="4"/>
      <c r="S877" s="2" t="s">
        <v>106</v>
      </c>
      <c r="T877" s="3"/>
      <c r="U877" s="3"/>
      <c r="V877" s="3"/>
      <c r="W877" s="4"/>
      <c r="X877" s="8">
        <f>ROUND(9.25,2)</f>
        <v>9.25</v>
      </c>
      <c r="Y877" s="9"/>
      <c r="Z877" s="9"/>
      <c r="AA877" s="9"/>
      <c r="AB877" s="10"/>
      <c r="AC877" s="8">
        <f>ROUND(6.9375,2)</f>
        <v>6.94</v>
      </c>
      <c r="AD877" s="9"/>
      <c r="AE877" s="9"/>
      <c r="AF877" s="9"/>
      <c r="AG877" s="10"/>
      <c r="AH877" s="8">
        <f t="shared" si="50"/>
        <v>0</v>
      </c>
      <c r="AI877" s="9"/>
      <c r="AJ877" s="10"/>
      <c r="AK877" s="25"/>
    </row>
    <row r="878" spans="1:37" x14ac:dyDescent="0.25">
      <c r="A878" s="2"/>
      <c r="B878" s="3"/>
      <c r="C878" s="3"/>
      <c r="D878" s="3"/>
      <c r="E878" s="4"/>
      <c r="F878" s="2"/>
      <c r="G878" s="3"/>
      <c r="H878" s="3"/>
      <c r="I878" s="3"/>
      <c r="J878" s="3"/>
      <c r="K878" s="3"/>
      <c r="L878" s="3"/>
      <c r="M878" s="4"/>
      <c r="N878" s="2"/>
      <c r="O878" s="3"/>
      <c r="P878" s="3"/>
      <c r="Q878" s="3"/>
      <c r="R878" s="4"/>
      <c r="S878" s="2" t="s">
        <v>107</v>
      </c>
      <c r="T878" s="3"/>
      <c r="U878" s="3"/>
      <c r="V878" s="3"/>
      <c r="W878" s="4"/>
      <c r="X878" s="8">
        <f>ROUND(49.25,2)</f>
        <v>49.25</v>
      </c>
      <c r="Y878" s="9"/>
      <c r="Z878" s="9"/>
      <c r="AA878" s="9"/>
      <c r="AB878" s="10"/>
      <c r="AC878" s="8">
        <f>ROUND(1366.27,2)</f>
        <v>1366.27</v>
      </c>
      <c r="AD878" s="9"/>
      <c r="AE878" s="9"/>
      <c r="AF878" s="9"/>
      <c r="AG878" s="10"/>
      <c r="AH878" s="8">
        <f t="shared" si="50"/>
        <v>0</v>
      </c>
      <c r="AI878" s="9"/>
      <c r="AJ878" s="10"/>
      <c r="AK878" s="25"/>
    </row>
    <row r="879" spans="1:37" x14ac:dyDescent="0.25">
      <c r="A879" s="2"/>
      <c r="B879" s="3"/>
      <c r="C879" s="3"/>
      <c r="D879" s="3"/>
      <c r="E879" s="4"/>
      <c r="F879" s="2"/>
      <c r="G879" s="3"/>
      <c r="H879" s="3"/>
      <c r="I879" s="3"/>
      <c r="J879" s="3"/>
      <c r="K879" s="3"/>
      <c r="L879" s="3"/>
      <c r="M879" s="4"/>
      <c r="N879" s="2"/>
      <c r="O879" s="3"/>
      <c r="P879" s="3"/>
      <c r="Q879" s="3"/>
      <c r="R879" s="4"/>
      <c r="S879" s="2" t="s">
        <v>109</v>
      </c>
      <c r="T879" s="3"/>
      <c r="U879" s="3"/>
      <c r="V879" s="3"/>
      <c r="W879" s="4"/>
      <c r="X879" s="8">
        <f>ROUND(40,2)</f>
        <v>40</v>
      </c>
      <c r="Y879" s="9"/>
      <c r="Z879" s="9"/>
      <c r="AA879" s="9"/>
      <c r="AB879" s="10"/>
      <c r="AC879" s="8">
        <f>ROUND(20,2)</f>
        <v>20</v>
      </c>
      <c r="AD879" s="9"/>
      <c r="AE879" s="9"/>
      <c r="AF879" s="9"/>
      <c r="AG879" s="10"/>
      <c r="AH879" s="8">
        <f t="shared" si="50"/>
        <v>0</v>
      </c>
      <c r="AI879" s="9"/>
      <c r="AJ879" s="10"/>
      <c r="AK879" s="25"/>
    </row>
    <row r="880" spans="1:37" x14ac:dyDescent="0.25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4"/>
      <c r="O880" s="14"/>
      <c r="P880" s="14"/>
      <c r="Q880" s="14"/>
      <c r="R880" s="14"/>
      <c r="S880" s="12"/>
      <c r="T880" s="12"/>
      <c r="U880" s="12"/>
      <c r="V880" s="12"/>
      <c r="W880" s="12"/>
      <c r="X880" s="15">
        <f>ROUND(286.25,2)</f>
        <v>286.25</v>
      </c>
      <c r="Y880" s="15"/>
      <c r="Z880" s="15"/>
      <c r="AA880" s="15"/>
      <c r="AB880" s="15"/>
      <c r="AC880" s="15">
        <f>ROUND(6506.4175,2)</f>
        <v>6506.42</v>
      </c>
      <c r="AD880" s="15"/>
      <c r="AE880" s="15"/>
      <c r="AF880" s="15"/>
      <c r="AG880" s="15"/>
      <c r="AH880" s="15">
        <f t="shared" si="50"/>
        <v>0</v>
      </c>
      <c r="AI880" s="15"/>
      <c r="AJ880" s="16"/>
      <c r="AK880" s="25"/>
    </row>
    <row r="881" spans="1:37" x14ac:dyDescent="0.25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4" t="s">
        <v>76</v>
      </c>
      <c r="O881" s="14"/>
      <c r="P881" s="14"/>
      <c r="Q881" s="14"/>
      <c r="R881" s="14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24"/>
      <c r="AK881" s="25"/>
    </row>
    <row r="882" spans="1:37" x14ac:dyDescent="0.25">
      <c r="A882" s="2"/>
      <c r="B882" s="3"/>
      <c r="C882" s="3"/>
      <c r="D882" s="3"/>
      <c r="E882" s="4"/>
      <c r="F882" s="2"/>
      <c r="G882" s="3"/>
      <c r="H882" s="3"/>
      <c r="I882" s="3"/>
      <c r="J882" s="3"/>
      <c r="K882" s="3"/>
      <c r="L882" s="3"/>
      <c r="M882" s="4"/>
      <c r="N882" s="2"/>
      <c r="O882" s="3"/>
      <c r="P882" s="3"/>
      <c r="Q882" s="3"/>
      <c r="R882" s="4"/>
      <c r="S882" s="2" t="s">
        <v>111</v>
      </c>
      <c r="T882" s="3"/>
      <c r="U882" s="3"/>
      <c r="V882" s="3"/>
      <c r="W882" s="4"/>
      <c r="X882" s="8">
        <f>ROUND(12,2)</f>
        <v>12</v>
      </c>
      <c r="Y882" s="9"/>
      <c r="Z882" s="9"/>
      <c r="AA882" s="9"/>
      <c r="AB882" s="10"/>
      <c r="AC882" s="8">
        <f>ROUND(431.64,2)</f>
        <v>431.64</v>
      </c>
      <c r="AD882" s="9"/>
      <c r="AE882" s="9"/>
      <c r="AF882" s="9"/>
      <c r="AG882" s="10"/>
      <c r="AH882" s="8">
        <f t="shared" ref="AH882:AH891" si="51">ROUND(0,2)</f>
        <v>0</v>
      </c>
      <c r="AI882" s="9"/>
      <c r="AJ882" s="10"/>
      <c r="AK882" s="25"/>
    </row>
    <row r="883" spans="1:37" x14ac:dyDescent="0.25">
      <c r="A883" s="2"/>
      <c r="B883" s="3"/>
      <c r="C883" s="3"/>
      <c r="D883" s="3"/>
      <c r="E883" s="4"/>
      <c r="F883" s="2"/>
      <c r="G883" s="3"/>
      <c r="H883" s="3"/>
      <c r="I883" s="3"/>
      <c r="J883" s="3"/>
      <c r="K883" s="3"/>
      <c r="L883" s="3"/>
      <c r="M883" s="4"/>
      <c r="N883" s="2"/>
      <c r="O883" s="3"/>
      <c r="P883" s="3"/>
      <c r="Q883" s="3"/>
      <c r="R883" s="4"/>
      <c r="S883" s="2" t="s">
        <v>109</v>
      </c>
      <c r="T883" s="3"/>
      <c r="U883" s="3"/>
      <c r="V883" s="3"/>
      <c r="W883" s="4"/>
      <c r="X883" s="8">
        <f>ROUND(40,2)</f>
        <v>40</v>
      </c>
      <c r="Y883" s="9"/>
      <c r="Z883" s="9"/>
      <c r="AA883" s="9"/>
      <c r="AB883" s="10"/>
      <c r="AC883" s="8">
        <f>ROUND(20,2)</f>
        <v>20</v>
      </c>
      <c r="AD883" s="9"/>
      <c r="AE883" s="9"/>
      <c r="AF883" s="9"/>
      <c r="AG883" s="10"/>
      <c r="AH883" s="8">
        <f t="shared" si="51"/>
        <v>0</v>
      </c>
      <c r="AI883" s="9"/>
      <c r="AJ883" s="10"/>
      <c r="AK883" s="25"/>
    </row>
    <row r="884" spans="1:37" x14ac:dyDescent="0.25">
      <c r="A884" s="2"/>
      <c r="B884" s="3"/>
      <c r="C884" s="3"/>
      <c r="D884" s="3"/>
      <c r="E884" s="4"/>
      <c r="F884" s="2"/>
      <c r="G884" s="3"/>
      <c r="H884" s="3"/>
      <c r="I884" s="3"/>
      <c r="J884" s="3"/>
      <c r="K884" s="3"/>
      <c r="L884" s="3"/>
      <c r="M884" s="4"/>
      <c r="N884" s="2"/>
      <c r="O884" s="3"/>
      <c r="P884" s="3"/>
      <c r="Q884" s="3"/>
      <c r="R884" s="4"/>
      <c r="S884" s="2" t="s">
        <v>110</v>
      </c>
      <c r="T884" s="3"/>
      <c r="U884" s="3"/>
      <c r="V884" s="3"/>
      <c r="W884" s="4"/>
      <c r="X884" s="8">
        <f>ROUND(40,2)</f>
        <v>40</v>
      </c>
      <c r="Y884" s="9"/>
      <c r="Z884" s="9"/>
      <c r="AA884" s="9"/>
      <c r="AB884" s="10"/>
      <c r="AC884" s="8">
        <f>ROUND(959.2,2)</f>
        <v>959.2</v>
      </c>
      <c r="AD884" s="9"/>
      <c r="AE884" s="9"/>
      <c r="AF884" s="9"/>
      <c r="AG884" s="10"/>
      <c r="AH884" s="8">
        <f t="shared" si="51"/>
        <v>0</v>
      </c>
      <c r="AI884" s="9"/>
      <c r="AJ884" s="10"/>
      <c r="AK884" s="25"/>
    </row>
    <row r="885" spans="1:37" x14ac:dyDescent="0.25">
      <c r="A885" s="2"/>
      <c r="B885" s="3"/>
      <c r="C885" s="3"/>
      <c r="D885" s="3"/>
      <c r="E885" s="4"/>
      <c r="F885" s="2"/>
      <c r="G885" s="3"/>
      <c r="H885" s="3"/>
      <c r="I885" s="3"/>
      <c r="J885" s="3"/>
      <c r="K885" s="3"/>
      <c r="L885" s="3"/>
      <c r="M885" s="4"/>
      <c r="N885" s="2"/>
      <c r="O885" s="3"/>
      <c r="P885" s="3"/>
      <c r="Q885" s="3"/>
      <c r="R885" s="4"/>
      <c r="S885" s="2" t="s">
        <v>106</v>
      </c>
      <c r="T885" s="3"/>
      <c r="U885" s="3"/>
      <c r="V885" s="3"/>
      <c r="W885" s="4"/>
      <c r="X885" s="8">
        <f>ROUND(12,2)</f>
        <v>12</v>
      </c>
      <c r="Y885" s="9"/>
      <c r="Z885" s="9"/>
      <c r="AA885" s="9"/>
      <c r="AB885" s="10"/>
      <c r="AC885" s="8">
        <f>ROUND(9,2)</f>
        <v>9</v>
      </c>
      <c r="AD885" s="9"/>
      <c r="AE885" s="9"/>
      <c r="AF885" s="9"/>
      <c r="AG885" s="10"/>
      <c r="AH885" s="8">
        <f t="shared" si="51"/>
        <v>0</v>
      </c>
      <c r="AI885" s="9"/>
      <c r="AJ885" s="10"/>
      <c r="AK885" s="25"/>
    </row>
    <row r="886" spans="1:37" x14ac:dyDescent="0.25">
      <c r="A886" s="2"/>
      <c r="B886" s="3"/>
      <c r="C886" s="3"/>
      <c r="D886" s="3"/>
      <c r="E886" s="4"/>
      <c r="F886" s="2"/>
      <c r="G886" s="3"/>
      <c r="H886" s="3"/>
      <c r="I886" s="3"/>
      <c r="J886" s="3"/>
      <c r="K886" s="3"/>
      <c r="L886" s="3"/>
      <c r="M886" s="4"/>
      <c r="N886" s="2"/>
      <c r="O886" s="3"/>
      <c r="P886" s="3"/>
      <c r="Q886" s="3"/>
      <c r="R886" s="4"/>
      <c r="S886" s="2" t="s">
        <v>108</v>
      </c>
      <c r="T886" s="3"/>
      <c r="U886" s="3"/>
      <c r="V886" s="3"/>
      <c r="W886" s="4"/>
      <c r="X886" s="8">
        <f>ROUND(52,2)</f>
        <v>52</v>
      </c>
      <c r="Y886" s="9"/>
      <c r="Z886" s="9"/>
      <c r="AA886" s="9"/>
      <c r="AB886" s="10"/>
      <c r="AC886" s="8">
        <f>ROUND(1390.84,2)</f>
        <v>1390.84</v>
      </c>
      <c r="AD886" s="9"/>
      <c r="AE886" s="9"/>
      <c r="AF886" s="9"/>
      <c r="AG886" s="10"/>
      <c r="AH886" s="8">
        <f t="shared" si="51"/>
        <v>0</v>
      </c>
      <c r="AI886" s="9"/>
      <c r="AJ886" s="10"/>
      <c r="AK886" s="25"/>
    </row>
    <row r="887" spans="1:37" x14ac:dyDescent="0.25">
      <c r="A887" s="2"/>
      <c r="B887" s="3"/>
      <c r="C887" s="3"/>
      <c r="D887" s="3"/>
      <c r="E887" s="4"/>
      <c r="F887" s="2"/>
      <c r="G887" s="3"/>
      <c r="H887" s="3"/>
      <c r="I887" s="3"/>
      <c r="J887" s="3"/>
      <c r="K887" s="3"/>
      <c r="L887" s="3"/>
      <c r="M887" s="4"/>
      <c r="N887" s="2"/>
      <c r="O887" s="3"/>
      <c r="P887" s="3"/>
      <c r="Q887" s="3"/>
      <c r="R887" s="4"/>
      <c r="S887" s="2" t="s">
        <v>107</v>
      </c>
      <c r="T887" s="3"/>
      <c r="U887" s="3"/>
      <c r="V887" s="3"/>
      <c r="W887" s="4"/>
      <c r="X887" s="8">
        <f>ROUND(52,2)</f>
        <v>52</v>
      </c>
      <c r="Y887" s="9"/>
      <c r="Z887" s="9"/>
      <c r="AA887" s="9"/>
      <c r="AB887" s="10"/>
      <c r="AC887" s="8">
        <f>ROUND(1390.84,2)</f>
        <v>1390.84</v>
      </c>
      <c r="AD887" s="9"/>
      <c r="AE887" s="9"/>
      <c r="AF887" s="9"/>
      <c r="AG887" s="10"/>
      <c r="AH887" s="8">
        <f t="shared" si="51"/>
        <v>0</v>
      </c>
      <c r="AI887" s="9"/>
      <c r="AJ887" s="10"/>
      <c r="AK887" s="25"/>
    </row>
    <row r="888" spans="1:37" x14ac:dyDescent="0.25">
      <c r="A888" s="2"/>
      <c r="B888" s="3"/>
      <c r="C888" s="3"/>
      <c r="D888" s="3"/>
      <c r="E888" s="4"/>
      <c r="F888" s="2"/>
      <c r="G888" s="3"/>
      <c r="H888" s="3"/>
      <c r="I888" s="3"/>
      <c r="J888" s="3"/>
      <c r="K888" s="3"/>
      <c r="L888" s="3"/>
      <c r="M888" s="4"/>
      <c r="N888" s="2"/>
      <c r="O888" s="3"/>
      <c r="P888" s="3"/>
      <c r="Q888" s="3"/>
      <c r="R888" s="4"/>
      <c r="S888" s="2" t="s">
        <v>112</v>
      </c>
      <c r="T888" s="3"/>
      <c r="U888" s="3"/>
      <c r="V888" s="3"/>
      <c r="W888" s="4"/>
      <c r="X888" s="8">
        <f>ROUND(12,2)</f>
        <v>12</v>
      </c>
      <c r="Y888" s="9"/>
      <c r="Z888" s="9"/>
      <c r="AA888" s="9"/>
      <c r="AB888" s="10"/>
      <c r="AC888" s="8">
        <f>ROUND(431.64,2)</f>
        <v>431.64</v>
      </c>
      <c r="AD888" s="9"/>
      <c r="AE888" s="9"/>
      <c r="AF888" s="9"/>
      <c r="AG888" s="10"/>
      <c r="AH888" s="8">
        <f t="shared" si="51"/>
        <v>0</v>
      </c>
      <c r="AI888" s="9"/>
      <c r="AJ888" s="10"/>
      <c r="AK888" s="25"/>
    </row>
    <row r="889" spans="1:37" x14ac:dyDescent="0.25">
      <c r="A889" s="2"/>
      <c r="B889" s="3"/>
      <c r="C889" s="3"/>
      <c r="D889" s="3"/>
      <c r="E889" s="4"/>
      <c r="F889" s="2"/>
      <c r="G889" s="3"/>
      <c r="H889" s="3"/>
      <c r="I889" s="3"/>
      <c r="J889" s="3"/>
      <c r="K889" s="3"/>
      <c r="L889" s="3"/>
      <c r="M889" s="4"/>
      <c r="N889" s="2"/>
      <c r="O889" s="3"/>
      <c r="P889" s="3"/>
      <c r="Q889" s="3"/>
      <c r="R889" s="4"/>
      <c r="S889" s="2" t="s">
        <v>104</v>
      </c>
      <c r="T889" s="3"/>
      <c r="U889" s="3"/>
      <c r="V889" s="3"/>
      <c r="W889" s="4"/>
      <c r="X889" s="8">
        <f>ROUND(40,2)</f>
        <v>40</v>
      </c>
      <c r="Y889" s="9"/>
      <c r="Z889" s="9"/>
      <c r="AA889" s="9"/>
      <c r="AB889" s="10"/>
      <c r="AC889" s="8">
        <f>ROUND(959.2,2)</f>
        <v>959.2</v>
      </c>
      <c r="AD889" s="9"/>
      <c r="AE889" s="9"/>
      <c r="AF889" s="9"/>
      <c r="AG889" s="10"/>
      <c r="AH889" s="8">
        <f t="shared" si="51"/>
        <v>0</v>
      </c>
      <c r="AI889" s="9"/>
      <c r="AJ889" s="10"/>
      <c r="AK889" s="25"/>
    </row>
    <row r="890" spans="1:37" x14ac:dyDescent="0.25">
      <c r="A890" s="2"/>
      <c r="B890" s="3"/>
      <c r="C890" s="3"/>
      <c r="D890" s="3"/>
      <c r="E890" s="4"/>
      <c r="F890" s="2"/>
      <c r="G890" s="3"/>
      <c r="H890" s="3"/>
      <c r="I890" s="3"/>
      <c r="J890" s="3"/>
      <c r="K890" s="3"/>
      <c r="L890" s="3"/>
      <c r="M890" s="4"/>
      <c r="N890" s="2"/>
      <c r="O890" s="3"/>
      <c r="P890" s="3"/>
      <c r="Q890" s="3"/>
      <c r="R890" s="4"/>
      <c r="S890" s="2" t="s">
        <v>105</v>
      </c>
      <c r="T890" s="3"/>
      <c r="U890" s="3"/>
      <c r="V890" s="3"/>
      <c r="W890" s="4"/>
      <c r="X890" s="8">
        <f>ROUND(40,2)</f>
        <v>40</v>
      </c>
      <c r="Y890" s="9"/>
      <c r="Z890" s="9"/>
      <c r="AA890" s="9"/>
      <c r="AB890" s="10"/>
      <c r="AC890" s="8">
        <f>ROUND(959.2,2)</f>
        <v>959.2</v>
      </c>
      <c r="AD890" s="9"/>
      <c r="AE890" s="9"/>
      <c r="AF890" s="9"/>
      <c r="AG890" s="10"/>
      <c r="AH890" s="8">
        <f t="shared" si="51"/>
        <v>0</v>
      </c>
      <c r="AI890" s="9"/>
      <c r="AJ890" s="10"/>
      <c r="AK890" s="25"/>
    </row>
    <row r="891" spans="1:37" x14ac:dyDescent="0.25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4"/>
      <c r="O891" s="14"/>
      <c r="P891" s="14"/>
      <c r="Q891" s="14"/>
      <c r="R891" s="14"/>
      <c r="S891" s="12"/>
      <c r="T891" s="12"/>
      <c r="U891" s="12"/>
      <c r="V891" s="12"/>
      <c r="W891" s="12"/>
      <c r="X891" s="15">
        <f>ROUND(300,2)</f>
        <v>300</v>
      </c>
      <c r="Y891" s="15"/>
      <c r="Z891" s="15"/>
      <c r="AA891" s="15"/>
      <c r="AB891" s="15"/>
      <c r="AC891" s="15">
        <f>ROUND(6551.56,2)</f>
        <v>6551.56</v>
      </c>
      <c r="AD891" s="15"/>
      <c r="AE891" s="15"/>
      <c r="AF891" s="15"/>
      <c r="AG891" s="15"/>
      <c r="AH891" s="15">
        <f t="shared" si="51"/>
        <v>0</v>
      </c>
      <c r="AI891" s="15"/>
      <c r="AJ891" s="16"/>
      <c r="AK891" s="25"/>
    </row>
    <row r="892" spans="1:37" x14ac:dyDescent="0.25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4" t="s">
        <v>77</v>
      </c>
      <c r="O892" s="14"/>
      <c r="P892" s="14"/>
      <c r="Q892" s="14"/>
      <c r="R892" s="14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24"/>
      <c r="AK892" s="25"/>
    </row>
    <row r="893" spans="1:37" x14ac:dyDescent="0.25">
      <c r="A893" s="2"/>
      <c r="B893" s="3"/>
      <c r="C893" s="3"/>
      <c r="D893" s="3"/>
      <c r="E893" s="4"/>
      <c r="F893" s="2"/>
      <c r="G893" s="3"/>
      <c r="H893" s="3"/>
      <c r="I893" s="3"/>
      <c r="J893" s="3"/>
      <c r="K893" s="3"/>
      <c r="L893" s="3"/>
      <c r="M893" s="4"/>
      <c r="N893" s="2"/>
      <c r="O893" s="3"/>
      <c r="P893" s="3"/>
      <c r="Q893" s="3"/>
      <c r="R893" s="4"/>
      <c r="S893" s="2" t="s">
        <v>112</v>
      </c>
      <c r="T893" s="3"/>
      <c r="U893" s="3"/>
      <c r="V893" s="3"/>
      <c r="W893" s="4"/>
      <c r="X893" s="8">
        <f>ROUND(10,2)</f>
        <v>10</v>
      </c>
      <c r="Y893" s="9"/>
      <c r="Z893" s="9"/>
      <c r="AA893" s="9"/>
      <c r="AB893" s="10"/>
      <c r="AC893" s="8">
        <f>ROUND(349.2,2)</f>
        <v>349.2</v>
      </c>
      <c r="AD893" s="9"/>
      <c r="AE893" s="9"/>
      <c r="AF893" s="9"/>
      <c r="AG893" s="10"/>
      <c r="AH893" s="8">
        <f t="shared" ref="AH893:AH900" si="52">ROUND(0,2)</f>
        <v>0</v>
      </c>
      <c r="AI893" s="9"/>
      <c r="AJ893" s="10"/>
      <c r="AK893" s="25"/>
    </row>
    <row r="894" spans="1:37" x14ac:dyDescent="0.25">
      <c r="A894" s="2"/>
      <c r="B894" s="3"/>
      <c r="C894" s="3"/>
      <c r="D894" s="3"/>
      <c r="E894" s="4"/>
      <c r="F894" s="2"/>
      <c r="G894" s="3"/>
      <c r="H894" s="3"/>
      <c r="I894" s="3"/>
      <c r="J894" s="3"/>
      <c r="K894" s="3"/>
      <c r="L894" s="3"/>
      <c r="M894" s="4"/>
      <c r="N894" s="2"/>
      <c r="O894" s="3"/>
      <c r="P894" s="3"/>
      <c r="Q894" s="3"/>
      <c r="R894" s="4"/>
      <c r="S894" s="2" t="s">
        <v>108</v>
      </c>
      <c r="T894" s="3"/>
      <c r="U894" s="3"/>
      <c r="V894" s="3"/>
      <c r="W894" s="4"/>
      <c r="X894" s="8">
        <f>ROUND(50,2)</f>
        <v>50</v>
      </c>
      <c r="Y894" s="9"/>
      <c r="Z894" s="9"/>
      <c r="AA894" s="9"/>
      <c r="AB894" s="10"/>
      <c r="AC894" s="8">
        <f>ROUND(1280.4,2)</f>
        <v>1280.4000000000001</v>
      </c>
      <c r="AD894" s="9"/>
      <c r="AE894" s="9"/>
      <c r="AF894" s="9"/>
      <c r="AG894" s="10"/>
      <c r="AH894" s="8">
        <f t="shared" si="52"/>
        <v>0</v>
      </c>
      <c r="AI894" s="9"/>
      <c r="AJ894" s="10"/>
      <c r="AK894" s="25"/>
    </row>
    <row r="895" spans="1:37" x14ac:dyDescent="0.25">
      <c r="A895" s="2"/>
      <c r="B895" s="3"/>
      <c r="C895" s="3"/>
      <c r="D895" s="3"/>
      <c r="E895" s="4"/>
      <c r="F895" s="2"/>
      <c r="G895" s="3"/>
      <c r="H895" s="3"/>
      <c r="I895" s="3"/>
      <c r="J895" s="3"/>
      <c r="K895" s="3"/>
      <c r="L895" s="3"/>
      <c r="M895" s="4"/>
      <c r="N895" s="2"/>
      <c r="O895" s="3"/>
      <c r="P895" s="3"/>
      <c r="Q895" s="3"/>
      <c r="R895" s="4"/>
      <c r="S895" s="2" t="s">
        <v>107</v>
      </c>
      <c r="T895" s="3"/>
      <c r="U895" s="3"/>
      <c r="V895" s="3"/>
      <c r="W895" s="4"/>
      <c r="X895" s="8">
        <f>ROUND(50,2)</f>
        <v>50</v>
      </c>
      <c r="Y895" s="9"/>
      <c r="Z895" s="9"/>
      <c r="AA895" s="9"/>
      <c r="AB895" s="10"/>
      <c r="AC895" s="8">
        <f>ROUND(1280.4,2)</f>
        <v>1280.4000000000001</v>
      </c>
      <c r="AD895" s="9"/>
      <c r="AE895" s="9"/>
      <c r="AF895" s="9"/>
      <c r="AG895" s="10"/>
      <c r="AH895" s="8">
        <f t="shared" si="52"/>
        <v>0</v>
      </c>
      <c r="AI895" s="9"/>
      <c r="AJ895" s="10"/>
      <c r="AK895" s="25"/>
    </row>
    <row r="896" spans="1:37" x14ac:dyDescent="0.25">
      <c r="A896" s="2"/>
      <c r="B896" s="3"/>
      <c r="C896" s="3"/>
      <c r="D896" s="3"/>
      <c r="E896" s="4"/>
      <c r="F896" s="2"/>
      <c r="G896" s="3"/>
      <c r="H896" s="3"/>
      <c r="I896" s="3"/>
      <c r="J896" s="3"/>
      <c r="K896" s="3"/>
      <c r="L896" s="3"/>
      <c r="M896" s="4"/>
      <c r="N896" s="2"/>
      <c r="O896" s="3"/>
      <c r="P896" s="3"/>
      <c r="Q896" s="3"/>
      <c r="R896" s="4"/>
      <c r="S896" s="2" t="s">
        <v>105</v>
      </c>
      <c r="T896" s="3"/>
      <c r="U896" s="3"/>
      <c r="V896" s="3"/>
      <c r="W896" s="4"/>
      <c r="X896" s="8">
        <f>ROUND(40,2)</f>
        <v>40</v>
      </c>
      <c r="Y896" s="9"/>
      <c r="Z896" s="9"/>
      <c r="AA896" s="9"/>
      <c r="AB896" s="10"/>
      <c r="AC896" s="8">
        <f>ROUND(931.2,2)</f>
        <v>931.2</v>
      </c>
      <c r="AD896" s="9"/>
      <c r="AE896" s="9"/>
      <c r="AF896" s="9"/>
      <c r="AG896" s="10"/>
      <c r="AH896" s="8">
        <f t="shared" si="52"/>
        <v>0</v>
      </c>
      <c r="AI896" s="9"/>
      <c r="AJ896" s="10"/>
      <c r="AK896" s="25"/>
    </row>
    <row r="897" spans="1:37" x14ac:dyDescent="0.25">
      <c r="A897" s="2"/>
      <c r="B897" s="3"/>
      <c r="C897" s="3"/>
      <c r="D897" s="3"/>
      <c r="E897" s="4"/>
      <c r="F897" s="2"/>
      <c r="G897" s="3"/>
      <c r="H897" s="3"/>
      <c r="I897" s="3"/>
      <c r="J897" s="3"/>
      <c r="K897" s="3"/>
      <c r="L897" s="3"/>
      <c r="M897" s="4"/>
      <c r="N897" s="2"/>
      <c r="O897" s="3"/>
      <c r="P897" s="3"/>
      <c r="Q897" s="3"/>
      <c r="R897" s="4"/>
      <c r="S897" s="2" t="s">
        <v>110</v>
      </c>
      <c r="T897" s="3"/>
      <c r="U897" s="3"/>
      <c r="V897" s="3"/>
      <c r="W897" s="4"/>
      <c r="X897" s="8">
        <f>ROUND(40,2)</f>
        <v>40</v>
      </c>
      <c r="Y897" s="9"/>
      <c r="Z897" s="9"/>
      <c r="AA897" s="9"/>
      <c r="AB897" s="10"/>
      <c r="AC897" s="8">
        <f>ROUND(931.2,2)</f>
        <v>931.2</v>
      </c>
      <c r="AD897" s="9"/>
      <c r="AE897" s="9"/>
      <c r="AF897" s="9"/>
      <c r="AG897" s="10"/>
      <c r="AH897" s="8">
        <f t="shared" si="52"/>
        <v>0</v>
      </c>
      <c r="AI897" s="9"/>
      <c r="AJ897" s="10"/>
      <c r="AK897" s="25"/>
    </row>
    <row r="898" spans="1:37" x14ac:dyDescent="0.25">
      <c r="A898" s="2"/>
      <c r="B898" s="3"/>
      <c r="C898" s="3"/>
      <c r="D898" s="3"/>
      <c r="E898" s="4"/>
      <c r="F898" s="2"/>
      <c r="G898" s="3"/>
      <c r="H898" s="3"/>
      <c r="I898" s="3"/>
      <c r="J898" s="3"/>
      <c r="K898" s="3"/>
      <c r="L898" s="3"/>
      <c r="M898" s="4"/>
      <c r="N898" s="2"/>
      <c r="O898" s="3"/>
      <c r="P898" s="3"/>
      <c r="Q898" s="3"/>
      <c r="R898" s="4"/>
      <c r="S898" s="2" t="s">
        <v>104</v>
      </c>
      <c r="T898" s="3"/>
      <c r="U898" s="3"/>
      <c r="V898" s="3"/>
      <c r="W898" s="4"/>
      <c r="X898" s="8">
        <f>ROUND(40,2)</f>
        <v>40</v>
      </c>
      <c r="Y898" s="9"/>
      <c r="Z898" s="9"/>
      <c r="AA898" s="9"/>
      <c r="AB898" s="10"/>
      <c r="AC898" s="8">
        <f>ROUND(931.2,2)</f>
        <v>931.2</v>
      </c>
      <c r="AD898" s="9"/>
      <c r="AE898" s="9"/>
      <c r="AF898" s="9"/>
      <c r="AG898" s="10"/>
      <c r="AH898" s="8">
        <f t="shared" si="52"/>
        <v>0</v>
      </c>
      <c r="AI898" s="9"/>
      <c r="AJ898" s="10"/>
      <c r="AK898" s="25"/>
    </row>
    <row r="899" spans="1:37" x14ac:dyDescent="0.25">
      <c r="A899" s="2"/>
      <c r="B899" s="3"/>
      <c r="C899" s="3"/>
      <c r="D899" s="3"/>
      <c r="E899" s="4"/>
      <c r="F899" s="2"/>
      <c r="G899" s="3"/>
      <c r="H899" s="3"/>
      <c r="I899" s="3"/>
      <c r="J899" s="3"/>
      <c r="K899" s="3"/>
      <c r="L899" s="3"/>
      <c r="M899" s="4"/>
      <c r="N899" s="2"/>
      <c r="O899" s="3"/>
      <c r="P899" s="3"/>
      <c r="Q899" s="3"/>
      <c r="R899" s="4"/>
      <c r="S899" s="2" t="s">
        <v>111</v>
      </c>
      <c r="T899" s="3"/>
      <c r="U899" s="3"/>
      <c r="V899" s="3"/>
      <c r="W899" s="4"/>
      <c r="X899" s="8">
        <f>ROUND(10,2)</f>
        <v>10</v>
      </c>
      <c r="Y899" s="9"/>
      <c r="Z899" s="9"/>
      <c r="AA899" s="9"/>
      <c r="AB899" s="10"/>
      <c r="AC899" s="8">
        <f>ROUND(349.2,2)</f>
        <v>349.2</v>
      </c>
      <c r="AD899" s="9"/>
      <c r="AE899" s="9"/>
      <c r="AF899" s="9"/>
      <c r="AG899" s="10"/>
      <c r="AH899" s="8">
        <f t="shared" si="52"/>
        <v>0</v>
      </c>
      <c r="AI899" s="9"/>
      <c r="AJ899" s="10"/>
      <c r="AK899" s="25"/>
    </row>
    <row r="900" spans="1:37" x14ac:dyDescent="0.25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4"/>
      <c r="O900" s="14"/>
      <c r="P900" s="14"/>
      <c r="Q900" s="14"/>
      <c r="R900" s="14"/>
      <c r="S900" s="12"/>
      <c r="T900" s="12"/>
      <c r="U900" s="12"/>
      <c r="V900" s="12"/>
      <c r="W900" s="12"/>
      <c r="X900" s="15">
        <f>ROUND(240,2)</f>
        <v>240</v>
      </c>
      <c r="Y900" s="15"/>
      <c r="Z900" s="15"/>
      <c r="AA900" s="15"/>
      <c r="AB900" s="15"/>
      <c r="AC900" s="15">
        <f>ROUND(6052.79999999999,2)</f>
        <v>6052.8</v>
      </c>
      <c r="AD900" s="15"/>
      <c r="AE900" s="15"/>
      <c r="AF900" s="15"/>
      <c r="AG900" s="15"/>
      <c r="AH900" s="15">
        <f t="shared" si="52"/>
        <v>0</v>
      </c>
      <c r="AI900" s="15"/>
      <c r="AJ900" s="16"/>
      <c r="AK900" s="25"/>
    </row>
    <row r="901" spans="1:37" x14ac:dyDescent="0.25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4" t="s">
        <v>78</v>
      </c>
      <c r="O901" s="14"/>
      <c r="P901" s="14"/>
      <c r="Q901" s="14"/>
      <c r="R901" s="14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24"/>
      <c r="AK901" s="25"/>
    </row>
    <row r="902" spans="1:37" x14ac:dyDescent="0.25">
      <c r="A902" s="2"/>
      <c r="B902" s="3"/>
      <c r="C902" s="3"/>
      <c r="D902" s="3"/>
      <c r="E902" s="4"/>
      <c r="F902" s="2"/>
      <c r="G902" s="3"/>
      <c r="H902" s="3"/>
      <c r="I902" s="3"/>
      <c r="J902" s="3"/>
      <c r="K902" s="3"/>
      <c r="L902" s="3"/>
      <c r="M902" s="4"/>
      <c r="N902" s="2"/>
      <c r="O902" s="3"/>
      <c r="P902" s="3"/>
      <c r="Q902" s="3"/>
      <c r="R902" s="4"/>
      <c r="S902" s="2" t="s">
        <v>107</v>
      </c>
      <c r="T902" s="3"/>
      <c r="U902" s="3"/>
      <c r="V902" s="3"/>
      <c r="W902" s="4"/>
      <c r="X902" s="8">
        <f>ROUND(52,2)</f>
        <v>52</v>
      </c>
      <c r="Y902" s="9"/>
      <c r="Z902" s="9"/>
      <c r="AA902" s="9"/>
      <c r="AB902" s="10"/>
      <c r="AC902" s="8">
        <f>ROUND(1421,2)</f>
        <v>1421</v>
      </c>
      <c r="AD902" s="9"/>
      <c r="AE902" s="9"/>
      <c r="AF902" s="9"/>
      <c r="AG902" s="10"/>
      <c r="AH902" s="8">
        <f t="shared" ref="AH902:AH911" si="53">ROUND(0,2)</f>
        <v>0</v>
      </c>
      <c r="AI902" s="9"/>
      <c r="AJ902" s="10"/>
      <c r="AK902" s="25"/>
    </row>
    <row r="903" spans="1:37" x14ac:dyDescent="0.25">
      <c r="A903" s="2"/>
      <c r="B903" s="3"/>
      <c r="C903" s="3"/>
      <c r="D903" s="3"/>
      <c r="E903" s="4"/>
      <c r="F903" s="2"/>
      <c r="G903" s="3"/>
      <c r="H903" s="3"/>
      <c r="I903" s="3"/>
      <c r="J903" s="3"/>
      <c r="K903" s="3"/>
      <c r="L903" s="3"/>
      <c r="M903" s="4"/>
      <c r="N903" s="2"/>
      <c r="O903" s="3"/>
      <c r="P903" s="3"/>
      <c r="Q903" s="3"/>
      <c r="R903" s="4"/>
      <c r="S903" s="2" t="s">
        <v>111</v>
      </c>
      <c r="T903" s="3"/>
      <c r="U903" s="3"/>
      <c r="V903" s="3"/>
      <c r="W903" s="4"/>
      <c r="X903" s="8">
        <f>ROUND(12,2)</f>
        <v>12</v>
      </c>
      <c r="Y903" s="9"/>
      <c r="Z903" s="9"/>
      <c r="AA903" s="9"/>
      <c r="AB903" s="10"/>
      <c r="AC903" s="8">
        <f>ROUND(441,2)</f>
        <v>441</v>
      </c>
      <c r="AD903" s="9"/>
      <c r="AE903" s="9"/>
      <c r="AF903" s="9"/>
      <c r="AG903" s="10"/>
      <c r="AH903" s="8">
        <f t="shared" si="53"/>
        <v>0</v>
      </c>
      <c r="AI903" s="9"/>
      <c r="AJ903" s="10"/>
      <c r="AK903" s="25"/>
    </row>
    <row r="904" spans="1:37" x14ac:dyDescent="0.25">
      <c r="A904" s="2"/>
      <c r="B904" s="3"/>
      <c r="C904" s="3"/>
      <c r="D904" s="3"/>
      <c r="E904" s="4"/>
      <c r="F904" s="2"/>
      <c r="G904" s="3"/>
      <c r="H904" s="3"/>
      <c r="I904" s="3"/>
      <c r="J904" s="3"/>
      <c r="K904" s="3"/>
      <c r="L904" s="3"/>
      <c r="M904" s="4"/>
      <c r="N904" s="2"/>
      <c r="O904" s="3"/>
      <c r="P904" s="3"/>
      <c r="Q904" s="3"/>
      <c r="R904" s="4"/>
      <c r="S904" s="2" t="s">
        <v>108</v>
      </c>
      <c r="T904" s="3"/>
      <c r="U904" s="3"/>
      <c r="V904" s="3"/>
      <c r="W904" s="4"/>
      <c r="X904" s="8">
        <f>ROUND(52,2)</f>
        <v>52</v>
      </c>
      <c r="Y904" s="9"/>
      <c r="Z904" s="9"/>
      <c r="AA904" s="9"/>
      <c r="AB904" s="10"/>
      <c r="AC904" s="8">
        <f>ROUND(1421,2)</f>
        <v>1421</v>
      </c>
      <c r="AD904" s="9"/>
      <c r="AE904" s="9"/>
      <c r="AF904" s="9"/>
      <c r="AG904" s="10"/>
      <c r="AH904" s="8">
        <f t="shared" si="53"/>
        <v>0</v>
      </c>
      <c r="AI904" s="9"/>
      <c r="AJ904" s="10"/>
      <c r="AK904" s="25"/>
    </row>
    <row r="905" spans="1:37" x14ac:dyDescent="0.25">
      <c r="A905" s="2"/>
      <c r="B905" s="3"/>
      <c r="C905" s="3"/>
      <c r="D905" s="3"/>
      <c r="E905" s="4"/>
      <c r="F905" s="2"/>
      <c r="G905" s="3"/>
      <c r="H905" s="3"/>
      <c r="I905" s="3"/>
      <c r="J905" s="3"/>
      <c r="K905" s="3"/>
      <c r="L905" s="3"/>
      <c r="M905" s="4"/>
      <c r="N905" s="2"/>
      <c r="O905" s="3"/>
      <c r="P905" s="3"/>
      <c r="Q905" s="3"/>
      <c r="R905" s="4"/>
      <c r="S905" s="2" t="s">
        <v>106</v>
      </c>
      <c r="T905" s="3"/>
      <c r="U905" s="3"/>
      <c r="V905" s="3"/>
      <c r="W905" s="4"/>
      <c r="X905" s="8">
        <f>ROUND(12,2)</f>
        <v>12</v>
      </c>
      <c r="Y905" s="9"/>
      <c r="Z905" s="9"/>
      <c r="AA905" s="9"/>
      <c r="AB905" s="10"/>
      <c r="AC905" s="8">
        <f>ROUND(9,2)</f>
        <v>9</v>
      </c>
      <c r="AD905" s="9"/>
      <c r="AE905" s="9"/>
      <c r="AF905" s="9"/>
      <c r="AG905" s="10"/>
      <c r="AH905" s="8">
        <f t="shared" si="53"/>
        <v>0</v>
      </c>
      <c r="AI905" s="9"/>
      <c r="AJ905" s="10"/>
      <c r="AK905" s="25"/>
    </row>
    <row r="906" spans="1:37" x14ac:dyDescent="0.25">
      <c r="A906" s="2"/>
      <c r="B906" s="3"/>
      <c r="C906" s="3"/>
      <c r="D906" s="3"/>
      <c r="E906" s="4"/>
      <c r="F906" s="2"/>
      <c r="G906" s="3"/>
      <c r="H906" s="3"/>
      <c r="I906" s="3"/>
      <c r="J906" s="3"/>
      <c r="K906" s="3"/>
      <c r="L906" s="3"/>
      <c r="M906" s="4"/>
      <c r="N906" s="2"/>
      <c r="O906" s="3"/>
      <c r="P906" s="3"/>
      <c r="Q906" s="3"/>
      <c r="R906" s="4"/>
      <c r="S906" s="2" t="s">
        <v>110</v>
      </c>
      <c r="T906" s="3"/>
      <c r="U906" s="3"/>
      <c r="V906" s="3"/>
      <c r="W906" s="4"/>
      <c r="X906" s="8">
        <f>ROUND(40,2)</f>
        <v>40</v>
      </c>
      <c r="Y906" s="9"/>
      <c r="Z906" s="9"/>
      <c r="AA906" s="9"/>
      <c r="AB906" s="10"/>
      <c r="AC906" s="8">
        <f>ROUND(980,2)</f>
        <v>980</v>
      </c>
      <c r="AD906" s="9"/>
      <c r="AE906" s="9"/>
      <c r="AF906" s="9"/>
      <c r="AG906" s="10"/>
      <c r="AH906" s="8">
        <f t="shared" si="53"/>
        <v>0</v>
      </c>
      <c r="AI906" s="9"/>
      <c r="AJ906" s="10"/>
      <c r="AK906" s="25"/>
    </row>
    <row r="907" spans="1:37" x14ac:dyDescent="0.25">
      <c r="A907" s="2"/>
      <c r="B907" s="3"/>
      <c r="C907" s="3"/>
      <c r="D907" s="3"/>
      <c r="E907" s="4"/>
      <c r="F907" s="2"/>
      <c r="G907" s="3"/>
      <c r="H907" s="3"/>
      <c r="I907" s="3"/>
      <c r="J907" s="3"/>
      <c r="K907" s="3"/>
      <c r="L907" s="3"/>
      <c r="M907" s="4"/>
      <c r="N907" s="2"/>
      <c r="O907" s="3"/>
      <c r="P907" s="3"/>
      <c r="Q907" s="3"/>
      <c r="R907" s="4"/>
      <c r="S907" s="2" t="s">
        <v>109</v>
      </c>
      <c r="T907" s="3"/>
      <c r="U907" s="3"/>
      <c r="V907" s="3"/>
      <c r="W907" s="4"/>
      <c r="X907" s="8">
        <f>ROUND(40,2)</f>
        <v>40</v>
      </c>
      <c r="Y907" s="9"/>
      <c r="Z907" s="9"/>
      <c r="AA907" s="9"/>
      <c r="AB907" s="10"/>
      <c r="AC907" s="8">
        <f>ROUND(20,2)</f>
        <v>20</v>
      </c>
      <c r="AD907" s="9"/>
      <c r="AE907" s="9"/>
      <c r="AF907" s="9"/>
      <c r="AG907" s="10"/>
      <c r="AH907" s="8">
        <f t="shared" si="53"/>
        <v>0</v>
      </c>
      <c r="AI907" s="9"/>
      <c r="AJ907" s="10"/>
      <c r="AK907" s="25"/>
    </row>
    <row r="908" spans="1:37" x14ac:dyDescent="0.25">
      <c r="A908" s="2"/>
      <c r="B908" s="3"/>
      <c r="C908" s="3"/>
      <c r="D908" s="3"/>
      <c r="E908" s="4"/>
      <c r="F908" s="2"/>
      <c r="G908" s="3"/>
      <c r="H908" s="3"/>
      <c r="I908" s="3"/>
      <c r="J908" s="3"/>
      <c r="K908" s="3"/>
      <c r="L908" s="3"/>
      <c r="M908" s="4"/>
      <c r="N908" s="2"/>
      <c r="O908" s="3"/>
      <c r="P908" s="3"/>
      <c r="Q908" s="3"/>
      <c r="R908" s="4"/>
      <c r="S908" s="2" t="s">
        <v>112</v>
      </c>
      <c r="T908" s="3"/>
      <c r="U908" s="3"/>
      <c r="V908" s="3"/>
      <c r="W908" s="4"/>
      <c r="X908" s="8">
        <f>ROUND(12,2)</f>
        <v>12</v>
      </c>
      <c r="Y908" s="9"/>
      <c r="Z908" s="9"/>
      <c r="AA908" s="9"/>
      <c r="AB908" s="10"/>
      <c r="AC908" s="8">
        <f>ROUND(441,2)</f>
        <v>441</v>
      </c>
      <c r="AD908" s="9"/>
      <c r="AE908" s="9"/>
      <c r="AF908" s="9"/>
      <c r="AG908" s="10"/>
      <c r="AH908" s="8">
        <f t="shared" si="53"/>
        <v>0</v>
      </c>
      <c r="AI908" s="9"/>
      <c r="AJ908" s="10"/>
      <c r="AK908" s="25"/>
    </row>
    <row r="909" spans="1:37" x14ac:dyDescent="0.25">
      <c r="A909" s="2"/>
      <c r="B909" s="3"/>
      <c r="C909" s="3"/>
      <c r="D909" s="3"/>
      <c r="E909" s="4"/>
      <c r="F909" s="2"/>
      <c r="G909" s="3"/>
      <c r="H909" s="3"/>
      <c r="I909" s="3"/>
      <c r="J909" s="3"/>
      <c r="K909" s="3"/>
      <c r="L909" s="3"/>
      <c r="M909" s="4"/>
      <c r="N909" s="2"/>
      <c r="O909" s="3"/>
      <c r="P909" s="3"/>
      <c r="Q909" s="3"/>
      <c r="R909" s="4"/>
      <c r="S909" s="2" t="s">
        <v>104</v>
      </c>
      <c r="T909" s="3"/>
      <c r="U909" s="3"/>
      <c r="V909" s="3"/>
      <c r="W909" s="4"/>
      <c r="X909" s="8">
        <f>ROUND(40,2)</f>
        <v>40</v>
      </c>
      <c r="Y909" s="9"/>
      <c r="Z909" s="9"/>
      <c r="AA909" s="9"/>
      <c r="AB909" s="10"/>
      <c r="AC909" s="8">
        <f>ROUND(980,2)</f>
        <v>980</v>
      </c>
      <c r="AD909" s="9"/>
      <c r="AE909" s="9"/>
      <c r="AF909" s="9"/>
      <c r="AG909" s="10"/>
      <c r="AH909" s="8">
        <f t="shared" si="53"/>
        <v>0</v>
      </c>
      <c r="AI909" s="9"/>
      <c r="AJ909" s="10"/>
      <c r="AK909" s="25"/>
    </row>
    <row r="910" spans="1:37" x14ac:dyDescent="0.25">
      <c r="A910" s="2"/>
      <c r="B910" s="3"/>
      <c r="C910" s="3"/>
      <c r="D910" s="3"/>
      <c r="E910" s="4"/>
      <c r="F910" s="2"/>
      <c r="G910" s="3"/>
      <c r="H910" s="3"/>
      <c r="I910" s="3"/>
      <c r="J910" s="3"/>
      <c r="K910" s="3"/>
      <c r="L910" s="3"/>
      <c r="M910" s="4"/>
      <c r="N910" s="2"/>
      <c r="O910" s="3"/>
      <c r="P910" s="3"/>
      <c r="Q910" s="3"/>
      <c r="R910" s="4"/>
      <c r="S910" s="2" t="s">
        <v>105</v>
      </c>
      <c r="T910" s="3"/>
      <c r="U910" s="3"/>
      <c r="V910" s="3"/>
      <c r="W910" s="4"/>
      <c r="X910" s="8">
        <f>ROUND(40,2)</f>
        <v>40</v>
      </c>
      <c r="Y910" s="9"/>
      <c r="Z910" s="9"/>
      <c r="AA910" s="9"/>
      <c r="AB910" s="10"/>
      <c r="AC910" s="8">
        <f>ROUND(980,2)</f>
        <v>980</v>
      </c>
      <c r="AD910" s="9"/>
      <c r="AE910" s="9"/>
      <c r="AF910" s="9"/>
      <c r="AG910" s="10"/>
      <c r="AH910" s="8">
        <f t="shared" si="53"/>
        <v>0</v>
      </c>
      <c r="AI910" s="9"/>
      <c r="AJ910" s="10"/>
      <c r="AK910" s="25"/>
    </row>
    <row r="911" spans="1:37" x14ac:dyDescent="0.25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4"/>
      <c r="O911" s="14"/>
      <c r="P911" s="14"/>
      <c r="Q911" s="14"/>
      <c r="R911" s="14"/>
      <c r="S911" s="12"/>
      <c r="T911" s="12"/>
      <c r="U911" s="12"/>
      <c r="V911" s="12"/>
      <c r="W911" s="12"/>
      <c r="X911" s="15">
        <f>ROUND(300,2)</f>
        <v>300</v>
      </c>
      <c r="Y911" s="15"/>
      <c r="Z911" s="15"/>
      <c r="AA911" s="15"/>
      <c r="AB911" s="15"/>
      <c r="AC911" s="15">
        <f>ROUND(6693,2)</f>
        <v>6693</v>
      </c>
      <c r="AD911" s="15"/>
      <c r="AE911" s="15"/>
      <c r="AF911" s="15"/>
      <c r="AG911" s="15"/>
      <c r="AH911" s="15">
        <f t="shared" si="53"/>
        <v>0</v>
      </c>
      <c r="AI911" s="15"/>
      <c r="AJ911" s="16"/>
      <c r="AK911" s="25"/>
    </row>
    <row r="912" spans="1:37" x14ac:dyDescent="0.25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4" t="s">
        <v>79</v>
      </c>
      <c r="O912" s="14"/>
      <c r="P912" s="14"/>
      <c r="Q912" s="14"/>
      <c r="R912" s="14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24"/>
      <c r="AK912" s="25"/>
    </row>
    <row r="913" spans="1:37" x14ac:dyDescent="0.25">
      <c r="A913" s="2"/>
      <c r="B913" s="3"/>
      <c r="C913" s="3"/>
      <c r="D913" s="3"/>
      <c r="E913" s="4"/>
      <c r="F913" s="2"/>
      <c r="G913" s="3"/>
      <c r="H913" s="3"/>
      <c r="I913" s="3"/>
      <c r="J913" s="3"/>
      <c r="K913" s="3"/>
      <c r="L913" s="3"/>
      <c r="M913" s="4"/>
      <c r="N913" s="2"/>
      <c r="O913" s="3"/>
      <c r="P913" s="3"/>
      <c r="Q913" s="3"/>
      <c r="R913" s="4"/>
      <c r="S913" s="2" t="s">
        <v>108</v>
      </c>
      <c r="T913" s="3"/>
      <c r="U913" s="3"/>
      <c r="V913" s="3"/>
      <c r="W913" s="4"/>
      <c r="X913" s="8">
        <f>ROUND(51,2)</f>
        <v>51</v>
      </c>
      <c r="Y913" s="9"/>
      <c r="Z913" s="9"/>
      <c r="AA913" s="9"/>
      <c r="AB913" s="10"/>
      <c r="AC913" s="8">
        <f>ROUND(1384.25,2)</f>
        <v>1384.25</v>
      </c>
      <c r="AD913" s="9"/>
      <c r="AE913" s="9"/>
      <c r="AF913" s="9"/>
      <c r="AG913" s="10"/>
      <c r="AH913" s="8">
        <f t="shared" ref="AH913:AH922" si="54">ROUND(0,2)</f>
        <v>0</v>
      </c>
      <c r="AI913" s="9"/>
      <c r="AJ913" s="10"/>
      <c r="AK913" s="25"/>
    </row>
    <row r="914" spans="1:37" x14ac:dyDescent="0.25">
      <c r="A914" s="2"/>
      <c r="B914" s="3"/>
      <c r="C914" s="3"/>
      <c r="D914" s="3"/>
      <c r="E914" s="4"/>
      <c r="F914" s="2"/>
      <c r="G914" s="3"/>
      <c r="H914" s="3"/>
      <c r="I914" s="3"/>
      <c r="J914" s="3"/>
      <c r="K914" s="3"/>
      <c r="L914" s="3"/>
      <c r="M914" s="4"/>
      <c r="N914" s="2"/>
      <c r="O914" s="3"/>
      <c r="P914" s="3"/>
      <c r="Q914" s="3"/>
      <c r="R914" s="4"/>
      <c r="S914" s="2" t="s">
        <v>112</v>
      </c>
      <c r="T914" s="3"/>
      <c r="U914" s="3"/>
      <c r="V914" s="3"/>
      <c r="W914" s="4"/>
      <c r="X914" s="8">
        <f>ROUND(11,2)</f>
        <v>11</v>
      </c>
      <c r="Y914" s="9"/>
      <c r="Z914" s="9"/>
      <c r="AA914" s="9"/>
      <c r="AB914" s="10"/>
      <c r="AC914" s="8">
        <f>ROUND(404.25,2)</f>
        <v>404.25</v>
      </c>
      <c r="AD914" s="9"/>
      <c r="AE914" s="9"/>
      <c r="AF914" s="9"/>
      <c r="AG914" s="10"/>
      <c r="AH914" s="8">
        <f t="shared" si="54"/>
        <v>0</v>
      </c>
      <c r="AI914" s="9"/>
      <c r="AJ914" s="10"/>
      <c r="AK914" s="25"/>
    </row>
    <row r="915" spans="1:37" x14ac:dyDescent="0.25">
      <c r="A915" s="2"/>
      <c r="B915" s="3"/>
      <c r="C915" s="3"/>
      <c r="D915" s="3"/>
      <c r="E915" s="4"/>
      <c r="F915" s="2"/>
      <c r="G915" s="3"/>
      <c r="H915" s="3"/>
      <c r="I915" s="3"/>
      <c r="J915" s="3"/>
      <c r="K915" s="3"/>
      <c r="L915" s="3"/>
      <c r="M915" s="4"/>
      <c r="N915" s="2"/>
      <c r="O915" s="3"/>
      <c r="P915" s="3"/>
      <c r="Q915" s="3"/>
      <c r="R915" s="4"/>
      <c r="S915" s="2" t="s">
        <v>111</v>
      </c>
      <c r="T915" s="3"/>
      <c r="U915" s="3"/>
      <c r="V915" s="3"/>
      <c r="W915" s="4"/>
      <c r="X915" s="8">
        <f>ROUND(11,2)</f>
        <v>11</v>
      </c>
      <c r="Y915" s="9"/>
      <c r="Z915" s="9"/>
      <c r="AA915" s="9"/>
      <c r="AB915" s="10"/>
      <c r="AC915" s="8">
        <f>ROUND(404.25,2)</f>
        <v>404.25</v>
      </c>
      <c r="AD915" s="9"/>
      <c r="AE915" s="9"/>
      <c r="AF915" s="9"/>
      <c r="AG915" s="10"/>
      <c r="AH915" s="8">
        <f t="shared" si="54"/>
        <v>0</v>
      </c>
      <c r="AI915" s="9"/>
      <c r="AJ915" s="10"/>
      <c r="AK915" s="25"/>
    </row>
    <row r="916" spans="1:37" x14ac:dyDescent="0.25">
      <c r="A916" s="2"/>
      <c r="B916" s="3"/>
      <c r="C916" s="3"/>
      <c r="D916" s="3"/>
      <c r="E916" s="4"/>
      <c r="F916" s="2"/>
      <c r="G916" s="3"/>
      <c r="H916" s="3"/>
      <c r="I916" s="3"/>
      <c r="J916" s="3"/>
      <c r="K916" s="3"/>
      <c r="L916" s="3"/>
      <c r="M916" s="4"/>
      <c r="N916" s="2"/>
      <c r="O916" s="3"/>
      <c r="P916" s="3"/>
      <c r="Q916" s="3"/>
      <c r="R916" s="4"/>
      <c r="S916" s="2" t="s">
        <v>107</v>
      </c>
      <c r="T916" s="3"/>
      <c r="U916" s="3"/>
      <c r="V916" s="3"/>
      <c r="W916" s="4"/>
      <c r="X916" s="8">
        <f>ROUND(51,2)</f>
        <v>51</v>
      </c>
      <c r="Y916" s="9"/>
      <c r="Z916" s="9"/>
      <c r="AA916" s="9"/>
      <c r="AB916" s="10"/>
      <c r="AC916" s="8">
        <f>ROUND(1384.25,2)</f>
        <v>1384.25</v>
      </c>
      <c r="AD916" s="9"/>
      <c r="AE916" s="9"/>
      <c r="AF916" s="9"/>
      <c r="AG916" s="10"/>
      <c r="AH916" s="8">
        <f t="shared" si="54"/>
        <v>0</v>
      </c>
      <c r="AI916" s="9"/>
      <c r="AJ916" s="10"/>
      <c r="AK916" s="25"/>
    </row>
    <row r="917" spans="1:37" x14ac:dyDescent="0.25">
      <c r="A917" s="2"/>
      <c r="B917" s="3"/>
      <c r="C917" s="3"/>
      <c r="D917" s="3"/>
      <c r="E917" s="4"/>
      <c r="F917" s="2"/>
      <c r="G917" s="3"/>
      <c r="H917" s="3"/>
      <c r="I917" s="3"/>
      <c r="J917" s="3"/>
      <c r="K917" s="3"/>
      <c r="L917" s="3"/>
      <c r="M917" s="4"/>
      <c r="N917" s="2"/>
      <c r="O917" s="3"/>
      <c r="P917" s="3"/>
      <c r="Q917" s="3"/>
      <c r="R917" s="4"/>
      <c r="S917" s="2" t="s">
        <v>105</v>
      </c>
      <c r="T917" s="3"/>
      <c r="U917" s="3"/>
      <c r="V917" s="3"/>
      <c r="W917" s="4"/>
      <c r="X917" s="8">
        <f>ROUND(40,2)</f>
        <v>40</v>
      </c>
      <c r="Y917" s="9"/>
      <c r="Z917" s="9"/>
      <c r="AA917" s="9"/>
      <c r="AB917" s="10"/>
      <c r="AC917" s="8">
        <f>ROUND(980,2)</f>
        <v>980</v>
      </c>
      <c r="AD917" s="9"/>
      <c r="AE917" s="9"/>
      <c r="AF917" s="9"/>
      <c r="AG917" s="10"/>
      <c r="AH917" s="8">
        <f t="shared" si="54"/>
        <v>0</v>
      </c>
      <c r="AI917" s="9"/>
      <c r="AJ917" s="10"/>
      <c r="AK917" s="25"/>
    </row>
    <row r="918" spans="1:37" x14ac:dyDescent="0.25">
      <c r="A918" s="2"/>
      <c r="B918" s="3"/>
      <c r="C918" s="3"/>
      <c r="D918" s="3"/>
      <c r="E918" s="4"/>
      <c r="F918" s="2"/>
      <c r="G918" s="3"/>
      <c r="H918" s="3"/>
      <c r="I918" s="3"/>
      <c r="J918" s="3"/>
      <c r="K918" s="3"/>
      <c r="L918" s="3"/>
      <c r="M918" s="4"/>
      <c r="N918" s="2"/>
      <c r="O918" s="3"/>
      <c r="P918" s="3"/>
      <c r="Q918" s="3"/>
      <c r="R918" s="4"/>
      <c r="S918" s="2" t="s">
        <v>110</v>
      </c>
      <c r="T918" s="3"/>
      <c r="U918" s="3"/>
      <c r="V918" s="3"/>
      <c r="W918" s="4"/>
      <c r="X918" s="8">
        <f>ROUND(40,2)</f>
        <v>40</v>
      </c>
      <c r="Y918" s="9"/>
      <c r="Z918" s="9"/>
      <c r="AA918" s="9"/>
      <c r="AB918" s="10"/>
      <c r="AC918" s="8">
        <f>ROUND(980,2)</f>
        <v>980</v>
      </c>
      <c r="AD918" s="9"/>
      <c r="AE918" s="9"/>
      <c r="AF918" s="9"/>
      <c r="AG918" s="10"/>
      <c r="AH918" s="8">
        <f t="shared" si="54"/>
        <v>0</v>
      </c>
      <c r="AI918" s="9"/>
      <c r="AJ918" s="10"/>
      <c r="AK918" s="25"/>
    </row>
    <row r="919" spans="1:37" x14ac:dyDescent="0.25">
      <c r="A919" s="2"/>
      <c r="B919" s="3"/>
      <c r="C919" s="3"/>
      <c r="D919" s="3"/>
      <c r="E919" s="4"/>
      <c r="F919" s="2"/>
      <c r="G919" s="3"/>
      <c r="H919" s="3"/>
      <c r="I919" s="3"/>
      <c r="J919" s="3"/>
      <c r="K919" s="3"/>
      <c r="L919" s="3"/>
      <c r="M919" s="4"/>
      <c r="N919" s="2"/>
      <c r="O919" s="3"/>
      <c r="P919" s="3"/>
      <c r="Q919" s="3"/>
      <c r="R919" s="4"/>
      <c r="S919" s="2" t="s">
        <v>106</v>
      </c>
      <c r="T919" s="3"/>
      <c r="U919" s="3"/>
      <c r="V919" s="3"/>
      <c r="W919" s="4"/>
      <c r="X919" s="8">
        <f>ROUND(11,2)</f>
        <v>11</v>
      </c>
      <c r="Y919" s="9"/>
      <c r="Z919" s="9"/>
      <c r="AA919" s="9"/>
      <c r="AB919" s="10"/>
      <c r="AC919" s="8">
        <f>ROUND(8.25,2)</f>
        <v>8.25</v>
      </c>
      <c r="AD919" s="9"/>
      <c r="AE919" s="9"/>
      <c r="AF919" s="9"/>
      <c r="AG919" s="10"/>
      <c r="AH919" s="8">
        <f t="shared" si="54"/>
        <v>0</v>
      </c>
      <c r="AI919" s="9"/>
      <c r="AJ919" s="10"/>
      <c r="AK919" s="25"/>
    </row>
    <row r="920" spans="1:37" x14ac:dyDescent="0.25">
      <c r="A920" s="2"/>
      <c r="B920" s="3"/>
      <c r="C920" s="3"/>
      <c r="D920" s="3"/>
      <c r="E920" s="4"/>
      <c r="F920" s="2"/>
      <c r="G920" s="3"/>
      <c r="H920" s="3"/>
      <c r="I920" s="3"/>
      <c r="J920" s="3"/>
      <c r="K920" s="3"/>
      <c r="L920" s="3"/>
      <c r="M920" s="4"/>
      <c r="N920" s="2"/>
      <c r="O920" s="3"/>
      <c r="P920" s="3"/>
      <c r="Q920" s="3"/>
      <c r="R920" s="4"/>
      <c r="S920" s="2" t="s">
        <v>109</v>
      </c>
      <c r="T920" s="3"/>
      <c r="U920" s="3"/>
      <c r="V920" s="3"/>
      <c r="W920" s="4"/>
      <c r="X920" s="8">
        <f>ROUND(40,2)</f>
        <v>40</v>
      </c>
      <c r="Y920" s="9"/>
      <c r="Z920" s="9"/>
      <c r="AA920" s="9"/>
      <c r="AB920" s="10"/>
      <c r="AC920" s="8">
        <f>ROUND(20,2)</f>
        <v>20</v>
      </c>
      <c r="AD920" s="9"/>
      <c r="AE920" s="9"/>
      <c r="AF920" s="9"/>
      <c r="AG920" s="10"/>
      <c r="AH920" s="8">
        <f t="shared" si="54"/>
        <v>0</v>
      </c>
      <c r="AI920" s="9"/>
      <c r="AJ920" s="10"/>
      <c r="AK920" s="25"/>
    </row>
    <row r="921" spans="1:37" x14ac:dyDescent="0.25">
      <c r="A921" s="2"/>
      <c r="B921" s="3"/>
      <c r="C921" s="3"/>
      <c r="D921" s="3"/>
      <c r="E921" s="4"/>
      <c r="F921" s="2"/>
      <c r="G921" s="3"/>
      <c r="H921" s="3"/>
      <c r="I921" s="3"/>
      <c r="J921" s="3"/>
      <c r="K921" s="3"/>
      <c r="L921" s="3"/>
      <c r="M921" s="4"/>
      <c r="N921" s="2"/>
      <c r="O921" s="3"/>
      <c r="P921" s="3"/>
      <c r="Q921" s="3"/>
      <c r="R921" s="4"/>
      <c r="S921" s="2" t="s">
        <v>104</v>
      </c>
      <c r="T921" s="3"/>
      <c r="U921" s="3"/>
      <c r="V921" s="3"/>
      <c r="W921" s="4"/>
      <c r="X921" s="8">
        <f>ROUND(40,2)</f>
        <v>40</v>
      </c>
      <c r="Y921" s="9"/>
      <c r="Z921" s="9"/>
      <c r="AA921" s="9"/>
      <c r="AB921" s="10"/>
      <c r="AC921" s="8">
        <f>ROUND(980,2)</f>
        <v>980</v>
      </c>
      <c r="AD921" s="9"/>
      <c r="AE921" s="9"/>
      <c r="AF921" s="9"/>
      <c r="AG921" s="10"/>
      <c r="AH921" s="8">
        <f t="shared" si="54"/>
        <v>0</v>
      </c>
      <c r="AI921" s="9"/>
      <c r="AJ921" s="10"/>
      <c r="AK921" s="25"/>
    </row>
    <row r="922" spans="1:37" x14ac:dyDescent="0.25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4"/>
      <c r="O922" s="14"/>
      <c r="P922" s="14"/>
      <c r="Q922" s="14"/>
      <c r="R922" s="14"/>
      <c r="S922" s="12"/>
      <c r="T922" s="12"/>
      <c r="U922" s="12"/>
      <c r="V922" s="12"/>
      <c r="W922" s="12"/>
      <c r="X922" s="15">
        <f>ROUND(295,2)</f>
        <v>295</v>
      </c>
      <c r="Y922" s="15"/>
      <c r="Z922" s="15"/>
      <c r="AA922" s="15"/>
      <c r="AB922" s="15"/>
      <c r="AC922" s="15">
        <f>ROUND(6545.25,2)</f>
        <v>6545.25</v>
      </c>
      <c r="AD922" s="15"/>
      <c r="AE922" s="15"/>
      <c r="AF922" s="15"/>
      <c r="AG922" s="15"/>
      <c r="AH922" s="15">
        <f t="shared" si="54"/>
        <v>0</v>
      </c>
      <c r="AI922" s="15"/>
      <c r="AJ922" s="16"/>
      <c r="AK922" s="25"/>
    </row>
    <row r="923" spans="1:37" x14ac:dyDescent="0.25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4" t="s">
        <v>80</v>
      </c>
      <c r="O923" s="14"/>
      <c r="P923" s="14"/>
      <c r="Q923" s="14"/>
      <c r="R923" s="14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24"/>
      <c r="AK923" s="25"/>
    </row>
    <row r="924" spans="1:37" x14ac:dyDescent="0.25">
      <c r="A924" s="2"/>
      <c r="B924" s="3"/>
      <c r="C924" s="3"/>
      <c r="D924" s="3"/>
      <c r="E924" s="4"/>
      <c r="F924" s="2"/>
      <c r="G924" s="3"/>
      <c r="H924" s="3"/>
      <c r="I924" s="3"/>
      <c r="J924" s="3"/>
      <c r="K924" s="3"/>
      <c r="L924" s="3"/>
      <c r="M924" s="4"/>
      <c r="N924" s="2"/>
      <c r="O924" s="3"/>
      <c r="P924" s="3"/>
      <c r="Q924" s="3"/>
      <c r="R924" s="4"/>
      <c r="S924" s="2" t="s">
        <v>110</v>
      </c>
      <c r="T924" s="3"/>
      <c r="U924" s="3"/>
      <c r="V924" s="3"/>
      <c r="W924" s="4"/>
      <c r="X924" s="8">
        <f>ROUND(40,2)</f>
        <v>40</v>
      </c>
      <c r="Y924" s="9"/>
      <c r="Z924" s="9"/>
      <c r="AA924" s="9"/>
      <c r="AB924" s="10"/>
      <c r="AC924" s="8">
        <f>ROUND(959.2,2)</f>
        <v>959.2</v>
      </c>
      <c r="AD924" s="9"/>
      <c r="AE924" s="9"/>
      <c r="AF924" s="9"/>
      <c r="AG924" s="10"/>
      <c r="AH924" s="8">
        <f t="shared" ref="AH924:AH933" si="55">ROUND(0,2)</f>
        <v>0</v>
      </c>
      <c r="AI924" s="9"/>
      <c r="AJ924" s="10"/>
      <c r="AK924" s="25"/>
    </row>
    <row r="925" spans="1:37" x14ac:dyDescent="0.25">
      <c r="A925" s="2"/>
      <c r="B925" s="3"/>
      <c r="C925" s="3"/>
      <c r="D925" s="3"/>
      <c r="E925" s="4"/>
      <c r="F925" s="2"/>
      <c r="G925" s="3"/>
      <c r="H925" s="3"/>
      <c r="I925" s="3"/>
      <c r="J925" s="3"/>
      <c r="K925" s="3"/>
      <c r="L925" s="3"/>
      <c r="M925" s="4"/>
      <c r="N925" s="2"/>
      <c r="O925" s="3"/>
      <c r="P925" s="3"/>
      <c r="Q925" s="3"/>
      <c r="R925" s="4"/>
      <c r="S925" s="2" t="s">
        <v>109</v>
      </c>
      <c r="T925" s="3"/>
      <c r="U925" s="3"/>
      <c r="V925" s="3"/>
      <c r="W925" s="4"/>
      <c r="X925" s="8">
        <f>ROUND(40,2)</f>
        <v>40</v>
      </c>
      <c r="Y925" s="9"/>
      <c r="Z925" s="9"/>
      <c r="AA925" s="9"/>
      <c r="AB925" s="10"/>
      <c r="AC925" s="8">
        <f>ROUND(20,2)</f>
        <v>20</v>
      </c>
      <c r="AD925" s="9"/>
      <c r="AE925" s="9"/>
      <c r="AF925" s="9"/>
      <c r="AG925" s="10"/>
      <c r="AH925" s="8">
        <f t="shared" si="55"/>
        <v>0</v>
      </c>
      <c r="AI925" s="9"/>
      <c r="AJ925" s="10"/>
      <c r="AK925" s="25"/>
    </row>
    <row r="926" spans="1:37" x14ac:dyDescent="0.25">
      <c r="A926" s="2"/>
      <c r="B926" s="3"/>
      <c r="C926" s="3"/>
      <c r="D926" s="3"/>
      <c r="E926" s="4"/>
      <c r="F926" s="2"/>
      <c r="G926" s="3"/>
      <c r="H926" s="3"/>
      <c r="I926" s="3"/>
      <c r="J926" s="3"/>
      <c r="K926" s="3"/>
      <c r="L926" s="3"/>
      <c r="M926" s="4"/>
      <c r="N926" s="2"/>
      <c r="O926" s="3"/>
      <c r="P926" s="3"/>
      <c r="Q926" s="3"/>
      <c r="R926" s="4"/>
      <c r="S926" s="2" t="s">
        <v>111</v>
      </c>
      <c r="T926" s="3"/>
      <c r="U926" s="3"/>
      <c r="V926" s="3"/>
      <c r="W926" s="4"/>
      <c r="X926" s="8">
        <f>ROUND(12,2)</f>
        <v>12</v>
      </c>
      <c r="Y926" s="9"/>
      <c r="Z926" s="9"/>
      <c r="AA926" s="9"/>
      <c r="AB926" s="10"/>
      <c r="AC926" s="8">
        <f>ROUND(431.64,2)</f>
        <v>431.64</v>
      </c>
      <c r="AD926" s="9"/>
      <c r="AE926" s="9"/>
      <c r="AF926" s="9"/>
      <c r="AG926" s="10"/>
      <c r="AH926" s="8">
        <f t="shared" si="55"/>
        <v>0</v>
      </c>
      <c r="AI926" s="9"/>
      <c r="AJ926" s="10"/>
      <c r="AK926" s="25"/>
    </row>
    <row r="927" spans="1:37" x14ac:dyDescent="0.25">
      <c r="A927" s="2"/>
      <c r="B927" s="3"/>
      <c r="C927" s="3"/>
      <c r="D927" s="3"/>
      <c r="E927" s="4"/>
      <c r="F927" s="2"/>
      <c r="G927" s="3"/>
      <c r="H927" s="3"/>
      <c r="I927" s="3"/>
      <c r="J927" s="3"/>
      <c r="K927" s="3"/>
      <c r="L927" s="3"/>
      <c r="M927" s="4"/>
      <c r="N927" s="2"/>
      <c r="O927" s="3"/>
      <c r="P927" s="3"/>
      <c r="Q927" s="3"/>
      <c r="R927" s="4"/>
      <c r="S927" s="2" t="s">
        <v>104</v>
      </c>
      <c r="T927" s="3"/>
      <c r="U927" s="3"/>
      <c r="V927" s="3"/>
      <c r="W927" s="4"/>
      <c r="X927" s="8">
        <f>ROUND(40,2)</f>
        <v>40</v>
      </c>
      <c r="Y927" s="9"/>
      <c r="Z927" s="9"/>
      <c r="AA927" s="9"/>
      <c r="AB927" s="10"/>
      <c r="AC927" s="8">
        <f>ROUND(959.2,2)</f>
        <v>959.2</v>
      </c>
      <c r="AD927" s="9"/>
      <c r="AE927" s="9"/>
      <c r="AF927" s="9"/>
      <c r="AG927" s="10"/>
      <c r="AH927" s="8">
        <f t="shared" si="55"/>
        <v>0</v>
      </c>
      <c r="AI927" s="9"/>
      <c r="AJ927" s="10"/>
      <c r="AK927" s="25"/>
    </row>
    <row r="928" spans="1:37" x14ac:dyDescent="0.25">
      <c r="A928" s="2"/>
      <c r="B928" s="3"/>
      <c r="C928" s="3"/>
      <c r="D928" s="3"/>
      <c r="E928" s="4"/>
      <c r="F928" s="2"/>
      <c r="G928" s="3"/>
      <c r="H928" s="3"/>
      <c r="I928" s="3"/>
      <c r="J928" s="3"/>
      <c r="K928" s="3"/>
      <c r="L928" s="3"/>
      <c r="M928" s="4"/>
      <c r="N928" s="2"/>
      <c r="O928" s="3"/>
      <c r="P928" s="3"/>
      <c r="Q928" s="3"/>
      <c r="R928" s="4"/>
      <c r="S928" s="2" t="s">
        <v>108</v>
      </c>
      <c r="T928" s="3"/>
      <c r="U928" s="3"/>
      <c r="V928" s="3"/>
      <c r="W928" s="4"/>
      <c r="X928" s="8">
        <f>ROUND(52,2)</f>
        <v>52</v>
      </c>
      <c r="Y928" s="9"/>
      <c r="Z928" s="9"/>
      <c r="AA928" s="9"/>
      <c r="AB928" s="10"/>
      <c r="AC928" s="8">
        <f>ROUND(1390.84,2)</f>
        <v>1390.84</v>
      </c>
      <c r="AD928" s="9"/>
      <c r="AE928" s="9"/>
      <c r="AF928" s="9"/>
      <c r="AG928" s="10"/>
      <c r="AH928" s="8">
        <f t="shared" si="55"/>
        <v>0</v>
      </c>
      <c r="AI928" s="9"/>
      <c r="AJ928" s="10"/>
      <c r="AK928" s="25"/>
    </row>
    <row r="929" spans="1:37" x14ac:dyDescent="0.25">
      <c r="A929" s="2"/>
      <c r="B929" s="3"/>
      <c r="C929" s="3"/>
      <c r="D929" s="3"/>
      <c r="E929" s="4"/>
      <c r="F929" s="2"/>
      <c r="G929" s="3"/>
      <c r="H929" s="3"/>
      <c r="I929" s="3"/>
      <c r="J929" s="3"/>
      <c r="K929" s="3"/>
      <c r="L929" s="3"/>
      <c r="M929" s="4"/>
      <c r="N929" s="2"/>
      <c r="O929" s="3"/>
      <c r="P929" s="3"/>
      <c r="Q929" s="3"/>
      <c r="R929" s="4"/>
      <c r="S929" s="2" t="s">
        <v>105</v>
      </c>
      <c r="T929" s="3"/>
      <c r="U929" s="3"/>
      <c r="V929" s="3"/>
      <c r="W929" s="4"/>
      <c r="X929" s="8">
        <f>ROUND(40,2)</f>
        <v>40</v>
      </c>
      <c r="Y929" s="9"/>
      <c r="Z929" s="9"/>
      <c r="AA929" s="9"/>
      <c r="AB929" s="10"/>
      <c r="AC929" s="8">
        <f>ROUND(959.2,2)</f>
        <v>959.2</v>
      </c>
      <c r="AD929" s="9"/>
      <c r="AE929" s="9"/>
      <c r="AF929" s="9"/>
      <c r="AG929" s="10"/>
      <c r="AH929" s="8">
        <f t="shared" si="55"/>
        <v>0</v>
      </c>
      <c r="AI929" s="9"/>
      <c r="AJ929" s="10"/>
      <c r="AK929" s="25"/>
    </row>
    <row r="930" spans="1:37" x14ac:dyDescent="0.25">
      <c r="A930" s="2"/>
      <c r="B930" s="3"/>
      <c r="C930" s="3"/>
      <c r="D930" s="3"/>
      <c r="E930" s="4"/>
      <c r="F930" s="2"/>
      <c r="G930" s="3"/>
      <c r="H930" s="3"/>
      <c r="I930" s="3"/>
      <c r="J930" s="3"/>
      <c r="K930" s="3"/>
      <c r="L930" s="3"/>
      <c r="M930" s="4"/>
      <c r="N930" s="2"/>
      <c r="O930" s="3"/>
      <c r="P930" s="3"/>
      <c r="Q930" s="3"/>
      <c r="R930" s="4"/>
      <c r="S930" s="2" t="s">
        <v>112</v>
      </c>
      <c r="T930" s="3"/>
      <c r="U930" s="3"/>
      <c r="V930" s="3"/>
      <c r="W930" s="4"/>
      <c r="X930" s="8">
        <f>ROUND(12,2)</f>
        <v>12</v>
      </c>
      <c r="Y930" s="9"/>
      <c r="Z930" s="9"/>
      <c r="AA930" s="9"/>
      <c r="AB930" s="10"/>
      <c r="AC930" s="8">
        <f>ROUND(431.64,2)</f>
        <v>431.64</v>
      </c>
      <c r="AD930" s="9"/>
      <c r="AE930" s="9"/>
      <c r="AF930" s="9"/>
      <c r="AG930" s="10"/>
      <c r="AH930" s="8">
        <f t="shared" si="55"/>
        <v>0</v>
      </c>
      <c r="AI930" s="9"/>
      <c r="AJ930" s="10"/>
      <c r="AK930" s="25"/>
    </row>
    <row r="931" spans="1:37" x14ac:dyDescent="0.25">
      <c r="A931" s="2"/>
      <c r="B931" s="3"/>
      <c r="C931" s="3"/>
      <c r="D931" s="3"/>
      <c r="E931" s="4"/>
      <c r="F931" s="2"/>
      <c r="G931" s="3"/>
      <c r="H931" s="3"/>
      <c r="I931" s="3"/>
      <c r="J931" s="3"/>
      <c r="K931" s="3"/>
      <c r="L931" s="3"/>
      <c r="M931" s="4"/>
      <c r="N931" s="2"/>
      <c r="O931" s="3"/>
      <c r="P931" s="3"/>
      <c r="Q931" s="3"/>
      <c r="R931" s="4"/>
      <c r="S931" s="2" t="s">
        <v>106</v>
      </c>
      <c r="T931" s="3"/>
      <c r="U931" s="3"/>
      <c r="V931" s="3"/>
      <c r="W931" s="4"/>
      <c r="X931" s="8">
        <f>ROUND(12,2)</f>
        <v>12</v>
      </c>
      <c r="Y931" s="9"/>
      <c r="Z931" s="9"/>
      <c r="AA931" s="9"/>
      <c r="AB931" s="10"/>
      <c r="AC931" s="8">
        <f>ROUND(9,2)</f>
        <v>9</v>
      </c>
      <c r="AD931" s="9"/>
      <c r="AE931" s="9"/>
      <c r="AF931" s="9"/>
      <c r="AG931" s="10"/>
      <c r="AH931" s="8">
        <f t="shared" si="55"/>
        <v>0</v>
      </c>
      <c r="AI931" s="9"/>
      <c r="AJ931" s="10"/>
      <c r="AK931" s="25"/>
    </row>
    <row r="932" spans="1:37" x14ac:dyDescent="0.25">
      <c r="A932" s="2"/>
      <c r="B932" s="3"/>
      <c r="C932" s="3"/>
      <c r="D932" s="3"/>
      <c r="E932" s="4"/>
      <c r="F932" s="2"/>
      <c r="G932" s="3"/>
      <c r="H932" s="3"/>
      <c r="I932" s="3"/>
      <c r="J932" s="3"/>
      <c r="K932" s="3"/>
      <c r="L932" s="3"/>
      <c r="M932" s="4"/>
      <c r="N932" s="2"/>
      <c r="O932" s="3"/>
      <c r="P932" s="3"/>
      <c r="Q932" s="3"/>
      <c r="R932" s="4"/>
      <c r="S932" s="2" t="s">
        <v>107</v>
      </c>
      <c r="T932" s="3"/>
      <c r="U932" s="3"/>
      <c r="V932" s="3"/>
      <c r="W932" s="4"/>
      <c r="X932" s="8">
        <f>ROUND(52,2)</f>
        <v>52</v>
      </c>
      <c r="Y932" s="9"/>
      <c r="Z932" s="9"/>
      <c r="AA932" s="9"/>
      <c r="AB932" s="10"/>
      <c r="AC932" s="8">
        <f>ROUND(1390.84,2)</f>
        <v>1390.84</v>
      </c>
      <c r="AD932" s="9"/>
      <c r="AE932" s="9"/>
      <c r="AF932" s="9"/>
      <c r="AG932" s="10"/>
      <c r="AH932" s="8">
        <f t="shared" si="55"/>
        <v>0</v>
      </c>
      <c r="AI932" s="9"/>
      <c r="AJ932" s="10"/>
      <c r="AK932" s="25"/>
    </row>
    <row r="933" spans="1:37" x14ac:dyDescent="0.25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4"/>
      <c r="O933" s="14"/>
      <c r="P933" s="14"/>
      <c r="Q933" s="14"/>
      <c r="R933" s="14"/>
      <c r="S933" s="12"/>
      <c r="T933" s="12"/>
      <c r="U933" s="12"/>
      <c r="V933" s="12"/>
      <c r="W933" s="12"/>
      <c r="X933" s="15">
        <f>ROUND(300,2)</f>
        <v>300</v>
      </c>
      <c r="Y933" s="15"/>
      <c r="Z933" s="15"/>
      <c r="AA933" s="15"/>
      <c r="AB933" s="15"/>
      <c r="AC933" s="15">
        <f>ROUND(6551.56,2)</f>
        <v>6551.56</v>
      </c>
      <c r="AD933" s="15"/>
      <c r="AE933" s="15"/>
      <c r="AF933" s="15"/>
      <c r="AG933" s="15"/>
      <c r="AH933" s="15">
        <f t="shared" si="55"/>
        <v>0</v>
      </c>
      <c r="AI933" s="15"/>
      <c r="AJ933" s="16"/>
      <c r="AK933" s="25"/>
    </row>
    <row r="934" spans="1:37" x14ac:dyDescent="0.25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4" t="s">
        <v>81</v>
      </c>
      <c r="O934" s="14"/>
      <c r="P934" s="14"/>
      <c r="Q934" s="14"/>
      <c r="R934" s="14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24"/>
      <c r="AK934" s="25"/>
    </row>
    <row r="935" spans="1:37" x14ac:dyDescent="0.25">
      <c r="A935" s="2"/>
      <c r="B935" s="3"/>
      <c r="C935" s="3"/>
      <c r="D935" s="3"/>
      <c r="E935" s="4"/>
      <c r="F935" s="2"/>
      <c r="G935" s="3"/>
      <c r="H935" s="3"/>
      <c r="I935" s="3"/>
      <c r="J935" s="3"/>
      <c r="K935" s="3"/>
      <c r="L935" s="3"/>
      <c r="M935" s="4"/>
      <c r="N935" s="2"/>
      <c r="O935" s="3"/>
      <c r="P935" s="3"/>
      <c r="Q935" s="3"/>
      <c r="R935" s="4"/>
      <c r="S935" s="2" t="s">
        <v>107</v>
      </c>
      <c r="T935" s="3"/>
      <c r="U935" s="3"/>
      <c r="V935" s="3"/>
      <c r="W935" s="4"/>
      <c r="X935" s="8">
        <f>ROUND(53.25,2)</f>
        <v>53.25</v>
      </c>
      <c r="Y935" s="9"/>
      <c r="Z935" s="9"/>
      <c r="AA935" s="9"/>
      <c r="AB935" s="10"/>
      <c r="AC935" s="8">
        <f>ROUND(1466.9375,2)</f>
        <v>1466.94</v>
      </c>
      <c r="AD935" s="9"/>
      <c r="AE935" s="9"/>
      <c r="AF935" s="9"/>
      <c r="AG935" s="10"/>
      <c r="AH935" s="8">
        <f t="shared" ref="AH935:AH944" si="56">ROUND(0,2)</f>
        <v>0</v>
      </c>
      <c r="AI935" s="9"/>
      <c r="AJ935" s="10"/>
      <c r="AK935" s="25"/>
    </row>
    <row r="936" spans="1:37" x14ac:dyDescent="0.25">
      <c r="A936" s="2"/>
      <c r="B936" s="3"/>
      <c r="C936" s="3"/>
      <c r="D936" s="3"/>
      <c r="E936" s="4"/>
      <c r="F936" s="2"/>
      <c r="G936" s="3"/>
      <c r="H936" s="3"/>
      <c r="I936" s="3"/>
      <c r="J936" s="3"/>
      <c r="K936" s="3"/>
      <c r="L936" s="3"/>
      <c r="M936" s="4"/>
      <c r="N936" s="2"/>
      <c r="O936" s="3"/>
      <c r="P936" s="3"/>
      <c r="Q936" s="3"/>
      <c r="R936" s="4"/>
      <c r="S936" s="2" t="s">
        <v>112</v>
      </c>
      <c r="T936" s="3"/>
      <c r="U936" s="3"/>
      <c r="V936" s="3"/>
      <c r="W936" s="4"/>
      <c r="X936" s="8">
        <f>ROUND(13.25,2)</f>
        <v>13.25</v>
      </c>
      <c r="Y936" s="9"/>
      <c r="Z936" s="9"/>
      <c r="AA936" s="9"/>
      <c r="AB936" s="10"/>
      <c r="AC936" s="8">
        <f>ROUND(486.9375,2)</f>
        <v>486.94</v>
      </c>
      <c r="AD936" s="9"/>
      <c r="AE936" s="9"/>
      <c r="AF936" s="9"/>
      <c r="AG936" s="10"/>
      <c r="AH936" s="8">
        <f t="shared" si="56"/>
        <v>0</v>
      </c>
      <c r="AI936" s="9"/>
      <c r="AJ936" s="10"/>
      <c r="AK936" s="25"/>
    </row>
    <row r="937" spans="1:37" x14ac:dyDescent="0.25">
      <c r="A937" s="2"/>
      <c r="B937" s="3"/>
      <c r="C937" s="3"/>
      <c r="D937" s="3"/>
      <c r="E937" s="4"/>
      <c r="F937" s="2"/>
      <c r="G937" s="3"/>
      <c r="H937" s="3"/>
      <c r="I937" s="3"/>
      <c r="J937" s="3"/>
      <c r="K937" s="3"/>
      <c r="L937" s="3"/>
      <c r="M937" s="4"/>
      <c r="N937" s="2"/>
      <c r="O937" s="3"/>
      <c r="P937" s="3"/>
      <c r="Q937" s="3"/>
      <c r="R937" s="4"/>
      <c r="S937" s="2" t="s">
        <v>105</v>
      </c>
      <c r="T937" s="3"/>
      <c r="U937" s="3"/>
      <c r="V937" s="3"/>
      <c r="W937" s="4"/>
      <c r="X937" s="8">
        <f>ROUND(40,2)</f>
        <v>40</v>
      </c>
      <c r="Y937" s="9"/>
      <c r="Z937" s="9"/>
      <c r="AA937" s="9"/>
      <c r="AB937" s="10"/>
      <c r="AC937" s="8">
        <f>ROUND(980,2)</f>
        <v>980</v>
      </c>
      <c r="AD937" s="9"/>
      <c r="AE937" s="9"/>
      <c r="AF937" s="9"/>
      <c r="AG937" s="10"/>
      <c r="AH937" s="8">
        <f t="shared" si="56"/>
        <v>0</v>
      </c>
      <c r="AI937" s="9"/>
      <c r="AJ937" s="10"/>
      <c r="AK937" s="25"/>
    </row>
    <row r="938" spans="1:37" x14ac:dyDescent="0.25">
      <c r="A938" s="2"/>
      <c r="B938" s="3"/>
      <c r="C938" s="3"/>
      <c r="D938" s="3"/>
      <c r="E938" s="4"/>
      <c r="F938" s="2"/>
      <c r="G938" s="3"/>
      <c r="H938" s="3"/>
      <c r="I938" s="3"/>
      <c r="J938" s="3"/>
      <c r="K938" s="3"/>
      <c r="L938" s="3"/>
      <c r="M938" s="4"/>
      <c r="N938" s="2"/>
      <c r="O938" s="3"/>
      <c r="P938" s="3"/>
      <c r="Q938" s="3"/>
      <c r="R938" s="4"/>
      <c r="S938" s="2" t="s">
        <v>111</v>
      </c>
      <c r="T938" s="3"/>
      <c r="U938" s="3"/>
      <c r="V938" s="3"/>
      <c r="W938" s="4"/>
      <c r="X938" s="8">
        <f>ROUND(13.25,2)</f>
        <v>13.25</v>
      </c>
      <c r="Y938" s="9"/>
      <c r="Z938" s="9"/>
      <c r="AA938" s="9"/>
      <c r="AB938" s="10"/>
      <c r="AC938" s="8">
        <f>ROUND(486.9375,2)</f>
        <v>486.94</v>
      </c>
      <c r="AD938" s="9"/>
      <c r="AE938" s="9"/>
      <c r="AF938" s="9"/>
      <c r="AG938" s="10"/>
      <c r="AH938" s="8">
        <f t="shared" si="56"/>
        <v>0</v>
      </c>
      <c r="AI938" s="9"/>
      <c r="AJ938" s="10"/>
      <c r="AK938" s="25"/>
    </row>
    <row r="939" spans="1:37" x14ac:dyDescent="0.25">
      <c r="A939" s="2"/>
      <c r="B939" s="3"/>
      <c r="C939" s="3"/>
      <c r="D939" s="3"/>
      <c r="E939" s="4"/>
      <c r="F939" s="2"/>
      <c r="G939" s="3"/>
      <c r="H939" s="3"/>
      <c r="I939" s="3"/>
      <c r="J939" s="3"/>
      <c r="K939" s="3"/>
      <c r="L939" s="3"/>
      <c r="M939" s="4"/>
      <c r="N939" s="2"/>
      <c r="O939" s="3"/>
      <c r="P939" s="3"/>
      <c r="Q939" s="3"/>
      <c r="R939" s="4"/>
      <c r="S939" s="2" t="s">
        <v>108</v>
      </c>
      <c r="T939" s="3"/>
      <c r="U939" s="3"/>
      <c r="V939" s="3"/>
      <c r="W939" s="4"/>
      <c r="X939" s="8">
        <f>ROUND(53.25,2)</f>
        <v>53.25</v>
      </c>
      <c r="Y939" s="9"/>
      <c r="Z939" s="9"/>
      <c r="AA939" s="9"/>
      <c r="AB939" s="10"/>
      <c r="AC939" s="8">
        <f>ROUND(1466.9375,2)</f>
        <v>1466.94</v>
      </c>
      <c r="AD939" s="9"/>
      <c r="AE939" s="9"/>
      <c r="AF939" s="9"/>
      <c r="AG939" s="10"/>
      <c r="AH939" s="8">
        <f t="shared" si="56"/>
        <v>0</v>
      </c>
      <c r="AI939" s="9"/>
      <c r="AJ939" s="10"/>
      <c r="AK939" s="25"/>
    </row>
    <row r="940" spans="1:37" x14ac:dyDescent="0.25">
      <c r="A940" s="2"/>
      <c r="B940" s="3"/>
      <c r="C940" s="3"/>
      <c r="D940" s="3"/>
      <c r="E940" s="4"/>
      <c r="F940" s="2"/>
      <c r="G940" s="3"/>
      <c r="H940" s="3"/>
      <c r="I940" s="3"/>
      <c r="J940" s="3"/>
      <c r="K940" s="3"/>
      <c r="L940" s="3"/>
      <c r="M940" s="4"/>
      <c r="N940" s="2"/>
      <c r="O940" s="3"/>
      <c r="P940" s="3"/>
      <c r="Q940" s="3"/>
      <c r="R940" s="4"/>
      <c r="S940" s="2" t="s">
        <v>104</v>
      </c>
      <c r="T940" s="3"/>
      <c r="U940" s="3"/>
      <c r="V940" s="3"/>
      <c r="W940" s="4"/>
      <c r="X940" s="8">
        <f>ROUND(40,2)</f>
        <v>40</v>
      </c>
      <c r="Y940" s="9"/>
      <c r="Z940" s="9"/>
      <c r="AA940" s="9"/>
      <c r="AB940" s="10"/>
      <c r="AC940" s="8">
        <f>ROUND(980,2)</f>
        <v>980</v>
      </c>
      <c r="AD940" s="9"/>
      <c r="AE940" s="9"/>
      <c r="AF940" s="9"/>
      <c r="AG940" s="10"/>
      <c r="AH940" s="8">
        <f t="shared" si="56"/>
        <v>0</v>
      </c>
      <c r="AI940" s="9"/>
      <c r="AJ940" s="10"/>
      <c r="AK940" s="25"/>
    </row>
    <row r="941" spans="1:37" x14ac:dyDescent="0.25">
      <c r="A941" s="2"/>
      <c r="B941" s="3"/>
      <c r="C941" s="3"/>
      <c r="D941" s="3"/>
      <c r="E941" s="4"/>
      <c r="F941" s="2"/>
      <c r="G941" s="3"/>
      <c r="H941" s="3"/>
      <c r="I941" s="3"/>
      <c r="J941" s="3"/>
      <c r="K941" s="3"/>
      <c r="L941" s="3"/>
      <c r="M941" s="4"/>
      <c r="N941" s="2"/>
      <c r="O941" s="3"/>
      <c r="P941" s="3"/>
      <c r="Q941" s="3"/>
      <c r="R941" s="4"/>
      <c r="S941" s="2" t="s">
        <v>110</v>
      </c>
      <c r="T941" s="3"/>
      <c r="U941" s="3"/>
      <c r="V941" s="3"/>
      <c r="W941" s="4"/>
      <c r="X941" s="8">
        <f>ROUND(40,2)</f>
        <v>40</v>
      </c>
      <c r="Y941" s="9"/>
      <c r="Z941" s="9"/>
      <c r="AA941" s="9"/>
      <c r="AB941" s="10"/>
      <c r="AC941" s="8">
        <f>ROUND(980,2)</f>
        <v>980</v>
      </c>
      <c r="AD941" s="9"/>
      <c r="AE941" s="9"/>
      <c r="AF941" s="9"/>
      <c r="AG941" s="10"/>
      <c r="AH941" s="8">
        <f t="shared" si="56"/>
        <v>0</v>
      </c>
      <c r="AI941" s="9"/>
      <c r="AJ941" s="10"/>
      <c r="AK941" s="25"/>
    </row>
    <row r="942" spans="1:37" x14ac:dyDescent="0.25">
      <c r="A942" s="2"/>
      <c r="B942" s="3"/>
      <c r="C942" s="3"/>
      <c r="D942" s="3"/>
      <c r="E942" s="4"/>
      <c r="F942" s="2"/>
      <c r="G942" s="3"/>
      <c r="H942" s="3"/>
      <c r="I942" s="3"/>
      <c r="J942" s="3"/>
      <c r="K942" s="3"/>
      <c r="L942" s="3"/>
      <c r="M942" s="4"/>
      <c r="N942" s="2"/>
      <c r="O942" s="3"/>
      <c r="P942" s="3"/>
      <c r="Q942" s="3"/>
      <c r="R942" s="4"/>
      <c r="S942" s="2" t="s">
        <v>109</v>
      </c>
      <c r="T942" s="3"/>
      <c r="U942" s="3"/>
      <c r="V942" s="3"/>
      <c r="W942" s="4"/>
      <c r="X942" s="8">
        <f>ROUND(40,2)</f>
        <v>40</v>
      </c>
      <c r="Y942" s="9"/>
      <c r="Z942" s="9"/>
      <c r="AA942" s="9"/>
      <c r="AB942" s="10"/>
      <c r="AC942" s="8">
        <f>ROUND(20,2)</f>
        <v>20</v>
      </c>
      <c r="AD942" s="9"/>
      <c r="AE942" s="9"/>
      <c r="AF942" s="9"/>
      <c r="AG942" s="10"/>
      <c r="AH942" s="8">
        <f t="shared" si="56"/>
        <v>0</v>
      </c>
      <c r="AI942" s="9"/>
      <c r="AJ942" s="10"/>
      <c r="AK942" s="25"/>
    </row>
    <row r="943" spans="1:37" x14ac:dyDescent="0.25">
      <c r="A943" s="2"/>
      <c r="B943" s="3"/>
      <c r="C943" s="3"/>
      <c r="D943" s="3"/>
      <c r="E943" s="4"/>
      <c r="F943" s="2"/>
      <c r="G943" s="3"/>
      <c r="H943" s="3"/>
      <c r="I943" s="3"/>
      <c r="J943" s="3"/>
      <c r="K943" s="3"/>
      <c r="L943" s="3"/>
      <c r="M943" s="4"/>
      <c r="N943" s="2"/>
      <c r="O943" s="3"/>
      <c r="P943" s="3"/>
      <c r="Q943" s="3"/>
      <c r="R943" s="4"/>
      <c r="S943" s="2" t="s">
        <v>106</v>
      </c>
      <c r="T943" s="3"/>
      <c r="U943" s="3"/>
      <c r="V943" s="3"/>
      <c r="W943" s="4"/>
      <c r="X943" s="8">
        <f>ROUND(13.25,2)</f>
        <v>13.25</v>
      </c>
      <c r="Y943" s="9"/>
      <c r="Z943" s="9"/>
      <c r="AA943" s="9"/>
      <c r="AB943" s="10"/>
      <c r="AC943" s="8">
        <f>ROUND(9.9375,2)</f>
        <v>9.94</v>
      </c>
      <c r="AD943" s="9"/>
      <c r="AE943" s="9"/>
      <c r="AF943" s="9"/>
      <c r="AG943" s="10"/>
      <c r="AH943" s="8">
        <f t="shared" si="56"/>
        <v>0</v>
      </c>
      <c r="AI943" s="9"/>
      <c r="AJ943" s="10"/>
      <c r="AK943" s="25"/>
    </row>
    <row r="944" spans="1:37" x14ac:dyDescent="0.25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4"/>
      <c r="O944" s="14"/>
      <c r="P944" s="14"/>
      <c r="Q944" s="14"/>
      <c r="R944" s="14"/>
      <c r="S944" s="12"/>
      <c r="T944" s="12"/>
      <c r="U944" s="12"/>
      <c r="V944" s="12"/>
      <c r="W944" s="12"/>
      <c r="X944" s="15">
        <f>ROUND(306.25,2)</f>
        <v>306.25</v>
      </c>
      <c r="Y944" s="15"/>
      <c r="Z944" s="15"/>
      <c r="AA944" s="15"/>
      <c r="AB944" s="15"/>
      <c r="AC944" s="15">
        <f>ROUND(6877.6875,2)</f>
        <v>6877.69</v>
      </c>
      <c r="AD944" s="15"/>
      <c r="AE944" s="15"/>
      <c r="AF944" s="15"/>
      <c r="AG944" s="15"/>
      <c r="AH944" s="15">
        <f t="shared" si="56"/>
        <v>0</v>
      </c>
      <c r="AI944" s="15"/>
      <c r="AJ944" s="16"/>
      <c r="AK944" s="25"/>
    </row>
    <row r="945" spans="1:37" x14ac:dyDescent="0.25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4" t="s">
        <v>82</v>
      </c>
      <c r="O945" s="14"/>
      <c r="P945" s="14"/>
      <c r="Q945" s="14"/>
      <c r="R945" s="14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24"/>
      <c r="AK945" s="25"/>
    </row>
    <row r="946" spans="1:37" x14ac:dyDescent="0.25">
      <c r="A946" s="2"/>
      <c r="B946" s="3"/>
      <c r="C946" s="3"/>
      <c r="D946" s="3"/>
      <c r="E946" s="4"/>
      <c r="F946" s="2"/>
      <c r="G946" s="3"/>
      <c r="H946" s="3"/>
      <c r="I946" s="3"/>
      <c r="J946" s="3"/>
      <c r="K946" s="3"/>
      <c r="L946" s="3"/>
      <c r="M946" s="4"/>
      <c r="N946" s="2"/>
      <c r="O946" s="3"/>
      <c r="P946" s="3"/>
      <c r="Q946" s="3"/>
      <c r="R946" s="4"/>
      <c r="S946" s="2" t="s">
        <v>107</v>
      </c>
      <c r="T946" s="3"/>
      <c r="U946" s="3"/>
      <c r="V946" s="3"/>
      <c r="W946" s="4"/>
      <c r="X946" s="8">
        <f>ROUND(52.5,2)</f>
        <v>52.5</v>
      </c>
      <c r="Y946" s="9"/>
      <c r="Z946" s="9"/>
      <c r="AA946" s="9"/>
      <c r="AB946" s="10"/>
      <c r="AC946" s="8">
        <f>ROUND(1439.375,2)</f>
        <v>1439.38</v>
      </c>
      <c r="AD946" s="9"/>
      <c r="AE946" s="9"/>
      <c r="AF946" s="9"/>
      <c r="AG946" s="10"/>
      <c r="AH946" s="8">
        <f t="shared" ref="AH946:AH955" si="57">ROUND(0,2)</f>
        <v>0</v>
      </c>
      <c r="AI946" s="9"/>
      <c r="AJ946" s="10"/>
      <c r="AK946" s="25"/>
    </row>
    <row r="947" spans="1:37" x14ac:dyDescent="0.25">
      <c r="A947" s="2"/>
      <c r="B947" s="3"/>
      <c r="C947" s="3"/>
      <c r="D947" s="3"/>
      <c r="E947" s="4"/>
      <c r="F947" s="2"/>
      <c r="G947" s="3"/>
      <c r="H947" s="3"/>
      <c r="I947" s="3"/>
      <c r="J947" s="3"/>
      <c r="K947" s="3"/>
      <c r="L947" s="3"/>
      <c r="M947" s="4"/>
      <c r="N947" s="2"/>
      <c r="O947" s="3"/>
      <c r="P947" s="3"/>
      <c r="Q947" s="3"/>
      <c r="R947" s="4"/>
      <c r="S947" s="2" t="s">
        <v>112</v>
      </c>
      <c r="T947" s="3"/>
      <c r="U947" s="3"/>
      <c r="V947" s="3"/>
      <c r="W947" s="4"/>
      <c r="X947" s="8">
        <f>ROUND(12.5,2)</f>
        <v>12.5</v>
      </c>
      <c r="Y947" s="9"/>
      <c r="Z947" s="9"/>
      <c r="AA947" s="9"/>
      <c r="AB947" s="10"/>
      <c r="AC947" s="8">
        <f>ROUND(459.375,2)</f>
        <v>459.38</v>
      </c>
      <c r="AD947" s="9"/>
      <c r="AE947" s="9"/>
      <c r="AF947" s="9"/>
      <c r="AG947" s="10"/>
      <c r="AH947" s="8">
        <f t="shared" si="57"/>
        <v>0</v>
      </c>
      <c r="AI947" s="9"/>
      <c r="AJ947" s="10"/>
      <c r="AK947" s="25"/>
    </row>
    <row r="948" spans="1:37" x14ac:dyDescent="0.25">
      <c r="A948" s="2"/>
      <c r="B948" s="3"/>
      <c r="C948" s="3"/>
      <c r="D948" s="3"/>
      <c r="E948" s="4"/>
      <c r="F948" s="2"/>
      <c r="G948" s="3"/>
      <c r="H948" s="3"/>
      <c r="I948" s="3"/>
      <c r="J948" s="3"/>
      <c r="K948" s="3"/>
      <c r="L948" s="3"/>
      <c r="M948" s="4"/>
      <c r="N948" s="2"/>
      <c r="O948" s="3"/>
      <c r="P948" s="3"/>
      <c r="Q948" s="3"/>
      <c r="R948" s="4"/>
      <c r="S948" s="2" t="s">
        <v>106</v>
      </c>
      <c r="T948" s="3"/>
      <c r="U948" s="3"/>
      <c r="V948" s="3"/>
      <c r="W948" s="4"/>
      <c r="X948" s="8">
        <f>ROUND(12.5,2)</f>
        <v>12.5</v>
      </c>
      <c r="Y948" s="9"/>
      <c r="Z948" s="9"/>
      <c r="AA948" s="9"/>
      <c r="AB948" s="10"/>
      <c r="AC948" s="8">
        <f>ROUND(9.375,2)</f>
        <v>9.3800000000000008</v>
      </c>
      <c r="AD948" s="9"/>
      <c r="AE948" s="9"/>
      <c r="AF948" s="9"/>
      <c r="AG948" s="10"/>
      <c r="AH948" s="8">
        <f t="shared" si="57"/>
        <v>0</v>
      </c>
      <c r="AI948" s="9"/>
      <c r="AJ948" s="10"/>
      <c r="AK948" s="25"/>
    </row>
    <row r="949" spans="1:37" x14ac:dyDescent="0.25">
      <c r="A949" s="2"/>
      <c r="B949" s="3"/>
      <c r="C949" s="3"/>
      <c r="D949" s="3"/>
      <c r="E949" s="4"/>
      <c r="F949" s="2"/>
      <c r="G949" s="3"/>
      <c r="H949" s="3"/>
      <c r="I949" s="3"/>
      <c r="J949" s="3"/>
      <c r="K949" s="3"/>
      <c r="L949" s="3"/>
      <c r="M949" s="4"/>
      <c r="N949" s="2"/>
      <c r="O949" s="3"/>
      <c r="P949" s="3"/>
      <c r="Q949" s="3"/>
      <c r="R949" s="4"/>
      <c r="S949" s="2" t="s">
        <v>105</v>
      </c>
      <c r="T949" s="3"/>
      <c r="U949" s="3"/>
      <c r="V949" s="3"/>
      <c r="W949" s="4"/>
      <c r="X949" s="8">
        <f>ROUND(40,2)</f>
        <v>40</v>
      </c>
      <c r="Y949" s="9"/>
      <c r="Z949" s="9"/>
      <c r="AA949" s="9"/>
      <c r="AB949" s="10"/>
      <c r="AC949" s="8">
        <f>ROUND(980,2)</f>
        <v>980</v>
      </c>
      <c r="AD949" s="9"/>
      <c r="AE949" s="9"/>
      <c r="AF949" s="9"/>
      <c r="AG949" s="10"/>
      <c r="AH949" s="8">
        <f t="shared" si="57"/>
        <v>0</v>
      </c>
      <c r="AI949" s="9"/>
      <c r="AJ949" s="10"/>
      <c r="AK949" s="25"/>
    </row>
    <row r="950" spans="1:37" x14ac:dyDescent="0.25">
      <c r="A950" s="2"/>
      <c r="B950" s="3"/>
      <c r="C950" s="3"/>
      <c r="D950" s="3"/>
      <c r="E950" s="4"/>
      <c r="F950" s="2"/>
      <c r="G950" s="3"/>
      <c r="H950" s="3"/>
      <c r="I950" s="3"/>
      <c r="J950" s="3"/>
      <c r="K950" s="3"/>
      <c r="L950" s="3"/>
      <c r="M950" s="4"/>
      <c r="N950" s="2"/>
      <c r="O950" s="3"/>
      <c r="P950" s="3"/>
      <c r="Q950" s="3"/>
      <c r="R950" s="4"/>
      <c r="S950" s="2" t="s">
        <v>109</v>
      </c>
      <c r="T950" s="3"/>
      <c r="U950" s="3"/>
      <c r="V950" s="3"/>
      <c r="W950" s="4"/>
      <c r="X950" s="8">
        <f>ROUND(40,2)</f>
        <v>40</v>
      </c>
      <c r="Y950" s="9"/>
      <c r="Z950" s="9"/>
      <c r="AA950" s="9"/>
      <c r="AB950" s="10"/>
      <c r="AC950" s="8">
        <f>ROUND(20,2)</f>
        <v>20</v>
      </c>
      <c r="AD950" s="9"/>
      <c r="AE950" s="9"/>
      <c r="AF950" s="9"/>
      <c r="AG950" s="10"/>
      <c r="AH950" s="8">
        <f t="shared" si="57"/>
        <v>0</v>
      </c>
      <c r="AI950" s="9"/>
      <c r="AJ950" s="10"/>
      <c r="AK950" s="25"/>
    </row>
    <row r="951" spans="1:37" x14ac:dyDescent="0.25">
      <c r="A951" s="2"/>
      <c r="B951" s="3"/>
      <c r="C951" s="3"/>
      <c r="D951" s="3"/>
      <c r="E951" s="4"/>
      <c r="F951" s="2"/>
      <c r="G951" s="3"/>
      <c r="H951" s="3"/>
      <c r="I951" s="3"/>
      <c r="J951" s="3"/>
      <c r="K951" s="3"/>
      <c r="L951" s="3"/>
      <c r="M951" s="4"/>
      <c r="N951" s="2"/>
      <c r="O951" s="3"/>
      <c r="P951" s="3"/>
      <c r="Q951" s="3"/>
      <c r="R951" s="4"/>
      <c r="S951" s="2" t="s">
        <v>110</v>
      </c>
      <c r="T951" s="3"/>
      <c r="U951" s="3"/>
      <c r="V951" s="3"/>
      <c r="W951" s="4"/>
      <c r="X951" s="8">
        <f>ROUND(40,2)</f>
        <v>40</v>
      </c>
      <c r="Y951" s="9"/>
      <c r="Z951" s="9"/>
      <c r="AA951" s="9"/>
      <c r="AB951" s="10"/>
      <c r="AC951" s="8">
        <f>ROUND(980,2)</f>
        <v>980</v>
      </c>
      <c r="AD951" s="9"/>
      <c r="AE951" s="9"/>
      <c r="AF951" s="9"/>
      <c r="AG951" s="10"/>
      <c r="AH951" s="8">
        <f t="shared" si="57"/>
        <v>0</v>
      </c>
      <c r="AI951" s="9"/>
      <c r="AJ951" s="10"/>
      <c r="AK951" s="25"/>
    </row>
    <row r="952" spans="1:37" x14ac:dyDescent="0.25">
      <c r="A952" s="2"/>
      <c r="B952" s="3"/>
      <c r="C952" s="3"/>
      <c r="D952" s="3"/>
      <c r="E952" s="4"/>
      <c r="F952" s="2"/>
      <c r="G952" s="3"/>
      <c r="H952" s="3"/>
      <c r="I952" s="3"/>
      <c r="J952" s="3"/>
      <c r="K952" s="3"/>
      <c r="L952" s="3"/>
      <c r="M952" s="4"/>
      <c r="N952" s="2"/>
      <c r="O952" s="3"/>
      <c r="P952" s="3"/>
      <c r="Q952" s="3"/>
      <c r="R952" s="4"/>
      <c r="S952" s="2" t="s">
        <v>104</v>
      </c>
      <c r="T952" s="3"/>
      <c r="U952" s="3"/>
      <c r="V952" s="3"/>
      <c r="W952" s="4"/>
      <c r="X952" s="8">
        <f>ROUND(40,2)</f>
        <v>40</v>
      </c>
      <c r="Y952" s="9"/>
      <c r="Z952" s="9"/>
      <c r="AA952" s="9"/>
      <c r="AB952" s="10"/>
      <c r="AC952" s="8">
        <f>ROUND(980,2)</f>
        <v>980</v>
      </c>
      <c r="AD952" s="9"/>
      <c r="AE952" s="9"/>
      <c r="AF952" s="9"/>
      <c r="AG952" s="10"/>
      <c r="AH952" s="8">
        <f t="shared" si="57"/>
        <v>0</v>
      </c>
      <c r="AI952" s="9"/>
      <c r="AJ952" s="10"/>
      <c r="AK952" s="25"/>
    </row>
    <row r="953" spans="1:37" x14ac:dyDescent="0.25">
      <c r="A953" s="2"/>
      <c r="B953" s="3"/>
      <c r="C953" s="3"/>
      <c r="D953" s="3"/>
      <c r="E953" s="4"/>
      <c r="F953" s="2"/>
      <c r="G953" s="3"/>
      <c r="H953" s="3"/>
      <c r="I953" s="3"/>
      <c r="J953" s="3"/>
      <c r="K953" s="3"/>
      <c r="L953" s="3"/>
      <c r="M953" s="4"/>
      <c r="N953" s="2"/>
      <c r="O953" s="3"/>
      <c r="P953" s="3"/>
      <c r="Q953" s="3"/>
      <c r="R953" s="4"/>
      <c r="S953" s="2" t="s">
        <v>108</v>
      </c>
      <c r="T953" s="3"/>
      <c r="U953" s="3"/>
      <c r="V953" s="3"/>
      <c r="W953" s="4"/>
      <c r="X953" s="8">
        <f>ROUND(52.5,2)</f>
        <v>52.5</v>
      </c>
      <c r="Y953" s="9"/>
      <c r="Z953" s="9"/>
      <c r="AA953" s="9"/>
      <c r="AB953" s="10"/>
      <c r="AC953" s="8">
        <f>ROUND(1439.375,2)</f>
        <v>1439.38</v>
      </c>
      <c r="AD953" s="9"/>
      <c r="AE953" s="9"/>
      <c r="AF953" s="9"/>
      <c r="AG953" s="10"/>
      <c r="AH953" s="8">
        <f t="shared" si="57"/>
        <v>0</v>
      </c>
      <c r="AI953" s="9"/>
      <c r="AJ953" s="10"/>
      <c r="AK953" s="25"/>
    </row>
    <row r="954" spans="1:37" x14ac:dyDescent="0.25">
      <c r="A954" s="2"/>
      <c r="B954" s="3"/>
      <c r="C954" s="3"/>
      <c r="D954" s="3"/>
      <c r="E954" s="4"/>
      <c r="F954" s="2"/>
      <c r="G954" s="3"/>
      <c r="H954" s="3"/>
      <c r="I954" s="3"/>
      <c r="J954" s="3"/>
      <c r="K954" s="3"/>
      <c r="L954" s="3"/>
      <c r="M954" s="4"/>
      <c r="N954" s="2"/>
      <c r="O954" s="3"/>
      <c r="P954" s="3"/>
      <c r="Q954" s="3"/>
      <c r="R954" s="4"/>
      <c r="S954" s="2" t="s">
        <v>111</v>
      </c>
      <c r="T954" s="3"/>
      <c r="U954" s="3"/>
      <c r="V954" s="3"/>
      <c r="W954" s="4"/>
      <c r="X954" s="8">
        <f>ROUND(12.5,2)</f>
        <v>12.5</v>
      </c>
      <c r="Y954" s="9"/>
      <c r="Z954" s="9"/>
      <c r="AA954" s="9"/>
      <c r="AB954" s="10"/>
      <c r="AC954" s="8">
        <f>ROUND(459.375,2)</f>
        <v>459.38</v>
      </c>
      <c r="AD954" s="9"/>
      <c r="AE954" s="9"/>
      <c r="AF954" s="9"/>
      <c r="AG954" s="10"/>
      <c r="AH954" s="8">
        <f t="shared" si="57"/>
        <v>0</v>
      </c>
      <c r="AI954" s="9"/>
      <c r="AJ954" s="10"/>
      <c r="AK954" s="25"/>
    </row>
    <row r="955" spans="1:37" x14ac:dyDescent="0.25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4"/>
      <c r="O955" s="14"/>
      <c r="P955" s="14"/>
      <c r="Q955" s="14"/>
      <c r="R955" s="14"/>
      <c r="S955" s="12"/>
      <c r="T955" s="12"/>
      <c r="U955" s="12"/>
      <c r="V955" s="12"/>
      <c r="W955" s="12"/>
      <c r="X955" s="15">
        <f>ROUND(302.5,2)</f>
        <v>302.5</v>
      </c>
      <c r="Y955" s="15"/>
      <c r="Z955" s="15"/>
      <c r="AA955" s="15"/>
      <c r="AB955" s="15"/>
      <c r="AC955" s="15">
        <f>ROUND(6766.875,2)</f>
        <v>6766.88</v>
      </c>
      <c r="AD955" s="15"/>
      <c r="AE955" s="15"/>
      <c r="AF955" s="15"/>
      <c r="AG955" s="15"/>
      <c r="AH955" s="15">
        <f t="shared" si="57"/>
        <v>0</v>
      </c>
      <c r="AI955" s="15"/>
      <c r="AJ955" s="16"/>
      <c r="AK955" s="25"/>
    </row>
    <row r="956" spans="1:37" x14ac:dyDescent="0.25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4" t="s">
        <v>83</v>
      </c>
      <c r="O956" s="14"/>
      <c r="P956" s="14"/>
      <c r="Q956" s="14"/>
      <c r="R956" s="14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24"/>
      <c r="AK956" s="25"/>
    </row>
    <row r="957" spans="1:37" x14ac:dyDescent="0.25">
      <c r="A957" s="2"/>
      <c r="B957" s="3"/>
      <c r="C957" s="3"/>
      <c r="D957" s="3"/>
      <c r="E957" s="4"/>
      <c r="F957" s="2"/>
      <c r="G957" s="3"/>
      <c r="H957" s="3"/>
      <c r="I957" s="3"/>
      <c r="J957" s="3"/>
      <c r="K957" s="3"/>
      <c r="L957" s="3"/>
      <c r="M957" s="4"/>
      <c r="N957" s="2"/>
      <c r="O957" s="3"/>
      <c r="P957" s="3"/>
      <c r="Q957" s="3"/>
      <c r="R957" s="4"/>
      <c r="S957" s="2" t="s">
        <v>105</v>
      </c>
      <c r="T957" s="3"/>
      <c r="U957" s="3"/>
      <c r="V957" s="3"/>
      <c r="W957" s="4"/>
      <c r="X957" s="8">
        <f>ROUND(38,2)</f>
        <v>38</v>
      </c>
      <c r="Y957" s="9"/>
      <c r="Z957" s="9"/>
      <c r="AA957" s="9"/>
      <c r="AB957" s="10"/>
      <c r="AC957" s="8">
        <f>ROUND(984.96,2)</f>
        <v>984.96</v>
      </c>
      <c r="AD957" s="9"/>
      <c r="AE957" s="9"/>
      <c r="AF957" s="9"/>
      <c r="AG957" s="10"/>
      <c r="AH957" s="8">
        <f t="shared" ref="AH957:AH964" si="58">ROUND(0,2)</f>
        <v>0</v>
      </c>
      <c r="AI957" s="9"/>
      <c r="AJ957" s="10"/>
      <c r="AK957" s="25"/>
    </row>
    <row r="958" spans="1:37" x14ac:dyDescent="0.25">
      <c r="A958" s="2"/>
      <c r="B958" s="3"/>
      <c r="C958" s="3"/>
      <c r="D958" s="3"/>
      <c r="E958" s="4"/>
      <c r="F958" s="2"/>
      <c r="G958" s="3"/>
      <c r="H958" s="3"/>
      <c r="I958" s="3"/>
      <c r="J958" s="3"/>
      <c r="K958" s="3"/>
      <c r="L958" s="3"/>
      <c r="M958" s="4"/>
      <c r="N958" s="2"/>
      <c r="O958" s="3"/>
      <c r="P958" s="3"/>
      <c r="Q958" s="3"/>
      <c r="R958" s="4"/>
      <c r="S958" s="2" t="s">
        <v>107</v>
      </c>
      <c r="T958" s="3"/>
      <c r="U958" s="3"/>
      <c r="V958" s="3"/>
      <c r="W958" s="4"/>
      <c r="X958" s="8">
        <f>ROUND(38,2)</f>
        <v>38</v>
      </c>
      <c r="Y958" s="9"/>
      <c r="Z958" s="9"/>
      <c r="AA958" s="9"/>
      <c r="AB958" s="10"/>
      <c r="AC958" s="8">
        <f>ROUND(984.96,2)</f>
        <v>984.96</v>
      </c>
      <c r="AD958" s="9"/>
      <c r="AE958" s="9"/>
      <c r="AF958" s="9"/>
      <c r="AG958" s="10"/>
      <c r="AH958" s="8">
        <f t="shared" si="58"/>
        <v>0</v>
      </c>
      <c r="AI958" s="9"/>
      <c r="AJ958" s="10"/>
      <c r="AK958" s="25"/>
    </row>
    <row r="959" spans="1:37" x14ac:dyDescent="0.25">
      <c r="A959" s="2"/>
      <c r="B959" s="3"/>
      <c r="C959" s="3"/>
      <c r="D959" s="3"/>
      <c r="E959" s="4"/>
      <c r="F959" s="2"/>
      <c r="G959" s="3"/>
      <c r="H959" s="3"/>
      <c r="I959" s="3"/>
      <c r="J959" s="3"/>
      <c r="K959" s="3"/>
      <c r="L959" s="3"/>
      <c r="M959" s="4"/>
      <c r="N959" s="2"/>
      <c r="O959" s="3"/>
      <c r="P959" s="3"/>
      <c r="Q959" s="3"/>
      <c r="R959" s="4"/>
      <c r="S959" s="2" t="s">
        <v>56</v>
      </c>
      <c r="T959" s="3"/>
      <c r="U959" s="3"/>
      <c r="V959" s="3"/>
      <c r="W959" s="4"/>
      <c r="X959" s="8">
        <f>ROUND(8,2)</f>
        <v>8</v>
      </c>
      <c r="Y959" s="9"/>
      <c r="Z959" s="9"/>
      <c r="AA959" s="9"/>
      <c r="AB959" s="10"/>
      <c r="AC959" s="8">
        <f>ROUND(0,2)</f>
        <v>0</v>
      </c>
      <c r="AD959" s="9"/>
      <c r="AE959" s="9"/>
      <c r="AF959" s="9"/>
      <c r="AG959" s="10"/>
      <c r="AH959" s="8">
        <f t="shared" si="58"/>
        <v>0</v>
      </c>
      <c r="AI959" s="9"/>
      <c r="AJ959" s="10"/>
      <c r="AK959" s="25"/>
    </row>
    <row r="960" spans="1:37" x14ac:dyDescent="0.25">
      <c r="A960" s="2"/>
      <c r="B960" s="3"/>
      <c r="C960" s="3"/>
      <c r="D960" s="3"/>
      <c r="E960" s="4"/>
      <c r="F960" s="2"/>
      <c r="G960" s="3"/>
      <c r="H960" s="3"/>
      <c r="I960" s="3"/>
      <c r="J960" s="3"/>
      <c r="K960" s="3"/>
      <c r="L960" s="3"/>
      <c r="M960" s="4"/>
      <c r="N960" s="2"/>
      <c r="O960" s="3"/>
      <c r="P960" s="3"/>
      <c r="Q960" s="3"/>
      <c r="R960" s="4"/>
      <c r="S960" s="2" t="s">
        <v>109</v>
      </c>
      <c r="T960" s="3"/>
      <c r="U960" s="3"/>
      <c r="V960" s="3"/>
      <c r="W960" s="4"/>
      <c r="X960" s="8">
        <f>ROUND(38,2)</f>
        <v>38</v>
      </c>
      <c r="Y960" s="9"/>
      <c r="Z960" s="9"/>
      <c r="AA960" s="9"/>
      <c r="AB960" s="10"/>
      <c r="AC960" s="8">
        <f>ROUND(19,2)</f>
        <v>19</v>
      </c>
      <c r="AD960" s="9"/>
      <c r="AE960" s="9"/>
      <c r="AF960" s="9"/>
      <c r="AG960" s="10"/>
      <c r="AH960" s="8">
        <f t="shared" si="58"/>
        <v>0</v>
      </c>
      <c r="AI960" s="9"/>
      <c r="AJ960" s="10"/>
      <c r="AK960" s="25"/>
    </row>
    <row r="961" spans="1:37" x14ac:dyDescent="0.25">
      <c r="A961" s="2"/>
      <c r="B961" s="3"/>
      <c r="C961" s="3"/>
      <c r="D961" s="3"/>
      <c r="E961" s="4"/>
      <c r="F961" s="2"/>
      <c r="G961" s="3"/>
      <c r="H961" s="3"/>
      <c r="I961" s="3"/>
      <c r="J961" s="3"/>
      <c r="K961" s="3"/>
      <c r="L961" s="3"/>
      <c r="M961" s="4"/>
      <c r="N961" s="2"/>
      <c r="O961" s="3"/>
      <c r="P961" s="3"/>
      <c r="Q961" s="3"/>
      <c r="R961" s="4"/>
      <c r="S961" s="2" t="s">
        <v>110</v>
      </c>
      <c r="T961" s="3"/>
      <c r="U961" s="3"/>
      <c r="V961" s="3"/>
      <c r="W961" s="4"/>
      <c r="X961" s="8">
        <f>ROUND(38,2)</f>
        <v>38</v>
      </c>
      <c r="Y961" s="9"/>
      <c r="Z961" s="9"/>
      <c r="AA961" s="9"/>
      <c r="AB961" s="10"/>
      <c r="AC961" s="8">
        <f>ROUND(984.96,2)</f>
        <v>984.96</v>
      </c>
      <c r="AD961" s="9"/>
      <c r="AE961" s="9"/>
      <c r="AF961" s="9"/>
      <c r="AG961" s="10"/>
      <c r="AH961" s="8">
        <f t="shared" si="58"/>
        <v>0</v>
      </c>
      <c r="AI961" s="9"/>
      <c r="AJ961" s="10"/>
      <c r="AK961" s="25"/>
    </row>
    <row r="962" spans="1:37" x14ac:dyDescent="0.25">
      <c r="A962" s="2"/>
      <c r="B962" s="3"/>
      <c r="C962" s="3"/>
      <c r="D962" s="3"/>
      <c r="E962" s="4"/>
      <c r="F962" s="2"/>
      <c r="G962" s="3"/>
      <c r="H962" s="3"/>
      <c r="I962" s="3"/>
      <c r="J962" s="3"/>
      <c r="K962" s="3"/>
      <c r="L962" s="3"/>
      <c r="M962" s="4"/>
      <c r="N962" s="2"/>
      <c r="O962" s="3"/>
      <c r="P962" s="3"/>
      <c r="Q962" s="3"/>
      <c r="R962" s="4"/>
      <c r="S962" s="2" t="s">
        <v>104</v>
      </c>
      <c r="T962" s="3"/>
      <c r="U962" s="3"/>
      <c r="V962" s="3"/>
      <c r="W962" s="4"/>
      <c r="X962" s="8">
        <f>ROUND(38,2)</f>
        <v>38</v>
      </c>
      <c r="Y962" s="9"/>
      <c r="Z962" s="9"/>
      <c r="AA962" s="9"/>
      <c r="AB962" s="10"/>
      <c r="AC962" s="8">
        <f>ROUND(984.96,2)</f>
        <v>984.96</v>
      </c>
      <c r="AD962" s="9"/>
      <c r="AE962" s="9"/>
      <c r="AF962" s="9"/>
      <c r="AG962" s="10"/>
      <c r="AH962" s="8">
        <f t="shared" si="58"/>
        <v>0</v>
      </c>
      <c r="AI962" s="9"/>
      <c r="AJ962" s="10"/>
      <c r="AK962" s="25"/>
    </row>
    <row r="963" spans="1:37" x14ac:dyDescent="0.25">
      <c r="A963" s="2"/>
      <c r="B963" s="3"/>
      <c r="C963" s="3"/>
      <c r="D963" s="3"/>
      <c r="E963" s="4"/>
      <c r="F963" s="2"/>
      <c r="G963" s="3"/>
      <c r="H963" s="3"/>
      <c r="I963" s="3"/>
      <c r="J963" s="3"/>
      <c r="K963" s="3"/>
      <c r="L963" s="3"/>
      <c r="M963" s="4"/>
      <c r="N963" s="2"/>
      <c r="O963" s="3"/>
      <c r="P963" s="3"/>
      <c r="Q963" s="3"/>
      <c r="R963" s="4"/>
      <c r="S963" s="2" t="s">
        <v>108</v>
      </c>
      <c r="T963" s="3"/>
      <c r="U963" s="3"/>
      <c r="V963" s="3"/>
      <c r="W963" s="4"/>
      <c r="X963" s="8">
        <f>ROUND(38,2)</f>
        <v>38</v>
      </c>
      <c r="Y963" s="9"/>
      <c r="Z963" s="9"/>
      <c r="AA963" s="9"/>
      <c r="AB963" s="10"/>
      <c r="AC963" s="8">
        <f>ROUND(984.96,2)</f>
        <v>984.96</v>
      </c>
      <c r="AD963" s="9"/>
      <c r="AE963" s="9"/>
      <c r="AF963" s="9"/>
      <c r="AG963" s="10"/>
      <c r="AH963" s="8">
        <f t="shared" si="58"/>
        <v>0</v>
      </c>
      <c r="AI963" s="9"/>
      <c r="AJ963" s="10"/>
      <c r="AK963" s="25"/>
    </row>
    <row r="964" spans="1:37" x14ac:dyDescent="0.25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4"/>
      <c r="O964" s="14"/>
      <c r="P964" s="14"/>
      <c r="Q964" s="14"/>
      <c r="R964" s="14"/>
      <c r="S964" s="12"/>
      <c r="T964" s="12"/>
      <c r="U964" s="12"/>
      <c r="V964" s="12"/>
      <c r="W964" s="12"/>
      <c r="X964" s="15">
        <f>ROUND(236,2)</f>
        <v>236</v>
      </c>
      <c r="Y964" s="15"/>
      <c r="Z964" s="15"/>
      <c r="AA964" s="15"/>
      <c r="AB964" s="15"/>
      <c r="AC964" s="15">
        <f>ROUND(4943.8,2)</f>
        <v>4943.8</v>
      </c>
      <c r="AD964" s="15"/>
      <c r="AE964" s="15"/>
      <c r="AF964" s="15"/>
      <c r="AG964" s="15"/>
      <c r="AH964" s="15">
        <f t="shared" si="58"/>
        <v>0</v>
      </c>
      <c r="AI964" s="15"/>
      <c r="AJ964" s="16"/>
      <c r="AK964" s="25"/>
    </row>
    <row r="965" spans="1:37" x14ac:dyDescent="0.25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4" t="s">
        <v>84</v>
      </c>
      <c r="O965" s="14"/>
      <c r="P965" s="14"/>
      <c r="Q965" s="14"/>
      <c r="R965" s="14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24"/>
      <c r="AK965" s="25"/>
    </row>
    <row r="966" spans="1:37" x14ac:dyDescent="0.25">
      <c r="A966" s="2"/>
      <c r="B966" s="3"/>
      <c r="C966" s="3"/>
      <c r="D966" s="3"/>
      <c r="E966" s="4"/>
      <c r="F966" s="2"/>
      <c r="G966" s="3"/>
      <c r="H966" s="3"/>
      <c r="I966" s="3"/>
      <c r="J966" s="3"/>
      <c r="K966" s="3"/>
      <c r="L966" s="3"/>
      <c r="M966" s="4"/>
      <c r="N966" s="2"/>
      <c r="O966" s="3"/>
      <c r="P966" s="3"/>
      <c r="Q966" s="3"/>
      <c r="R966" s="4"/>
      <c r="S966" s="2" t="s">
        <v>112</v>
      </c>
      <c r="T966" s="3"/>
      <c r="U966" s="3"/>
      <c r="V966" s="3"/>
      <c r="W966" s="4"/>
      <c r="X966" s="8">
        <f>ROUND(12,2)</f>
        <v>12</v>
      </c>
      <c r="Y966" s="9"/>
      <c r="Z966" s="9"/>
      <c r="AA966" s="9"/>
      <c r="AB966" s="10"/>
      <c r="AC966" s="8">
        <f>ROUND(431.64,2)</f>
        <v>431.64</v>
      </c>
      <c r="AD966" s="9"/>
      <c r="AE966" s="9"/>
      <c r="AF966" s="9"/>
      <c r="AG966" s="10"/>
      <c r="AH966" s="8">
        <f t="shared" ref="AH966:AH975" si="59">ROUND(0,2)</f>
        <v>0</v>
      </c>
      <c r="AI966" s="9"/>
      <c r="AJ966" s="10"/>
      <c r="AK966" s="25"/>
    </row>
    <row r="967" spans="1:37" x14ac:dyDescent="0.25">
      <c r="A967" s="2"/>
      <c r="B967" s="3"/>
      <c r="C967" s="3"/>
      <c r="D967" s="3"/>
      <c r="E967" s="4"/>
      <c r="F967" s="2"/>
      <c r="G967" s="3"/>
      <c r="H967" s="3"/>
      <c r="I967" s="3"/>
      <c r="J967" s="3"/>
      <c r="K967" s="3"/>
      <c r="L967" s="3"/>
      <c r="M967" s="4"/>
      <c r="N967" s="2"/>
      <c r="O967" s="3"/>
      <c r="P967" s="3"/>
      <c r="Q967" s="3"/>
      <c r="R967" s="4"/>
      <c r="S967" s="2" t="s">
        <v>108</v>
      </c>
      <c r="T967" s="3"/>
      <c r="U967" s="3"/>
      <c r="V967" s="3"/>
      <c r="W967" s="4"/>
      <c r="X967" s="8">
        <f>ROUND(52,2)</f>
        <v>52</v>
      </c>
      <c r="Y967" s="9"/>
      <c r="Z967" s="9"/>
      <c r="AA967" s="9"/>
      <c r="AB967" s="10"/>
      <c r="AC967" s="8">
        <f>ROUND(1390.84,2)</f>
        <v>1390.84</v>
      </c>
      <c r="AD967" s="9"/>
      <c r="AE967" s="9"/>
      <c r="AF967" s="9"/>
      <c r="AG967" s="10"/>
      <c r="AH967" s="8">
        <f t="shared" si="59"/>
        <v>0</v>
      </c>
      <c r="AI967" s="9"/>
      <c r="AJ967" s="10"/>
      <c r="AK967" s="25"/>
    </row>
    <row r="968" spans="1:37" x14ac:dyDescent="0.25">
      <c r="A968" s="2"/>
      <c r="B968" s="3"/>
      <c r="C968" s="3"/>
      <c r="D968" s="3"/>
      <c r="E968" s="4"/>
      <c r="F968" s="2"/>
      <c r="G968" s="3"/>
      <c r="H968" s="3"/>
      <c r="I968" s="3"/>
      <c r="J968" s="3"/>
      <c r="K968" s="3"/>
      <c r="L968" s="3"/>
      <c r="M968" s="4"/>
      <c r="N968" s="2"/>
      <c r="O968" s="3"/>
      <c r="P968" s="3"/>
      <c r="Q968" s="3"/>
      <c r="R968" s="4"/>
      <c r="S968" s="2" t="s">
        <v>109</v>
      </c>
      <c r="T968" s="3"/>
      <c r="U968" s="3"/>
      <c r="V968" s="3"/>
      <c r="W968" s="4"/>
      <c r="X968" s="8">
        <f>ROUND(40,2)</f>
        <v>40</v>
      </c>
      <c r="Y968" s="9"/>
      <c r="Z968" s="9"/>
      <c r="AA968" s="9"/>
      <c r="AB968" s="10"/>
      <c r="AC968" s="8">
        <f>ROUND(20,2)</f>
        <v>20</v>
      </c>
      <c r="AD968" s="9"/>
      <c r="AE968" s="9"/>
      <c r="AF968" s="9"/>
      <c r="AG968" s="10"/>
      <c r="AH968" s="8">
        <f t="shared" si="59"/>
        <v>0</v>
      </c>
      <c r="AI968" s="9"/>
      <c r="AJ968" s="10"/>
      <c r="AK968" s="25"/>
    </row>
    <row r="969" spans="1:37" x14ac:dyDescent="0.25">
      <c r="A969" s="2"/>
      <c r="B969" s="3"/>
      <c r="C969" s="3"/>
      <c r="D969" s="3"/>
      <c r="E969" s="4"/>
      <c r="F969" s="2"/>
      <c r="G969" s="3"/>
      <c r="H969" s="3"/>
      <c r="I969" s="3"/>
      <c r="J969" s="3"/>
      <c r="K969" s="3"/>
      <c r="L969" s="3"/>
      <c r="M969" s="4"/>
      <c r="N969" s="2"/>
      <c r="O969" s="3"/>
      <c r="P969" s="3"/>
      <c r="Q969" s="3"/>
      <c r="R969" s="4"/>
      <c r="S969" s="2" t="s">
        <v>110</v>
      </c>
      <c r="T969" s="3"/>
      <c r="U969" s="3"/>
      <c r="V969" s="3"/>
      <c r="W969" s="4"/>
      <c r="X969" s="8">
        <f>ROUND(40,2)</f>
        <v>40</v>
      </c>
      <c r="Y969" s="9"/>
      <c r="Z969" s="9"/>
      <c r="AA969" s="9"/>
      <c r="AB969" s="10"/>
      <c r="AC969" s="8">
        <f>ROUND(959.2,2)</f>
        <v>959.2</v>
      </c>
      <c r="AD969" s="9"/>
      <c r="AE969" s="9"/>
      <c r="AF969" s="9"/>
      <c r="AG969" s="10"/>
      <c r="AH969" s="8">
        <f t="shared" si="59"/>
        <v>0</v>
      </c>
      <c r="AI969" s="9"/>
      <c r="AJ969" s="10"/>
      <c r="AK969" s="25"/>
    </row>
    <row r="970" spans="1:37" x14ac:dyDescent="0.25">
      <c r="A970" s="2"/>
      <c r="B970" s="3"/>
      <c r="C970" s="3"/>
      <c r="D970" s="3"/>
      <c r="E970" s="4"/>
      <c r="F970" s="2"/>
      <c r="G970" s="3"/>
      <c r="H970" s="3"/>
      <c r="I970" s="3"/>
      <c r="J970" s="3"/>
      <c r="K970" s="3"/>
      <c r="L970" s="3"/>
      <c r="M970" s="4"/>
      <c r="N970" s="2"/>
      <c r="O970" s="3"/>
      <c r="P970" s="3"/>
      <c r="Q970" s="3"/>
      <c r="R970" s="4"/>
      <c r="S970" s="2" t="s">
        <v>104</v>
      </c>
      <c r="T970" s="3"/>
      <c r="U970" s="3"/>
      <c r="V970" s="3"/>
      <c r="W970" s="4"/>
      <c r="X970" s="8">
        <f>ROUND(40,2)</f>
        <v>40</v>
      </c>
      <c r="Y970" s="9"/>
      <c r="Z970" s="9"/>
      <c r="AA970" s="9"/>
      <c r="AB970" s="10"/>
      <c r="AC970" s="8">
        <f>ROUND(959.2,2)</f>
        <v>959.2</v>
      </c>
      <c r="AD970" s="9"/>
      <c r="AE970" s="9"/>
      <c r="AF970" s="9"/>
      <c r="AG970" s="10"/>
      <c r="AH970" s="8">
        <f t="shared" si="59"/>
        <v>0</v>
      </c>
      <c r="AI970" s="9"/>
      <c r="AJ970" s="10"/>
      <c r="AK970" s="25"/>
    </row>
    <row r="971" spans="1:37" x14ac:dyDescent="0.25">
      <c r="A971" s="2"/>
      <c r="B971" s="3"/>
      <c r="C971" s="3"/>
      <c r="D971" s="3"/>
      <c r="E971" s="4"/>
      <c r="F971" s="2"/>
      <c r="G971" s="3"/>
      <c r="H971" s="3"/>
      <c r="I971" s="3"/>
      <c r="J971" s="3"/>
      <c r="K971" s="3"/>
      <c r="L971" s="3"/>
      <c r="M971" s="4"/>
      <c r="N971" s="2"/>
      <c r="O971" s="3"/>
      <c r="P971" s="3"/>
      <c r="Q971" s="3"/>
      <c r="R971" s="4"/>
      <c r="S971" s="2" t="s">
        <v>105</v>
      </c>
      <c r="T971" s="3"/>
      <c r="U971" s="3"/>
      <c r="V971" s="3"/>
      <c r="W971" s="4"/>
      <c r="X971" s="8">
        <f>ROUND(40,2)</f>
        <v>40</v>
      </c>
      <c r="Y971" s="9"/>
      <c r="Z971" s="9"/>
      <c r="AA971" s="9"/>
      <c r="AB971" s="10"/>
      <c r="AC971" s="8">
        <f>ROUND(959.2,2)</f>
        <v>959.2</v>
      </c>
      <c r="AD971" s="9"/>
      <c r="AE971" s="9"/>
      <c r="AF971" s="9"/>
      <c r="AG971" s="10"/>
      <c r="AH971" s="8">
        <f t="shared" si="59"/>
        <v>0</v>
      </c>
      <c r="AI971" s="9"/>
      <c r="AJ971" s="10"/>
      <c r="AK971" s="25"/>
    </row>
    <row r="972" spans="1:37" x14ac:dyDescent="0.25">
      <c r="A972" s="2"/>
      <c r="B972" s="3"/>
      <c r="C972" s="3"/>
      <c r="D972" s="3"/>
      <c r="E972" s="4"/>
      <c r="F972" s="2"/>
      <c r="G972" s="3"/>
      <c r="H972" s="3"/>
      <c r="I972" s="3"/>
      <c r="J972" s="3"/>
      <c r="K972" s="3"/>
      <c r="L972" s="3"/>
      <c r="M972" s="4"/>
      <c r="N972" s="2"/>
      <c r="O972" s="3"/>
      <c r="P972" s="3"/>
      <c r="Q972" s="3"/>
      <c r="R972" s="4"/>
      <c r="S972" s="2" t="s">
        <v>107</v>
      </c>
      <c r="T972" s="3"/>
      <c r="U972" s="3"/>
      <c r="V972" s="3"/>
      <c r="W972" s="4"/>
      <c r="X972" s="8">
        <f>ROUND(52,2)</f>
        <v>52</v>
      </c>
      <c r="Y972" s="9"/>
      <c r="Z972" s="9"/>
      <c r="AA972" s="9"/>
      <c r="AB972" s="10"/>
      <c r="AC972" s="8">
        <f>ROUND(1390.84,2)</f>
        <v>1390.84</v>
      </c>
      <c r="AD972" s="9"/>
      <c r="AE972" s="9"/>
      <c r="AF972" s="9"/>
      <c r="AG972" s="10"/>
      <c r="AH972" s="8">
        <f t="shared" si="59"/>
        <v>0</v>
      </c>
      <c r="AI972" s="9"/>
      <c r="AJ972" s="10"/>
      <c r="AK972" s="25"/>
    </row>
    <row r="973" spans="1:37" x14ac:dyDescent="0.25">
      <c r="A973" s="2"/>
      <c r="B973" s="3"/>
      <c r="C973" s="3"/>
      <c r="D973" s="3"/>
      <c r="E973" s="4"/>
      <c r="F973" s="2"/>
      <c r="G973" s="3"/>
      <c r="H973" s="3"/>
      <c r="I973" s="3"/>
      <c r="J973" s="3"/>
      <c r="K973" s="3"/>
      <c r="L973" s="3"/>
      <c r="M973" s="4"/>
      <c r="N973" s="2"/>
      <c r="O973" s="3"/>
      <c r="P973" s="3"/>
      <c r="Q973" s="3"/>
      <c r="R973" s="4"/>
      <c r="S973" s="2" t="s">
        <v>111</v>
      </c>
      <c r="T973" s="3"/>
      <c r="U973" s="3"/>
      <c r="V973" s="3"/>
      <c r="W973" s="4"/>
      <c r="X973" s="8">
        <f>ROUND(12,2)</f>
        <v>12</v>
      </c>
      <c r="Y973" s="9"/>
      <c r="Z973" s="9"/>
      <c r="AA973" s="9"/>
      <c r="AB973" s="10"/>
      <c r="AC973" s="8">
        <f>ROUND(431.64,2)</f>
        <v>431.64</v>
      </c>
      <c r="AD973" s="9"/>
      <c r="AE973" s="9"/>
      <c r="AF973" s="9"/>
      <c r="AG973" s="10"/>
      <c r="AH973" s="8">
        <f t="shared" si="59"/>
        <v>0</v>
      </c>
      <c r="AI973" s="9"/>
      <c r="AJ973" s="10"/>
      <c r="AK973" s="25"/>
    </row>
    <row r="974" spans="1:37" x14ac:dyDescent="0.25">
      <c r="A974" s="2"/>
      <c r="B974" s="3"/>
      <c r="C974" s="3"/>
      <c r="D974" s="3"/>
      <c r="E974" s="4"/>
      <c r="F974" s="2"/>
      <c r="G974" s="3"/>
      <c r="H974" s="3"/>
      <c r="I974" s="3"/>
      <c r="J974" s="3"/>
      <c r="K974" s="3"/>
      <c r="L974" s="3"/>
      <c r="M974" s="4"/>
      <c r="N974" s="2"/>
      <c r="O974" s="3"/>
      <c r="P974" s="3"/>
      <c r="Q974" s="3"/>
      <c r="R974" s="4"/>
      <c r="S974" s="2" t="s">
        <v>106</v>
      </c>
      <c r="T974" s="3"/>
      <c r="U974" s="3"/>
      <c r="V974" s="3"/>
      <c r="W974" s="4"/>
      <c r="X974" s="8">
        <f>ROUND(12,2)</f>
        <v>12</v>
      </c>
      <c r="Y974" s="9"/>
      <c r="Z974" s="9"/>
      <c r="AA974" s="9"/>
      <c r="AB974" s="10"/>
      <c r="AC974" s="8">
        <f>ROUND(9,2)</f>
        <v>9</v>
      </c>
      <c r="AD974" s="9"/>
      <c r="AE974" s="9"/>
      <c r="AF974" s="9"/>
      <c r="AG974" s="10"/>
      <c r="AH974" s="8">
        <f t="shared" si="59"/>
        <v>0</v>
      </c>
      <c r="AI974" s="9"/>
      <c r="AJ974" s="10"/>
      <c r="AK974" s="25"/>
    </row>
    <row r="975" spans="1:37" x14ac:dyDescent="0.25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4"/>
      <c r="O975" s="14"/>
      <c r="P975" s="14"/>
      <c r="Q975" s="14"/>
      <c r="R975" s="14"/>
      <c r="S975" s="12"/>
      <c r="T975" s="12"/>
      <c r="U975" s="12"/>
      <c r="V975" s="12"/>
      <c r="W975" s="12"/>
      <c r="X975" s="15">
        <f>ROUND(300,2)</f>
        <v>300</v>
      </c>
      <c r="Y975" s="15"/>
      <c r="Z975" s="15"/>
      <c r="AA975" s="15"/>
      <c r="AB975" s="15"/>
      <c r="AC975" s="15">
        <f>ROUND(6551.56,2)</f>
        <v>6551.56</v>
      </c>
      <c r="AD975" s="15"/>
      <c r="AE975" s="15"/>
      <c r="AF975" s="15"/>
      <c r="AG975" s="15"/>
      <c r="AH975" s="15">
        <f t="shared" si="59"/>
        <v>0</v>
      </c>
      <c r="AI975" s="15"/>
      <c r="AJ975" s="16"/>
      <c r="AK975" s="25"/>
    </row>
    <row r="976" spans="1:37" x14ac:dyDescent="0.25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4" t="s">
        <v>85</v>
      </c>
      <c r="O976" s="14"/>
      <c r="P976" s="14"/>
      <c r="Q976" s="14"/>
      <c r="R976" s="14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24"/>
      <c r="AK976" s="25"/>
    </row>
    <row r="977" spans="1:37" x14ac:dyDescent="0.25">
      <c r="A977" s="2"/>
      <c r="B977" s="3"/>
      <c r="C977" s="3"/>
      <c r="D977" s="3"/>
      <c r="E977" s="4"/>
      <c r="F977" s="2"/>
      <c r="G977" s="3"/>
      <c r="H977" s="3"/>
      <c r="I977" s="3"/>
      <c r="J977" s="3"/>
      <c r="K977" s="3"/>
      <c r="L977" s="3"/>
      <c r="M977" s="4"/>
      <c r="N977" s="2"/>
      <c r="O977" s="3"/>
      <c r="P977" s="3"/>
      <c r="Q977" s="3"/>
      <c r="R977" s="4"/>
      <c r="S977" s="2" t="s">
        <v>108</v>
      </c>
      <c r="T977" s="3"/>
      <c r="U977" s="3"/>
      <c r="V977" s="3"/>
      <c r="W977" s="4"/>
      <c r="X977" s="8">
        <f>ROUND(52,2)</f>
        <v>52</v>
      </c>
      <c r="Y977" s="9"/>
      <c r="Z977" s="9"/>
      <c r="AA977" s="9"/>
      <c r="AB977" s="10"/>
      <c r="AC977" s="8">
        <f>ROUND(1390.84,2)</f>
        <v>1390.84</v>
      </c>
      <c r="AD977" s="9"/>
      <c r="AE977" s="9"/>
      <c r="AF977" s="9"/>
      <c r="AG977" s="10"/>
      <c r="AH977" s="8">
        <f t="shared" ref="AH977:AH986" si="60">ROUND(0,2)</f>
        <v>0</v>
      </c>
      <c r="AI977" s="9"/>
      <c r="AJ977" s="10"/>
      <c r="AK977" s="25"/>
    </row>
    <row r="978" spans="1:37" x14ac:dyDescent="0.25">
      <c r="A978" s="2"/>
      <c r="B978" s="3"/>
      <c r="C978" s="3"/>
      <c r="D978" s="3"/>
      <c r="E978" s="4"/>
      <c r="F978" s="2"/>
      <c r="G978" s="3"/>
      <c r="H978" s="3"/>
      <c r="I978" s="3"/>
      <c r="J978" s="3"/>
      <c r="K978" s="3"/>
      <c r="L978" s="3"/>
      <c r="M978" s="4"/>
      <c r="N978" s="2"/>
      <c r="O978" s="3"/>
      <c r="P978" s="3"/>
      <c r="Q978" s="3"/>
      <c r="R978" s="4"/>
      <c r="S978" s="2" t="s">
        <v>107</v>
      </c>
      <c r="T978" s="3"/>
      <c r="U978" s="3"/>
      <c r="V978" s="3"/>
      <c r="W978" s="4"/>
      <c r="X978" s="8">
        <f>ROUND(52,2)</f>
        <v>52</v>
      </c>
      <c r="Y978" s="9"/>
      <c r="Z978" s="9"/>
      <c r="AA978" s="9"/>
      <c r="AB978" s="10"/>
      <c r="AC978" s="8">
        <f>ROUND(1390.84,2)</f>
        <v>1390.84</v>
      </c>
      <c r="AD978" s="9"/>
      <c r="AE978" s="9"/>
      <c r="AF978" s="9"/>
      <c r="AG978" s="10"/>
      <c r="AH978" s="8">
        <f t="shared" si="60"/>
        <v>0</v>
      </c>
      <c r="AI978" s="9"/>
      <c r="AJ978" s="10"/>
      <c r="AK978" s="25"/>
    </row>
    <row r="979" spans="1:37" x14ac:dyDescent="0.25">
      <c r="A979" s="2"/>
      <c r="B979" s="3"/>
      <c r="C979" s="3"/>
      <c r="D979" s="3"/>
      <c r="E979" s="4"/>
      <c r="F979" s="2"/>
      <c r="G979" s="3"/>
      <c r="H979" s="3"/>
      <c r="I979" s="3"/>
      <c r="J979" s="3"/>
      <c r="K979" s="3"/>
      <c r="L979" s="3"/>
      <c r="M979" s="4"/>
      <c r="N979" s="2"/>
      <c r="O979" s="3"/>
      <c r="P979" s="3"/>
      <c r="Q979" s="3"/>
      <c r="R979" s="4"/>
      <c r="S979" s="2" t="s">
        <v>112</v>
      </c>
      <c r="T979" s="3"/>
      <c r="U979" s="3"/>
      <c r="V979" s="3"/>
      <c r="W979" s="4"/>
      <c r="X979" s="8">
        <f>ROUND(12,2)</f>
        <v>12</v>
      </c>
      <c r="Y979" s="9"/>
      <c r="Z979" s="9"/>
      <c r="AA979" s="9"/>
      <c r="AB979" s="10"/>
      <c r="AC979" s="8">
        <f>ROUND(431.64,2)</f>
        <v>431.64</v>
      </c>
      <c r="AD979" s="9"/>
      <c r="AE979" s="9"/>
      <c r="AF979" s="9"/>
      <c r="AG979" s="10"/>
      <c r="AH979" s="8">
        <f t="shared" si="60"/>
        <v>0</v>
      </c>
      <c r="AI979" s="9"/>
      <c r="AJ979" s="10"/>
      <c r="AK979" s="25"/>
    </row>
    <row r="980" spans="1:37" x14ac:dyDescent="0.25">
      <c r="A980" s="2"/>
      <c r="B980" s="3"/>
      <c r="C980" s="3"/>
      <c r="D980" s="3"/>
      <c r="E980" s="4"/>
      <c r="F980" s="2"/>
      <c r="G980" s="3"/>
      <c r="H980" s="3"/>
      <c r="I980" s="3"/>
      <c r="J980" s="3"/>
      <c r="K980" s="3"/>
      <c r="L980" s="3"/>
      <c r="M980" s="4"/>
      <c r="N980" s="2"/>
      <c r="O980" s="3"/>
      <c r="P980" s="3"/>
      <c r="Q980" s="3"/>
      <c r="R980" s="4"/>
      <c r="S980" s="2" t="s">
        <v>104</v>
      </c>
      <c r="T980" s="3"/>
      <c r="U980" s="3"/>
      <c r="V980" s="3"/>
      <c r="W980" s="4"/>
      <c r="X980" s="8">
        <f>ROUND(40,2)</f>
        <v>40</v>
      </c>
      <c r="Y980" s="9"/>
      <c r="Z980" s="9"/>
      <c r="AA980" s="9"/>
      <c r="AB980" s="10"/>
      <c r="AC980" s="8">
        <f>ROUND(959.2,2)</f>
        <v>959.2</v>
      </c>
      <c r="AD980" s="9"/>
      <c r="AE980" s="9"/>
      <c r="AF980" s="9"/>
      <c r="AG980" s="10"/>
      <c r="AH980" s="8">
        <f t="shared" si="60"/>
        <v>0</v>
      </c>
      <c r="AI980" s="9"/>
      <c r="AJ980" s="10"/>
      <c r="AK980" s="25"/>
    </row>
    <row r="981" spans="1:37" x14ac:dyDescent="0.25">
      <c r="A981" s="2"/>
      <c r="B981" s="3"/>
      <c r="C981" s="3"/>
      <c r="D981" s="3"/>
      <c r="E981" s="4"/>
      <c r="F981" s="2"/>
      <c r="G981" s="3"/>
      <c r="H981" s="3"/>
      <c r="I981" s="3"/>
      <c r="J981" s="3"/>
      <c r="K981" s="3"/>
      <c r="L981" s="3"/>
      <c r="M981" s="4"/>
      <c r="N981" s="2"/>
      <c r="O981" s="3"/>
      <c r="P981" s="3"/>
      <c r="Q981" s="3"/>
      <c r="R981" s="4"/>
      <c r="S981" s="2" t="s">
        <v>109</v>
      </c>
      <c r="T981" s="3"/>
      <c r="U981" s="3"/>
      <c r="V981" s="3"/>
      <c r="W981" s="4"/>
      <c r="X981" s="8">
        <f>ROUND(40,2)</f>
        <v>40</v>
      </c>
      <c r="Y981" s="9"/>
      <c r="Z981" s="9"/>
      <c r="AA981" s="9"/>
      <c r="AB981" s="10"/>
      <c r="AC981" s="8">
        <f>ROUND(20,2)</f>
        <v>20</v>
      </c>
      <c r="AD981" s="9"/>
      <c r="AE981" s="9"/>
      <c r="AF981" s="9"/>
      <c r="AG981" s="10"/>
      <c r="AH981" s="8">
        <f t="shared" si="60"/>
        <v>0</v>
      </c>
      <c r="AI981" s="9"/>
      <c r="AJ981" s="10"/>
      <c r="AK981" s="25"/>
    </row>
    <row r="982" spans="1:37" x14ac:dyDescent="0.25">
      <c r="A982" s="2"/>
      <c r="B982" s="3"/>
      <c r="C982" s="3"/>
      <c r="D982" s="3"/>
      <c r="E982" s="4"/>
      <c r="F982" s="2"/>
      <c r="G982" s="3"/>
      <c r="H982" s="3"/>
      <c r="I982" s="3"/>
      <c r="J982" s="3"/>
      <c r="K982" s="3"/>
      <c r="L982" s="3"/>
      <c r="M982" s="4"/>
      <c r="N982" s="2"/>
      <c r="O982" s="3"/>
      <c r="P982" s="3"/>
      <c r="Q982" s="3"/>
      <c r="R982" s="4"/>
      <c r="S982" s="2" t="s">
        <v>111</v>
      </c>
      <c r="T982" s="3"/>
      <c r="U982" s="3"/>
      <c r="V982" s="3"/>
      <c r="W982" s="4"/>
      <c r="X982" s="8">
        <f>ROUND(12,2)</f>
        <v>12</v>
      </c>
      <c r="Y982" s="9"/>
      <c r="Z982" s="9"/>
      <c r="AA982" s="9"/>
      <c r="AB982" s="10"/>
      <c r="AC982" s="8">
        <f>ROUND(431.64,2)</f>
        <v>431.64</v>
      </c>
      <c r="AD982" s="9"/>
      <c r="AE982" s="9"/>
      <c r="AF982" s="9"/>
      <c r="AG982" s="10"/>
      <c r="AH982" s="8">
        <f t="shared" si="60"/>
        <v>0</v>
      </c>
      <c r="AI982" s="9"/>
      <c r="AJ982" s="10"/>
      <c r="AK982" s="25"/>
    </row>
    <row r="983" spans="1:37" x14ac:dyDescent="0.25">
      <c r="A983" s="2"/>
      <c r="B983" s="3"/>
      <c r="C983" s="3"/>
      <c r="D983" s="3"/>
      <c r="E983" s="4"/>
      <c r="F983" s="2"/>
      <c r="G983" s="3"/>
      <c r="H983" s="3"/>
      <c r="I983" s="3"/>
      <c r="J983" s="3"/>
      <c r="K983" s="3"/>
      <c r="L983" s="3"/>
      <c r="M983" s="4"/>
      <c r="N983" s="2"/>
      <c r="O983" s="3"/>
      <c r="P983" s="3"/>
      <c r="Q983" s="3"/>
      <c r="R983" s="4"/>
      <c r="S983" s="2" t="s">
        <v>106</v>
      </c>
      <c r="T983" s="3"/>
      <c r="U983" s="3"/>
      <c r="V983" s="3"/>
      <c r="W983" s="4"/>
      <c r="X983" s="8">
        <f>ROUND(12,2)</f>
        <v>12</v>
      </c>
      <c r="Y983" s="9"/>
      <c r="Z983" s="9"/>
      <c r="AA983" s="9"/>
      <c r="AB983" s="10"/>
      <c r="AC983" s="8">
        <f>ROUND(9,2)</f>
        <v>9</v>
      </c>
      <c r="AD983" s="9"/>
      <c r="AE983" s="9"/>
      <c r="AF983" s="9"/>
      <c r="AG983" s="10"/>
      <c r="AH983" s="8">
        <f t="shared" si="60"/>
        <v>0</v>
      </c>
      <c r="AI983" s="9"/>
      <c r="AJ983" s="10"/>
      <c r="AK983" s="25"/>
    </row>
    <row r="984" spans="1:37" x14ac:dyDescent="0.25">
      <c r="A984" s="2"/>
      <c r="B984" s="3"/>
      <c r="C984" s="3"/>
      <c r="D984" s="3"/>
      <c r="E984" s="4"/>
      <c r="F984" s="2"/>
      <c r="G984" s="3"/>
      <c r="H984" s="3"/>
      <c r="I984" s="3"/>
      <c r="J984" s="3"/>
      <c r="K984" s="3"/>
      <c r="L984" s="3"/>
      <c r="M984" s="4"/>
      <c r="N984" s="2"/>
      <c r="O984" s="3"/>
      <c r="P984" s="3"/>
      <c r="Q984" s="3"/>
      <c r="R984" s="4"/>
      <c r="S984" s="2" t="s">
        <v>105</v>
      </c>
      <c r="T984" s="3"/>
      <c r="U984" s="3"/>
      <c r="V984" s="3"/>
      <c r="W984" s="4"/>
      <c r="X984" s="8">
        <f>ROUND(40,2)</f>
        <v>40</v>
      </c>
      <c r="Y984" s="9"/>
      <c r="Z984" s="9"/>
      <c r="AA984" s="9"/>
      <c r="AB984" s="10"/>
      <c r="AC984" s="8">
        <f>ROUND(959.2,2)</f>
        <v>959.2</v>
      </c>
      <c r="AD984" s="9"/>
      <c r="AE984" s="9"/>
      <c r="AF984" s="9"/>
      <c r="AG984" s="10"/>
      <c r="AH984" s="8">
        <f t="shared" si="60"/>
        <v>0</v>
      </c>
      <c r="AI984" s="9"/>
      <c r="AJ984" s="10"/>
      <c r="AK984" s="25"/>
    </row>
    <row r="985" spans="1:37" x14ac:dyDescent="0.25">
      <c r="A985" s="2"/>
      <c r="B985" s="3"/>
      <c r="C985" s="3"/>
      <c r="D985" s="3"/>
      <c r="E985" s="4"/>
      <c r="F985" s="2"/>
      <c r="G985" s="3"/>
      <c r="H985" s="3"/>
      <c r="I985" s="3"/>
      <c r="J985" s="3"/>
      <c r="K985" s="3"/>
      <c r="L985" s="3"/>
      <c r="M985" s="4"/>
      <c r="N985" s="2"/>
      <c r="O985" s="3"/>
      <c r="P985" s="3"/>
      <c r="Q985" s="3"/>
      <c r="R985" s="4"/>
      <c r="S985" s="2" t="s">
        <v>110</v>
      </c>
      <c r="T985" s="3"/>
      <c r="U985" s="3"/>
      <c r="V985" s="3"/>
      <c r="W985" s="4"/>
      <c r="X985" s="8">
        <f>ROUND(40,2)</f>
        <v>40</v>
      </c>
      <c r="Y985" s="9"/>
      <c r="Z985" s="9"/>
      <c r="AA985" s="9"/>
      <c r="AB985" s="10"/>
      <c r="AC985" s="8">
        <f>ROUND(959.2,2)</f>
        <v>959.2</v>
      </c>
      <c r="AD985" s="9"/>
      <c r="AE985" s="9"/>
      <c r="AF985" s="9"/>
      <c r="AG985" s="10"/>
      <c r="AH985" s="8">
        <f t="shared" si="60"/>
        <v>0</v>
      </c>
      <c r="AI985" s="9"/>
      <c r="AJ985" s="10"/>
      <c r="AK985" s="25"/>
    </row>
    <row r="986" spans="1:37" x14ac:dyDescent="0.25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4"/>
      <c r="O986" s="14"/>
      <c r="P986" s="14"/>
      <c r="Q986" s="14"/>
      <c r="R986" s="14"/>
      <c r="S986" s="12"/>
      <c r="T986" s="12"/>
      <c r="U986" s="12"/>
      <c r="V986" s="12"/>
      <c r="W986" s="12"/>
      <c r="X986" s="15">
        <f>ROUND(300,2)</f>
        <v>300</v>
      </c>
      <c r="Y986" s="15"/>
      <c r="Z986" s="15"/>
      <c r="AA986" s="15"/>
      <c r="AB986" s="15"/>
      <c r="AC986" s="15">
        <f>ROUND(6551.55999999999,2)</f>
        <v>6551.56</v>
      </c>
      <c r="AD986" s="15"/>
      <c r="AE986" s="15"/>
      <c r="AF986" s="15"/>
      <c r="AG986" s="15"/>
      <c r="AH986" s="15">
        <f t="shared" si="60"/>
        <v>0</v>
      </c>
      <c r="AI986" s="15"/>
      <c r="AJ986" s="16"/>
      <c r="AK986" s="25"/>
    </row>
    <row r="987" spans="1:37" x14ac:dyDescent="0.25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4" t="s">
        <v>86</v>
      </c>
      <c r="O987" s="14"/>
      <c r="P987" s="14"/>
      <c r="Q987" s="14"/>
      <c r="R987" s="14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24"/>
      <c r="AK987" s="25"/>
    </row>
    <row r="988" spans="1:37" x14ac:dyDescent="0.25">
      <c r="A988" s="2"/>
      <c r="B988" s="3"/>
      <c r="C988" s="3"/>
      <c r="D988" s="3"/>
      <c r="E988" s="4"/>
      <c r="F988" s="2"/>
      <c r="G988" s="3"/>
      <c r="H988" s="3"/>
      <c r="I988" s="3"/>
      <c r="J988" s="3"/>
      <c r="K988" s="3"/>
      <c r="L988" s="3"/>
      <c r="M988" s="4"/>
      <c r="N988" s="2"/>
      <c r="O988" s="3"/>
      <c r="P988" s="3"/>
      <c r="Q988" s="3"/>
      <c r="R988" s="4"/>
      <c r="S988" s="2" t="s">
        <v>106</v>
      </c>
      <c r="T988" s="3"/>
      <c r="U988" s="3"/>
      <c r="V988" s="3"/>
      <c r="W988" s="4"/>
      <c r="X988" s="8">
        <f>ROUND(8,2)</f>
        <v>8</v>
      </c>
      <c r="Y988" s="9"/>
      <c r="Z988" s="9"/>
      <c r="AA988" s="9"/>
      <c r="AB988" s="10"/>
      <c r="AC988" s="8">
        <f>ROUND(6,2)</f>
        <v>6</v>
      </c>
      <c r="AD988" s="9"/>
      <c r="AE988" s="9"/>
      <c r="AF988" s="9"/>
      <c r="AG988" s="10"/>
      <c r="AH988" s="8">
        <f t="shared" ref="AH988:AH997" si="61">ROUND(0,2)</f>
        <v>0</v>
      </c>
      <c r="AI988" s="9"/>
      <c r="AJ988" s="10"/>
      <c r="AK988" s="25"/>
    </row>
    <row r="989" spans="1:37" x14ac:dyDescent="0.25">
      <c r="A989" s="2"/>
      <c r="B989" s="3"/>
      <c r="C989" s="3"/>
      <c r="D989" s="3"/>
      <c r="E989" s="4"/>
      <c r="F989" s="2"/>
      <c r="G989" s="3"/>
      <c r="H989" s="3"/>
      <c r="I989" s="3"/>
      <c r="J989" s="3"/>
      <c r="K989" s="3"/>
      <c r="L989" s="3"/>
      <c r="M989" s="4"/>
      <c r="N989" s="2"/>
      <c r="O989" s="3"/>
      <c r="P989" s="3"/>
      <c r="Q989" s="3"/>
      <c r="R989" s="4"/>
      <c r="S989" s="2" t="s">
        <v>109</v>
      </c>
      <c r="T989" s="3"/>
      <c r="U989" s="3"/>
      <c r="V989" s="3"/>
      <c r="W989" s="4"/>
      <c r="X989" s="8">
        <f>ROUND(40,2)</f>
        <v>40</v>
      </c>
      <c r="Y989" s="9"/>
      <c r="Z989" s="9"/>
      <c r="AA989" s="9"/>
      <c r="AB989" s="10"/>
      <c r="AC989" s="8">
        <f>ROUND(20,2)</f>
        <v>20</v>
      </c>
      <c r="AD989" s="9"/>
      <c r="AE989" s="9"/>
      <c r="AF989" s="9"/>
      <c r="AG989" s="10"/>
      <c r="AH989" s="8">
        <f t="shared" si="61"/>
        <v>0</v>
      </c>
      <c r="AI989" s="9"/>
      <c r="AJ989" s="10"/>
      <c r="AK989" s="25"/>
    </row>
    <row r="990" spans="1:37" x14ac:dyDescent="0.25">
      <c r="A990" s="2"/>
      <c r="B990" s="3"/>
      <c r="C990" s="3"/>
      <c r="D990" s="3"/>
      <c r="E990" s="4"/>
      <c r="F990" s="2"/>
      <c r="G990" s="3"/>
      <c r="H990" s="3"/>
      <c r="I990" s="3"/>
      <c r="J990" s="3"/>
      <c r="K990" s="3"/>
      <c r="L990" s="3"/>
      <c r="M990" s="4"/>
      <c r="N990" s="2"/>
      <c r="O990" s="3"/>
      <c r="P990" s="3"/>
      <c r="Q990" s="3"/>
      <c r="R990" s="4"/>
      <c r="S990" s="2" t="s">
        <v>112</v>
      </c>
      <c r="T990" s="3"/>
      <c r="U990" s="3"/>
      <c r="V990" s="3"/>
      <c r="W990" s="4"/>
      <c r="X990" s="8">
        <f>ROUND(8,2)</f>
        <v>8</v>
      </c>
      <c r="Y990" s="9"/>
      <c r="Z990" s="9"/>
      <c r="AA990" s="9"/>
      <c r="AB990" s="10"/>
      <c r="AC990" s="8">
        <f>ROUND(294,2)</f>
        <v>294</v>
      </c>
      <c r="AD990" s="9"/>
      <c r="AE990" s="9"/>
      <c r="AF990" s="9"/>
      <c r="AG990" s="10"/>
      <c r="AH990" s="8">
        <f t="shared" si="61"/>
        <v>0</v>
      </c>
      <c r="AI990" s="9"/>
      <c r="AJ990" s="10"/>
      <c r="AK990" s="25"/>
    </row>
    <row r="991" spans="1:37" x14ac:dyDescent="0.25">
      <c r="A991" s="2"/>
      <c r="B991" s="3"/>
      <c r="C991" s="3"/>
      <c r="D991" s="3"/>
      <c r="E991" s="4"/>
      <c r="F991" s="2"/>
      <c r="G991" s="3"/>
      <c r="H991" s="3"/>
      <c r="I991" s="3"/>
      <c r="J991" s="3"/>
      <c r="K991" s="3"/>
      <c r="L991" s="3"/>
      <c r="M991" s="4"/>
      <c r="N991" s="2"/>
      <c r="O991" s="3"/>
      <c r="P991" s="3"/>
      <c r="Q991" s="3"/>
      <c r="R991" s="4"/>
      <c r="S991" s="2" t="s">
        <v>104</v>
      </c>
      <c r="T991" s="3"/>
      <c r="U991" s="3"/>
      <c r="V991" s="3"/>
      <c r="W991" s="4"/>
      <c r="X991" s="8">
        <f>ROUND(40,2)</f>
        <v>40</v>
      </c>
      <c r="Y991" s="9"/>
      <c r="Z991" s="9"/>
      <c r="AA991" s="9"/>
      <c r="AB991" s="10"/>
      <c r="AC991" s="8">
        <f>ROUND(980,2)</f>
        <v>980</v>
      </c>
      <c r="AD991" s="9"/>
      <c r="AE991" s="9"/>
      <c r="AF991" s="9"/>
      <c r="AG991" s="10"/>
      <c r="AH991" s="8">
        <f t="shared" si="61"/>
        <v>0</v>
      </c>
      <c r="AI991" s="9"/>
      <c r="AJ991" s="10"/>
      <c r="AK991" s="25"/>
    </row>
    <row r="992" spans="1:37" x14ac:dyDescent="0.25">
      <c r="A992" s="2"/>
      <c r="B992" s="3"/>
      <c r="C992" s="3"/>
      <c r="D992" s="3"/>
      <c r="E992" s="4"/>
      <c r="F992" s="2"/>
      <c r="G992" s="3"/>
      <c r="H992" s="3"/>
      <c r="I992" s="3"/>
      <c r="J992" s="3"/>
      <c r="K992" s="3"/>
      <c r="L992" s="3"/>
      <c r="M992" s="4"/>
      <c r="N992" s="2"/>
      <c r="O992" s="3"/>
      <c r="P992" s="3"/>
      <c r="Q992" s="3"/>
      <c r="R992" s="4"/>
      <c r="S992" s="2" t="s">
        <v>108</v>
      </c>
      <c r="T992" s="3"/>
      <c r="U992" s="3"/>
      <c r="V992" s="3"/>
      <c r="W992" s="4"/>
      <c r="X992" s="8">
        <f>ROUND(48,2)</f>
        <v>48</v>
      </c>
      <c r="Y992" s="9"/>
      <c r="Z992" s="9"/>
      <c r="AA992" s="9"/>
      <c r="AB992" s="10"/>
      <c r="AC992" s="8">
        <f>ROUND(1274,2)</f>
        <v>1274</v>
      </c>
      <c r="AD992" s="9"/>
      <c r="AE992" s="9"/>
      <c r="AF992" s="9"/>
      <c r="AG992" s="10"/>
      <c r="AH992" s="8">
        <f t="shared" si="61"/>
        <v>0</v>
      </c>
      <c r="AI992" s="9"/>
      <c r="AJ992" s="10"/>
      <c r="AK992" s="25"/>
    </row>
    <row r="993" spans="1:37" x14ac:dyDescent="0.25">
      <c r="A993" s="2"/>
      <c r="B993" s="3"/>
      <c r="C993" s="3"/>
      <c r="D993" s="3"/>
      <c r="E993" s="4"/>
      <c r="F993" s="2"/>
      <c r="G993" s="3"/>
      <c r="H993" s="3"/>
      <c r="I993" s="3"/>
      <c r="J993" s="3"/>
      <c r="K993" s="3"/>
      <c r="L993" s="3"/>
      <c r="M993" s="4"/>
      <c r="N993" s="2"/>
      <c r="O993" s="3"/>
      <c r="P993" s="3"/>
      <c r="Q993" s="3"/>
      <c r="R993" s="4"/>
      <c r="S993" s="2" t="s">
        <v>107</v>
      </c>
      <c r="T993" s="3"/>
      <c r="U993" s="3"/>
      <c r="V993" s="3"/>
      <c r="W993" s="4"/>
      <c r="X993" s="8">
        <f>ROUND(48,2)</f>
        <v>48</v>
      </c>
      <c r="Y993" s="9"/>
      <c r="Z993" s="9"/>
      <c r="AA993" s="9"/>
      <c r="AB993" s="10"/>
      <c r="AC993" s="8">
        <f>ROUND(1274,2)</f>
        <v>1274</v>
      </c>
      <c r="AD993" s="9"/>
      <c r="AE993" s="9"/>
      <c r="AF993" s="9"/>
      <c r="AG993" s="10"/>
      <c r="AH993" s="8">
        <f t="shared" si="61"/>
        <v>0</v>
      </c>
      <c r="AI993" s="9"/>
      <c r="AJ993" s="10"/>
      <c r="AK993" s="25"/>
    </row>
    <row r="994" spans="1:37" x14ac:dyDescent="0.25">
      <c r="A994" s="2"/>
      <c r="B994" s="3"/>
      <c r="C994" s="3"/>
      <c r="D994" s="3"/>
      <c r="E994" s="4"/>
      <c r="F994" s="2"/>
      <c r="G994" s="3"/>
      <c r="H994" s="3"/>
      <c r="I994" s="3"/>
      <c r="J994" s="3"/>
      <c r="K994" s="3"/>
      <c r="L994" s="3"/>
      <c r="M994" s="4"/>
      <c r="N994" s="2"/>
      <c r="O994" s="3"/>
      <c r="P994" s="3"/>
      <c r="Q994" s="3"/>
      <c r="R994" s="4"/>
      <c r="S994" s="2" t="s">
        <v>105</v>
      </c>
      <c r="T994" s="3"/>
      <c r="U994" s="3"/>
      <c r="V994" s="3"/>
      <c r="W994" s="4"/>
      <c r="X994" s="8">
        <f>ROUND(40,2)</f>
        <v>40</v>
      </c>
      <c r="Y994" s="9"/>
      <c r="Z994" s="9"/>
      <c r="AA994" s="9"/>
      <c r="AB994" s="10"/>
      <c r="AC994" s="8">
        <f>ROUND(980,2)</f>
        <v>980</v>
      </c>
      <c r="AD994" s="9"/>
      <c r="AE994" s="9"/>
      <c r="AF994" s="9"/>
      <c r="AG994" s="10"/>
      <c r="AH994" s="8">
        <f t="shared" si="61"/>
        <v>0</v>
      </c>
      <c r="AI994" s="9"/>
      <c r="AJ994" s="10"/>
      <c r="AK994" s="25"/>
    </row>
    <row r="995" spans="1:37" x14ac:dyDescent="0.25">
      <c r="A995" s="2"/>
      <c r="B995" s="3"/>
      <c r="C995" s="3"/>
      <c r="D995" s="3"/>
      <c r="E995" s="4"/>
      <c r="F995" s="2"/>
      <c r="G995" s="3"/>
      <c r="H995" s="3"/>
      <c r="I995" s="3"/>
      <c r="J995" s="3"/>
      <c r="K995" s="3"/>
      <c r="L995" s="3"/>
      <c r="M995" s="4"/>
      <c r="N995" s="2"/>
      <c r="O995" s="3"/>
      <c r="P995" s="3"/>
      <c r="Q995" s="3"/>
      <c r="R995" s="4"/>
      <c r="S995" s="2" t="s">
        <v>111</v>
      </c>
      <c r="T995" s="3"/>
      <c r="U995" s="3"/>
      <c r="V995" s="3"/>
      <c r="W995" s="4"/>
      <c r="X995" s="8">
        <f>ROUND(8,2)</f>
        <v>8</v>
      </c>
      <c r="Y995" s="9"/>
      <c r="Z995" s="9"/>
      <c r="AA995" s="9"/>
      <c r="AB995" s="10"/>
      <c r="AC995" s="8">
        <f>ROUND(294,2)</f>
        <v>294</v>
      </c>
      <c r="AD995" s="9"/>
      <c r="AE995" s="9"/>
      <c r="AF995" s="9"/>
      <c r="AG995" s="10"/>
      <c r="AH995" s="8">
        <f t="shared" si="61"/>
        <v>0</v>
      </c>
      <c r="AI995" s="9"/>
      <c r="AJ995" s="10"/>
      <c r="AK995" s="25"/>
    </row>
    <row r="996" spans="1:37" x14ac:dyDescent="0.25">
      <c r="A996" s="2"/>
      <c r="B996" s="3"/>
      <c r="C996" s="3"/>
      <c r="D996" s="3"/>
      <c r="E996" s="4"/>
      <c r="F996" s="2"/>
      <c r="G996" s="3"/>
      <c r="H996" s="3"/>
      <c r="I996" s="3"/>
      <c r="J996" s="3"/>
      <c r="K996" s="3"/>
      <c r="L996" s="3"/>
      <c r="M996" s="4"/>
      <c r="N996" s="2"/>
      <c r="O996" s="3"/>
      <c r="P996" s="3"/>
      <c r="Q996" s="3"/>
      <c r="R996" s="4"/>
      <c r="S996" s="2" t="s">
        <v>110</v>
      </c>
      <c r="T996" s="3"/>
      <c r="U996" s="3"/>
      <c r="V996" s="3"/>
      <c r="W996" s="4"/>
      <c r="X996" s="8">
        <f>ROUND(40,2)</f>
        <v>40</v>
      </c>
      <c r="Y996" s="9"/>
      <c r="Z996" s="9"/>
      <c r="AA996" s="9"/>
      <c r="AB996" s="10"/>
      <c r="AC996" s="8">
        <f>ROUND(980,2)</f>
        <v>980</v>
      </c>
      <c r="AD996" s="9"/>
      <c r="AE996" s="9"/>
      <c r="AF996" s="9"/>
      <c r="AG996" s="10"/>
      <c r="AH996" s="8">
        <f t="shared" si="61"/>
        <v>0</v>
      </c>
      <c r="AI996" s="9"/>
      <c r="AJ996" s="10"/>
      <c r="AK996" s="25"/>
    </row>
    <row r="997" spans="1:37" x14ac:dyDescent="0.25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4"/>
      <c r="O997" s="14"/>
      <c r="P997" s="14"/>
      <c r="Q997" s="14"/>
      <c r="R997" s="14"/>
      <c r="S997" s="12"/>
      <c r="T997" s="12"/>
      <c r="U997" s="12"/>
      <c r="V997" s="12"/>
      <c r="W997" s="12"/>
      <c r="X997" s="15">
        <f>ROUND(280,2)</f>
        <v>280</v>
      </c>
      <c r="Y997" s="15"/>
      <c r="Z997" s="15"/>
      <c r="AA997" s="15"/>
      <c r="AB997" s="15"/>
      <c r="AC997" s="15">
        <f>ROUND(6102,2)</f>
        <v>6102</v>
      </c>
      <c r="AD997" s="15"/>
      <c r="AE997" s="15"/>
      <c r="AF997" s="15"/>
      <c r="AG997" s="15"/>
      <c r="AH997" s="15">
        <f t="shared" si="61"/>
        <v>0</v>
      </c>
      <c r="AI997" s="15"/>
      <c r="AJ997" s="16"/>
      <c r="AK997" s="25"/>
    </row>
    <row r="998" spans="1:37" x14ac:dyDescent="0.25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4" t="s">
        <v>87</v>
      </c>
      <c r="O998" s="14"/>
      <c r="P998" s="14"/>
      <c r="Q998" s="14"/>
      <c r="R998" s="14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24"/>
      <c r="AK998" s="25"/>
    </row>
    <row r="999" spans="1:37" x14ac:dyDescent="0.25">
      <c r="A999" s="2"/>
      <c r="B999" s="3"/>
      <c r="C999" s="3"/>
      <c r="D999" s="3"/>
      <c r="E999" s="4"/>
      <c r="F999" s="2"/>
      <c r="G999" s="3"/>
      <c r="H999" s="3"/>
      <c r="I999" s="3"/>
      <c r="J999" s="3"/>
      <c r="K999" s="3"/>
      <c r="L999" s="3"/>
      <c r="M999" s="4"/>
      <c r="N999" s="2"/>
      <c r="O999" s="3"/>
      <c r="P999" s="3"/>
      <c r="Q999" s="3"/>
      <c r="R999" s="4"/>
      <c r="S999" s="2" t="s">
        <v>108</v>
      </c>
      <c r="T999" s="3"/>
      <c r="U999" s="3"/>
      <c r="V999" s="3"/>
      <c r="W999" s="4"/>
      <c r="X999" s="8">
        <f>ROUND(48,2)</f>
        <v>48</v>
      </c>
      <c r="Y999" s="9"/>
      <c r="Z999" s="9"/>
      <c r="AA999" s="9"/>
      <c r="AB999" s="10"/>
      <c r="AC999" s="8">
        <f>ROUND(1246.96,2)</f>
        <v>1246.96</v>
      </c>
      <c r="AD999" s="9"/>
      <c r="AE999" s="9"/>
      <c r="AF999" s="9"/>
      <c r="AG999" s="10"/>
      <c r="AH999" s="8">
        <f t="shared" ref="AH999:AH1008" si="62">ROUND(0,2)</f>
        <v>0</v>
      </c>
      <c r="AI999" s="9"/>
      <c r="AJ999" s="10"/>
      <c r="AK999" s="25"/>
    </row>
    <row r="1000" spans="1:37" x14ac:dyDescent="0.25">
      <c r="A1000" s="2"/>
      <c r="B1000" s="3"/>
      <c r="C1000" s="3"/>
      <c r="D1000" s="3"/>
      <c r="E1000" s="4"/>
      <c r="F1000" s="2"/>
      <c r="G1000" s="3"/>
      <c r="H1000" s="3"/>
      <c r="I1000" s="3"/>
      <c r="J1000" s="3"/>
      <c r="K1000" s="3"/>
      <c r="L1000" s="3"/>
      <c r="M1000" s="4"/>
      <c r="N1000" s="2"/>
      <c r="O1000" s="3"/>
      <c r="P1000" s="3"/>
      <c r="Q1000" s="3"/>
      <c r="R1000" s="4"/>
      <c r="S1000" s="2" t="s">
        <v>106</v>
      </c>
      <c r="T1000" s="3"/>
      <c r="U1000" s="3"/>
      <c r="V1000" s="3"/>
      <c r="W1000" s="4"/>
      <c r="X1000" s="8">
        <f>ROUND(8,2)</f>
        <v>8</v>
      </c>
      <c r="Y1000" s="9"/>
      <c r="Z1000" s="9"/>
      <c r="AA1000" s="9"/>
      <c r="AB1000" s="10"/>
      <c r="AC1000" s="8">
        <f>ROUND(6,2)</f>
        <v>6</v>
      </c>
      <c r="AD1000" s="9"/>
      <c r="AE1000" s="9"/>
      <c r="AF1000" s="9"/>
      <c r="AG1000" s="10"/>
      <c r="AH1000" s="8">
        <f t="shared" si="62"/>
        <v>0</v>
      </c>
      <c r="AI1000" s="9"/>
      <c r="AJ1000" s="10"/>
      <c r="AK1000" s="25"/>
    </row>
    <row r="1001" spans="1:37" x14ac:dyDescent="0.25">
      <c r="A1001" s="2"/>
      <c r="B1001" s="3"/>
      <c r="C1001" s="3"/>
      <c r="D1001" s="3"/>
      <c r="E1001" s="4"/>
      <c r="F1001" s="2"/>
      <c r="G1001" s="3"/>
      <c r="H1001" s="3"/>
      <c r="I1001" s="3"/>
      <c r="J1001" s="3"/>
      <c r="K1001" s="3"/>
      <c r="L1001" s="3"/>
      <c r="M1001" s="4"/>
      <c r="N1001" s="2"/>
      <c r="O1001" s="3"/>
      <c r="P1001" s="3"/>
      <c r="Q1001" s="3"/>
      <c r="R1001" s="4"/>
      <c r="S1001" s="2" t="s">
        <v>112</v>
      </c>
      <c r="T1001" s="3"/>
      <c r="U1001" s="3"/>
      <c r="V1001" s="3"/>
      <c r="W1001" s="4"/>
      <c r="X1001" s="8">
        <f>ROUND(8,2)</f>
        <v>8</v>
      </c>
      <c r="Y1001" s="9"/>
      <c r="Z1001" s="9"/>
      <c r="AA1001" s="9"/>
      <c r="AB1001" s="10"/>
      <c r="AC1001" s="8">
        <f>ROUND(287.76,2)</f>
        <v>287.76</v>
      </c>
      <c r="AD1001" s="9"/>
      <c r="AE1001" s="9"/>
      <c r="AF1001" s="9"/>
      <c r="AG1001" s="10"/>
      <c r="AH1001" s="8">
        <f t="shared" si="62"/>
        <v>0</v>
      </c>
      <c r="AI1001" s="9"/>
      <c r="AJ1001" s="10"/>
      <c r="AK1001" s="25"/>
    </row>
    <row r="1002" spans="1:37" x14ac:dyDescent="0.25">
      <c r="A1002" s="2"/>
      <c r="B1002" s="3"/>
      <c r="C1002" s="3"/>
      <c r="D1002" s="3"/>
      <c r="E1002" s="4"/>
      <c r="F1002" s="2"/>
      <c r="G1002" s="3"/>
      <c r="H1002" s="3"/>
      <c r="I1002" s="3"/>
      <c r="J1002" s="3"/>
      <c r="K1002" s="3"/>
      <c r="L1002" s="3"/>
      <c r="M1002" s="4"/>
      <c r="N1002" s="2"/>
      <c r="O1002" s="3"/>
      <c r="P1002" s="3"/>
      <c r="Q1002" s="3"/>
      <c r="R1002" s="4"/>
      <c r="S1002" s="2" t="s">
        <v>105</v>
      </c>
      <c r="T1002" s="3"/>
      <c r="U1002" s="3"/>
      <c r="V1002" s="3"/>
      <c r="W1002" s="4"/>
      <c r="X1002" s="8">
        <f>ROUND(40,2)</f>
        <v>40</v>
      </c>
      <c r="Y1002" s="9"/>
      <c r="Z1002" s="9"/>
      <c r="AA1002" s="9"/>
      <c r="AB1002" s="10"/>
      <c r="AC1002" s="8">
        <f>ROUND(959.2,2)</f>
        <v>959.2</v>
      </c>
      <c r="AD1002" s="9"/>
      <c r="AE1002" s="9"/>
      <c r="AF1002" s="9"/>
      <c r="AG1002" s="10"/>
      <c r="AH1002" s="8">
        <f t="shared" si="62"/>
        <v>0</v>
      </c>
      <c r="AI1002" s="9"/>
      <c r="AJ1002" s="10"/>
      <c r="AK1002" s="25"/>
    </row>
    <row r="1003" spans="1:37" x14ac:dyDescent="0.25">
      <c r="A1003" s="2"/>
      <c r="B1003" s="3"/>
      <c r="C1003" s="3"/>
      <c r="D1003" s="3"/>
      <c r="E1003" s="4"/>
      <c r="F1003" s="2"/>
      <c r="G1003" s="3"/>
      <c r="H1003" s="3"/>
      <c r="I1003" s="3"/>
      <c r="J1003" s="3"/>
      <c r="K1003" s="3"/>
      <c r="L1003" s="3"/>
      <c r="M1003" s="4"/>
      <c r="N1003" s="2"/>
      <c r="O1003" s="3"/>
      <c r="P1003" s="3"/>
      <c r="Q1003" s="3"/>
      <c r="R1003" s="4"/>
      <c r="S1003" s="2" t="s">
        <v>111</v>
      </c>
      <c r="T1003" s="3"/>
      <c r="U1003" s="3"/>
      <c r="V1003" s="3"/>
      <c r="W1003" s="4"/>
      <c r="X1003" s="8">
        <f>ROUND(8,2)</f>
        <v>8</v>
      </c>
      <c r="Y1003" s="9"/>
      <c r="Z1003" s="9"/>
      <c r="AA1003" s="9"/>
      <c r="AB1003" s="10"/>
      <c r="AC1003" s="8">
        <f>ROUND(287.76,2)</f>
        <v>287.76</v>
      </c>
      <c r="AD1003" s="9"/>
      <c r="AE1003" s="9"/>
      <c r="AF1003" s="9"/>
      <c r="AG1003" s="10"/>
      <c r="AH1003" s="8">
        <f t="shared" si="62"/>
        <v>0</v>
      </c>
      <c r="AI1003" s="9"/>
      <c r="AJ1003" s="10"/>
      <c r="AK1003" s="25"/>
    </row>
    <row r="1004" spans="1:37" x14ac:dyDescent="0.25">
      <c r="A1004" s="2"/>
      <c r="B1004" s="3"/>
      <c r="C1004" s="3"/>
      <c r="D1004" s="3"/>
      <c r="E1004" s="4"/>
      <c r="F1004" s="2"/>
      <c r="G1004" s="3"/>
      <c r="H1004" s="3"/>
      <c r="I1004" s="3"/>
      <c r="J1004" s="3"/>
      <c r="K1004" s="3"/>
      <c r="L1004" s="3"/>
      <c r="M1004" s="4"/>
      <c r="N1004" s="2"/>
      <c r="O1004" s="3"/>
      <c r="P1004" s="3"/>
      <c r="Q1004" s="3"/>
      <c r="R1004" s="4"/>
      <c r="S1004" s="2" t="s">
        <v>104</v>
      </c>
      <c r="T1004" s="3"/>
      <c r="U1004" s="3"/>
      <c r="V1004" s="3"/>
      <c r="W1004" s="4"/>
      <c r="X1004" s="8">
        <f>ROUND(40,2)</f>
        <v>40</v>
      </c>
      <c r="Y1004" s="9"/>
      <c r="Z1004" s="9"/>
      <c r="AA1004" s="9"/>
      <c r="AB1004" s="10"/>
      <c r="AC1004" s="8">
        <f>ROUND(959.2,2)</f>
        <v>959.2</v>
      </c>
      <c r="AD1004" s="9"/>
      <c r="AE1004" s="9"/>
      <c r="AF1004" s="9"/>
      <c r="AG1004" s="10"/>
      <c r="AH1004" s="8">
        <f t="shared" si="62"/>
        <v>0</v>
      </c>
      <c r="AI1004" s="9"/>
      <c r="AJ1004" s="10"/>
      <c r="AK1004" s="25"/>
    </row>
    <row r="1005" spans="1:37" x14ac:dyDescent="0.25">
      <c r="A1005" s="2"/>
      <c r="B1005" s="3"/>
      <c r="C1005" s="3"/>
      <c r="D1005" s="3"/>
      <c r="E1005" s="4"/>
      <c r="F1005" s="2"/>
      <c r="G1005" s="3"/>
      <c r="H1005" s="3"/>
      <c r="I1005" s="3"/>
      <c r="J1005" s="3"/>
      <c r="K1005" s="3"/>
      <c r="L1005" s="3"/>
      <c r="M1005" s="4"/>
      <c r="N1005" s="2"/>
      <c r="O1005" s="3"/>
      <c r="P1005" s="3"/>
      <c r="Q1005" s="3"/>
      <c r="R1005" s="4"/>
      <c r="S1005" s="2" t="s">
        <v>109</v>
      </c>
      <c r="T1005" s="3"/>
      <c r="U1005" s="3"/>
      <c r="V1005" s="3"/>
      <c r="W1005" s="4"/>
      <c r="X1005" s="8">
        <f>ROUND(40,2)</f>
        <v>40</v>
      </c>
      <c r="Y1005" s="9"/>
      <c r="Z1005" s="9"/>
      <c r="AA1005" s="9"/>
      <c r="AB1005" s="10"/>
      <c r="AC1005" s="8">
        <f>ROUND(20,2)</f>
        <v>20</v>
      </c>
      <c r="AD1005" s="9"/>
      <c r="AE1005" s="9"/>
      <c r="AF1005" s="9"/>
      <c r="AG1005" s="10"/>
      <c r="AH1005" s="8">
        <f t="shared" si="62"/>
        <v>0</v>
      </c>
      <c r="AI1005" s="9"/>
      <c r="AJ1005" s="10"/>
      <c r="AK1005" s="25"/>
    </row>
    <row r="1006" spans="1:37" x14ac:dyDescent="0.25">
      <c r="A1006" s="2"/>
      <c r="B1006" s="3"/>
      <c r="C1006" s="3"/>
      <c r="D1006" s="3"/>
      <c r="E1006" s="4"/>
      <c r="F1006" s="2"/>
      <c r="G1006" s="3"/>
      <c r="H1006" s="3"/>
      <c r="I1006" s="3"/>
      <c r="J1006" s="3"/>
      <c r="K1006" s="3"/>
      <c r="L1006" s="3"/>
      <c r="M1006" s="4"/>
      <c r="N1006" s="2"/>
      <c r="O1006" s="3"/>
      <c r="P1006" s="3"/>
      <c r="Q1006" s="3"/>
      <c r="R1006" s="4"/>
      <c r="S1006" s="2" t="s">
        <v>110</v>
      </c>
      <c r="T1006" s="3"/>
      <c r="U1006" s="3"/>
      <c r="V1006" s="3"/>
      <c r="W1006" s="4"/>
      <c r="X1006" s="8">
        <f>ROUND(40,2)</f>
        <v>40</v>
      </c>
      <c r="Y1006" s="9"/>
      <c r="Z1006" s="9"/>
      <c r="AA1006" s="9"/>
      <c r="AB1006" s="10"/>
      <c r="AC1006" s="8">
        <f>ROUND(959.2,2)</f>
        <v>959.2</v>
      </c>
      <c r="AD1006" s="9"/>
      <c r="AE1006" s="9"/>
      <c r="AF1006" s="9"/>
      <c r="AG1006" s="10"/>
      <c r="AH1006" s="8">
        <f t="shared" si="62"/>
        <v>0</v>
      </c>
      <c r="AI1006" s="9"/>
      <c r="AJ1006" s="10"/>
      <c r="AK1006" s="25"/>
    </row>
    <row r="1007" spans="1:37" x14ac:dyDescent="0.25">
      <c r="A1007" s="2"/>
      <c r="B1007" s="3"/>
      <c r="C1007" s="3"/>
      <c r="D1007" s="3"/>
      <c r="E1007" s="4"/>
      <c r="F1007" s="2"/>
      <c r="G1007" s="3"/>
      <c r="H1007" s="3"/>
      <c r="I1007" s="3"/>
      <c r="J1007" s="3"/>
      <c r="K1007" s="3"/>
      <c r="L1007" s="3"/>
      <c r="M1007" s="4"/>
      <c r="N1007" s="2"/>
      <c r="O1007" s="3"/>
      <c r="P1007" s="3"/>
      <c r="Q1007" s="3"/>
      <c r="R1007" s="4"/>
      <c r="S1007" s="2" t="s">
        <v>107</v>
      </c>
      <c r="T1007" s="3"/>
      <c r="U1007" s="3"/>
      <c r="V1007" s="3"/>
      <c r="W1007" s="4"/>
      <c r="X1007" s="8">
        <f>ROUND(48,2)</f>
        <v>48</v>
      </c>
      <c r="Y1007" s="9"/>
      <c r="Z1007" s="9"/>
      <c r="AA1007" s="9"/>
      <c r="AB1007" s="10"/>
      <c r="AC1007" s="8">
        <f>ROUND(1246.96,2)</f>
        <v>1246.96</v>
      </c>
      <c r="AD1007" s="9"/>
      <c r="AE1007" s="9"/>
      <c r="AF1007" s="9"/>
      <c r="AG1007" s="10"/>
      <c r="AH1007" s="8">
        <f t="shared" si="62"/>
        <v>0</v>
      </c>
      <c r="AI1007" s="9"/>
      <c r="AJ1007" s="10"/>
      <c r="AK1007" s="25"/>
    </row>
    <row r="1008" spans="1:37" x14ac:dyDescent="0.25">
      <c r="A1008" s="11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4"/>
      <c r="O1008" s="14"/>
      <c r="P1008" s="14"/>
      <c r="Q1008" s="14"/>
      <c r="R1008" s="14"/>
      <c r="S1008" s="12"/>
      <c r="T1008" s="12"/>
      <c r="U1008" s="12"/>
      <c r="V1008" s="12"/>
      <c r="W1008" s="12"/>
      <c r="X1008" s="15">
        <f>ROUND(280,2)</f>
        <v>280</v>
      </c>
      <c r="Y1008" s="15"/>
      <c r="Z1008" s="15"/>
      <c r="AA1008" s="15"/>
      <c r="AB1008" s="15"/>
      <c r="AC1008" s="15">
        <f>ROUND(5973.04,2)</f>
        <v>5973.04</v>
      </c>
      <c r="AD1008" s="15"/>
      <c r="AE1008" s="15"/>
      <c r="AF1008" s="15"/>
      <c r="AG1008" s="15"/>
      <c r="AH1008" s="15">
        <f t="shared" si="62"/>
        <v>0</v>
      </c>
      <c r="AI1008" s="15"/>
      <c r="AJ1008" s="16"/>
      <c r="AK1008" s="25"/>
    </row>
    <row r="1009" spans="1:37" x14ac:dyDescent="0.25">
      <c r="A1009" s="11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4" t="s">
        <v>88</v>
      </c>
      <c r="O1009" s="14"/>
      <c r="P1009" s="14"/>
      <c r="Q1009" s="14"/>
      <c r="R1009" s="14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24"/>
      <c r="AK1009" s="25"/>
    </row>
    <row r="1010" spans="1:37" x14ac:dyDescent="0.25">
      <c r="A1010" s="2"/>
      <c r="B1010" s="3"/>
      <c r="C1010" s="3"/>
      <c r="D1010" s="3"/>
      <c r="E1010" s="4"/>
      <c r="F1010" s="2"/>
      <c r="G1010" s="3"/>
      <c r="H1010" s="3"/>
      <c r="I1010" s="3"/>
      <c r="J1010" s="3"/>
      <c r="K1010" s="3"/>
      <c r="L1010" s="3"/>
      <c r="M1010" s="4"/>
      <c r="N1010" s="2"/>
      <c r="O1010" s="3"/>
      <c r="P1010" s="3"/>
      <c r="Q1010" s="3"/>
      <c r="R1010" s="4"/>
      <c r="S1010" s="2" t="s">
        <v>108</v>
      </c>
      <c r="T1010" s="3"/>
      <c r="U1010" s="3"/>
      <c r="V1010" s="3"/>
      <c r="W1010" s="4"/>
      <c r="X1010" s="8">
        <f>ROUND(48.75,2)</f>
        <v>48.75</v>
      </c>
      <c r="Y1010" s="9"/>
      <c r="Z1010" s="9"/>
      <c r="AA1010" s="9"/>
      <c r="AB1010" s="10"/>
      <c r="AC1010" s="8">
        <f>ROUND(1377,2)</f>
        <v>1377</v>
      </c>
      <c r="AD1010" s="9"/>
      <c r="AE1010" s="9"/>
      <c r="AF1010" s="9"/>
      <c r="AG1010" s="10"/>
      <c r="AH1010" s="8">
        <f t="shared" ref="AH1010:AH1019" si="63">ROUND(0,2)</f>
        <v>0</v>
      </c>
      <c r="AI1010" s="9"/>
      <c r="AJ1010" s="10"/>
      <c r="AK1010" s="25"/>
    </row>
    <row r="1011" spans="1:37" x14ac:dyDescent="0.25">
      <c r="A1011" s="2"/>
      <c r="B1011" s="3"/>
      <c r="C1011" s="3"/>
      <c r="D1011" s="3"/>
      <c r="E1011" s="4"/>
      <c r="F1011" s="2"/>
      <c r="G1011" s="3"/>
      <c r="H1011" s="3"/>
      <c r="I1011" s="3"/>
      <c r="J1011" s="3"/>
      <c r="K1011" s="3"/>
      <c r="L1011" s="3"/>
      <c r="M1011" s="4"/>
      <c r="N1011" s="2"/>
      <c r="O1011" s="3"/>
      <c r="P1011" s="3"/>
      <c r="Q1011" s="3"/>
      <c r="R1011" s="4"/>
      <c r="S1011" s="2" t="s">
        <v>112</v>
      </c>
      <c r="T1011" s="3"/>
      <c r="U1011" s="3"/>
      <c r="V1011" s="3"/>
      <c r="W1011" s="4"/>
      <c r="X1011" s="8">
        <f>ROUND(8.75,2)</f>
        <v>8.75</v>
      </c>
      <c r="Y1011" s="9"/>
      <c r="Z1011" s="9"/>
      <c r="AA1011" s="9"/>
      <c r="AB1011" s="10"/>
      <c r="AC1011" s="8">
        <f>ROUND(340.2,2)</f>
        <v>340.2</v>
      </c>
      <c r="AD1011" s="9"/>
      <c r="AE1011" s="9"/>
      <c r="AF1011" s="9"/>
      <c r="AG1011" s="10"/>
      <c r="AH1011" s="8">
        <f t="shared" si="63"/>
        <v>0</v>
      </c>
      <c r="AI1011" s="9"/>
      <c r="AJ1011" s="10"/>
      <c r="AK1011" s="25"/>
    </row>
    <row r="1012" spans="1:37" x14ac:dyDescent="0.25">
      <c r="A1012" s="2"/>
      <c r="B1012" s="3"/>
      <c r="C1012" s="3"/>
      <c r="D1012" s="3"/>
      <c r="E1012" s="4"/>
      <c r="F1012" s="2"/>
      <c r="G1012" s="3"/>
      <c r="H1012" s="3"/>
      <c r="I1012" s="3"/>
      <c r="J1012" s="3"/>
      <c r="K1012" s="3"/>
      <c r="L1012" s="3"/>
      <c r="M1012" s="4"/>
      <c r="N1012" s="2"/>
      <c r="O1012" s="3"/>
      <c r="P1012" s="3"/>
      <c r="Q1012" s="3"/>
      <c r="R1012" s="4"/>
      <c r="S1012" s="2" t="s">
        <v>111</v>
      </c>
      <c r="T1012" s="3"/>
      <c r="U1012" s="3"/>
      <c r="V1012" s="3"/>
      <c r="W1012" s="4"/>
      <c r="X1012" s="8">
        <f>ROUND(8.75,2)</f>
        <v>8.75</v>
      </c>
      <c r="Y1012" s="9"/>
      <c r="Z1012" s="9"/>
      <c r="AA1012" s="9"/>
      <c r="AB1012" s="10"/>
      <c r="AC1012" s="8">
        <f>ROUND(340.2,2)</f>
        <v>340.2</v>
      </c>
      <c r="AD1012" s="9"/>
      <c r="AE1012" s="9"/>
      <c r="AF1012" s="9"/>
      <c r="AG1012" s="10"/>
      <c r="AH1012" s="8">
        <f t="shared" si="63"/>
        <v>0</v>
      </c>
      <c r="AI1012" s="9"/>
      <c r="AJ1012" s="10"/>
      <c r="AK1012" s="25"/>
    </row>
    <row r="1013" spans="1:37" x14ac:dyDescent="0.25">
      <c r="A1013" s="2"/>
      <c r="B1013" s="3"/>
      <c r="C1013" s="3"/>
      <c r="D1013" s="3"/>
      <c r="E1013" s="4"/>
      <c r="F1013" s="2"/>
      <c r="G1013" s="3"/>
      <c r="H1013" s="3"/>
      <c r="I1013" s="3"/>
      <c r="J1013" s="3"/>
      <c r="K1013" s="3"/>
      <c r="L1013" s="3"/>
      <c r="M1013" s="4"/>
      <c r="N1013" s="2"/>
      <c r="O1013" s="3"/>
      <c r="P1013" s="3"/>
      <c r="Q1013" s="3"/>
      <c r="R1013" s="4"/>
      <c r="S1013" s="2" t="s">
        <v>106</v>
      </c>
      <c r="T1013" s="3"/>
      <c r="U1013" s="3"/>
      <c r="V1013" s="3"/>
      <c r="W1013" s="4"/>
      <c r="X1013" s="8">
        <f>ROUND(8.75,2)</f>
        <v>8.75</v>
      </c>
      <c r="Y1013" s="9"/>
      <c r="Z1013" s="9"/>
      <c r="AA1013" s="9"/>
      <c r="AB1013" s="10"/>
      <c r="AC1013" s="8">
        <f>ROUND(6.5625,2)</f>
        <v>6.56</v>
      </c>
      <c r="AD1013" s="9"/>
      <c r="AE1013" s="9"/>
      <c r="AF1013" s="9"/>
      <c r="AG1013" s="10"/>
      <c r="AH1013" s="8">
        <f t="shared" si="63"/>
        <v>0</v>
      </c>
      <c r="AI1013" s="9"/>
      <c r="AJ1013" s="10"/>
      <c r="AK1013" s="25"/>
    </row>
    <row r="1014" spans="1:37" x14ac:dyDescent="0.25">
      <c r="A1014" s="2"/>
      <c r="B1014" s="3"/>
      <c r="C1014" s="3"/>
      <c r="D1014" s="3"/>
      <c r="E1014" s="4"/>
      <c r="F1014" s="2"/>
      <c r="G1014" s="3"/>
      <c r="H1014" s="3"/>
      <c r="I1014" s="3"/>
      <c r="J1014" s="3"/>
      <c r="K1014" s="3"/>
      <c r="L1014" s="3"/>
      <c r="M1014" s="4"/>
      <c r="N1014" s="2"/>
      <c r="O1014" s="3"/>
      <c r="P1014" s="3"/>
      <c r="Q1014" s="3"/>
      <c r="R1014" s="4"/>
      <c r="S1014" s="2" t="s">
        <v>104</v>
      </c>
      <c r="T1014" s="3"/>
      <c r="U1014" s="3"/>
      <c r="V1014" s="3"/>
      <c r="W1014" s="4"/>
      <c r="X1014" s="8">
        <f>ROUND(40,2)</f>
        <v>40</v>
      </c>
      <c r="Y1014" s="9"/>
      <c r="Z1014" s="9"/>
      <c r="AA1014" s="9"/>
      <c r="AB1014" s="10"/>
      <c r="AC1014" s="8">
        <f>ROUND(1036.8,2)</f>
        <v>1036.8</v>
      </c>
      <c r="AD1014" s="9"/>
      <c r="AE1014" s="9"/>
      <c r="AF1014" s="9"/>
      <c r="AG1014" s="10"/>
      <c r="AH1014" s="8">
        <f t="shared" si="63"/>
        <v>0</v>
      </c>
      <c r="AI1014" s="9"/>
      <c r="AJ1014" s="10"/>
      <c r="AK1014" s="25"/>
    </row>
    <row r="1015" spans="1:37" x14ac:dyDescent="0.25">
      <c r="A1015" s="2"/>
      <c r="B1015" s="3"/>
      <c r="C1015" s="3"/>
      <c r="D1015" s="3"/>
      <c r="E1015" s="4"/>
      <c r="F1015" s="2"/>
      <c r="G1015" s="3"/>
      <c r="H1015" s="3"/>
      <c r="I1015" s="3"/>
      <c r="J1015" s="3"/>
      <c r="K1015" s="3"/>
      <c r="L1015" s="3"/>
      <c r="M1015" s="4"/>
      <c r="N1015" s="2"/>
      <c r="O1015" s="3"/>
      <c r="P1015" s="3"/>
      <c r="Q1015" s="3"/>
      <c r="R1015" s="4"/>
      <c r="S1015" s="2" t="s">
        <v>110</v>
      </c>
      <c r="T1015" s="3"/>
      <c r="U1015" s="3"/>
      <c r="V1015" s="3"/>
      <c r="W1015" s="4"/>
      <c r="X1015" s="8">
        <f>ROUND(40,2)</f>
        <v>40</v>
      </c>
      <c r="Y1015" s="9"/>
      <c r="Z1015" s="9"/>
      <c r="AA1015" s="9"/>
      <c r="AB1015" s="10"/>
      <c r="AC1015" s="8">
        <f>ROUND(1036.8,2)</f>
        <v>1036.8</v>
      </c>
      <c r="AD1015" s="9"/>
      <c r="AE1015" s="9"/>
      <c r="AF1015" s="9"/>
      <c r="AG1015" s="10"/>
      <c r="AH1015" s="8">
        <f t="shared" si="63"/>
        <v>0</v>
      </c>
      <c r="AI1015" s="9"/>
      <c r="AJ1015" s="10"/>
      <c r="AK1015" s="25"/>
    </row>
    <row r="1016" spans="1:37" x14ac:dyDescent="0.25">
      <c r="A1016" s="2"/>
      <c r="B1016" s="3"/>
      <c r="C1016" s="3"/>
      <c r="D1016" s="3"/>
      <c r="E1016" s="4"/>
      <c r="F1016" s="2"/>
      <c r="G1016" s="3"/>
      <c r="H1016" s="3"/>
      <c r="I1016" s="3"/>
      <c r="J1016" s="3"/>
      <c r="K1016" s="3"/>
      <c r="L1016" s="3"/>
      <c r="M1016" s="4"/>
      <c r="N1016" s="2"/>
      <c r="O1016" s="3"/>
      <c r="P1016" s="3"/>
      <c r="Q1016" s="3"/>
      <c r="R1016" s="4"/>
      <c r="S1016" s="2" t="s">
        <v>105</v>
      </c>
      <c r="T1016" s="3"/>
      <c r="U1016" s="3"/>
      <c r="V1016" s="3"/>
      <c r="W1016" s="4"/>
      <c r="X1016" s="8">
        <f>ROUND(40,2)</f>
        <v>40</v>
      </c>
      <c r="Y1016" s="9"/>
      <c r="Z1016" s="9"/>
      <c r="AA1016" s="9"/>
      <c r="AB1016" s="10"/>
      <c r="AC1016" s="8">
        <f>ROUND(1036.8,2)</f>
        <v>1036.8</v>
      </c>
      <c r="AD1016" s="9"/>
      <c r="AE1016" s="9"/>
      <c r="AF1016" s="9"/>
      <c r="AG1016" s="10"/>
      <c r="AH1016" s="8">
        <f t="shared" si="63"/>
        <v>0</v>
      </c>
      <c r="AI1016" s="9"/>
      <c r="AJ1016" s="10"/>
      <c r="AK1016" s="25"/>
    </row>
    <row r="1017" spans="1:37" x14ac:dyDescent="0.25">
      <c r="A1017" s="2"/>
      <c r="B1017" s="3"/>
      <c r="C1017" s="3"/>
      <c r="D1017" s="3"/>
      <c r="E1017" s="4"/>
      <c r="F1017" s="2"/>
      <c r="G1017" s="3"/>
      <c r="H1017" s="3"/>
      <c r="I1017" s="3"/>
      <c r="J1017" s="3"/>
      <c r="K1017" s="3"/>
      <c r="L1017" s="3"/>
      <c r="M1017" s="4"/>
      <c r="N1017" s="2"/>
      <c r="O1017" s="3"/>
      <c r="P1017" s="3"/>
      <c r="Q1017" s="3"/>
      <c r="R1017" s="4"/>
      <c r="S1017" s="2" t="s">
        <v>109</v>
      </c>
      <c r="T1017" s="3"/>
      <c r="U1017" s="3"/>
      <c r="V1017" s="3"/>
      <c r="W1017" s="4"/>
      <c r="X1017" s="8">
        <f>ROUND(40,2)</f>
        <v>40</v>
      </c>
      <c r="Y1017" s="9"/>
      <c r="Z1017" s="9"/>
      <c r="AA1017" s="9"/>
      <c r="AB1017" s="10"/>
      <c r="AC1017" s="8">
        <f>ROUND(20,2)</f>
        <v>20</v>
      </c>
      <c r="AD1017" s="9"/>
      <c r="AE1017" s="9"/>
      <c r="AF1017" s="9"/>
      <c r="AG1017" s="10"/>
      <c r="AH1017" s="8">
        <f t="shared" si="63"/>
        <v>0</v>
      </c>
      <c r="AI1017" s="9"/>
      <c r="AJ1017" s="10"/>
      <c r="AK1017" s="25"/>
    </row>
    <row r="1018" spans="1:37" x14ac:dyDescent="0.25">
      <c r="A1018" s="2"/>
      <c r="B1018" s="3"/>
      <c r="C1018" s="3"/>
      <c r="D1018" s="3"/>
      <c r="E1018" s="4"/>
      <c r="F1018" s="2"/>
      <c r="G1018" s="3"/>
      <c r="H1018" s="3"/>
      <c r="I1018" s="3"/>
      <c r="J1018" s="3"/>
      <c r="K1018" s="3"/>
      <c r="L1018" s="3"/>
      <c r="M1018" s="4"/>
      <c r="N1018" s="2"/>
      <c r="O1018" s="3"/>
      <c r="P1018" s="3"/>
      <c r="Q1018" s="3"/>
      <c r="R1018" s="4"/>
      <c r="S1018" s="2" t="s">
        <v>107</v>
      </c>
      <c r="T1018" s="3"/>
      <c r="U1018" s="3"/>
      <c r="V1018" s="3"/>
      <c r="W1018" s="4"/>
      <c r="X1018" s="8">
        <f>ROUND(48.75,2)</f>
        <v>48.75</v>
      </c>
      <c r="Y1018" s="9"/>
      <c r="Z1018" s="9"/>
      <c r="AA1018" s="9"/>
      <c r="AB1018" s="10"/>
      <c r="AC1018" s="8">
        <f>ROUND(1377,2)</f>
        <v>1377</v>
      </c>
      <c r="AD1018" s="9"/>
      <c r="AE1018" s="9"/>
      <c r="AF1018" s="9"/>
      <c r="AG1018" s="10"/>
      <c r="AH1018" s="8">
        <f t="shared" si="63"/>
        <v>0</v>
      </c>
      <c r="AI1018" s="9"/>
      <c r="AJ1018" s="10"/>
      <c r="AK1018" s="25"/>
    </row>
    <row r="1019" spans="1:37" x14ac:dyDescent="0.25">
      <c r="A1019" s="11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4"/>
      <c r="O1019" s="14"/>
      <c r="P1019" s="14"/>
      <c r="Q1019" s="14"/>
      <c r="R1019" s="14"/>
      <c r="S1019" s="12"/>
      <c r="T1019" s="12"/>
      <c r="U1019" s="12"/>
      <c r="V1019" s="12"/>
      <c r="W1019" s="12"/>
      <c r="X1019" s="15">
        <f>ROUND(283.75,2)</f>
        <v>283.75</v>
      </c>
      <c r="Y1019" s="15"/>
      <c r="Z1019" s="15"/>
      <c r="AA1019" s="15"/>
      <c r="AB1019" s="15"/>
      <c r="AC1019" s="15">
        <f>ROUND(6571.3625,2)</f>
        <v>6571.36</v>
      </c>
      <c r="AD1019" s="15"/>
      <c r="AE1019" s="15"/>
      <c r="AF1019" s="15"/>
      <c r="AG1019" s="15"/>
      <c r="AH1019" s="15">
        <f t="shared" si="63"/>
        <v>0</v>
      </c>
      <c r="AI1019" s="15"/>
      <c r="AJ1019" s="16"/>
      <c r="AK1019" s="25"/>
    </row>
    <row r="1020" spans="1:37" x14ac:dyDescent="0.25">
      <c r="A1020" s="11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4" t="s">
        <v>89</v>
      </c>
      <c r="O1020" s="14"/>
      <c r="P1020" s="14"/>
      <c r="Q1020" s="14"/>
      <c r="R1020" s="14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24"/>
      <c r="AK1020" s="25"/>
    </row>
    <row r="1021" spans="1:37" x14ac:dyDescent="0.25">
      <c r="A1021" s="2"/>
      <c r="B1021" s="3"/>
      <c r="C1021" s="3"/>
      <c r="D1021" s="3"/>
      <c r="E1021" s="4"/>
      <c r="F1021" s="2"/>
      <c r="G1021" s="3"/>
      <c r="H1021" s="3"/>
      <c r="I1021" s="3"/>
      <c r="J1021" s="3"/>
      <c r="K1021" s="3"/>
      <c r="L1021" s="3"/>
      <c r="M1021" s="4"/>
      <c r="N1021" s="2"/>
      <c r="O1021" s="3"/>
      <c r="P1021" s="3"/>
      <c r="Q1021" s="3"/>
      <c r="R1021" s="4"/>
      <c r="S1021" s="2" t="s">
        <v>105</v>
      </c>
      <c r="T1021" s="3"/>
      <c r="U1021" s="3"/>
      <c r="V1021" s="3"/>
      <c r="W1021" s="4"/>
      <c r="X1021" s="8">
        <f>ROUND(40,2)</f>
        <v>40</v>
      </c>
      <c r="Y1021" s="9"/>
      <c r="Z1021" s="9"/>
      <c r="AA1021" s="9"/>
      <c r="AB1021" s="10"/>
      <c r="AC1021" s="8">
        <f>ROUND(959.2,2)</f>
        <v>959.2</v>
      </c>
      <c r="AD1021" s="9"/>
      <c r="AE1021" s="9"/>
      <c r="AF1021" s="9"/>
      <c r="AG1021" s="10"/>
      <c r="AH1021" s="8">
        <f t="shared" ref="AH1021:AH1030" si="64">ROUND(0,2)</f>
        <v>0</v>
      </c>
      <c r="AI1021" s="9"/>
      <c r="AJ1021" s="10"/>
      <c r="AK1021" s="25"/>
    </row>
    <row r="1022" spans="1:37" x14ac:dyDescent="0.25">
      <c r="A1022" s="2"/>
      <c r="B1022" s="3"/>
      <c r="C1022" s="3"/>
      <c r="D1022" s="3"/>
      <c r="E1022" s="4"/>
      <c r="F1022" s="2"/>
      <c r="G1022" s="3"/>
      <c r="H1022" s="3"/>
      <c r="I1022" s="3"/>
      <c r="J1022" s="3"/>
      <c r="K1022" s="3"/>
      <c r="L1022" s="3"/>
      <c r="M1022" s="4"/>
      <c r="N1022" s="2"/>
      <c r="O1022" s="3"/>
      <c r="P1022" s="3"/>
      <c r="Q1022" s="3"/>
      <c r="R1022" s="4"/>
      <c r="S1022" s="2" t="s">
        <v>106</v>
      </c>
      <c r="T1022" s="3"/>
      <c r="U1022" s="3"/>
      <c r="V1022" s="3"/>
      <c r="W1022" s="4"/>
      <c r="X1022" s="8">
        <f>ROUND(12,2)</f>
        <v>12</v>
      </c>
      <c r="Y1022" s="9"/>
      <c r="Z1022" s="9"/>
      <c r="AA1022" s="9"/>
      <c r="AB1022" s="10"/>
      <c r="AC1022" s="8">
        <f>ROUND(9,2)</f>
        <v>9</v>
      </c>
      <c r="AD1022" s="9"/>
      <c r="AE1022" s="9"/>
      <c r="AF1022" s="9"/>
      <c r="AG1022" s="10"/>
      <c r="AH1022" s="8">
        <f t="shared" si="64"/>
        <v>0</v>
      </c>
      <c r="AI1022" s="9"/>
      <c r="AJ1022" s="10"/>
      <c r="AK1022" s="25"/>
    </row>
    <row r="1023" spans="1:37" x14ac:dyDescent="0.25">
      <c r="A1023" s="2"/>
      <c r="B1023" s="3"/>
      <c r="C1023" s="3"/>
      <c r="D1023" s="3"/>
      <c r="E1023" s="4"/>
      <c r="F1023" s="2"/>
      <c r="G1023" s="3"/>
      <c r="H1023" s="3"/>
      <c r="I1023" s="3"/>
      <c r="J1023" s="3"/>
      <c r="K1023" s="3"/>
      <c r="L1023" s="3"/>
      <c r="M1023" s="4"/>
      <c r="N1023" s="2"/>
      <c r="O1023" s="3"/>
      <c r="P1023" s="3"/>
      <c r="Q1023" s="3"/>
      <c r="R1023" s="4"/>
      <c r="S1023" s="2" t="s">
        <v>108</v>
      </c>
      <c r="T1023" s="3"/>
      <c r="U1023" s="3"/>
      <c r="V1023" s="3"/>
      <c r="W1023" s="4"/>
      <c r="X1023" s="8">
        <f>ROUND(52,2)</f>
        <v>52</v>
      </c>
      <c r="Y1023" s="9"/>
      <c r="Z1023" s="9"/>
      <c r="AA1023" s="9"/>
      <c r="AB1023" s="10"/>
      <c r="AC1023" s="8">
        <f>ROUND(1390.84,2)</f>
        <v>1390.84</v>
      </c>
      <c r="AD1023" s="9"/>
      <c r="AE1023" s="9"/>
      <c r="AF1023" s="9"/>
      <c r="AG1023" s="10"/>
      <c r="AH1023" s="8">
        <f t="shared" si="64"/>
        <v>0</v>
      </c>
      <c r="AI1023" s="9"/>
      <c r="AJ1023" s="10"/>
      <c r="AK1023" s="25"/>
    </row>
    <row r="1024" spans="1:37" x14ac:dyDescent="0.25">
      <c r="A1024" s="2"/>
      <c r="B1024" s="3"/>
      <c r="C1024" s="3"/>
      <c r="D1024" s="3"/>
      <c r="E1024" s="4"/>
      <c r="F1024" s="2"/>
      <c r="G1024" s="3"/>
      <c r="H1024" s="3"/>
      <c r="I1024" s="3"/>
      <c r="J1024" s="3"/>
      <c r="K1024" s="3"/>
      <c r="L1024" s="3"/>
      <c r="M1024" s="4"/>
      <c r="N1024" s="2"/>
      <c r="O1024" s="3"/>
      <c r="P1024" s="3"/>
      <c r="Q1024" s="3"/>
      <c r="R1024" s="4"/>
      <c r="S1024" s="2" t="s">
        <v>112</v>
      </c>
      <c r="T1024" s="3"/>
      <c r="U1024" s="3"/>
      <c r="V1024" s="3"/>
      <c r="W1024" s="4"/>
      <c r="X1024" s="8">
        <f>ROUND(12,2)</f>
        <v>12</v>
      </c>
      <c r="Y1024" s="9"/>
      <c r="Z1024" s="9"/>
      <c r="AA1024" s="9"/>
      <c r="AB1024" s="10"/>
      <c r="AC1024" s="8">
        <f>ROUND(431.64,2)</f>
        <v>431.64</v>
      </c>
      <c r="AD1024" s="9"/>
      <c r="AE1024" s="9"/>
      <c r="AF1024" s="9"/>
      <c r="AG1024" s="10"/>
      <c r="AH1024" s="8">
        <f t="shared" si="64"/>
        <v>0</v>
      </c>
      <c r="AI1024" s="9"/>
      <c r="AJ1024" s="10"/>
      <c r="AK1024" s="25"/>
    </row>
    <row r="1025" spans="1:37" x14ac:dyDescent="0.25">
      <c r="A1025" s="2"/>
      <c r="B1025" s="3"/>
      <c r="C1025" s="3"/>
      <c r="D1025" s="3"/>
      <c r="E1025" s="4"/>
      <c r="F1025" s="2"/>
      <c r="G1025" s="3"/>
      <c r="H1025" s="3"/>
      <c r="I1025" s="3"/>
      <c r="J1025" s="3"/>
      <c r="K1025" s="3"/>
      <c r="L1025" s="3"/>
      <c r="M1025" s="4"/>
      <c r="N1025" s="2"/>
      <c r="O1025" s="3"/>
      <c r="P1025" s="3"/>
      <c r="Q1025" s="3"/>
      <c r="R1025" s="4"/>
      <c r="S1025" s="2" t="s">
        <v>111</v>
      </c>
      <c r="T1025" s="3"/>
      <c r="U1025" s="3"/>
      <c r="V1025" s="3"/>
      <c r="W1025" s="4"/>
      <c r="X1025" s="8">
        <f>ROUND(12,2)</f>
        <v>12</v>
      </c>
      <c r="Y1025" s="9"/>
      <c r="Z1025" s="9"/>
      <c r="AA1025" s="9"/>
      <c r="AB1025" s="10"/>
      <c r="AC1025" s="8">
        <f>ROUND(431.64,2)</f>
        <v>431.64</v>
      </c>
      <c r="AD1025" s="9"/>
      <c r="AE1025" s="9"/>
      <c r="AF1025" s="9"/>
      <c r="AG1025" s="10"/>
      <c r="AH1025" s="8">
        <f t="shared" si="64"/>
        <v>0</v>
      </c>
      <c r="AI1025" s="9"/>
      <c r="AJ1025" s="10"/>
      <c r="AK1025" s="25"/>
    </row>
    <row r="1026" spans="1:37" x14ac:dyDescent="0.25">
      <c r="A1026" s="2"/>
      <c r="B1026" s="3"/>
      <c r="C1026" s="3"/>
      <c r="D1026" s="3"/>
      <c r="E1026" s="4"/>
      <c r="F1026" s="2"/>
      <c r="G1026" s="3"/>
      <c r="H1026" s="3"/>
      <c r="I1026" s="3"/>
      <c r="J1026" s="3"/>
      <c r="K1026" s="3"/>
      <c r="L1026" s="3"/>
      <c r="M1026" s="4"/>
      <c r="N1026" s="2"/>
      <c r="O1026" s="3"/>
      <c r="P1026" s="3"/>
      <c r="Q1026" s="3"/>
      <c r="R1026" s="4"/>
      <c r="S1026" s="2" t="s">
        <v>104</v>
      </c>
      <c r="T1026" s="3"/>
      <c r="U1026" s="3"/>
      <c r="V1026" s="3"/>
      <c r="W1026" s="4"/>
      <c r="X1026" s="8">
        <f>ROUND(40,2)</f>
        <v>40</v>
      </c>
      <c r="Y1026" s="9"/>
      <c r="Z1026" s="9"/>
      <c r="AA1026" s="9"/>
      <c r="AB1026" s="10"/>
      <c r="AC1026" s="8">
        <f>ROUND(959.2,2)</f>
        <v>959.2</v>
      </c>
      <c r="AD1026" s="9"/>
      <c r="AE1026" s="9"/>
      <c r="AF1026" s="9"/>
      <c r="AG1026" s="10"/>
      <c r="AH1026" s="8">
        <f t="shared" si="64"/>
        <v>0</v>
      </c>
      <c r="AI1026" s="9"/>
      <c r="AJ1026" s="10"/>
      <c r="AK1026" s="25"/>
    </row>
    <row r="1027" spans="1:37" x14ac:dyDescent="0.25">
      <c r="A1027" s="2"/>
      <c r="B1027" s="3"/>
      <c r="C1027" s="3"/>
      <c r="D1027" s="3"/>
      <c r="E1027" s="4"/>
      <c r="F1027" s="2"/>
      <c r="G1027" s="3"/>
      <c r="H1027" s="3"/>
      <c r="I1027" s="3"/>
      <c r="J1027" s="3"/>
      <c r="K1027" s="3"/>
      <c r="L1027" s="3"/>
      <c r="M1027" s="4"/>
      <c r="N1027" s="2"/>
      <c r="O1027" s="3"/>
      <c r="P1027" s="3"/>
      <c r="Q1027" s="3"/>
      <c r="R1027" s="4"/>
      <c r="S1027" s="2" t="s">
        <v>110</v>
      </c>
      <c r="T1027" s="3"/>
      <c r="U1027" s="3"/>
      <c r="V1027" s="3"/>
      <c r="W1027" s="4"/>
      <c r="X1027" s="8">
        <f>ROUND(40,2)</f>
        <v>40</v>
      </c>
      <c r="Y1027" s="9"/>
      <c r="Z1027" s="9"/>
      <c r="AA1027" s="9"/>
      <c r="AB1027" s="10"/>
      <c r="AC1027" s="8">
        <f>ROUND(959.2,2)</f>
        <v>959.2</v>
      </c>
      <c r="AD1027" s="9"/>
      <c r="AE1027" s="9"/>
      <c r="AF1027" s="9"/>
      <c r="AG1027" s="10"/>
      <c r="AH1027" s="8">
        <f t="shared" si="64"/>
        <v>0</v>
      </c>
      <c r="AI1027" s="9"/>
      <c r="AJ1027" s="10"/>
      <c r="AK1027" s="25"/>
    </row>
    <row r="1028" spans="1:37" x14ac:dyDescent="0.25">
      <c r="A1028" s="2"/>
      <c r="B1028" s="3"/>
      <c r="C1028" s="3"/>
      <c r="D1028" s="3"/>
      <c r="E1028" s="4"/>
      <c r="F1028" s="2"/>
      <c r="G1028" s="3"/>
      <c r="H1028" s="3"/>
      <c r="I1028" s="3"/>
      <c r="J1028" s="3"/>
      <c r="K1028" s="3"/>
      <c r="L1028" s="3"/>
      <c r="M1028" s="4"/>
      <c r="N1028" s="2"/>
      <c r="O1028" s="3"/>
      <c r="P1028" s="3"/>
      <c r="Q1028" s="3"/>
      <c r="R1028" s="4"/>
      <c r="S1028" s="2" t="s">
        <v>107</v>
      </c>
      <c r="T1028" s="3"/>
      <c r="U1028" s="3"/>
      <c r="V1028" s="3"/>
      <c r="W1028" s="4"/>
      <c r="X1028" s="8">
        <f>ROUND(52,2)</f>
        <v>52</v>
      </c>
      <c r="Y1028" s="9"/>
      <c r="Z1028" s="9"/>
      <c r="AA1028" s="9"/>
      <c r="AB1028" s="10"/>
      <c r="AC1028" s="8">
        <f>ROUND(1390.84,2)</f>
        <v>1390.84</v>
      </c>
      <c r="AD1028" s="9"/>
      <c r="AE1028" s="9"/>
      <c r="AF1028" s="9"/>
      <c r="AG1028" s="10"/>
      <c r="AH1028" s="8">
        <f t="shared" si="64"/>
        <v>0</v>
      </c>
      <c r="AI1028" s="9"/>
      <c r="AJ1028" s="10"/>
      <c r="AK1028" s="25"/>
    </row>
    <row r="1029" spans="1:37" x14ac:dyDescent="0.25">
      <c r="A1029" s="2"/>
      <c r="B1029" s="3"/>
      <c r="C1029" s="3"/>
      <c r="D1029" s="3"/>
      <c r="E1029" s="4"/>
      <c r="F1029" s="2"/>
      <c r="G1029" s="3"/>
      <c r="H1029" s="3"/>
      <c r="I1029" s="3"/>
      <c r="J1029" s="3"/>
      <c r="K1029" s="3"/>
      <c r="L1029" s="3"/>
      <c r="M1029" s="4"/>
      <c r="N1029" s="2"/>
      <c r="O1029" s="3"/>
      <c r="P1029" s="3"/>
      <c r="Q1029" s="3"/>
      <c r="R1029" s="4"/>
      <c r="S1029" s="2" t="s">
        <v>109</v>
      </c>
      <c r="T1029" s="3"/>
      <c r="U1029" s="3"/>
      <c r="V1029" s="3"/>
      <c r="W1029" s="4"/>
      <c r="X1029" s="8">
        <f>ROUND(40,2)</f>
        <v>40</v>
      </c>
      <c r="Y1029" s="9"/>
      <c r="Z1029" s="9"/>
      <c r="AA1029" s="9"/>
      <c r="AB1029" s="10"/>
      <c r="AC1029" s="8">
        <f>ROUND(20,2)</f>
        <v>20</v>
      </c>
      <c r="AD1029" s="9"/>
      <c r="AE1029" s="9"/>
      <c r="AF1029" s="9"/>
      <c r="AG1029" s="10"/>
      <c r="AH1029" s="8">
        <f t="shared" si="64"/>
        <v>0</v>
      </c>
      <c r="AI1029" s="9"/>
      <c r="AJ1029" s="10"/>
      <c r="AK1029" s="25"/>
    </row>
    <row r="1030" spans="1:37" x14ac:dyDescent="0.25">
      <c r="A1030" s="11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4"/>
      <c r="O1030" s="14"/>
      <c r="P1030" s="14"/>
      <c r="Q1030" s="14"/>
      <c r="R1030" s="14"/>
      <c r="S1030" s="12"/>
      <c r="T1030" s="12"/>
      <c r="U1030" s="12"/>
      <c r="V1030" s="12"/>
      <c r="W1030" s="12"/>
      <c r="X1030" s="15">
        <f>ROUND(300,2)</f>
        <v>300</v>
      </c>
      <c r="Y1030" s="15"/>
      <c r="Z1030" s="15"/>
      <c r="AA1030" s="15"/>
      <c r="AB1030" s="15"/>
      <c r="AC1030" s="15">
        <f>ROUND(6551.55999999999,2)</f>
        <v>6551.56</v>
      </c>
      <c r="AD1030" s="15"/>
      <c r="AE1030" s="15"/>
      <c r="AF1030" s="15"/>
      <c r="AG1030" s="15"/>
      <c r="AH1030" s="15">
        <f t="shared" si="64"/>
        <v>0</v>
      </c>
      <c r="AI1030" s="15"/>
      <c r="AJ1030" s="16"/>
      <c r="AK1030" s="25"/>
    </row>
    <row r="1031" spans="1:37" x14ac:dyDescent="0.25">
      <c r="A1031" s="11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4" t="s">
        <v>91</v>
      </c>
      <c r="O1031" s="14"/>
      <c r="P1031" s="14"/>
      <c r="Q1031" s="14"/>
      <c r="R1031" s="14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24"/>
      <c r="AK1031" s="25"/>
    </row>
    <row r="1032" spans="1:37" x14ac:dyDescent="0.25">
      <c r="A1032" s="2"/>
      <c r="B1032" s="3"/>
      <c r="C1032" s="3"/>
      <c r="D1032" s="3"/>
      <c r="E1032" s="4"/>
      <c r="F1032" s="2"/>
      <c r="G1032" s="3"/>
      <c r="H1032" s="3"/>
      <c r="I1032" s="3"/>
      <c r="J1032" s="3"/>
      <c r="K1032" s="3"/>
      <c r="L1032" s="3"/>
      <c r="M1032" s="4"/>
      <c r="N1032" s="2"/>
      <c r="O1032" s="3"/>
      <c r="P1032" s="3"/>
      <c r="Q1032" s="3"/>
      <c r="R1032" s="4"/>
      <c r="S1032" s="2" t="s">
        <v>108</v>
      </c>
      <c r="T1032" s="3"/>
      <c r="U1032" s="3"/>
      <c r="V1032" s="3"/>
      <c r="W1032" s="4"/>
      <c r="X1032" s="8">
        <f>ROUND(52.25,2)</f>
        <v>52.25</v>
      </c>
      <c r="Y1032" s="9"/>
      <c r="Z1032" s="9"/>
      <c r="AA1032" s="9"/>
      <c r="AB1032" s="10"/>
      <c r="AC1032" s="8">
        <f>ROUND(1430.1875,2)</f>
        <v>1430.19</v>
      </c>
      <c r="AD1032" s="9"/>
      <c r="AE1032" s="9"/>
      <c r="AF1032" s="9"/>
      <c r="AG1032" s="10"/>
      <c r="AH1032" s="8">
        <f t="shared" ref="AH1032:AH1041" si="65">ROUND(0,2)</f>
        <v>0</v>
      </c>
      <c r="AI1032" s="9"/>
      <c r="AJ1032" s="10"/>
      <c r="AK1032" s="25"/>
    </row>
    <row r="1033" spans="1:37" x14ac:dyDescent="0.25">
      <c r="A1033" s="2"/>
      <c r="B1033" s="3"/>
      <c r="C1033" s="3"/>
      <c r="D1033" s="3"/>
      <c r="E1033" s="4"/>
      <c r="F1033" s="2"/>
      <c r="G1033" s="3"/>
      <c r="H1033" s="3"/>
      <c r="I1033" s="3"/>
      <c r="J1033" s="3"/>
      <c r="K1033" s="3"/>
      <c r="L1033" s="3"/>
      <c r="M1033" s="4"/>
      <c r="N1033" s="2"/>
      <c r="O1033" s="3"/>
      <c r="P1033" s="3"/>
      <c r="Q1033" s="3"/>
      <c r="R1033" s="4"/>
      <c r="S1033" s="2" t="s">
        <v>110</v>
      </c>
      <c r="T1033" s="3"/>
      <c r="U1033" s="3"/>
      <c r="V1033" s="3"/>
      <c r="W1033" s="4"/>
      <c r="X1033" s="8">
        <f>ROUND(40,2)</f>
        <v>40</v>
      </c>
      <c r="Y1033" s="9"/>
      <c r="Z1033" s="9"/>
      <c r="AA1033" s="9"/>
      <c r="AB1033" s="10"/>
      <c r="AC1033" s="8">
        <f>ROUND(980,2)</f>
        <v>980</v>
      </c>
      <c r="AD1033" s="9"/>
      <c r="AE1033" s="9"/>
      <c r="AF1033" s="9"/>
      <c r="AG1033" s="10"/>
      <c r="AH1033" s="8">
        <f t="shared" si="65"/>
        <v>0</v>
      </c>
      <c r="AI1033" s="9"/>
      <c r="AJ1033" s="10"/>
      <c r="AK1033" s="25"/>
    </row>
    <row r="1034" spans="1:37" x14ac:dyDescent="0.25">
      <c r="A1034" s="2"/>
      <c r="B1034" s="3"/>
      <c r="C1034" s="3"/>
      <c r="D1034" s="3"/>
      <c r="E1034" s="4"/>
      <c r="F1034" s="2"/>
      <c r="G1034" s="3"/>
      <c r="H1034" s="3"/>
      <c r="I1034" s="3"/>
      <c r="J1034" s="3"/>
      <c r="K1034" s="3"/>
      <c r="L1034" s="3"/>
      <c r="M1034" s="4"/>
      <c r="N1034" s="2"/>
      <c r="O1034" s="3"/>
      <c r="P1034" s="3"/>
      <c r="Q1034" s="3"/>
      <c r="R1034" s="4"/>
      <c r="S1034" s="2" t="s">
        <v>112</v>
      </c>
      <c r="T1034" s="3"/>
      <c r="U1034" s="3"/>
      <c r="V1034" s="3"/>
      <c r="W1034" s="4"/>
      <c r="X1034" s="8">
        <f>ROUND(12.25,2)</f>
        <v>12.25</v>
      </c>
      <c r="Y1034" s="9"/>
      <c r="Z1034" s="9"/>
      <c r="AA1034" s="9"/>
      <c r="AB1034" s="10"/>
      <c r="AC1034" s="8">
        <f>ROUND(450.1875,2)</f>
        <v>450.19</v>
      </c>
      <c r="AD1034" s="9"/>
      <c r="AE1034" s="9"/>
      <c r="AF1034" s="9"/>
      <c r="AG1034" s="10"/>
      <c r="AH1034" s="8">
        <f t="shared" si="65"/>
        <v>0</v>
      </c>
      <c r="AI1034" s="9"/>
      <c r="AJ1034" s="10"/>
      <c r="AK1034" s="25"/>
    </row>
    <row r="1035" spans="1:37" x14ac:dyDescent="0.25">
      <c r="A1035" s="2"/>
      <c r="B1035" s="3"/>
      <c r="C1035" s="3"/>
      <c r="D1035" s="3"/>
      <c r="E1035" s="4"/>
      <c r="F1035" s="2"/>
      <c r="G1035" s="3"/>
      <c r="H1035" s="3"/>
      <c r="I1035" s="3"/>
      <c r="J1035" s="3"/>
      <c r="K1035" s="3"/>
      <c r="L1035" s="3"/>
      <c r="M1035" s="4"/>
      <c r="N1035" s="2"/>
      <c r="O1035" s="3"/>
      <c r="P1035" s="3"/>
      <c r="Q1035" s="3"/>
      <c r="R1035" s="4"/>
      <c r="S1035" s="2" t="s">
        <v>107</v>
      </c>
      <c r="T1035" s="3"/>
      <c r="U1035" s="3"/>
      <c r="V1035" s="3"/>
      <c r="W1035" s="4"/>
      <c r="X1035" s="8">
        <f>ROUND(52.25,2)</f>
        <v>52.25</v>
      </c>
      <c r="Y1035" s="9"/>
      <c r="Z1035" s="9"/>
      <c r="AA1035" s="9"/>
      <c r="AB1035" s="10"/>
      <c r="AC1035" s="8">
        <f>ROUND(1430.1875,2)</f>
        <v>1430.19</v>
      </c>
      <c r="AD1035" s="9"/>
      <c r="AE1035" s="9"/>
      <c r="AF1035" s="9"/>
      <c r="AG1035" s="10"/>
      <c r="AH1035" s="8">
        <f t="shared" si="65"/>
        <v>0</v>
      </c>
      <c r="AI1035" s="9"/>
      <c r="AJ1035" s="10"/>
      <c r="AK1035" s="25"/>
    </row>
    <row r="1036" spans="1:37" x14ac:dyDescent="0.25">
      <c r="A1036" s="2"/>
      <c r="B1036" s="3"/>
      <c r="C1036" s="3"/>
      <c r="D1036" s="3"/>
      <c r="E1036" s="4"/>
      <c r="F1036" s="2"/>
      <c r="G1036" s="3"/>
      <c r="H1036" s="3"/>
      <c r="I1036" s="3"/>
      <c r="J1036" s="3"/>
      <c r="K1036" s="3"/>
      <c r="L1036" s="3"/>
      <c r="M1036" s="4"/>
      <c r="N1036" s="2"/>
      <c r="O1036" s="3"/>
      <c r="P1036" s="3"/>
      <c r="Q1036" s="3"/>
      <c r="R1036" s="4"/>
      <c r="S1036" s="2" t="s">
        <v>104</v>
      </c>
      <c r="T1036" s="3"/>
      <c r="U1036" s="3"/>
      <c r="V1036" s="3"/>
      <c r="W1036" s="4"/>
      <c r="X1036" s="8">
        <f>ROUND(40,2)</f>
        <v>40</v>
      </c>
      <c r="Y1036" s="9"/>
      <c r="Z1036" s="9"/>
      <c r="AA1036" s="9"/>
      <c r="AB1036" s="10"/>
      <c r="AC1036" s="8">
        <f>ROUND(980,2)</f>
        <v>980</v>
      </c>
      <c r="AD1036" s="9"/>
      <c r="AE1036" s="9"/>
      <c r="AF1036" s="9"/>
      <c r="AG1036" s="10"/>
      <c r="AH1036" s="8">
        <f t="shared" si="65"/>
        <v>0</v>
      </c>
      <c r="AI1036" s="9"/>
      <c r="AJ1036" s="10"/>
      <c r="AK1036" s="25"/>
    </row>
    <row r="1037" spans="1:37" x14ac:dyDescent="0.25">
      <c r="A1037" s="2"/>
      <c r="B1037" s="3"/>
      <c r="C1037" s="3"/>
      <c r="D1037" s="3"/>
      <c r="E1037" s="4"/>
      <c r="F1037" s="2"/>
      <c r="G1037" s="3"/>
      <c r="H1037" s="3"/>
      <c r="I1037" s="3"/>
      <c r="J1037" s="3"/>
      <c r="K1037" s="3"/>
      <c r="L1037" s="3"/>
      <c r="M1037" s="4"/>
      <c r="N1037" s="2"/>
      <c r="O1037" s="3"/>
      <c r="P1037" s="3"/>
      <c r="Q1037" s="3"/>
      <c r="R1037" s="4"/>
      <c r="S1037" s="2" t="s">
        <v>109</v>
      </c>
      <c r="T1037" s="3"/>
      <c r="U1037" s="3"/>
      <c r="V1037" s="3"/>
      <c r="W1037" s="4"/>
      <c r="X1037" s="8">
        <f>ROUND(40,2)</f>
        <v>40</v>
      </c>
      <c r="Y1037" s="9"/>
      <c r="Z1037" s="9"/>
      <c r="AA1037" s="9"/>
      <c r="AB1037" s="10"/>
      <c r="AC1037" s="8">
        <f>ROUND(20,2)</f>
        <v>20</v>
      </c>
      <c r="AD1037" s="9"/>
      <c r="AE1037" s="9"/>
      <c r="AF1037" s="9"/>
      <c r="AG1037" s="10"/>
      <c r="AH1037" s="8">
        <f t="shared" si="65"/>
        <v>0</v>
      </c>
      <c r="AI1037" s="9"/>
      <c r="AJ1037" s="10"/>
      <c r="AK1037" s="25"/>
    </row>
    <row r="1038" spans="1:37" x14ac:dyDescent="0.25">
      <c r="A1038" s="2"/>
      <c r="B1038" s="3"/>
      <c r="C1038" s="3"/>
      <c r="D1038" s="3"/>
      <c r="E1038" s="4"/>
      <c r="F1038" s="2"/>
      <c r="G1038" s="3"/>
      <c r="H1038" s="3"/>
      <c r="I1038" s="3"/>
      <c r="J1038" s="3"/>
      <c r="K1038" s="3"/>
      <c r="L1038" s="3"/>
      <c r="M1038" s="4"/>
      <c r="N1038" s="2"/>
      <c r="O1038" s="3"/>
      <c r="P1038" s="3"/>
      <c r="Q1038" s="3"/>
      <c r="R1038" s="4"/>
      <c r="S1038" s="2" t="s">
        <v>111</v>
      </c>
      <c r="T1038" s="3"/>
      <c r="U1038" s="3"/>
      <c r="V1038" s="3"/>
      <c r="W1038" s="4"/>
      <c r="X1038" s="8">
        <f>ROUND(12.25,2)</f>
        <v>12.25</v>
      </c>
      <c r="Y1038" s="9"/>
      <c r="Z1038" s="9"/>
      <c r="AA1038" s="9"/>
      <c r="AB1038" s="10"/>
      <c r="AC1038" s="8">
        <f>ROUND(450.1875,2)</f>
        <v>450.19</v>
      </c>
      <c r="AD1038" s="9"/>
      <c r="AE1038" s="9"/>
      <c r="AF1038" s="9"/>
      <c r="AG1038" s="10"/>
      <c r="AH1038" s="8">
        <f t="shared" si="65"/>
        <v>0</v>
      </c>
      <c r="AI1038" s="9"/>
      <c r="AJ1038" s="10"/>
      <c r="AK1038" s="25"/>
    </row>
    <row r="1039" spans="1:37" x14ac:dyDescent="0.25">
      <c r="A1039" s="2"/>
      <c r="B1039" s="3"/>
      <c r="C1039" s="3"/>
      <c r="D1039" s="3"/>
      <c r="E1039" s="4"/>
      <c r="F1039" s="2"/>
      <c r="G1039" s="3"/>
      <c r="H1039" s="3"/>
      <c r="I1039" s="3"/>
      <c r="J1039" s="3"/>
      <c r="K1039" s="3"/>
      <c r="L1039" s="3"/>
      <c r="M1039" s="4"/>
      <c r="N1039" s="2"/>
      <c r="O1039" s="3"/>
      <c r="P1039" s="3"/>
      <c r="Q1039" s="3"/>
      <c r="R1039" s="4"/>
      <c r="S1039" s="2" t="s">
        <v>106</v>
      </c>
      <c r="T1039" s="3"/>
      <c r="U1039" s="3"/>
      <c r="V1039" s="3"/>
      <c r="W1039" s="4"/>
      <c r="X1039" s="8">
        <f>ROUND(12.25,2)</f>
        <v>12.25</v>
      </c>
      <c r="Y1039" s="9"/>
      <c r="Z1039" s="9"/>
      <c r="AA1039" s="9"/>
      <c r="AB1039" s="10"/>
      <c r="AC1039" s="8">
        <f>ROUND(9.1875,2)</f>
        <v>9.19</v>
      </c>
      <c r="AD1039" s="9"/>
      <c r="AE1039" s="9"/>
      <c r="AF1039" s="9"/>
      <c r="AG1039" s="10"/>
      <c r="AH1039" s="8">
        <f t="shared" si="65"/>
        <v>0</v>
      </c>
      <c r="AI1039" s="9"/>
      <c r="AJ1039" s="10"/>
      <c r="AK1039" s="25"/>
    </row>
    <row r="1040" spans="1:37" x14ac:dyDescent="0.25">
      <c r="A1040" s="2"/>
      <c r="B1040" s="3"/>
      <c r="C1040" s="3"/>
      <c r="D1040" s="3"/>
      <c r="E1040" s="4"/>
      <c r="F1040" s="2"/>
      <c r="G1040" s="3"/>
      <c r="H1040" s="3"/>
      <c r="I1040" s="3"/>
      <c r="J1040" s="3"/>
      <c r="K1040" s="3"/>
      <c r="L1040" s="3"/>
      <c r="M1040" s="4"/>
      <c r="N1040" s="2"/>
      <c r="O1040" s="3"/>
      <c r="P1040" s="3"/>
      <c r="Q1040" s="3"/>
      <c r="R1040" s="4"/>
      <c r="S1040" s="2" t="s">
        <v>105</v>
      </c>
      <c r="T1040" s="3"/>
      <c r="U1040" s="3"/>
      <c r="V1040" s="3"/>
      <c r="W1040" s="4"/>
      <c r="X1040" s="8">
        <f>ROUND(40,2)</f>
        <v>40</v>
      </c>
      <c r="Y1040" s="9"/>
      <c r="Z1040" s="9"/>
      <c r="AA1040" s="9"/>
      <c r="AB1040" s="10"/>
      <c r="AC1040" s="8">
        <f>ROUND(980,2)</f>
        <v>980</v>
      </c>
      <c r="AD1040" s="9"/>
      <c r="AE1040" s="9"/>
      <c r="AF1040" s="9"/>
      <c r="AG1040" s="10"/>
      <c r="AH1040" s="8">
        <f t="shared" si="65"/>
        <v>0</v>
      </c>
      <c r="AI1040" s="9"/>
      <c r="AJ1040" s="10"/>
      <c r="AK1040" s="25"/>
    </row>
    <row r="1041" spans="1:37" x14ac:dyDescent="0.25">
      <c r="A1041" s="11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4"/>
      <c r="O1041" s="14"/>
      <c r="P1041" s="14"/>
      <c r="Q1041" s="14"/>
      <c r="R1041" s="14"/>
      <c r="S1041" s="12"/>
      <c r="T1041" s="12"/>
      <c r="U1041" s="12"/>
      <c r="V1041" s="12"/>
      <c r="W1041" s="12"/>
      <c r="X1041" s="15">
        <f>ROUND(301.25,2)</f>
        <v>301.25</v>
      </c>
      <c r="Y1041" s="15"/>
      <c r="Z1041" s="15"/>
      <c r="AA1041" s="15"/>
      <c r="AB1041" s="15"/>
      <c r="AC1041" s="15">
        <f>ROUND(6729.9375,2)</f>
        <v>6729.94</v>
      </c>
      <c r="AD1041" s="15"/>
      <c r="AE1041" s="15"/>
      <c r="AF1041" s="15"/>
      <c r="AG1041" s="15"/>
      <c r="AH1041" s="15">
        <f t="shared" si="65"/>
        <v>0</v>
      </c>
      <c r="AI1041" s="15"/>
      <c r="AJ1041" s="16"/>
      <c r="AK1041" s="25"/>
    </row>
    <row r="1042" spans="1:37" x14ac:dyDescent="0.25">
      <c r="A1042" s="11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4" t="s">
        <v>92</v>
      </c>
      <c r="O1042" s="14"/>
      <c r="P1042" s="14"/>
      <c r="Q1042" s="14"/>
      <c r="R1042" s="14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24"/>
      <c r="AK1042" s="25"/>
    </row>
    <row r="1043" spans="1:37" x14ac:dyDescent="0.25">
      <c r="A1043" s="2"/>
      <c r="B1043" s="3"/>
      <c r="C1043" s="3"/>
      <c r="D1043" s="3"/>
      <c r="E1043" s="4"/>
      <c r="F1043" s="2"/>
      <c r="G1043" s="3"/>
      <c r="H1043" s="3"/>
      <c r="I1043" s="3"/>
      <c r="J1043" s="3"/>
      <c r="K1043" s="3"/>
      <c r="L1043" s="3"/>
      <c r="M1043" s="4"/>
      <c r="N1043" s="2"/>
      <c r="O1043" s="3"/>
      <c r="P1043" s="3"/>
      <c r="Q1043" s="3"/>
      <c r="R1043" s="4"/>
      <c r="S1043" s="2" t="s">
        <v>106</v>
      </c>
      <c r="T1043" s="3"/>
      <c r="U1043" s="3"/>
      <c r="V1043" s="3"/>
      <c r="W1043" s="4"/>
      <c r="X1043" s="8">
        <f>ROUND(8.5,2)</f>
        <v>8.5</v>
      </c>
      <c r="Y1043" s="9"/>
      <c r="Z1043" s="9"/>
      <c r="AA1043" s="9"/>
      <c r="AB1043" s="10"/>
      <c r="AC1043" s="8">
        <f>ROUND(6.375,2)</f>
        <v>6.38</v>
      </c>
      <c r="AD1043" s="9"/>
      <c r="AE1043" s="9"/>
      <c r="AF1043" s="9"/>
      <c r="AG1043" s="10"/>
      <c r="AH1043" s="8">
        <f t="shared" ref="AH1043:AH1052" si="66">ROUND(0,2)</f>
        <v>0</v>
      </c>
      <c r="AI1043" s="9"/>
      <c r="AJ1043" s="10"/>
      <c r="AK1043" s="25"/>
    </row>
    <row r="1044" spans="1:37" x14ac:dyDescent="0.25">
      <c r="A1044" s="2"/>
      <c r="B1044" s="3"/>
      <c r="C1044" s="3"/>
      <c r="D1044" s="3"/>
      <c r="E1044" s="4"/>
      <c r="F1044" s="2"/>
      <c r="G1044" s="3"/>
      <c r="H1044" s="3"/>
      <c r="I1044" s="3"/>
      <c r="J1044" s="3"/>
      <c r="K1044" s="3"/>
      <c r="L1044" s="3"/>
      <c r="M1044" s="4"/>
      <c r="N1044" s="2"/>
      <c r="O1044" s="3"/>
      <c r="P1044" s="3"/>
      <c r="Q1044" s="3"/>
      <c r="R1044" s="4"/>
      <c r="S1044" s="2" t="s">
        <v>104</v>
      </c>
      <c r="T1044" s="3"/>
      <c r="U1044" s="3"/>
      <c r="V1044" s="3"/>
      <c r="W1044" s="4"/>
      <c r="X1044" s="8">
        <f>ROUND(40,2)</f>
        <v>40</v>
      </c>
      <c r="Y1044" s="9"/>
      <c r="Z1044" s="9"/>
      <c r="AA1044" s="9"/>
      <c r="AB1044" s="10"/>
      <c r="AC1044" s="8">
        <f>ROUND(980,2)</f>
        <v>980</v>
      </c>
      <c r="AD1044" s="9"/>
      <c r="AE1044" s="9"/>
      <c r="AF1044" s="9"/>
      <c r="AG1044" s="10"/>
      <c r="AH1044" s="8">
        <f t="shared" si="66"/>
        <v>0</v>
      </c>
      <c r="AI1044" s="9"/>
      <c r="AJ1044" s="10"/>
      <c r="AK1044" s="25"/>
    </row>
    <row r="1045" spans="1:37" x14ac:dyDescent="0.25">
      <c r="A1045" s="2"/>
      <c r="B1045" s="3"/>
      <c r="C1045" s="3"/>
      <c r="D1045" s="3"/>
      <c r="E1045" s="4"/>
      <c r="F1045" s="2"/>
      <c r="G1045" s="3"/>
      <c r="H1045" s="3"/>
      <c r="I1045" s="3"/>
      <c r="J1045" s="3"/>
      <c r="K1045" s="3"/>
      <c r="L1045" s="3"/>
      <c r="M1045" s="4"/>
      <c r="N1045" s="2"/>
      <c r="O1045" s="3"/>
      <c r="P1045" s="3"/>
      <c r="Q1045" s="3"/>
      <c r="R1045" s="4"/>
      <c r="S1045" s="2" t="s">
        <v>107</v>
      </c>
      <c r="T1045" s="3"/>
      <c r="U1045" s="3"/>
      <c r="V1045" s="3"/>
      <c r="W1045" s="4"/>
      <c r="X1045" s="8">
        <f>ROUND(48.5,2)</f>
        <v>48.5</v>
      </c>
      <c r="Y1045" s="9"/>
      <c r="Z1045" s="9"/>
      <c r="AA1045" s="9"/>
      <c r="AB1045" s="10"/>
      <c r="AC1045" s="8">
        <f>ROUND(1292.375,2)</f>
        <v>1292.3800000000001</v>
      </c>
      <c r="AD1045" s="9"/>
      <c r="AE1045" s="9"/>
      <c r="AF1045" s="9"/>
      <c r="AG1045" s="10"/>
      <c r="AH1045" s="8">
        <f t="shared" si="66"/>
        <v>0</v>
      </c>
      <c r="AI1045" s="9"/>
      <c r="AJ1045" s="10"/>
      <c r="AK1045" s="25"/>
    </row>
    <row r="1046" spans="1:37" x14ac:dyDescent="0.25">
      <c r="A1046" s="2"/>
      <c r="B1046" s="3"/>
      <c r="C1046" s="3"/>
      <c r="D1046" s="3"/>
      <c r="E1046" s="4"/>
      <c r="F1046" s="2"/>
      <c r="G1046" s="3"/>
      <c r="H1046" s="3"/>
      <c r="I1046" s="3"/>
      <c r="J1046" s="3"/>
      <c r="K1046" s="3"/>
      <c r="L1046" s="3"/>
      <c r="M1046" s="4"/>
      <c r="N1046" s="2"/>
      <c r="O1046" s="3"/>
      <c r="P1046" s="3"/>
      <c r="Q1046" s="3"/>
      <c r="R1046" s="4"/>
      <c r="S1046" s="2" t="s">
        <v>111</v>
      </c>
      <c r="T1046" s="3"/>
      <c r="U1046" s="3"/>
      <c r="V1046" s="3"/>
      <c r="W1046" s="4"/>
      <c r="X1046" s="8">
        <f>ROUND(8.5,2)</f>
        <v>8.5</v>
      </c>
      <c r="Y1046" s="9"/>
      <c r="Z1046" s="9"/>
      <c r="AA1046" s="9"/>
      <c r="AB1046" s="10"/>
      <c r="AC1046" s="8">
        <f>ROUND(312.375,2)</f>
        <v>312.38</v>
      </c>
      <c r="AD1046" s="9"/>
      <c r="AE1046" s="9"/>
      <c r="AF1046" s="9"/>
      <c r="AG1046" s="10"/>
      <c r="AH1046" s="8">
        <f t="shared" si="66"/>
        <v>0</v>
      </c>
      <c r="AI1046" s="9"/>
      <c r="AJ1046" s="10"/>
      <c r="AK1046" s="25"/>
    </row>
    <row r="1047" spans="1:37" x14ac:dyDescent="0.25">
      <c r="A1047" s="2"/>
      <c r="B1047" s="3"/>
      <c r="C1047" s="3"/>
      <c r="D1047" s="3"/>
      <c r="E1047" s="4"/>
      <c r="F1047" s="2"/>
      <c r="G1047" s="3"/>
      <c r="H1047" s="3"/>
      <c r="I1047" s="3"/>
      <c r="J1047" s="3"/>
      <c r="K1047" s="3"/>
      <c r="L1047" s="3"/>
      <c r="M1047" s="4"/>
      <c r="N1047" s="2"/>
      <c r="O1047" s="3"/>
      <c r="P1047" s="3"/>
      <c r="Q1047" s="3"/>
      <c r="R1047" s="4"/>
      <c r="S1047" s="2" t="s">
        <v>110</v>
      </c>
      <c r="T1047" s="3"/>
      <c r="U1047" s="3"/>
      <c r="V1047" s="3"/>
      <c r="W1047" s="4"/>
      <c r="X1047" s="8">
        <f>ROUND(40,2)</f>
        <v>40</v>
      </c>
      <c r="Y1047" s="9"/>
      <c r="Z1047" s="9"/>
      <c r="AA1047" s="9"/>
      <c r="AB1047" s="10"/>
      <c r="AC1047" s="8">
        <f>ROUND(980,2)</f>
        <v>980</v>
      </c>
      <c r="AD1047" s="9"/>
      <c r="AE1047" s="9"/>
      <c r="AF1047" s="9"/>
      <c r="AG1047" s="10"/>
      <c r="AH1047" s="8">
        <f t="shared" si="66"/>
        <v>0</v>
      </c>
      <c r="AI1047" s="9"/>
      <c r="AJ1047" s="10"/>
      <c r="AK1047" s="25"/>
    </row>
    <row r="1048" spans="1:37" x14ac:dyDescent="0.25">
      <c r="A1048" s="2"/>
      <c r="B1048" s="3"/>
      <c r="C1048" s="3"/>
      <c r="D1048" s="3"/>
      <c r="E1048" s="4"/>
      <c r="F1048" s="2"/>
      <c r="G1048" s="3"/>
      <c r="H1048" s="3"/>
      <c r="I1048" s="3"/>
      <c r="J1048" s="3"/>
      <c r="K1048" s="3"/>
      <c r="L1048" s="3"/>
      <c r="M1048" s="4"/>
      <c r="N1048" s="2"/>
      <c r="O1048" s="3"/>
      <c r="P1048" s="3"/>
      <c r="Q1048" s="3"/>
      <c r="R1048" s="4"/>
      <c r="S1048" s="2" t="s">
        <v>112</v>
      </c>
      <c r="T1048" s="3"/>
      <c r="U1048" s="3"/>
      <c r="V1048" s="3"/>
      <c r="W1048" s="4"/>
      <c r="X1048" s="8">
        <f>ROUND(8.5,2)</f>
        <v>8.5</v>
      </c>
      <c r="Y1048" s="9"/>
      <c r="Z1048" s="9"/>
      <c r="AA1048" s="9"/>
      <c r="AB1048" s="10"/>
      <c r="AC1048" s="8">
        <f>ROUND(312.375,2)</f>
        <v>312.38</v>
      </c>
      <c r="AD1048" s="9"/>
      <c r="AE1048" s="9"/>
      <c r="AF1048" s="9"/>
      <c r="AG1048" s="10"/>
      <c r="AH1048" s="8">
        <f t="shared" si="66"/>
        <v>0</v>
      </c>
      <c r="AI1048" s="9"/>
      <c r="AJ1048" s="10"/>
      <c r="AK1048" s="25"/>
    </row>
    <row r="1049" spans="1:37" x14ac:dyDescent="0.25">
      <c r="A1049" s="2"/>
      <c r="B1049" s="3"/>
      <c r="C1049" s="3"/>
      <c r="D1049" s="3"/>
      <c r="E1049" s="4"/>
      <c r="F1049" s="2"/>
      <c r="G1049" s="3"/>
      <c r="H1049" s="3"/>
      <c r="I1049" s="3"/>
      <c r="J1049" s="3"/>
      <c r="K1049" s="3"/>
      <c r="L1049" s="3"/>
      <c r="M1049" s="4"/>
      <c r="N1049" s="2"/>
      <c r="O1049" s="3"/>
      <c r="P1049" s="3"/>
      <c r="Q1049" s="3"/>
      <c r="R1049" s="4"/>
      <c r="S1049" s="2" t="s">
        <v>109</v>
      </c>
      <c r="T1049" s="3"/>
      <c r="U1049" s="3"/>
      <c r="V1049" s="3"/>
      <c r="W1049" s="4"/>
      <c r="X1049" s="8">
        <f>ROUND(40,2)</f>
        <v>40</v>
      </c>
      <c r="Y1049" s="9"/>
      <c r="Z1049" s="9"/>
      <c r="AA1049" s="9"/>
      <c r="AB1049" s="10"/>
      <c r="AC1049" s="8">
        <f>ROUND(20,2)</f>
        <v>20</v>
      </c>
      <c r="AD1049" s="9"/>
      <c r="AE1049" s="9"/>
      <c r="AF1049" s="9"/>
      <c r="AG1049" s="10"/>
      <c r="AH1049" s="8">
        <f t="shared" si="66"/>
        <v>0</v>
      </c>
      <c r="AI1049" s="9"/>
      <c r="AJ1049" s="10"/>
      <c r="AK1049" s="25"/>
    </row>
    <row r="1050" spans="1:37" x14ac:dyDescent="0.25">
      <c r="A1050" s="2"/>
      <c r="B1050" s="3"/>
      <c r="C1050" s="3"/>
      <c r="D1050" s="3"/>
      <c r="E1050" s="4"/>
      <c r="F1050" s="2"/>
      <c r="G1050" s="3"/>
      <c r="H1050" s="3"/>
      <c r="I1050" s="3"/>
      <c r="J1050" s="3"/>
      <c r="K1050" s="3"/>
      <c r="L1050" s="3"/>
      <c r="M1050" s="4"/>
      <c r="N1050" s="2"/>
      <c r="O1050" s="3"/>
      <c r="P1050" s="3"/>
      <c r="Q1050" s="3"/>
      <c r="R1050" s="4"/>
      <c r="S1050" s="2" t="s">
        <v>105</v>
      </c>
      <c r="T1050" s="3"/>
      <c r="U1050" s="3"/>
      <c r="V1050" s="3"/>
      <c r="W1050" s="4"/>
      <c r="X1050" s="8">
        <f>ROUND(40,2)</f>
        <v>40</v>
      </c>
      <c r="Y1050" s="9"/>
      <c r="Z1050" s="9"/>
      <c r="AA1050" s="9"/>
      <c r="AB1050" s="10"/>
      <c r="AC1050" s="8">
        <f>ROUND(980,2)</f>
        <v>980</v>
      </c>
      <c r="AD1050" s="9"/>
      <c r="AE1050" s="9"/>
      <c r="AF1050" s="9"/>
      <c r="AG1050" s="10"/>
      <c r="AH1050" s="8">
        <f t="shared" si="66"/>
        <v>0</v>
      </c>
      <c r="AI1050" s="9"/>
      <c r="AJ1050" s="10"/>
      <c r="AK1050" s="25"/>
    </row>
    <row r="1051" spans="1:37" x14ac:dyDescent="0.25">
      <c r="A1051" s="2"/>
      <c r="B1051" s="3"/>
      <c r="C1051" s="3"/>
      <c r="D1051" s="3"/>
      <c r="E1051" s="4"/>
      <c r="F1051" s="2"/>
      <c r="G1051" s="3"/>
      <c r="H1051" s="3"/>
      <c r="I1051" s="3"/>
      <c r="J1051" s="3"/>
      <c r="K1051" s="3"/>
      <c r="L1051" s="3"/>
      <c r="M1051" s="4"/>
      <c r="N1051" s="2"/>
      <c r="O1051" s="3"/>
      <c r="P1051" s="3"/>
      <c r="Q1051" s="3"/>
      <c r="R1051" s="4"/>
      <c r="S1051" s="2" t="s">
        <v>108</v>
      </c>
      <c r="T1051" s="3"/>
      <c r="U1051" s="3"/>
      <c r="V1051" s="3"/>
      <c r="W1051" s="4"/>
      <c r="X1051" s="8">
        <f>ROUND(48.5,2)</f>
        <v>48.5</v>
      </c>
      <c r="Y1051" s="9"/>
      <c r="Z1051" s="9"/>
      <c r="AA1051" s="9"/>
      <c r="AB1051" s="10"/>
      <c r="AC1051" s="8">
        <f>ROUND(1292.375,2)</f>
        <v>1292.3800000000001</v>
      </c>
      <c r="AD1051" s="9"/>
      <c r="AE1051" s="9"/>
      <c r="AF1051" s="9"/>
      <c r="AG1051" s="10"/>
      <c r="AH1051" s="8">
        <f t="shared" si="66"/>
        <v>0</v>
      </c>
      <c r="AI1051" s="9"/>
      <c r="AJ1051" s="10"/>
      <c r="AK1051" s="25"/>
    </row>
    <row r="1052" spans="1:37" x14ac:dyDescent="0.25">
      <c r="A1052" s="11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4"/>
      <c r="O1052" s="14"/>
      <c r="P1052" s="14"/>
      <c r="Q1052" s="14"/>
      <c r="R1052" s="14"/>
      <c r="S1052" s="12"/>
      <c r="T1052" s="12"/>
      <c r="U1052" s="12"/>
      <c r="V1052" s="12"/>
      <c r="W1052" s="12"/>
      <c r="X1052" s="15">
        <f>ROUND(282.5,2)</f>
        <v>282.5</v>
      </c>
      <c r="Y1052" s="15"/>
      <c r="Z1052" s="15"/>
      <c r="AA1052" s="15"/>
      <c r="AB1052" s="15"/>
      <c r="AC1052" s="15">
        <f>ROUND(6175.875,2)</f>
        <v>6175.88</v>
      </c>
      <c r="AD1052" s="15"/>
      <c r="AE1052" s="15"/>
      <c r="AF1052" s="15"/>
      <c r="AG1052" s="15"/>
      <c r="AH1052" s="15">
        <f t="shared" si="66"/>
        <v>0</v>
      </c>
      <c r="AI1052" s="15"/>
      <c r="AJ1052" s="16"/>
      <c r="AK1052" s="25"/>
    </row>
    <row r="1053" spans="1:37" x14ac:dyDescent="0.25">
      <c r="A1053" s="11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4" t="s">
        <v>93</v>
      </c>
      <c r="O1053" s="14"/>
      <c r="P1053" s="14"/>
      <c r="Q1053" s="14"/>
      <c r="R1053" s="14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24"/>
      <c r="AK1053" s="25"/>
    </row>
    <row r="1054" spans="1:37" x14ac:dyDescent="0.25">
      <c r="A1054" s="2"/>
      <c r="B1054" s="3"/>
      <c r="C1054" s="3"/>
      <c r="D1054" s="3"/>
      <c r="E1054" s="4"/>
      <c r="F1054" s="2"/>
      <c r="G1054" s="3"/>
      <c r="H1054" s="3"/>
      <c r="I1054" s="3"/>
      <c r="J1054" s="3"/>
      <c r="K1054" s="3"/>
      <c r="L1054" s="3"/>
      <c r="M1054" s="4"/>
      <c r="N1054" s="2"/>
      <c r="O1054" s="3"/>
      <c r="P1054" s="3"/>
      <c r="Q1054" s="3"/>
      <c r="R1054" s="4"/>
      <c r="S1054" s="2" t="s">
        <v>111</v>
      </c>
      <c r="T1054" s="3"/>
      <c r="U1054" s="3"/>
      <c r="V1054" s="3"/>
      <c r="W1054" s="4"/>
      <c r="X1054" s="8">
        <f>ROUND(8,2)</f>
        <v>8</v>
      </c>
      <c r="Y1054" s="9"/>
      <c r="Z1054" s="9"/>
      <c r="AA1054" s="9"/>
      <c r="AB1054" s="10"/>
      <c r="AC1054" s="8">
        <f>ROUND(287.76,2)</f>
        <v>287.76</v>
      </c>
      <c r="AD1054" s="9"/>
      <c r="AE1054" s="9"/>
      <c r="AF1054" s="9"/>
      <c r="AG1054" s="10"/>
      <c r="AH1054" s="8">
        <f t="shared" ref="AH1054:AH1063" si="67">ROUND(0,2)</f>
        <v>0</v>
      </c>
      <c r="AI1054" s="9"/>
      <c r="AJ1054" s="10"/>
      <c r="AK1054" s="25"/>
    </row>
    <row r="1055" spans="1:37" x14ac:dyDescent="0.25">
      <c r="A1055" s="2"/>
      <c r="B1055" s="3"/>
      <c r="C1055" s="3"/>
      <c r="D1055" s="3"/>
      <c r="E1055" s="4"/>
      <c r="F1055" s="2"/>
      <c r="G1055" s="3"/>
      <c r="H1055" s="3"/>
      <c r="I1055" s="3"/>
      <c r="J1055" s="3"/>
      <c r="K1055" s="3"/>
      <c r="L1055" s="3"/>
      <c r="M1055" s="4"/>
      <c r="N1055" s="2"/>
      <c r="O1055" s="3"/>
      <c r="P1055" s="3"/>
      <c r="Q1055" s="3"/>
      <c r="R1055" s="4"/>
      <c r="S1055" s="2" t="s">
        <v>105</v>
      </c>
      <c r="T1055" s="3"/>
      <c r="U1055" s="3"/>
      <c r="V1055" s="3"/>
      <c r="W1055" s="4"/>
      <c r="X1055" s="8">
        <f>ROUND(40,2)</f>
        <v>40</v>
      </c>
      <c r="Y1055" s="9"/>
      <c r="Z1055" s="9"/>
      <c r="AA1055" s="9"/>
      <c r="AB1055" s="10"/>
      <c r="AC1055" s="8">
        <f>ROUND(959.2,2)</f>
        <v>959.2</v>
      </c>
      <c r="AD1055" s="9"/>
      <c r="AE1055" s="9"/>
      <c r="AF1055" s="9"/>
      <c r="AG1055" s="10"/>
      <c r="AH1055" s="8">
        <f t="shared" si="67"/>
        <v>0</v>
      </c>
      <c r="AI1055" s="9"/>
      <c r="AJ1055" s="10"/>
      <c r="AK1055" s="25"/>
    </row>
    <row r="1056" spans="1:37" x14ac:dyDescent="0.25">
      <c r="A1056" s="2"/>
      <c r="B1056" s="3"/>
      <c r="C1056" s="3"/>
      <c r="D1056" s="3"/>
      <c r="E1056" s="4"/>
      <c r="F1056" s="2"/>
      <c r="G1056" s="3"/>
      <c r="H1056" s="3"/>
      <c r="I1056" s="3"/>
      <c r="J1056" s="3"/>
      <c r="K1056" s="3"/>
      <c r="L1056" s="3"/>
      <c r="M1056" s="4"/>
      <c r="N1056" s="2"/>
      <c r="O1056" s="3"/>
      <c r="P1056" s="3"/>
      <c r="Q1056" s="3"/>
      <c r="R1056" s="4"/>
      <c r="S1056" s="2" t="s">
        <v>110</v>
      </c>
      <c r="T1056" s="3"/>
      <c r="U1056" s="3"/>
      <c r="V1056" s="3"/>
      <c r="W1056" s="4"/>
      <c r="X1056" s="8">
        <f>ROUND(40,2)</f>
        <v>40</v>
      </c>
      <c r="Y1056" s="9"/>
      <c r="Z1056" s="9"/>
      <c r="AA1056" s="9"/>
      <c r="AB1056" s="10"/>
      <c r="AC1056" s="8">
        <f>ROUND(959.2,2)</f>
        <v>959.2</v>
      </c>
      <c r="AD1056" s="9"/>
      <c r="AE1056" s="9"/>
      <c r="AF1056" s="9"/>
      <c r="AG1056" s="10"/>
      <c r="AH1056" s="8">
        <f t="shared" si="67"/>
        <v>0</v>
      </c>
      <c r="AI1056" s="9"/>
      <c r="AJ1056" s="10"/>
      <c r="AK1056" s="25"/>
    </row>
    <row r="1057" spans="1:37" x14ac:dyDescent="0.25">
      <c r="A1057" s="2"/>
      <c r="B1057" s="3"/>
      <c r="C1057" s="3"/>
      <c r="D1057" s="3"/>
      <c r="E1057" s="4"/>
      <c r="F1057" s="2"/>
      <c r="G1057" s="3"/>
      <c r="H1057" s="3"/>
      <c r="I1057" s="3"/>
      <c r="J1057" s="3"/>
      <c r="K1057" s="3"/>
      <c r="L1057" s="3"/>
      <c r="M1057" s="4"/>
      <c r="N1057" s="2"/>
      <c r="O1057" s="3"/>
      <c r="P1057" s="3"/>
      <c r="Q1057" s="3"/>
      <c r="R1057" s="4"/>
      <c r="S1057" s="2" t="s">
        <v>106</v>
      </c>
      <c r="T1057" s="3"/>
      <c r="U1057" s="3"/>
      <c r="V1057" s="3"/>
      <c r="W1057" s="4"/>
      <c r="X1057" s="8">
        <f>ROUND(8,2)</f>
        <v>8</v>
      </c>
      <c r="Y1057" s="9"/>
      <c r="Z1057" s="9"/>
      <c r="AA1057" s="9"/>
      <c r="AB1057" s="10"/>
      <c r="AC1057" s="8">
        <f>ROUND(6,2)</f>
        <v>6</v>
      </c>
      <c r="AD1057" s="9"/>
      <c r="AE1057" s="9"/>
      <c r="AF1057" s="9"/>
      <c r="AG1057" s="10"/>
      <c r="AH1057" s="8">
        <f t="shared" si="67"/>
        <v>0</v>
      </c>
      <c r="AI1057" s="9"/>
      <c r="AJ1057" s="10"/>
      <c r="AK1057" s="25"/>
    </row>
    <row r="1058" spans="1:37" x14ac:dyDescent="0.25">
      <c r="A1058" s="2"/>
      <c r="B1058" s="3"/>
      <c r="C1058" s="3"/>
      <c r="D1058" s="3"/>
      <c r="E1058" s="4"/>
      <c r="F1058" s="2"/>
      <c r="G1058" s="3"/>
      <c r="H1058" s="3"/>
      <c r="I1058" s="3"/>
      <c r="J1058" s="3"/>
      <c r="K1058" s="3"/>
      <c r="L1058" s="3"/>
      <c r="M1058" s="4"/>
      <c r="N1058" s="2"/>
      <c r="O1058" s="3"/>
      <c r="P1058" s="3"/>
      <c r="Q1058" s="3"/>
      <c r="R1058" s="4"/>
      <c r="S1058" s="2" t="s">
        <v>109</v>
      </c>
      <c r="T1058" s="3"/>
      <c r="U1058" s="3"/>
      <c r="V1058" s="3"/>
      <c r="W1058" s="4"/>
      <c r="X1058" s="8">
        <f>ROUND(40,2)</f>
        <v>40</v>
      </c>
      <c r="Y1058" s="9"/>
      <c r="Z1058" s="9"/>
      <c r="AA1058" s="9"/>
      <c r="AB1058" s="10"/>
      <c r="AC1058" s="8">
        <f>ROUND(20,2)</f>
        <v>20</v>
      </c>
      <c r="AD1058" s="9"/>
      <c r="AE1058" s="9"/>
      <c r="AF1058" s="9"/>
      <c r="AG1058" s="10"/>
      <c r="AH1058" s="8">
        <f t="shared" si="67"/>
        <v>0</v>
      </c>
      <c r="AI1058" s="9"/>
      <c r="AJ1058" s="10"/>
      <c r="AK1058" s="25"/>
    </row>
    <row r="1059" spans="1:37" x14ac:dyDescent="0.25">
      <c r="A1059" s="2"/>
      <c r="B1059" s="3"/>
      <c r="C1059" s="3"/>
      <c r="D1059" s="3"/>
      <c r="E1059" s="4"/>
      <c r="F1059" s="2"/>
      <c r="G1059" s="3"/>
      <c r="H1059" s="3"/>
      <c r="I1059" s="3"/>
      <c r="J1059" s="3"/>
      <c r="K1059" s="3"/>
      <c r="L1059" s="3"/>
      <c r="M1059" s="4"/>
      <c r="N1059" s="2"/>
      <c r="O1059" s="3"/>
      <c r="P1059" s="3"/>
      <c r="Q1059" s="3"/>
      <c r="R1059" s="4"/>
      <c r="S1059" s="2" t="s">
        <v>112</v>
      </c>
      <c r="T1059" s="3"/>
      <c r="U1059" s="3"/>
      <c r="V1059" s="3"/>
      <c r="W1059" s="4"/>
      <c r="X1059" s="8">
        <f>ROUND(8,2)</f>
        <v>8</v>
      </c>
      <c r="Y1059" s="9"/>
      <c r="Z1059" s="9"/>
      <c r="AA1059" s="9"/>
      <c r="AB1059" s="10"/>
      <c r="AC1059" s="8">
        <f>ROUND(287.76,2)</f>
        <v>287.76</v>
      </c>
      <c r="AD1059" s="9"/>
      <c r="AE1059" s="9"/>
      <c r="AF1059" s="9"/>
      <c r="AG1059" s="10"/>
      <c r="AH1059" s="8">
        <f t="shared" si="67"/>
        <v>0</v>
      </c>
      <c r="AI1059" s="9"/>
      <c r="AJ1059" s="10"/>
      <c r="AK1059" s="25"/>
    </row>
    <row r="1060" spans="1:37" x14ac:dyDescent="0.25">
      <c r="A1060" s="2"/>
      <c r="B1060" s="3"/>
      <c r="C1060" s="3"/>
      <c r="D1060" s="3"/>
      <c r="E1060" s="4"/>
      <c r="F1060" s="2"/>
      <c r="G1060" s="3"/>
      <c r="H1060" s="3"/>
      <c r="I1060" s="3"/>
      <c r="J1060" s="3"/>
      <c r="K1060" s="3"/>
      <c r="L1060" s="3"/>
      <c r="M1060" s="4"/>
      <c r="N1060" s="2"/>
      <c r="O1060" s="3"/>
      <c r="P1060" s="3"/>
      <c r="Q1060" s="3"/>
      <c r="R1060" s="4"/>
      <c r="S1060" s="2" t="s">
        <v>104</v>
      </c>
      <c r="T1060" s="3"/>
      <c r="U1060" s="3"/>
      <c r="V1060" s="3"/>
      <c r="W1060" s="4"/>
      <c r="X1060" s="8">
        <f>ROUND(40,2)</f>
        <v>40</v>
      </c>
      <c r="Y1060" s="9"/>
      <c r="Z1060" s="9"/>
      <c r="AA1060" s="9"/>
      <c r="AB1060" s="10"/>
      <c r="AC1060" s="8">
        <f>ROUND(959.2,2)</f>
        <v>959.2</v>
      </c>
      <c r="AD1060" s="9"/>
      <c r="AE1060" s="9"/>
      <c r="AF1060" s="9"/>
      <c r="AG1060" s="10"/>
      <c r="AH1060" s="8">
        <f t="shared" si="67"/>
        <v>0</v>
      </c>
      <c r="AI1060" s="9"/>
      <c r="AJ1060" s="10"/>
      <c r="AK1060" s="25"/>
    </row>
    <row r="1061" spans="1:37" x14ac:dyDescent="0.25">
      <c r="A1061" s="2"/>
      <c r="B1061" s="3"/>
      <c r="C1061" s="3"/>
      <c r="D1061" s="3"/>
      <c r="E1061" s="4"/>
      <c r="F1061" s="2"/>
      <c r="G1061" s="3"/>
      <c r="H1061" s="3"/>
      <c r="I1061" s="3"/>
      <c r="J1061" s="3"/>
      <c r="K1061" s="3"/>
      <c r="L1061" s="3"/>
      <c r="M1061" s="4"/>
      <c r="N1061" s="2"/>
      <c r="O1061" s="3"/>
      <c r="P1061" s="3"/>
      <c r="Q1061" s="3"/>
      <c r="R1061" s="4"/>
      <c r="S1061" s="2" t="s">
        <v>107</v>
      </c>
      <c r="T1061" s="3"/>
      <c r="U1061" s="3"/>
      <c r="V1061" s="3"/>
      <c r="W1061" s="4"/>
      <c r="X1061" s="8">
        <f>ROUND(48,2)</f>
        <v>48</v>
      </c>
      <c r="Y1061" s="9"/>
      <c r="Z1061" s="9"/>
      <c r="AA1061" s="9"/>
      <c r="AB1061" s="10"/>
      <c r="AC1061" s="8">
        <f>ROUND(1246.96,2)</f>
        <v>1246.96</v>
      </c>
      <c r="AD1061" s="9"/>
      <c r="AE1061" s="9"/>
      <c r="AF1061" s="9"/>
      <c r="AG1061" s="10"/>
      <c r="AH1061" s="8">
        <f t="shared" si="67"/>
        <v>0</v>
      </c>
      <c r="AI1061" s="9"/>
      <c r="AJ1061" s="10"/>
      <c r="AK1061" s="25"/>
    </row>
    <row r="1062" spans="1:37" x14ac:dyDescent="0.25">
      <c r="A1062" s="2"/>
      <c r="B1062" s="3"/>
      <c r="C1062" s="3"/>
      <c r="D1062" s="3"/>
      <c r="E1062" s="4"/>
      <c r="F1062" s="2"/>
      <c r="G1062" s="3"/>
      <c r="H1062" s="3"/>
      <c r="I1062" s="3"/>
      <c r="J1062" s="3"/>
      <c r="K1062" s="3"/>
      <c r="L1062" s="3"/>
      <c r="M1062" s="4"/>
      <c r="N1062" s="2"/>
      <c r="O1062" s="3"/>
      <c r="P1062" s="3"/>
      <c r="Q1062" s="3"/>
      <c r="R1062" s="4"/>
      <c r="S1062" s="2" t="s">
        <v>108</v>
      </c>
      <c r="T1062" s="3"/>
      <c r="U1062" s="3"/>
      <c r="V1062" s="3"/>
      <c r="W1062" s="4"/>
      <c r="X1062" s="8">
        <f>ROUND(48,2)</f>
        <v>48</v>
      </c>
      <c r="Y1062" s="9"/>
      <c r="Z1062" s="9"/>
      <c r="AA1062" s="9"/>
      <c r="AB1062" s="10"/>
      <c r="AC1062" s="8">
        <f>ROUND(1246.96,2)</f>
        <v>1246.96</v>
      </c>
      <c r="AD1062" s="9"/>
      <c r="AE1062" s="9"/>
      <c r="AF1062" s="9"/>
      <c r="AG1062" s="10"/>
      <c r="AH1062" s="8">
        <f t="shared" si="67"/>
        <v>0</v>
      </c>
      <c r="AI1062" s="9"/>
      <c r="AJ1062" s="10"/>
      <c r="AK1062" s="25"/>
    </row>
    <row r="1063" spans="1:37" x14ac:dyDescent="0.25">
      <c r="A1063" s="11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4"/>
      <c r="O1063" s="14"/>
      <c r="P1063" s="14"/>
      <c r="Q1063" s="14"/>
      <c r="R1063" s="14"/>
      <c r="S1063" s="12"/>
      <c r="T1063" s="12"/>
      <c r="U1063" s="12"/>
      <c r="V1063" s="12"/>
      <c r="W1063" s="12"/>
      <c r="X1063" s="15">
        <f>ROUND(280,2)</f>
        <v>280</v>
      </c>
      <c r="Y1063" s="15"/>
      <c r="Z1063" s="15"/>
      <c r="AA1063" s="15"/>
      <c r="AB1063" s="15"/>
      <c r="AC1063" s="15">
        <f>ROUND(5973.04,2)</f>
        <v>5973.04</v>
      </c>
      <c r="AD1063" s="15"/>
      <c r="AE1063" s="15"/>
      <c r="AF1063" s="15"/>
      <c r="AG1063" s="15"/>
      <c r="AH1063" s="15">
        <f t="shared" si="67"/>
        <v>0</v>
      </c>
      <c r="AI1063" s="15"/>
      <c r="AJ1063" s="16"/>
      <c r="AK1063" s="25"/>
    </row>
    <row r="1064" spans="1:37" x14ac:dyDescent="0.25">
      <c r="A1064" s="11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4" t="s">
        <v>94</v>
      </c>
      <c r="O1064" s="14"/>
      <c r="P1064" s="14"/>
      <c r="Q1064" s="14"/>
      <c r="R1064" s="14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24"/>
      <c r="AK1064" s="25"/>
    </row>
    <row r="1065" spans="1:37" x14ac:dyDescent="0.25">
      <c r="A1065" s="2"/>
      <c r="B1065" s="3"/>
      <c r="C1065" s="3"/>
      <c r="D1065" s="3"/>
      <c r="E1065" s="4"/>
      <c r="F1065" s="2"/>
      <c r="G1065" s="3"/>
      <c r="H1065" s="3"/>
      <c r="I1065" s="3"/>
      <c r="J1065" s="3"/>
      <c r="K1065" s="3"/>
      <c r="L1065" s="3"/>
      <c r="M1065" s="4"/>
      <c r="N1065" s="2"/>
      <c r="O1065" s="3"/>
      <c r="P1065" s="3"/>
      <c r="Q1065" s="3"/>
      <c r="R1065" s="4"/>
      <c r="S1065" s="2" t="s">
        <v>110</v>
      </c>
      <c r="T1065" s="3"/>
      <c r="U1065" s="3"/>
      <c r="V1065" s="3"/>
      <c r="W1065" s="4"/>
      <c r="X1065" s="8">
        <f>ROUND(40,2)</f>
        <v>40</v>
      </c>
      <c r="Y1065" s="9"/>
      <c r="Z1065" s="9"/>
      <c r="AA1065" s="9"/>
      <c r="AB1065" s="10"/>
      <c r="AC1065" s="8">
        <f>ROUND(986.8,2)</f>
        <v>986.8</v>
      </c>
      <c r="AD1065" s="9"/>
      <c r="AE1065" s="9"/>
      <c r="AF1065" s="9"/>
      <c r="AG1065" s="10"/>
      <c r="AH1065" s="8">
        <f t="shared" ref="AH1065:AH1074" si="68">ROUND(0,2)</f>
        <v>0</v>
      </c>
      <c r="AI1065" s="9"/>
      <c r="AJ1065" s="10"/>
      <c r="AK1065" s="25"/>
    </row>
    <row r="1066" spans="1:37" x14ac:dyDescent="0.25">
      <c r="A1066" s="2"/>
      <c r="B1066" s="3"/>
      <c r="C1066" s="3"/>
      <c r="D1066" s="3"/>
      <c r="E1066" s="4"/>
      <c r="F1066" s="2"/>
      <c r="G1066" s="3"/>
      <c r="H1066" s="3"/>
      <c r="I1066" s="3"/>
      <c r="J1066" s="3"/>
      <c r="K1066" s="3"/>
      <c r="L1066" s="3"/>
      <c r="M1066" s="4"/>
      <c r="N1066" s="2"/>
      <c r="O1066" s="3"/>
      <c r="P1066" s="3"/>
      <c r="Q1066" s="3"/>
      <c r="R1066" s="4"/>
      <c r="S1066" s="2" t="s">
        <v>111</v>
      </c>
      <c r="T1066" s="3"/>
      <c r="U1066" s="3"/>
      <c r="V1066" s="3"/>
      <c r="W1066" s="4"/>
      <c r="X1066" s="8">
        <f>ROUND(8,2)</f>
        <v>8</v>
      </c>
      <c r="Y1066" s="9"/>
      <c r="Z1066" s="9"/>
      <c r="AA1066" s="9"/>
      <c r="AB1066" s="10"/>
      <c r="AC1066" s="8">
        <f>ROUND(296.04,2)</f>
        <v>296.04000000000002</v>
      </c>
      <c r="AD1066" s="9"/>
      <c r="AE1066" s="9"/>
      <c r="AF1066" s="9"/>
      <c r="AG1066" s="10"/>
      <c r="AH1066" s="8">
        <f t="shared" si="68"/>
        <v>0</v>
      </c>
      <c r="AI1066" s="9"/>
      <c r="AJ1066" s="10"/>
      <c r="AK1066" s="25"/>
    </row>
    <row r="1067" spans="1:37" x14ac:dyDescent="0.25">
      <c r="A1067" s="2"/>
      <c r="B1067" s="3"/>
      <c r="C1067" s="3"/>
      <c r="D1067" s="3"/>
      <c r="E1067" s="4"/>
      <c r="F1067" s="2"/>
      <c r="G1067" s="3"/>
      <c r="H1067" s="3"/>
      <c r="I1067" s="3"/>
      <c r="J1067" s="3"/>
      <c r="K1067" s="3"/>
      <c r="L1067" s="3"/>
      <c r="M1067" s="4"/>
      <c r="N1067" s="2"/>
      <c r="O1067" s="3"/>
      <c r="P1067" s="3"/>
      <c r="Q1067" s="3"/>
      <c r="R1067" s="4"/>
      <c r="S1067" s="2" t="s">
        <v>108</v>
      </c>
      <c r="T1067" s="3"/>
      <c r="U1067" s="3"/>
      <c r="V1067" s="3"/>
      <c r="W1067" s="4"/>
      <c r="X1067" s="8">
        <f>ROUND(48,2)</f>
        <v>48</v>
      </c>
      <c r="Y1067" s="9"/>
      <c r="Z1067" s="9"/>
      <c r="AA1067" s="9"/>
      <c r="AB1067" s="10"/>
      <c r="AC1067" s="8">
        <f>ROUND(1282.84,2)</f>
        <v>1282.8399999999999</v>
      </c>
      <c r="AD1067" s="9"/>
      <c r="AE1067" s="9"/>
      <c r="AF1067" s="9"/>
      <c r="AG1067" s="10"/>
      <c r="AH1067" s="8">
        <f t="shared" si="68"/>
        <v>0</v>
      </c>
      <c r="AI1067" s="9"/>
      <c r="AJ1067" s="10"/>
      <c r="AK1067" s="25"/>
    </row>
    <row r="1068" spans="1:37" x14ac:dyDescent="0.25">
      <c r="A1068" s="2"/>
      <c r="B1068" s="3"/>
      <c r="C1068" s="3"/>
      <c r="D1068" s="3"/>
      <c r="E1068" s="4"/>
      <c r="F1068" s="2"/>
      <c r="G1068" s="3"/>
      <c r="H1068" s="3"/>
      <c r="I1068" s="3"/>
      <c r="J1068" s="3"/>
      <c r="K1068" s="3"/>
      <c r="L1068" s="3"/>
      <c r="M1068" s="4"/>
      <c r="N1068" s="2"/>
      <c r="O1068" s="3"/>
      <c r="P1068" s="3"/>
      <c r="Q1068" s="3"/>
      <c r="R1068" s="4"/>
      <c r="S1068" s="2" t="s">
        <v>105</v>
      </c>
      <c r="T1068" s="3"/>
      <c r="U1068" s="3"/>
      <c r="V1068" s="3"/>
      <c r="W1068" s="4"/>
      <c r="X1068" s="8">
        <f>ROUND(40,2)</f>
        <v>40</v>
      </c>
      <c r="Y1068" s="9"/>
      <c r="Z1068" s="9"/>
      <c r="AA1068" s="9"/>
      <c r="AB1068" s="10"/>
      <c r="AC1068" s="8">
        <f>ROUND(986.8,2)</f>
        <v>986.8</v>
      </c>
      <c r="AD1068" s="9"/>
      <c r="AE1068" s="9"/>
      <c r="AF1068" s="9"/>
      <c r="AG1068" s="10"/>
      <c r="AH1068" s="8">
        <f t="shared" si="68"/>
        <v>0</v>
      </c>
      <c r="AI1068" s="9"/>
      <c r="AJ1068" s="10"/>
      <c r="AK1068" s="25"/>
    </row>
    <row r="1069" spans="1:37" x14ac:dyDescent="0.25">
      <c r="A1069" s="2"/>
      <c r="B1069" s="3"/>
      <c r="C1069" s="3"/>
      <c r="D1069" s="3"/>
      <c r="E1069" s="4"/>
      <c r="F1069" s="2"/>
      <c r="G1069" s="3"/>
      <c r="H1069" s="3"/>
      <c r="I1069" s="3"/>
      <c r="J1069" s="3"/>
      <c r="K1069" s="3"/>
      <c r="L1069" s="3"/>
      <c r="M1069" s="4"/>
      <c r="N1069" s="2"/>
      <c r="O1069" s="3"/>
      <c r="P1069" s="3"/>
      <c r="Q1069" s="3"/>
      <c r="R1069" s="4"/>
      <c r="S1069" s="2" t="s">
        <v>112</v>
      </c>
      <c r="T1069" s="3"/>
      <c r="U1069" s="3"/>
      <c r="V1069" s="3"/>
      <c r="W1069" s="4"/>
      <c r="X1069" s="8">
        <f>ROUND(8,2)</f>
        <v>8</v>
      </c>
      <c r="Y1069" s="9"/>
      <c r="Z1069" s="9"/>
      <c r="AA1069" s="9"/>
      <c r="AB1069" s="10"/>
      <c r="AC1069" s="8">
        <f>ROUND(296.04,2)</f>
        <v>296.04000000000002</v>
      </c>
      <c r="AD1069" s="9"/>
      <c r="AE1069" s="9"/>
      <c r="AF1069" s="9"/>
      <c r="AG1069" s="10"/>
      <c r="AH1069" s="8">
        <f t="shared" si="68"/>
        <v>0</v>
      </c>
      <c r="AI1069" s="9"/>
      <c r="AJ1069" s="10"/>
      <c r="AK1069" s="25"/>
    </row>
    <row r="1070" spans="1:37" x14ac:dyDescent="0.25">
      <c r="A1070" s="2"/>
      <c r="B1070" s="3"/>
      <c r="C1070" s="3"/>
      <c r="D1070" s="3"/>
      <c r="E1070" s="4"/>
      <c r="F1070" s="2"/>
      <c r="G1070" s="3"/>
      <c r="H1070" s="3"/>
      <c r="I1070" s="3"/>
      <c r="J1070" s="3"/>
      <c r="K1070" s="3"/>
      <c r="L1070" s="3"/>
      <c r="M1070" s="4"/>
      <c r="N1070" s="2"/>
      <c r="O1070" s="3"/>
      <c r="P1070" s="3"/>
      <c r="Q1070" s="3"/>
      <c r="R1070" s="4"/>
      <c r="S1070" s="2" t="s">
        <v>104</v>
      </c>
      <c r="T1070" s="3"/>
      <c r="U1070" s="3"/>
      <c r="V1070" s="3"/>
      <c r="W1070" s="4"/>
      <c r="X1070" s="8">
        <f>ROUND(40,2)</f>
        <v>40</v>
      </c>
      <c r="Y1070" s="9"/>
      <c r="Z1070" s="9"/>
      <c r="AA1070" s="9"/>
      <c r="AB1070" s="10"/>
      <c r="AC1070" s="8">
        <f>ROUND(986.8,2)</f>
        <v>986.8</v>
      </c>
      <c r="AD1070" s="9"/>
      <c r="AE1070" s="9"/>
      <c r="AF1070" s="9"/>
      <c r="AG1070" s="10"/>
      <c r="AH1070" s="8">
        <f t="shared" si="68"/>
        <v>0</v>
      </c>
      <c r="AI1070" s="9"/>
      <c r="AJ1070" s="10"/>
      <c r="AK1070" s="25"/>
    </row>
    <row r="1071" spans="1:37" x14ac:dyDescent="0.25">
      <c r="A1071" s="2"/>
      <c r="B1071" s="3"/>
      <c r="C1071" s="3"/>
      <c r="D1071" s="3"/>
      <c r="E1071" s="4"/>
      <c r="F1071" s="2"/>
      <c r="G1071" s="3"/>
      <c r="H1071" s="3"/>
      <c r="I1071" s="3"/>
      <c r="J1071" s="3"/>
      <c r="K1071" s="3"/>
      <c r="L1071" s="3"/>
      <c r="M1071" s="4"/>
      <c r="N1071" s="2"/>
      <c r="O1071" s="3"/>
      <c r="P1071" s="3"/>
      <c r="Q1071" s="3"/>
      <c r="R1071" s="4"/>
      <c r="S1071" s="2" t="s">
        <v>106</v>
      </c>
      <c r="T1071" s="3"/>
      <c r="U1071" s="3"/>
      <c r="V1071" s="3"/>
      <c r="W1071" s="4"/>
      <c r="X1071" s="8">
        <f>ROUND(8,2)</f>
        <v>8</v>
      </c>
      <c r="Y1071" s="9"/>
      <c r="Z1071" s="9"/>
      <c r="AA1071" s="9"/>
      <c r="AB1071" s="10"/>
      <c r="AC1071" s="8">
        <f>ROUND(6,2)</f>
        <v>6</v>
      </c>
      <c r="AD1071" s="9"/>
      <c r="AE1071" s="9"/>
      <c r="AF1071" s="9"/>
      <c r="AG1071" s="10"/>
      <c r="AH1071" s="8">
        <f t="shared" si="68"/>
        <v>0</v>
      </c>
      <c r="AI1071" s="9"/>
      <c r="AJ1071" s="10"/>
      <c r="AK1071" s="25"/>
    </row>
    <row r="1072" spans="1:37" x14ac:dyDescent="0.25">
      <c r="A1072" s="2"/>
      <c r="B1072" s="3"/>
      <c r="C1072" s="3"/>
      <c r="D1072" s="3"/>
      <c r="E1072" s="4"/>
      <c r="F1072" s="2"/>
      <c r="G1072" s="3"/>
      <c r="H1072" s="3"/>
      <c r="I1072" s="3"/>
      <c r="J1072" s="3"/>
      <c r="K1072" s="3"/>
      <c r="L1072" s="3"/>
      <c r="M1072" s="4"/>
      <c r="N1072" s="2"/>
      <c r="O1072" s="3"/>
      <c r="P1072" s="3"/>
      <c r="Q1072" s="3"/>
      <c r="R1072" s="4"/>
      <c r="S1072" s="2" t="s">
        <v>107</v>
      </c>
      <c r="T1072" s="3"/>
      <c r="U1072" s="3"/>
      <c r="V1072" s="3"/>
      <c r="W1072" s="4"/>
      <c r="X1072" s="8">
        <f>ROUND(48,2)</f>
        <v>48</v>
      </c>
      <c r="Y1072" s="9"/>
      <c r="Z1072" s="9"/>
      <c r="AA1072" s="9"/>
      <c r="AB1072" s="10"/>
      <c r="AC1072" s="8">
        <f>ROUND(1282.84,2)</f>
        <v>1282.8399999999999</v>
      </c>
      <c r="AD1072" s="9"/>
      <c r="AE1072" s="9"/>
      <c r="AF1072" s="9"/>
      <c r="AG1072" s="10"/>
      <c r="AH1072" s="8">
        <f t="shared" si="68"/>
        <v>0</v>
      </c>
      <c r="AI1072" s="9"/>
      <c r="AJ1072" s="10"/>
      <c r="AK1072" s="25"/>
    </row>
    <row r="1073" spans="1:37" x14ac:dyDescent="0.25">
      <c r="A1073" s="2"/>
      <c r="B1073" s="3"/>
      <c r="C1073" s="3"/>
      <c r="D1073" s="3"/>
      <c r="E1073" s="4"/>
      <c r="F1073" s="2"/>
      <c r="G1073" s="3"/>
      <c r="H1073" s="3"/>
      <c r="I1073" s="3"/>
      <c r="J1073" s="3"/>
      <c r="K1073" s="3"/>
      <c r="L1073" s="3"/>
      <c r="M1073" s="4"/>
      <c r="N1073" s="2"/>
      <c r="O1073" s="3"/>
      <c r="P1073" s="3"/>
      <c r="Q1073" s="3"/>
      <c r="R1073" s="4"/>
      <c r="S1073" s="2" t="s">
        <v>109</v>
      </c>
      <c r="T1073" s="3"/>
      <c r="U1073" s="3"/>
      <c r="V1073" s="3"/>
      <c r="W1073" s="4"/>
      <c r="X1073" s="8">
        <f>ROUND(40,2)</f>
        <v>40</v>
      </c>
      <c r="Y1073" s="9"/>
      <c r="Z1073" s="9"/>
      <c r="AA1073" s="9"/>
      <c r="AB1073" s="10"/>
      <c r="AC1073" s="8">
        <f>ROUND(20,2)</f>
        <v>20</v>
      </c>
      <c r="AD1073" s="9"/>
      <c r="AE1073" s="9"/>
      <c r="AF1073" s="9"/>
      <c r="AG1073" s="10"/>
      <c r="AH1073" s="8">
        <f t="shared" si="68"/>
        <v>0</v>
      </c>
      <c r="AI1073" s="9"/>
      <c r="AJ1073" s="10"/>
      <c r="AK1073" s="25"/>
    </row>
    <row r="1074" spans="1:37" x14ac:dyDescent="0.25">
      <c r="A1074" s="11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4"/>
      <c r="O1074" s="14"/>
      <c r="P1074" s="14"/>
      <c r="Q1074" s="14"/>
      <c r="R1074" s="14"/>
      <c r="S1074" s="12"/>
      <c r="T1074" s="12"/>
      <c r="U1074" s="12"/>
      <c r="V1074" s="12"/>
      <c r="W1074" s="12"/>
      <c r="X1074" s="15">
        <f>ROUND(280,2)</f>
        <v>280</v>
      </c>
      <c r="Y1074" s="15"/>
      <c r="Z1074" s="15"/>
      <c r="AA1074" s="15"/>
      <c r="AB1074" s="15"/>
      <c r="AC1074" s="15">
        <f>ROUND(6144.16,2)</f>
        <v>6144.16</v>
      </c>
      <c r="AD1074" s="15"/>
      <c r="AE1074" s="15"/>
      <c r="AF1074" s="15"/>
      <c r="AG1074" s="15"/>
      <c r="AH1074" s="15">
        <f t="shared" si="68"/>
        <v>0</v>
      </c>
      <c r="AI1074" s="15"/>
      <c r="AJ1074" s="16"/>
      <c r="AK1074" s="25"/>
    </row>
    <row r="1075" spans="1:37" x14ac:dyDescent="0.25">
      <c r="A1075" s="11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4" t="s">
        <v>95</v>
      </c>
      <c r="O1075" s="14"/>
      <c r="P1075" s="14"/>
      <c r="Q1075" s="14"/>
      <c r="R1075" s="14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24"/>
      <c r="AK1075" s="25"/>
    </row>
    <row r="1076" spans="1:37" x14ac:dyDescent="0.25">
      <c r="A1076" s="2"/>
      <c r="B1076" s="3"/>
      <c r="C1076" s="3"/>
      <c r="D1076" s="3"/>
      <c r="E1076" s="4"/>
      <c r="F1076" s="2"/>
      <c r="G1076" s="3"/>
      <c r="H1076" s="3"/>
      <c r="I1076" s="3"/>
      <c r="J1076" s="3"/>
      <c r="K1076" s="3"/>
      <c r="L1076" s="3"/>
      <c r="M1076" s="4"/>
      <c r="N1076" s="2"/>
      <c r="O1076" s="3"/>
      <c r="P1076" s="3"/>
      <c r="Q1076" s="3"/>
      <c r="R1076" s="4"/>
      <c r="S1076" s="2" t="s">
        <v>110</v>
      </c>
      <c r="T1076" s="3"/>
      <c r="U1076" s="3"/>
      <c r="V1076" s="3"/>
      <c r="W1076" s="4"/>
      <c r="X1076" s="8">
        <f>ROUND(40,2)</f>
        <v>40</v>
      </c>
      <c r="Y1076" s="9"/>
      <c r="Z1076" s="9"/>
      <c r="AA1076" s="9"/>
      <c r="AB1076" s="10"/>
      <c r="AC1076" s="8">
        <f>ROUND(951.6,2)</f>
        <v>951.6</v>
      </c>
      <c r="AD1076" s="9"/>
      <c r="AE1076" s="9"/>
      <c r="AF1076" s="9"/>
      <c r="AG1076" s="10"/>
      <c r="AH1076" s="8">
        <f t="shared" ref="AH1076:AH1083" si="69">ROUND(0,2)</f>
        <v>0</v>
      </c>
      <c r="AI1076" s="9"/>
      <c r="AJ1076" s="10"/>
      <c r="AK1076" s="25"/>
    </row>
    <row r="1077" spans="1:37" x14ac:dyDescent="0.25">
      <c r="A1077" s="2"/>
      <c r="B1077" s="3"/>
      <c r="C1077" s="3"/>
      <c r="D1077" s="3"/>
      <c r="E1077" s="4"/>
      <c r="F1077" s="2"/>
      <c r="G1077" s="3"/>
      <c r="H1077" s="3"/>
      <c r="I1077" s="3"/>
      <c r="J1077" s="3"/>
      <c r="K1077" s="3"/>
      <c r="L1077" s="3"/>
      <c r="M1077" s="4"/>
      <c r="N1077" s="2"/>
      <c r="O1077" s="3"/>
      <c r="P1077" s="3"/>
      <c r="Q1077" s="3"/>
      <c r="R1077" s="4"/>
      <c r="S1077" s="2" t="s">
        <v>111</v>
      </c>
      <c r="T1077" s="3"/>
      <c r="U1077" s="3"/>
      <c r="V1077" s="3"/>
      <c r="W1077" s="4"/>
      <c r="X1077" s="8">
        <f>ROUND(12,2)</f>
        <v>12</v>
      </c>
      <c r="Y1077" s="9"/>
      <c r="Z1077" s="9"/>
      <c r="AA1077" s="9"/>
      <c r="AB1077" s="10"/>
      <c r="AC1077" s="8">
        <f>ROUND(428.22,2)</f>
        <v>428.22</v>
      </c>
      <c r="AD1077" s="9"/>
      <c r="AE1077" s="9"/>
      <c r="AF1077" s="9"/>
      <c r="AG1077" s="10"/>
      <c r="AH1077" s="8">
        <f t="shared" si="69"/>
        <v>0</v>
      </c>
      <c r="AI1077" s="9"/>
      <c r="AJ1077" s="10"/>
      <c r="AK1077" s="25"/>
    </row>
    <row r="1078" spans="1:37" x14ac:dyDescent="0.25">
      <c r="A1078" s="2"/>
      <c r="B1078" s="3"/>
      <c r="C1078" s="3"/>
      <c r="D1078" s="3"/>
      <c r="E1078" s="4"/>
      <c r="F1078" s="2"/>
      <c r="G1078" s="3"/>
      <c r="H1078" s="3"/>
      <c r="I1078" s="3"/>
      <c r="J1078" s="3"/>
      <c r="K1078" s="3"/>
      <c r="L1078" s="3"/>
      <c r="M1078" s="4"/>
      <c r="N1078" s="2"/>
      <c r="O1078" s="3"/>
      <c r="P1078" s="3"/>
      <c r="Q1078" s="3"/>
      <c r="R1078" s="4"/>
      <c r="S1078" s="2" t="s">
        <v>112</v>
      </c>
      <c r="T1078" s="3"/>
      <c r="U1078" s="3"/>
      <c r="V1078" s="3"/>
      <c r="W1078" s="4"/>
      <c r="X1078" s="8">
        <f>ROUND(12,2)</f>
        <v>12</v>
      </c>
      <c r="Y1078" s="9"/>
      <c r="Z1078" s="9"/>
      <c r="AA1078" s="9"/>
      <c r="AB1078" s="10"/>
      <c r="AC1078" s="8">
        <f>ROUND(428.22,2)</f>
        <v>428.22</v>
      </c>
      <c r="AD1078" s="9"/>
      <c r="AE1078" s="9"/>
      <c r="AF1078" s="9"/>
      <c r="AG1078" s="10"/>
      <c r="AH1078" s="8">
        <f t="shared" si="69"/>
        <v>0</v>
      </c>
      <c r="AI1078" s="9"/>
      <c r="AJ1078" s="10"/>
      <c r="AK1078" s="25"/>
    </row>
    <row r="1079" spans="1:37" x14ac:dyDescent="0.25">
      <c r="A1079" s="2"/>
      <c r="B1079" s="3"/>
      <c r="C1079" s="3"/>
      <c r="D1079" s="3"/>
      <c r="E1079" s="4"/>
      <c r="F1079" s="2"/>
      <c r="G1079" s="3"/>
      <c r="H1079" s="3"/>
      <c r="I1079" s="3"/>
      <c r="J1079" s="3"/>
      <c r="K1079" s="3"/>
      <c r="L1079" s="3"/>
      <c r="M1079" s="4"/>
      <c r="N1079" s="2"/>
      <c r="O1079" s="3"/>
      <c r="P1079" s="3"/>
      <c r="Q1079" s="3"/>
      <c r="R1079" s="4"/>
      <c r="S1079" s="2" t="s">
        <v>105</v>
      </c>
      <c r="T1079" s="3"/>
      <c r="U1079" s="3"/>
      <c r="V1079" s="3"/>
      <c r="W1079" s="4"/>
      <c r="X1079" s="8">
        <f>ROUND(40,2)</f>
        <v>40</v>
      </c>
      <c r="Y1079" s="9"/>
      <c r="Z1079" s="9"/>
      <c r="AA1079" s="9"/>
      <c r="AB1079" s="10"/>
      <c r="AC1079" s="8">
        <f>ROUND(951.6,2)</f>
        <v>951.6</v>
      </c>
      <c r="AD1079" s="9"/>
      <c r="AE1079" s="9"/>
      <c r="AF1079" s="9"/>
      <c r="AG1079" s="10"/>
      <c r="AH1079" s="8">
        <f t="shared" si="69"/>
        <v>0</v>
      </c>
      <c r="AI1079" s="9"/>
      <c r="AJ1079" s="10"/>
      <c r="AK1079" s="25"/>
    </row>
    <row r="1080" spans="1:37" x14ac:dyDescent="0.25">
      <c r="A1080" s="2"/>
      <c r="B1080" s="3"/>
      <c r="C1080" s="3"/>
      <c r="D1080" s="3"/>
      <c r="E1080" s="4"/>
      <c r="F1080" s="2"/>
      <c r="G1080" s="3"/>
      <c r="H1080" s="3"/>
      <c r="I1080" s="3"/>
      <c r="J1080" s="3"/>
      <c r="K1080" s="3"/>
      <c r="L1080" s="3"/>
      <c r="M1080" s="4"/>
      <c r="N1080" s="2"/>
      <c r="O1080" s="3"/>
      <c r="P1080" s="3"/>
      <c r="Q1080" s="3"/>
      <c r="R1080" s="4"/>
      <c r="S1080" s="2" t="s">
        <v>104</v>
      </c>
      <c r="T1080" s="3"/>
      <c r="U1080" s="3"/>
      <c r="V1080" s="3"/>
      <c r="W1080" s="4"/>
      <c r="X1080" s="8">
        <f>ROUND(40,2)</f>
        <v>40</v>
      </c>
      <c r="Y1080" s="9"/>
      <c r="Z1080" s="9"/>
      <c r="AA1080" s="9"/>
      <c r="AB1080" s="10"/>
      <c r="AC1080" s="8">
        <f>ROUND(951.6,2)</f>
        <v>951.6</v>
      </c>
      <c r="AD1080" s="9"/>
      <c r="AE1080" s="9"/>
      <c r="AF1080" s="9"/>
      <c r="AG1080" s="10"/>
      <c r="AH1080" s="8">
        <f t="shared" si="69"/>
        <v>0</v>
      </c>
      <c r="AI1080" s="9"/>
      <c r="AJ1080" s="10"/>
      <c r="AK1080" s="25"/>
    </row>
    <row r="1081" spans="1:37" x14ac:dyDescent="0.25">
      <c r="A1081" s="2"/>
      <c r="B1081" s="3"/>
      <c r="C1081" s="3"/>
      <c r="D1081" s="3"/>
      <c r="E1081" s="4"/>
      <c r="F1081" s="2"/>
      <c r="G1081" s="3"/>
      <c r="H1081" s="3"/>
      <c r="I1081" s="3"/>
      <c r="J1081" s="3"/>
      <c r="K1081" s="3"/>
      <c r="L1081" s="3"/>
      <c r="M1081" s="4"/>
      <c r="N1081" s="2"/>
      <c r="O1081" s="3"/>
      <c r="P1081" s="3"/>
      <c r="Q1081" s="3"/>
      <c r="R1081" s="4"/>
      <c r="S1081" s="2" t="s">
        <v>108</v>
      </c>
      <c r="T1081" s="3"/>
      <c r="U1081" s="3"/>
      <c r="V1081" s="3"/>
      <c r="W1081" s="4"/>
      <c r="X1081" s="8">
        <f>ROUND(52,2)</f>
        <v>52</v>
      </c>
      <c r="Y1081" s="9"/>
      <c r="Z1081" s="9"/>
      <c r="AA1081" s="9"/>
      <c r="AB1081" s="10"/>
      <c r="AC1081" s="8">
        <f>ROUND(1379.82,2)</f>
        <v>1379.82</v>
      </c>
      <c r="AD1081" s="9"/>
      <c r="AE1081" s="9"/>
      <c r="AF1081" s="9"/>
      <c r="AG1081" s="10"/>
      <c r="AH1081" s="8">
        <f t="shared" si="69"/>
        <v>0</v>
      </c>
      <c r="AI1081" s="9"/>
      <c r="AJ1081" s="10"/>
      <c r="AK1081" s="25"/>
    </row>
    <row r="1082" spans="1:37" x14ac:dyDescent="0.25">
      <c r="A1082" s="2"/>
      <c r="B1082" s="3"/>
      <c r="C1082" s="3"/>
      <c r="D1082" s="3"/>
      <c r="E1082" s="4"/>
      <c r="F1082" s="2"/>
      <c r="G1082" s="3"/>
      <c r="H1082" s="3"/>
      <c r="I1082" s="3"/>
      <c r="J1082" s="3"/>
      <c r="K1082" s="3"/>
      <c r="L1082" s="3"/>
      <c r="M1082" s="4"/>
      <c r="N1082" s="2"/>
      <c r="O1082" s="3"/>
      <c r="P1082" s="3"/>
      <c r="Q1082" s="3"/>
      <c r="R1082" s="4"/>
      <c r="S1082" s="2" t="s">
        <v>107</v>
      </c>
      <c r="T1082" s="3"/>
      <c r="U1082" s="3"/>
      <c r="V1082" s="3"/>
      <c r="W1082" s="4"/>
      <c r="X1082" s="8">
        <f>ROUND(52,2)</f>
        <v>52</v>
      </c>
      <c r="Y1082" s="9"/>
      <c r="Z1082" s="9"/>
      <c r="AA1082" s="9"/>
      <c r="AB1082" s="10"/>
      <c r="AC1082" s="8">
        <f>ROUND(1379.82,2)</f>
        <v>1379.82</v>
      </c>
      <c r="AD1082" s="9"/>
      <c r="AE1082" s="9"/>
      <c r="AF1082" s="9"/>
      <c r="AG1082" s="10"/>
      <c r="AH1082" s="8">
        <f t="shared" si="69"/>
        <v>0</v>
      </c>
      <c r="AI1082" s="9"/>
      <c r="AJ1082" s="10"/>
      <c r="AK1082" s="25"/>
    </row>
    <row r="1083" spans="1:37" x14ac:dyDescent="0.25">
      <c r="A1083" s="11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4"/>
      <c r="O1083" s="14"/>
      <c r="P1083" s="14"/>
      <c r="Q1083" s="14"/>
      <c r="R1083" s="14"/>
      <c r="S1083" s="12"/>
      <c r="T1083" s="12"/>
      <c r="U1083" s="12"/>
      <c r="V1083" s="12"/>
      <c r="W1083" s="12"/>
      <c r="X1083" s="15">
        <f>ROUND(248,2)</f>
        <v>248</v>
      </c>
      <c r="Y1083" s="15"/>
      <c r="Z1083" s="15"/>
      <c r="AA1083" s="15"/>
      <c r="AB1083" s="15"/>
      <c r="AC1083" s="15">
        <f>ROUND(6470.88,2)</f>
        <v>6470.88</v>
      </c>
      <c r="AD1083" s="15"/>
      <c r="AE1083" s="15"/>
      <c r="AF1083" s="15"/>
      <c r="AG1083" s="15"/>
      <c r="AH1083" s="15">
        <f t="shared" si="69"/>
        <v>0</v>
      </c>
      <c r="AI1083" s="15"/>
      <c r="AJ1083" s="16"/>
      <c r="AK1083" s="25"/>
    </row>
    <row r="1084" spans="1:37" x14ac:dyDescent="0.25">
      <c r="A1084" s="11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4" t="s">
        <v>96</v>
      </c>
      <c r="O1084" s="14"/>
      <c r="P1084" s="14"/>
      <c r="Q1084" s="14"/>
      <c r="R1084" s="14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24"/>
      <c r="AK1084" s="25"/>
    </row>
    <row r="1085" spans="1:37" x14ac:dyDescent="0.25">
      <c r="A1085" s="2"/>
      <c r="B1085" s="3"/>
      <c r="C1085" s="3"/>
      <c r="D1085" s="3"/>
      <c r="E1085" s="4"/>
      <c r="F1085" s="2"/>
      <c r="G1085" s="3"/>
      <c r="H1085" s="3"/>
      <c r="I1085" s="3"/>
      <c r="J1085" s="3"/>
      <c r="K1085" s="3"/>
      <c r="L1085" s="3"/>
      <c r="M1085" s="4"/>
      <c r="N1085" s="2"/>
      <c r="O1085" s="3"/>
      <c r="P1085" s="3"/>
      <c r="Q1085" s="3"/>
      <c r="R1085" s="4"/>
      <c r="S1085" s="2" t="s">
        <v>111</v>
      </c>
      <c r="T1085" s="3"/>
      <c r="U1085" s="3"/>
      <c r="V1085" s="3"/>
      <c r="W1085" s="4"/>
      <c r="X1085" s="8">
        <f>ROUND(16.25,2)</f>
        <v>16.25</v>
      </c>
      <c r="Y1085" s="9"/>
      <c r="Z1085" s="9"/>
      <c r="AA1085" s="9"/>
      <c r="AB1085" s="10"/>
      <c r="AC1085" s="8">
        <f>ROUND(579.88125,2)</f>
        <v>579.88</v>
      </c>
      <c r="AD1085" s="9"/>
      <c r="AE1085" s="9"/>
      <c r="AF1085" s="9"/>
      <c r="AG1085" s="10"/>
      <c r="AH1085" s="8">
        <f t="shared" ref="AH1085:AH1092" si="70">ROUND(0,2)</f>
        <v>0</v>
      </c>
      <c r="AI1085" s="9"/>
      <c r="AJ1085" s="10"/>
      <c r="AK1085" s="25"/>
    </row>
    <row r="1086" spans="1:37" x14ac:dyDescent="0.25">
      <c r="A1086" s="2"/>
      <c r="B1086" s="3"/>
      <c r="C1086" s="3"/>
      <c r="D1086" s="3"/>
      <c r="E1086" s="4"/>
      <c r="F1086" s="2"/>
      <c r="G1086" s="3"/>
      <c r="H1086" s="3"/>
      <c r="I1086" s="3"/>
      <c r="J1086" s="3"/>
      <c r="K1086" s="3"/>
      <c r="L1086" s="3"/>
      <c r="M1086" s="4"/>
      <c r="N1086" s="2"/>
      <c r="O1086" s="3"/>
      <c r="P1086" s="3"/>
      <c r="Q1086" s="3"/>
      <c r="R1086" s="4"/>
      <c r="S1086" s="2" t="s">
        <v>107</v>
      </c>
      <c r="T1086" s="3"/>
      <c r="U1086" s="3"/>
      <c r="V1086" s="3"/>
      <c r="W1086" s="4"/>
      <c r="X1086" s="8">
        <f>ROUND(56.25,2)</f>
        <v>56.25</v>
      </c>
      <c r="Y1086" s="9"/>
      <c r="Z1086" s="9"/>
      <c r="AA1086" s="9"/>
      <c r="AB1086" s="10"/>
      <c r="AC1086" s="8">
        <f>ROUND(1531.48125,2)</f>
        <v>1531.48</v>
      </c>
      <c r="AD1086" s="9"/>
      <c r="AE1086" s="9"/>
      <c r="AF1086" s="9"/>
      <c r="AG1086" s="10"/>
      <c r="AH1086" s="8">
        <f t="shared" si="70"/>
        <v>0</v>
      </c>
      <c r="AI1086" s="9"/>
      <c r="AJ1086" s="10"/>
      <c r="AK1086" s="25"/>
    </row>
    <row r="1087" spans="1:37" x14ac:dyDescent="0.25">
      <c r="A1087" s="2"/>
      <c r="B1087" s="3"/>
      <c r="C1087" s="3"/>
      <c r="D1087" s="3"/>
      <c r="E1087" s="4"/>
      <c r="F1087" s="2"/>
      <c r="G1087" s="3"/>
      <c r="H1087" s="3"/>
      <c r="I1087" s="3"/>
      <c r="J1087" s="3"/>
      <c r="K1087" s="3"/>
      <c r="L1087" s="3"/>
      <c r="M1087" s="4"/>
      <c r="N1087" s="2"/>
      <c r="O1087" s="3"/>
      <c r="P1087" s="3"/>
      <c r="Q1087" s="3"/>
      <c r="R1087" s="4"/>
      <c r="S1087" s="2" t="s">
        <v>112</v>
      </c>
      <c r="T1087" s="3"/>
      <c r="U1087" s="3"/>
      <c r="V1087" s="3"/>
      <c r="W1087" s="4"/>
      <c r="X1087" s="8">
        <f>ROUND(16.25,2)</f>
        <v>16.25</v>
      </c>
      <c r="Y1087" s="9"/>
      <c r="Z1087" s="9"/>
      <c r="AA1087" s="9"/>
      <c r="AB1087" s="10"/>
      <c r="AC1087" s="8">
        <f>ROUND(579.88125,2)</f>
        <v>579.88</v>
      </c>
      <c r="AD1087" s="9"/>
      <c r="AE1087" s="9"/>
      <c r="AF1087" s="9"/>
      <c r="AG1087" s="10"/>
      <c r="AH1087" s="8">
        <f t="shared" si="70"/>
        <v>0</v>
      </c>
      <c r="AI1087" s="9"/>
      <c r="AJ1087" s="10"/>
      <c r="AK1087" s="25"/>
    </row>
    <row r="1088" spans="1:37" x14ac:dyDescent="0.25">
      <c r="A1088" s="2"/>
      <c r="B1088" s="3"/>
      <c r="C1088" s="3"/>
      <c r="D1088" s="3"/>
      <c r="E1088" s="4"/>
      <c r="F1088" s="2"/>
      <c r="G1088" s="3"/>
      <c r="H1088" s="3"/>
      <c r="I1088" s="3"/>
      <c r="J1088" s="3"/>
      <c r="K1088" s="3"/>
      <c r="L1088" s="3"/>
      <c r="M1088" s="4"/>
      <c r="N1088" s="2"/>
      <c r="O1088" s="3"/>
      <c r="P1088" s="3"/>
      <c r="Q1088" s="3"/>
      <c r="R1088" s="4"/>
      <c r="S1088" s="2" t="s">
        <v>110</v>
      </c>
      <c r="T1088" s="3"/>
      <c r="U1088" s="3"/>
      <c r="V1088" s="3"/>
      <c r="W1088" s="4"/>
      <c r="X1088" s="8">
        <f>ROUND(40,2)</f>
        <v>40</v>
      </c>
      <c r="Y1088" s="9"/>
      <c r="Z1088" s="9"/>
      <c r="AA1088" s="9"/>
      <c r="AB1088" s="10"/>
      <c r="AC1088" s="8">
        <f>ROUND(951.6,2)</f>
        <v>951.6</v>
      </c>
      <c r="AD1088" s="9"/>
      <c r="AE1088" s="9"/>
      <c r="AF1088" s="9"/>
      <c r="AG1088" s="10"/>
      <c r="AH1088" s="8">
        <f t="shared" si="70"/>
        <v>0</v>
      </c>
      <c r="AI1088" s="9"/>
      <c r="AJ1088" s="10"/>
      <c r="AK1088" s="25"/>
    </row>
    <row r="1089" spans="1:37" x14ac:dyDescent="0.25">
      <c r="A1089" s="2"/>
      <c r="B1089" s="3"/>
      <c r="C1089" s="3"/>
      <c r="D1089" s="3"/>
      <c r="E1089" s="4"/>
      <c r="F1089" s="2"/>
      <c r="G1089" s="3"/>
      <c r="H1089" s="3"/>
      <c r="I1089" s="3"/>
      <c r="J1089" s="3"/>
      <c r="K1089" s="3"/>
      <c r="L1089" s="3"/>
      <c r="M1089" s="4"/>
      <c r="N1089" s="2"/>
      <c r="O1089" s="3"/>
      <c r="P1089" s="3"/>
      <c r="Q1089" s="3"/>
      <c r="R1089" s="4"/>
      <c r="S1089" s="2" t="s">
        <v>104</v>
      </c>
      <c r="T1089" s="3"/>
      <c r="U1089" s="3"/>
      <c r="V1089" s="3"/>
      <c r="W1089" s="4"/>
      <c r="X1089" s="8">
        <f>ROUND(40,2)</f>
        <v>40</v>
      </c>
      <c r="Y1089" s="9"/>
      <c r="Z1089" s="9"/>
      <c r="AA1089" s="9"/>
      <c r="AB1089" s="10"/>
      <c r="AC1089" s="8">
        <f>ROUND(951.6,2)</f>
        <v>951.6</v>
      </c>
      <c r="AD1089" s="9"/>
      <c r="AE1089" s="9"/>
      <c r="AF1089" s="9"/>
      <c r="AG1089" s="10"/>
      <c r="AH1089" s="8">
        <f t="shared" si="70"/>
        <v>0</v>
      </c>
      <c r="AI1089" s="9"/>
      <c r="AJ1089" s="10"/>
      <c r="AK1089" s="25"/>
    </row>
    <row r="1090" spans="1:37" x14ac:dyDescent="0.25">
      <c r="A1090" s="2"/>
      <c r="B1090" s="3"/>
      <c r="C1090" s="3"/>
      <c r="D1090" s="3"/>
      <c r="E1090" s="4"/>
      <c r="F1090" s="2"/>
      <c r="G1090" s="3"/>
      <c r="H1090" s="3"/>
      <c r="I1090" s="3"/>
      <c r="J1090" s="3"/>
      <c r="K1090" s="3"/>
      <c r="L1090" s="3"/>
      <c r="M1090" s="4"/>
      <c r="N1090" s="2"/>
      <c r="O1090" s="3"/>
      <c r="P1090" s="3"/>
      <c r="Q1090" s="3"/>
      <c r="R1090" s="4"/>
      <c r="S1090" s="2" t="s">
        <v>105</v>
      </c>
      <c r="T1090" s="3"/>
      <c r="U1090" s="3"/>
      <c r="V1090" s="3"/>
      <c r="W1090" s="4"/>
      <c r="X1090" s="8">
        <f>ROUND(40,2)</f>
        <v>40</v>
      </c>
      <c r="Y1090" s="9"/>
      <c r="Z1090" s="9"/>
      <c r="AA1090" s="9"/>
      <c r="AB1090" s="10"/>
      <c r="AC1090" s="8">
        <f>ROUND(951.6,2)</f>
        <v>951.6</v>
      </c>
      <c r="AD1090" s="9"/>
      <c r="AE1090" s="9"/>
      <c r="AF1090" s="9"/>
      <c r="AG1090" s="10"/>
      <c r="AH1090" s="8">
        <f t="shared" si="70"/>
        <v>0</v>
      </c>
      <c r="AI1090" s="9"/>
      <c r="AJ1090" s="10"/>
      <c r="AK1090" s="25"/>
    </row>
    <row r="1091" spans="1:37" x14ac:dyDescent="0.25">
      <c r="A1091" s="2"/>
      <c r="B1091" s="3"/>
      <c r="C1091" s="3"/>
      <c r="D1091" s="3"/>
      <c r="E1091" s="4"/>
      <c r="F1091" s="2"/>
      <c r="G1091" s="3"/>
      <c r="H1091" s="3"/>
      <c r="I1091" s="3"/>
      <c r="J1091" s="3"/>
      <c r="K1091" s="3"/>
      <c r="L1091" s="3"/>
      <c r="M1091" s="4"/>
      <c r="N1091" s="2"/>
      <c r="O1091" s="3"/>
      <c r="P1091" s="3"/>
      <c r="Q1091" s="3"/>
      <c r="R1091" s="4"/>
      <c r="S1091" s="2" t="s">
        <v>108</v>
      </c>
      <c r="T1091" s="3"/>
      <c r="U1091" s="3"/>
      <c r="V1091" s="3"/>
      <c r="W1091" s="4"/>
      <c r="X1091" s="8">
        <f>ROUND(56.25,2)</f>
        <v>56.25</v>
      </c>
      <c r="Y1091" s="9"/>
      <c r="Z1091" s="9"/>
      <c r="AA1091" s="9"/>
      <c r="AB1091" s="10"/>
      <c r="AC1091" s="8">
        <f>ROUND(1531.48125,2)</f>
        <v>1531.48</v>
      </c>
      <c r="AD1091" s="9"/>
      <c r="AE1091" s="9"/>
      <c r="AF1091" s="9"/>
      <c r="AG1091" s="10"/>
      <c r="AH1091" s="8">
        <f t="shared" si="70"/>
        <v>0</v>
      </c>
      <c r="AI1091" s="9"/>
      <c r="AJ1091" s="10"/>
      <c r="AK1091" s="25"/>
    </row>
    <row r="1092" spans="1:37" x14ac:dyDescent="0.25">
      <c r="A1092" s="11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4"/>
      <c r="O1092" s="14"/>
      <c r="P1092" s="14"/>
      <c r="Q1092" s="14"/>
      <c r="R1092" s="14"/>
      <c r="S1092" s="12"/>
      <c r="T1092" s="12"/>
      <c r="U1092" s="12"/>
      <c r="V1092" s="12"/>
      <c r="W1092" s="12"/>
      <c r="X1092" s="15">
        <f>ROUND(265,2)</f>
        <v>265</v>
      </c>
      <c r="Y1092" s="15"/>
      <c r="Z1092" s="15"/>
      <c r="AA1092" s="15"/>
      <c r="AB1092" s="15"/>
      <c r="AC1092" s="15">
        <f>ROUND(7077.525,2)</f>
        <v>7077.53</v>
      </c>
      <c r="AD1092" s="15"/>
      <c r="AE1092" s="15"/>
      <c r="AF1092" s="15"/>
      <c r="AG1092" s="15"/>
      <c r="AH1092" s="15">
        <f t="shared" si="70"/>
        <v>0</v>
      </c>
      <c r="AI1092" s="15"/>
      <c r="AJ1092" s="16"/>
      <c r="AK1092" s="25"/>
    </row>
    <row r="1093" spans="1:37" x14ac:dyDescent="0.25">
      <c r="A1093" s="11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4" t="s">
        <v>97</v>
      </c>
      <c r="O1093" s="14"/>
      <c r="P1093" s="14"/>
      <c r="Q1093" s="14"/>
      <c r="R1093" s="14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24"/>
      <c r="AK1093" s="25"/>
    </row>
    <row r="1094" spans="1:37" x14ac:dyDescent="0.25">
      <c r="A1094" s="2"/>
      <c r="B1094" s="3"/>
      <c r="C1094" s="3"/>
      <c r="D1094" s="3"/>
      <c r="E1094" s="4"/>
      <c r="F1094" s="2"/>
      <c r="G1094" s="3"/>
      <c r="H1094" s="3"/>
      <c r="I1094" s="3"/>
      <c r="J1094" s="3"/>
      <c r="K1094" s="3"/>
      <c r="L1094" s="3"/>
      <c r="M1094" s="4"/>
      <c r="N1094" s="2"/>
      <c r="O1094" s="3"/>
      <c r="P1094" s="3"/>
      <c r="Q1094" s="3"/>
      <c r="R1094" s="4"/>
      <c r="S1094" s="2" t="s">
        <v>107</v>
      </c>
      <c r="T1094" s="3"/>
      <c r="U1094" s="3"/>
      <c r="V1094" s="3"/>
      <c r="W1094" s="4"/>
      <c r="X1094" s="8">
        <f>ROUND(53.25,2)</f>
        <v>53.25</v>
      </c>
      <c r="Y1094" s="9"/>
      <c r="Z1094" s="9"/>
      <c r="AA1094" s="9"/>
      <c r="AB1094" s="10"/>
      <c r="AC1094" s="8">
        <f>ROUND(1466.9375,2)</f>
        <v>1466.94</v>
      </c>
      <c r="AD1094" s="9"/>
      <c r="AE1094" s="9"/>
      <c r="AF1094" s="9"/>
      <c r="AG1094" s="10"/>
      <c r="AH1094" s="8">
        <f t="shared" ref="AH1094:AH1103" si="71">ROUND(0,2)</f>
        <v>0</v>
      </c>
      <c r="AI1094" s="9"/>
      <c r="AJ1094" s="10"/>
      <c r="AK1094" s="25"/>
    </row>
    <row r="1095" spans="1:37" x14ac:dyDescent="0.25">
      <c r="A1095" s="2"/>
      <c r="B1095" s="3"/>
      <c r="C1095" s="3"/>
      <c r="D1095" s="3"/>
      <c r="E1095" s="4"/>
      <c r="F1095" s="2"/>
      <c r="G1095" s="3"/>
      <c r="H1095" s="3"/>
      <c r="I1095" s="3"/>
      <c r="J1095" s="3"/>
      <c r="K1095" s="3"/>
      <c r="L1095" s="3"/>
      <c r="M1095" s="4"/>
      <c r="N1095" s="2"/>
      <c r="O1095" s="3"/>
      <c r="P1095" s="3"/>
      <c r="Q1095" s="3"/>
      <c r="R1095" s="4"/>
      <c r="S1095" s="2" t="s">
        <v>106</v>
      </c>
      <c r="T1095" s="3"/>
      <c r="U1095" s="3"/>
      <c r="V1095" s="3"/>
      <c r="W1095" s="4"/>
      <c r="X1095" s="8">
        <f>ROUND(13.25,2)</f>
        <v>13.25</v>
      </c>
      <c r="Y1095" s="9"/>
      <c r="Z1095" s="9"/>
      <c r="AA1095" s="9"/>
      <c r="AB1095" s="10"/>
      <c r="AC1095" s="8">
        <f>ROUND(9.9375,2)</f>
        <v>9.94</v>
      </c>
      <c r="AD1095" s="9"/>
      <c r="AE1095" s="9"/>
      <c r="AF1095" s="9"/>
      <c r="AG1095" s="10"/>
      <c r="AH1095" s="8">
        <f t="shared" si="71"/>
        <v>0</v>
      </c>
      <c r="AI1095" s="9"/>
      <c r="AJ1095" s="10"/>
      <c r="AK1095" s="25"/>
    </row>
    <row r="1096" spans="1:37" x14ac:dyDescent="0.25">
      <c r="A1096" s="2"/>
      <c r="B1096" s="3"/>
      <c r="C1096" s="3"/>
      <c r="D1096" s="3"/>
      <c r="E1096" s="4"/>
      <c r="F1096" s="2"/>
      <c r="G1096" s="3"/>
      <c r="H1096" s="3"/>
      <c r="I1096" s="3"/>
      <c r="J1096" s="3"/>
      <c r="K1096" s="3"/>
      <c r="L1096" s="3"/>
      <c r="M1096" s="4"/>
      <c r="N1096" s="2"/>
      <c r="O1096" s="3"/>
      <c r="P1096" s="3"/>
      <c r="Q1096" s="3"/>
      <c r="R1096" s="4"/>
      <c r="S1096" s="2" t="s">
        <v>104</v>
      </c>
      <c r="T1096" s="3"/>
      <c r="U1096" s="3"/>
      <c r="V1096" s="3"/>
      <c r="W1096" s="4"/>
      <c r="X1096" s="8">
        <f>ROUND(40,2)</f>
        <v>40</v>
      </c>
      <c r="Y1096" s="9"/>
      <c r="Z1096" s="9"/>
      <c r="AA1096" s="9"/>
      <c r="AB1096" s="10"/>
      <c r="AC1096" s="8">
        <f>ROUND(980,2)</f>
        <v>980</v>
      </c>
      <c r="AD1096" s="9"/>
      <c r="AE1096" s="9"/>
      <c r="AF1096" s="9"/>
      <c r="AG1096" s="10"/>
      <c r="AH1096" s="8">
        <f t="shared" si="71"/>
        <v>0</v>
      </c>
      <c r="AI1096" s="9"/>
      <c r="AJ1096" s="10"/>
      <c r="AK1096" s="25"/>
    </row>
    <row r="1097" spans="1:37" x14ac:dyDescent="0.25">
      <c r="A1097" s="2"/>
      <c r="B1097" s="3"/>
      <c r="C1097" s="3"/>
      <c r="D1097" s="3"/>
      <c r="E1097" s="4"/>
      <c r="F1097" s="2"/>
      <c r="G1097" s="3"/>
      <c r="H1097" s="3"/>
      <c r="I1097" s="3"/>
      <c r="J1097" s="3"/>
      <c r="K1097" s="3"/>
      <c r="L1097" s="3"/>
      <c r="M1097" s="4"/>
      <c r="N1097" s="2"/>
      <c r="O1097" s="3"/>
      <c r="P1097" s="3"/>
      <c r="Q1097" s="3"/>
      <c r="R1097" s="4"/>
      <c r="S1097" s="2" t="s">
        <v>112</v>
      </c>
      <c r="T1097" s="3"/>
      <c r="U1097" s="3"/>
      <c r="V1097" s="3"/>
      <c r="W1097" s="4"/>
      <c r="X1097" s="8">
        <f>ROUND(13.25,2)</f>
        <v>13.25</v>
      </c>
      <c r="Y1097" s="9"/>
      <c r="Z1097" s="9"/>
      <c r="AA1097" s="9"/>
      <c r="AB1097" s="10"/>
      <c r="AC1097" s="8">
        <f>ROUND(486.9375,2)</f>
        <v>486.94</v>
      </c>
      <c r="AD1097" s="9"/>
      <c r="AE1097" s="9"/>
      <c r="AF1097" s="9"/>
      <c r="AG1097" s="10"/>
      <c r="AH1097" s="8">
        <f t="shared" si="71"/>
        <v>0</v>
      </c>
      <c r="AI1097" s="9"/>
      <c r="AJ1097" s="10"/>
      <c r="AK1097" s="25"/>
    </row>
    <row r="1098" spans="1:37" x14ac:dyDescent="0.25">
      <c r="A1098" s="2"/>
      <c r="B1098" s="3"/>
      <c r="C1098" s="3"/>
      <c r="D1098" s="3"/>
      <c r="E1098" s="4"/>
      <c r="F1098" s="2"/>
      <c r="G1098" s="3"/>
      <c r="H1098" s="3"/>
      <c r="I1098" s="3"/>
      <c r="J1098" s="3"/>
      <c r="K1098" s="3"/>
      <c r="L1098" s="3"/>
      <c r="M1098" s="4"/>
      <c r="N1098" s="2"/>
      <c r="O1098" s="3"/>
      <c r="P1098" s="3"/>
      <c r="Q1098" s="3"/>
      <c r="R1098" s="4"/>
      <c r="S1098" s="2" t="s">
        <v>109</v>
      </c>
      <c r="T1098" s="3"/>
      <c r="U1098" s="3"/>
      <c r="V1098" s="3"/>
      <c r="W1098" s="4"/>
      <c r="X1098" s="8">
        <f>ROUND(40,2)</f>
        <v>40</v>
      </c>
      <c r="Y1098" s="9"/>
      <c r="Z1098" s="9"/>
      <c r="AA1098" s="9"/>
      <c r="AB1098" s="10"/>
      <c r="AC1098" s="8">
        <f>ROUND(20,2)</f>
        <v>20</v>
      </c>
      <c r="AD1098" s="9"/>
      <c r="AE1098" s="9"/>
      <c r="AF1098" s="9"/>
      <c r="AG1098" s="10"/>
      <c r="AH1098" s="8">
        <f t="shared" si="71"/>
        <v>0</v>
      </c>
      <c r="AI1098" s="9"/>
      <c r="AJ1098" s="10"/>
      <c r="AK1098" s="25"/>
    </row>
    <row r="1099" spans="1:37" x14ac:dyDescent="0.25">
      <c r="A1099" s="2"/>
      <c r="B1099" s="3"/>
      <c r="C1099" s="3"/>
      <c r="D1099" s="3"/>
      <c r="E1099" s="4"/>
      <c r="F1099" s="2"/>
      <c r="G1099" s="3"/>
      <c r="H1099" s="3"/>
      <c r="I1099" s="3"/>
      <c r="J1099" s="3"/>
      <c r="K1099" s="3"/>
      <c r="L1099" s="3"/>
      <c r="M1099" s="4"/>
      <c r="N1099" s="2"/>
      <c r="O1099" s="3"/>
      <c r="P1099" s="3"/>
      <c r="Q1099" s="3"/>
      <c r="R1099" s="4"/>
      <c r="S1099" s="2" t="s">
        <v>111</v>
      </c>
      <c r="T1099" s="3"/>
      <c r="U1099" s="3"/>
      <c r="V1099" s="3"/>
      <c r="W1099" s="4"/>
      <c r="X1099" s="8">
        <f>ROUND(13.25,2)</f>
        <v>13.25</v>
      </c>
      <c r="Y1099" s="9"/>
      <c r="Z1099" s="9"/>
      <c r="AA1099" s="9"/>
      <c r="AB1099" s="10"/>
      <c r="AC1099" s="8">
        <f>ROUND(486.9375,2)</f>
        <v>486.94</v>
      </c>
      <c r="AD1099" s="9"/>
      <c r="AE1099" s="9"/>
      <c r="AF1099" s="9"/>
      <c r="AG1099" s="10"/>
      <c r="AH1099" s="8">
        <f t="shared" si="71"/>
        <v>0</v>
      </c>
      <c r="AI1099" s="9"/>
      <c r="AJ1099" s="10"/>
      <c r="AK1099" s="25"/>
    </row>
    <row r="1100" spans="1:37" x14ac:dyDescent="0.25">
      <c r="A1100" s="2"/>
      <c r="B1100" s="3"/>
      <c r="C1100" s="3"/>
      <c r="D1100" s="3"/>
      <c r="E1100" s="4"/>
      <c r="F1100" s="2"/>
      <c r="G1100" s="3"/>
      <c r="H1100" s="3"/>
      <c r="I1100" s="3"/>
      <c r="J1100" s="3"/>
      <c r="K1100" s="3"/>
      <c r="L1100" s="3"/>
      <c r="M1100" s="4"/>
      <c r="N1100" s="2"/>
      <c r="O1100" s="3"/>
      <c r="P1100" s="3"/>
      <c r="Q1100" s="3"/>
      <c r="R1100" s="4"/>
      <c r="S1100" s="2" t="s">
        <v>105</v>
      </c>
      <c r="T1100" s="3"/>
      <c r="U1100" s="3"/>
      <c r="V1100" s="3"/>
      <c r="W1100" s="4"/>
      <c r="X1100" s="8">
        <f>ROUND(40,2)</f>
        <v>40</v>
      </c>
      <c r="Y1100" s="9"/>
      <c r="Z1100" s="9"/>
      <c r="AA1100" s="9"/>
      <c r="AB1100" s="10"/>
      <c r="AC1100" s="8">
        <f>ROUND(980,2)</f>
        <v>980</v>
      </c>
      <c r="AD1100" s="9"/>
      <c r="AE1100" s="9"/>
      <c r="AF1100" s="9"/>
      <c r="AG1100" s="10"/>
      <c r="AH1100" s="8">
        <f t="shared" si="71"/>
        <v>0</v>
      </c>
      <c r="AI1100" s="9"/>
      <c r="AJ1100" s="10"/>
      <c r="AK1100" s="25"/>
    </row>
    <row r="1101" spans="1:37" x14ac:dyDescent="0.25">
      <c r="A1101" s="2"/>
      <c r="B1101" s="3"/>
      <c r="C1101" s="3"/>
      <c r="D1101" s="3"/>
      <c r="E1101" s="4"/>
      <c r="F1101" s="2"/>
      <c r="G1101" s="3"/>
      <c r="H1101" s="3"/>
      <c r="I1101" s="3"/>
      <c r="J1101" s="3"/>
      <c r="K1101" s="3"/>
      <c r="L1101" s="3"/>
      <c r="M1101" s="4"/>
      <c r="N1101" s="2"/>
      <c r="O1101" s="3"/>
      <c r="P1101" s="3"/>
      <c r="Q1101" s="3"/>
      <c r="R1101" s="4"/>
      <c r="S1101" s="2" t="s">
        <v>108</v>
      </c>
      <c r="T1101" s="3"/>
      <c r="U1101" s="3"/>
      <c r="V1101" s="3"/>
      <c r="W1101" s="4"/>
      <c r="X1101" s="8">
        <f>ROUND(53.25,2)</f>
        <v>53.25</v>
      </c>
      <c r="Y1101" s="9"/>
      <c r="Z1101" s="9"/>
      <c r="AA1101" s="9"/>
      <c r="AB1101" s="10"/>
      <c r="AC1101" s="8">
        <f>ROUND(1466.9375,2)</f>
        <v>1466.94</v>
      </c>
      <c r="AD1101" s="9"/>
      <c r="AE1101" s="9"/>
      <c r="AF1101" s="9"/>
      <c r="AG1101" s="10"/>
      <c r="AH1101" s="8">
        <f t="shared" si="71"/>
        <v>0</v>
      </c>
      <c r="AI1101" s="9"/>
      <c r="AJ1101" s="10"/>
      <c r="AK1101" s="25"/>
    </row>
    <row r="1102" spans="1:37" x14ac:dyDescent="0.25">
      <c r="A1102" s="2"/>
      <c r="B1102" s="3"/>
      <c r="C1102" s="3"/>
      <c r="D1102" s="3"/>
      <c r="E1102" s="4"/>
      <c r="F1102" s="2"/>
      <c r="G1102" s="3"/>
      <c r="H1102" s="3"/>
      <c r="I1102" s="3"/>
      <c r="J1102" s="3"/>
      <c r="K1102" s="3"/>
      <c r="L1102" s="3"/>
      <c r="M1102" s="4"/>
      <c r="N1102" s="2"/>
      <c r="O1102" s="3"/>
      <c r="P1102" s="3"/>
      <c r="Q1102" s="3"/>
      <c r="R1102" s="4"/>
      <c r="S1102" s="2" t="s">
        <v>110</v>
      </c>
      <c r="T1102" s="3"/>
      <c r="U1102" s="3"/>
      <c r="V1102" s="3"/>
      <c r="W1102" s="4"/>
      <c r="X1102" s="8">
        <f>ROUND(40,2)</f>
        <v>40</v>
      </c>
      <c r="Y1102" s="9"/>
      <c r="Z1102" s="9"/>
      <c r="AA1102" s="9"/>
      <c r="AB1102" s="10"/>
      <c r="AC1102" s="8">
        <f>ROUND(980,2)</f>
        <v>980</v>
      </c>
      <c r="AD1102" s="9"/>
      <c r="AE1102" s="9"/>
      <c r="AF1102" s="9"/>
      <c r="AG1102" s="10"/>
      <c r="AH1102" s="8">
        <f t="shared" si="71"/>
        <v>0</v>
      </c>
      <c r="AI1102" s="9"/>
      <c r="AJ1102" s="10"/>
      <c r="AK1102" s="25"/>
    </row>
    <row r="1103" spans="1:37" x14ac:dyDescent="0.25">
      <c r="A1103" s="11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4"/>
      <c r="O1103" s="14"/>
      <c r="P1103" s="14"/>
      <c r="Q1103" s="14"/>
      <c r="R1103" s="14"/>
      <c r="S1103" s="12"/>
      <c r="T1103" s="12"/>
      <c r="U1103" s="12"/>
      <c r="V1103" s="12"/>
      <c r="W1103" s="12"/>
      <c r="X1103" s="15">
        <f>ROUND(306.25,2)</f>
        <v>306.25</v>
      </c>
      <c r="Y1103" s="15"/>
      <c r="Z1103" s="15"/>
      <c r="AA1103" s="15"/>
      <c r="AB1103" s="15"/>
      <c r="AC1103" s="15">
        <f>ROUND(6877.6875,2)</f>
        <v>6877.69</v>
      </c>
      <c r="AD1103" s="15"/>
      <c r="AE1103" s="15"/>
      <c r="AF1103" s="15"/>
      <c r="AG1103" s="15"/>
      <c r="AH1103" s="15">
        <f t="shared" si="71"/>
        <v>0</v>
      </c>
      <c r="AI1103" s="15"/>
      <c r="AJ1103" s="16"/>
      <c r="AK1103" s="25"/>
    </row>
    <row r="1104" spans="1:37" x14ac:dyDescent="0.25">
      <c r="A1104" s="17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  <c r="AI1104" s="18"/>
      <c r="AJ1104" s="19"/>
      <c r="AK1104" s="25"/>
    </row>
    <row r="1105" spans="1:37" x14ac:dyDescent="0.25">
      <c r="A1105" s="14" t="s">
        <v>113</v>
      </c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25"/>
    </row>
    <row r="1106" spans="1:37" x14ac:dyDescent="0.25">
      <c r="A1106" s="26" t="s">
        <v>114</v>
      </c>
      <c r="B1106" s="27"/>
      <c r="C1106" s="27"/>
      <c r="D1106" s="27"/>
      <c r="E1106" s="27"/>
      <c r="F1106" s="28"/>
      <c r="G1106" s="26" t="s">
        <v>102</v>
      </c>
      <c r="H1106" s="27"/>
      <c r="I1106" s="27"/>
      <c r="J1106" s="27"/>
      <c r="K1106" s="27"/>
      <c r="L1106" s="27"/>
      <c r="M1106" s="27"/>
      <c r="N1106" s="28"/>
      <c r="O1106" s="26" t="s">
        <v>101</v>
      </c>
      <c r="P1106" s="27"/>
      <c r="Q1106" s="27"/>
      <c r="R1106" s="27"/>
      <c r="S1106" s="27"/>
      <c r="T1106" s="27"/>
      <c r="U1106" s="28"/>
      <c r="V1106" s="26" t="s">
        <v>22</v>
      </c>
      <c r="W1106" s="27"/>
      <c r="X1106" s="27"/>
      <c r="Y1106" s="27"/>
      <c r="Z1106" s="27"/>
      <c r="AA1106" s="28"/>
      <c r="AB1106" s="26" t="s">
        <v>23</v>
      </c>
      <c r="AC1106" s="27"/>
      <c r="AD1106" s="27"/>
      <c r="AE1106" s="27"/>
      <c r="AF1106" s="28"/>
      <c r="AG1106" s="26" t="s">
        <v>24</v>
      </c>
      <c r="AH1106" s="27"/>
      <c r="AI1106" s="27"/>
      <c r="AJ1106" s="27"/>
      <c r="AK1106" s="28"/>
    </row>
    <row r="1107" spans="1:37" x14ac:dyDescent="0.25">
      <c r="A1107" s="20" t="s">
        <v>115</v>
      </c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2"/>
    </row>
    <row r="1108" spans="1:37" x14ac:dyDescent="0.25">
      <c r="A1108" s="20"/>
      <c r="B1108" s="21"/>
      <c r="C1108" s="21"/>
      <c r="D1108" s="21"/>
      <c r="E1108" s="21"/>
      <c r="F1108" s="21"/>
      <c r="G1108" s="21" t="s">
        <v>110</v>
      </c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2"/>
    </row>
    <row r="1109" spans="1:37" x14ac:dyDescent="0.25">
      <c r="A1109" s="11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4" t="s">
        <v>30</v>
      </c>
      <c r="P1109" s="14"/>
      <c r="Q1109" s="14"/>
      <c r="R1109" s="14"/>
      <c r="S1109" s="14"/>
      <c r="T1109" s="14"/>
      <c r="U1109" s="14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24"/>
    </row>
    <row r="1110" spans="1:37" x14ac:dyDescent="0.25">
      <c r="A1110" s="2"/>
      <c r="B1110" s="3"/>
      <c r="C1110" s="3"/>
      <c r="D1110" s="3"/>
      <c r="E1110" s="3"/>
      <c r="F1110" s="4"/>
      <c r="G1110" s="2"/>
      <c r="H1110" s="3"/>
      <c r="I1110" s="3"/>
      <c r="J1110" s="3"/>
      <c r="K1110" s="3"/>
      <c r="L1110" s="3"/>
      <c r="M1110" s="3"/>
      <c r="N1110" s="4"/>
      <c r="O1110" s="2"/>
      <c r="P1110" s="3"/>
      <c r="Q1110" s="3"/>
      <c r="R1110" s="3"/>
      <c r="S1110" s="3"/>
      <c r="T1110" s="3"/>
      <c r="U1110" s="4"/>
      <c r="V1110" s="8">
        <f>ROUND(40,2)</f>
        <v>40</v>
      </c>
      <c r="W1110" s="9"/>
      <c r="X1110" s="9"/>
      <c r="Y1110" s="9"/>
      <c r="Z1110" s="9"/>
      <c r="AA1110" s="10"/>
      <c r="AB1110" s="8">
        <f>ROUND(959.2,2)</f>
        <v>959.2</v>
      </c>
      <c r="AC1110" s="9"/>
      <c r="AD1110" s="9"/>
      <c r="AE1110" s="9"/>
      <c r="AF1110" s="10"/>
      <c r="AG1110" s="8">
        <f>ROUND(0,2)</f>
        <v>0</v>
      </c>
      <c r="AH1110" s="9"/>
      <c r="AI1110" s="9"/>
      <c r="AJ1110" s="9"/>
      <c r="AK1110" s="10"/>
    </row>
    <row r="1111" spans="1:37" x14ac:dyDescent="0.25">
      <c r="A1111" s="11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4"/>
      <c r="P1111" s="14"/>
      <c r="Q1111" s="14"/>
      <c r="R1111" s="14"/>
      <c r="S1111" s="14"/>
      <c r="T1111" s="14"/>
      <c r="U1111" s="14"/>
      <c r="V1111" s="15">
        <f>ROUND(40,2)</f>
        <v>40</v>
      </c>
      <c r="W1111" s="15"/>
      <c r="X1111" s="15"/>
      <c r="Y1111" s="15"/>
      <c r="Z1111" s="15"/>
      <c r="AA1111" s="15"/>
      <c r="AB1111" s="15">
        <f>ROUND(959.2,2)</f>
        <v>959.2</v>
      </c>
      <c r="AC1111" s="15"/>
      <c r="AD1111" s="15"/>
      <c r="AE1111" s="15"/>
      <c r="AF1111" s="15"/>
      <c r="AG1111" s="15">
        <f>ROUND(0,2)</f>
        <v>0</v>
      </c>
      <c r="AH1111" s="15"/>
      <c r="AI1111" s="15"/>
      <c r="AJ1111" s="15"/>
      <c r="AK1111" s="16"/>
    </row>
    <row r="1112" spans="1:37" x14ac:dyDescent="0.25">
      <c r="A1112" s="11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4" t="s">
        <v>37</v>
      </c>
      <c r="P1112" s="14"/>
      <c r="Q1112" s="14"/>
      <c r="R1112" s="14"/>
      <c r="S1112" s="14"/>
      <c r="T1112" s="14"/>
      <c r="U1112" s="14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24"/>
    </row>
    <row r="1113" spans="1:37" x14ac:dyDescent="0.25">
      <c r="A1113" s="2"/>
      <c r="B1113" s="3"/>
      <c r="C1113" s="3"/>
      <c r="D1113" s="3"/>
      <c r="E1113" s="3"/>
      <c r="F1113" s="4"/>
      <c r="G1113" s="2"/>
      <c r="H1113" s="3"/>
      <c r="I1113" s="3"/>
      <c r="J1113" s="3"/>
      <c r="K1113" s="3"/>
      <c r="L1113" s="3"/>
      <c r="M1113" s="3"/>
      <c r="N1113" s="4"/>
      <c r="O1113" s="2"/>
      <c r="P1113" s="3"/>
      <c r="Q1113" s="3"/>
      <c r="R1113" s="3"/>
      <c r="S1113" s="3"/>
      <c r="T1113" s="3"/>
      <c r="U1113" s="4"/>
      <c r="V1113" s="8">
        <f>ROUND(40,2)</f>
        <v>40</v>
      </c>
      <c r="W1113" s="9"/>
      <c r="X1113" s="9"/>
      <c r="Y1113" s="9"/>
      <c r="Z1113" s="9"/>
      <c r="AA1113" s="10"/>
      <c r="AB1113" s="8">
        <f>ROUND(951.6,2)</f>
        <v>951.6</v>
      </c>
      <c r="AC1113" s="9"/>
      <c r="AD1113" s="9"/>
      <c r="AE1113" s="9"/>
      <c r="AF1113" s="10"/>
      <c r="AG1113" s="8">
        <f>ROUND(0,2)</f>
        <v>0</v>
      </c>
      <c r="AH1113" s="9"/>
      <c r="AI1113" s="9"/>
      <c r="AJ1113" s="9"/>
      <c r="AK1113" s="10"/>
    </row>
    <row r="1114" spans="1:37" x14ac:dyDescent="0.25">
      <c r="A1114" s="11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4"/>
      <c r="P1114" s="14"/>
      <c r="Q1114" s="14"/>
      <c r="R1114" s="14"/>
      <c r="S1114" s="14"/>
      <c r="T1114" s="14"/>
      <c r="U1114" s="14"/>
      <c r="V1114" s="15">
        <f>ROUND(40,2)</f>
        <v>40</v>
      </c>
      <c r="W1114" s="15"/>
      <c r="X1114" s="15"/>
      <c r="Y1114" s="15"/>
      <c r="Z1114" s="15"/>
      <c r="AA1114" s="15"/>
      <c r="AB1114" s="15">
        <f>ROUND(951.6,2)</f>
        <v>951.6</v>
      </c>
      <c r="AC1114" s="15"/>
      <c r="AD1114" s="15"/>
      <c r="AE1114" s="15"/>
      <c r="AF1114" s="15"/>
      <c r="AG1114" s="15">
        <f>ROUND(0,2)</f>
        <v>0</v>
      </c>
      <c r="AH1114" s="15"/>
      <c r="AI1114" s="15"/>
      <c r="AJ1114" s="15"/>
      <c r="AK1114" s="16"/>
    </row>
    <row r="1115" spans="1:37" x14ac:dyDescent="0.25">
      <c r="A1115" s="11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4" t="s">
        <v>47</v>
      </c>
      <c r="P1115" s="14"/>
      <c r="Q1115" s="14"/>
      <c r="R1115" s="14"/>
      <c r="S1115" s="14"/>
      <c r="T1115" s="14"/>
      <c r="U1115" s="14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24"/>
    </row>
    <row r="1116" spans="1:37" x14ac:dyDescent="0.25">
      <c r="A1116" s="2"/>
      <c r="B1116" s="3"/>
      <c r="C1116" s="3"/>
      <c r="D1116" s="3"/>
      <c r="E1116" s="3"/>
      <c r="F1116" s="4"/>
      <c r="G1116" s="2"/>
      <c r="H1116" s="3"/>
      <c r="I1116" s="3"/>
      <c r="J1116" s="3"/>
      <c r="K1116" s="3"/>
      <c r="L1116" s="3"/>
      <c r="M1116" s="3"/>
      <c r="N1116" s="4"/>
      <c r="O1116" s="2"/>
      <c r="P1116" s="3"/>
      <c r="Q1116" s="3"/>
      <c r="R1116" s="3"/>
      <c r="S1116" s="3"/>
      <c r="T1116" s="3"/>
      <c r="U1116" s="4"/>
      <c r="V1116" s="8">
        <f>ROUND(40,2)</f>
        <v>40</v>
      </c>
      <c r="W1116" s="9"/>
      <c r="X1116" s="9"/>
      <c r="Y1116" s="9"/>
      <c r="Z1116" s="9"/>
      <c r="AA1116" s="10"/>
      <c r="AB1116" s="8">
        <f>ROUND(951.6,2)</f>
        <v>951.6</v>
      </c>
      <c r="AC1116" s="9"/>
      <c r="AD1116" s="9"/>
      <c r="AE1116" s="9"/>
      <c r="AF1116" s="10"/>
      <c r="AG1116" s="8">
        <f>ROUND(0,2)</f>
        <v>0</v>
      </c>
      <c r="AH1116" s="9"/>
      <c r="AI1116" s="9"/>
      <c r="AJ1116" s="9"/>
      <c r="AK1116" s="10"/>
    </row>
    <row r="1117" spans="1:37" x14ac:dyDescent="0.25">
      <c r="A1117" s="11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4"/>
      <c r="P1117" s="14"/>
      <c r="Q1117" s="14"/>
      <c r="R1117" s="14"/>
      <c r="S1117" s="14"/>
      <c r="T1117" s="14"/>
      <c r="U1117" s="14"/>
      <c r="V1117" s="15">
        <f>ROUND(40,2)</f>
        <v>40</v>
      </c>
      <c r="W1117" s="15"/>
      <c r="X1117" s="15"/>
      <c r="Y1117" s="15"/>
      <c r="Z1117" s="15"/>
      <c r="AA1117" s="15"/>
      <c r="AB1117" s="15">
        <f>ROUND(951.6,2)</f>
        <v>951.6</v>
      </c>
      <c r="AC1117" s="15"/>
      <c r="AD1117" s="15"/>
      <c r="AE1117" s="15"/>
      <c r="AF1117" s="15"/>
      <c r="AG1117" s="15">
        <f>ROUND(0,2)</f>
        <v>0</v>
      </c>
      <c r="AH1117" s="15"/>
      <c r="AI1117" s="15"/>
      <c r="AJ1117" s="15"/>
      <c r="AK1117" s="16"/>
    </row>
    <row r="1118" spans="1:37" x14ac:dyDescent="0.25">
      <c r="A1118" s="11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4" t="s">
        <v>72</v>
      </c>
      <c r="P1118" s="14"/>
      <c r="Q1118" s="14"/>
      <c r="R1118" s="14"/>
      <c r="S1118" s="14"/>
      <c r="T1118" s="14"/>
      <c r="U1118" s="14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24"/>
    </row>
    <row r="1119" spans="1:37" x14ac:dyDescent="0.25">
      <c r="A1119" s="2"/>
      <c r="B1119" s="3"/>
      <c r="C1119" s="3"/>
      <c r="D1119" s="3"/>
      <c r="E1119" s="3"/>
      <c r="F1119" s="4"/>
      <c r="G1119" s="2"/>
      <c r="H1119" s="3"/>
      <c r="I1119" s="3"/>
      <c r="J1119" s="3"/>
      <c r="K1119" s="3"/>
      <c r="L1119" s="3"/>
      <c r="M1119" s="3"/>
      <c r="N1119" s="4"/>
      <c r="O1119" s="2"/>
      <c r="P1119" s="3"/>
      <c r="Q1119" s="3"/>
      <c r="R1119" s="3"/>
      <c r="S1119" s="3"/>
      <c r="T1119" s="3"/>
      <c r="U1119" s="4"/>
      <c r="V1119" s="8">
        <f>ROUND(40,2)</f>
        <v>40</v>
      </c>
      <c r="W1119" s="9"/>
      <c r="X1119" s="9"/>
      <c r="Y1119" s="9"/>
      <c r="Z1119" s="9"/>
      <c r="AA1119" s="10"/>
      <c r="AB1119" s="8">
        <f>ROUND(951.6,2)</f>
        <v>951.6</v>
      </c>
      <c r="AC1119" s="9"/>
      <c r="AD1119" s="9"/>
      <c r="AE1119" s="9"/>
      <c r="AF1119" s="10"/>
      <c r="AG1119" s="8">
        <f>ROUND(0,2)</f>
        <v>0</v>
      </c>
      <c r="AH1119" s="9"/>
      <c r="AI1119" s="9"/>
      <c r="AJ1119" s="9"/>
      <c r="AK1119" s="10"/>
    </row>
    <row r="1120" spans="1:37" x14ac:dyDescent="0.25">
      <c r="A1120" s="11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4"/>
      <c r="P1120" s="14"/>
      <c r="Q1120" s="14"/>
      <c r="R1120" s="14"/>
      <c r="S1120" s="14"/>
      <c r="T1120" s="14"/>
      <c r="U1120" s="14"/>
      <c r="V1120" s="15">
        <f>ROUND(40,2)</f>
        <v>40</v>
      </c>
      <c r="W1120" s="15"/>
      <c r="X1120" s="15"/>
      <c r="Y1120" s="15"/>
      <c r="Z1120" s="15"/>
      <c r="AA1120" s="15"/>
      <c r="AB1120" s="15">
        <f>ROUND(951.6,2)</f>
        <v>951.6</v>
      </c>
      <c r="AC1120" s="15"/>
      <c r="AD1120" s="15"/>
      <c r="AE1120" s="15"/>
      <c r="AF1120" s="15"/>
      <c r="AG1120" s="15">
        <f>ROUND(0,2)</f>
        <v>0</v>
      </c>
      <c r="AH1120" s="15"/>
      <c r="AI1120" s="15"/>
      <c r="AJ1120" s="15"/>
      <c r="AK1120" s="16"/>
    </row>
    <row r="1121" spans="1:37" x14ac:dyDescent="0.25">
      <c r="A1121" s="11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4" t="s">
        <v>95</v>
      </c>
      <c r="P1121" s="14"/>
      <c r="Q1121" s="14"/>
      <c r="R1121" s="14"/>
      <c r="S1121" s="14"/>
      <c r="T1121" s="14"/>
      <c r="U1121" s="14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24"/>
    </row>
    <row r="1122" spans="1:37" x14ac:dyDescent="0.25">
      <c r="A1122" s="2"/>
      <c r="B1122" s="3"/>
      <c r="C1122" s="3"/>
      <c r="D1122" s="3"/>
      <c r="E1122" s="3"/>
      <c r="F1122" s="4"/>
      <c r="G1122" s="2"/>
      <c r="H1122" s="3"/>
      <c r="I1122" s="3"/>
      <c r="J1122" s="3"/>
      <c r="K1122" s="3"/>
      <c r="L1122" s="3"/>
      <c r="M1122" s="3"/>
      <c r="N1122" s="4"/>
      <c r="O1122" s="2"/>
      <c r="P1122" s="3"/>
      <c r="Q1122" s="3"/>
      <c r="R1122" s="3"/>
      <c r="S1122" s="3"/>
      <c r="T1122" s="3"/>
      <c r="U1122" s="4"/>
      <c r="V1122" s="8">
        <f>ROUND(40,2)</f>
        <v>40</v>
      </c>
      <c r="W1122" s="9"/>
      <c r="X1122" s="9"/>
      <c r="Y1122" s="9"/>
      <c r="Z1122" s="9"/>
      <c r="AA1122" s="10"/>
      <c r="AB1122" s="8">
        <f>ROUND(951.6,2)</f>
        <v>951.6</v>
      </c>
      <c r="AC1122" s="9"/>
      <c r="AD1122" s="9"/>
      <c r="AE1122" s="9"/>
      <c r="AF1122" s="10"/>
      <c r="AG1122" s="8">
        <f>ROUND(0,2)</f>
        <v>0</v>
      </c>
      <c r="AH1122" s="9"/>
      <c r="AI1122" s="9"/>
      <c r="AJ1122" s="9"/>
      <c r="AK1122" s="10"/>
    </row>
    <row r="1123" spans="1:37" x14ac:dyDescent="0.25">
      <c r="A1123" s="11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4"/>
      <c r="P1123" s="14"/>
      <c r="Q1123" s="14"/>
      <c r="R1123" s="14"/>
      <c r="S1123" s="14"/>
      <c r="T1123" s="14"/>
      <c r="U1123" s="14"/>
      <c r="V1123" s="15">
        <f>ROUND(40,2)</f>
        <v>40</v>
      </c>
      <c r="W1123" s="15"/>
      <c r="X1123" s="15"/>
      <c r="Y1123" s="15"/>
      <c r="Z1123" s="15"/>
      <c r="AA1123" s="15"/>
      <c r="AB1123" s="15">
        <f>ROUND(951.6,2)</f>
        <v>951.6</v>
      </c>
      <c r="AC1123" s="15"/>
      <c r="AD1123" s="15"/>
      <c r="AE1123" s="15"/>
      <c r="AF1123" s="15"/>
      <c r="AG1123" s="15">
        <f>ROUND(0,2)</f>
        <v>0</v>
      </c>
      <c r="AH1123" s="15"/>
      <c r="AI1123" s="15"/>
      <c r="AJ1123" s="15"/>
      <c r="AK1123" s="16"/>
    </row>
    <row r="1124" spans="1:37" x14ac:dyDescent="0.25">
      <c r="A1124" s="11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4" t="s">
        <v>96</v>
      </c>
      <c r="P1124" s="14"/>
      <c r="Q1124" s="14"/>
      <c r="R1124" s="14"/>
      <c r="S1124" s="14"/>
      <c r="T1124" s="14"/>
      <c r="U1124" s="14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24"/>
    </row>
    <row r="1125" spans="1:37" x14ac:dyDescent="0.25">
      <c r="A1125" s="2"/>
      <c r="B1125" s="3"/>
      <c r="C1125" s="3"/>
      <c r="D1125" s="3"/>
      <c r="E1125" s="3"/>
      <c r="F1125" s="4"/>
      <c r="G1125" s="2"/>
      <c r="H1125" s="3"/>
      <c r="I1125" s="3"/>
      <c r="J1125" s="3"/>
      <c r="K1125" s="3"/>
      <c r="L1125" s="3"/>
      <c r="M1125" s="3"/>
      <c r="N1125" s="4"/>
      <c r="O1125" s="2"/>
      <c r="P1125" s="3"/>
      <c r="Q1125" s="3"/>
      <c r="R1125" s="3"/>
      <c r="S1125" s="3"/>
      <c r="T1125" s="3"/>
      <c r="U1125" s="4"/>
      <c r="V1125" s="8">
        <f>ROUND(40,2)</f>
        <v>40</v>
      </c>
      <c r="W1125" s="9"/>
      <c r="X1125" s="9"/>
      <c r="Y1125" s="9"/>
      <c r="Z1125" s="9"/>
      <c r="AA1125" s="10"/>
      <c r="AB1125" s="8">
        <f>ROUND(951.6,2)</f>
        <v>951.6</v>
      </c>
      <c r="AC1125" s="9"/>
      <c r="AD1125" s="9"/>
      <c r="AE1125" s="9"/>
      <c r="AF1125" s="10"/>
      <c r="AG1125" s="8">
        <f>ROUND(0,2)</f>
        <v>0</v>
      </c>
      <c r="AH1125" s="9"/>
      <c r="AI1125" s="9"/>
      <c r="AJ1125" s="9"/>
      <c r="AK1125" s="10"/>
    </row>
    <row r="1126" spans="1:37" x14ac:dyDescent="0.25">
      <c r="A1126" s="11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4"/>
      <c r="P1126" s="14"/>
      <c r="Q1126" s="14"/>
      <c r="R1126" s="14"/>
      <c r="S1126" s="14"/>
      <c r="T1126" s="14"/>
      <c r="U1126" s="14"/>
      <c r="V1126" s="15">
        <f>ROUND(40,2)</f>
        <v>40</v>
      </c>
      <c r="W1126" s="15"/>
      <c r="X1126" s="15"/>
      <c r="Y1126" s="15"/>
      <c r="Z1126" s="15"/>
      <c r="AA1126" s="15"/>
      <c r="AB1126" s="15">
        <f>ROUND(951.6,2)</f>
        <v>951.6</v>
      </c>
      <c r="AC1126" s="15"/>
      <c r="AD1126" s="15"/>
      <c r="AE1126" s="15"/>
      <c r="AF1126" s="15"/>
      <c r="AG1126" s="15">
        <f>ROUND(0,2)</f>
        <v>0</v>
      </c>
      <c r="AH1126" s="15"/>
      <c r="AI1126" s="15"/>
      <c r="AJ1126" s="15"/>
      <c r="AK1126" s="16"/>
    </row>
    <row r="1127" spans="1:37" x14ac:dyDescent="0.25">
      <c r="A1127" s="20"/>
      <c r="B1127" s="21"/>
      <c r="C1127" s="21"/>
      <c r="D1127" s="21"/>
      <c r="E1127" s="21"/>
      <c r="F1127" s="21"/>
      <c r="G1127" s="21" t="s">
        <v>112</v>
      </c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2"/>
    </row>
    <row r="1128" spans="1:37" x14ac:dyDescent="0.25">
      <c r="A1128" s="11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4" t="s">
        <v>30</v>
      </c>
      <c r="P1128" s="14"/>
      <c r="Q1128" s="14"/>
      <c r="R1128" s="14"/>
      <c r="S1128" s="14"/>
      <c r="T1128" s="14"/>
      <c r="U1128" s="14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24"/>
    </row>
    <row r="1129" spans="1:37" x14ac:dyDescent="0.25">
      <c r="A1129" s="2"/>
      <c r="B1129" s="3"/>
      <c r="C1129" s="3"/>
      <c r="D1129" s="3"/>
      <c r="E1129" s="3"/>
      <c r="F1129" s="4"/>
      <c r="G1129" s="2"/>
      <c r="H1129" s="3"/>
      <c r="I1129" s="3"/>
      <c r="J1129" s="3"/>
      <c r="K1129" s="3"/>
      <c r="L1129" s="3"/>
      <c r="M1129" s="3"/>
      <c r="N1129" s="4"/>
      <c r="O1129" s="2"/>
      <c r="P1129" s="3"/>
      <c r="Q1129" s="3"/>
      <c r="R1129" s="3"/>
      <c r="S1129" s="3"/>
      <c r="T1129" s="3"/>
      <c r="U1129" s="4"/>
      <c r="V1129" s="8">
        <f>ROUND(12,2)</f>
        <v>12</v>
      </c>
      <c r="W1129" s="9"/>
      <c r="X1129" s="9"/>
      <c r="Y1129" s="9"/>
      <c r="Z1129" s="9"/>
      <c r="AA1129" s="10"/>
      <c r="AB1129" s="8">
        <f>ROUND(431.64,2)</f>
        <v>431.64</v>
      </c>
      <c r="AC1129" s="9"/>
      <c r="AD1129" s="9"/>
      <c r="AE1129" s="9"/>
      <c r="AF1129" s="10"/>
      <c r="AG1129" s="8">
        <f>ROUND(0,2)</f>
        <v>0</v>
      </c>
      <c r="AH1129" s="9"/>
      <c r="AI1129" s="9"/>
      <c r="AJ1129" s="9"/>
      <c r="AK1129" s="10"/>
    </row>
    <row r="1130" spans="1:37" x14ac:dyDescent="0.25">
      <c r="A1130" s="11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4"/>
      <c r="P1130" s="14"/>
      <c r="Q1130" s="14"/>
      <c r="R1130" s="14"/>
      <c r="S1130" s="14"/>
      <c r="T1130" s="14"/>
      <c r="U1130" s="14"/>
      <c r="V1130" s="15">
        <f>ROUND(12,2)</f>
        <v>12</v>
      </c>
      <c r="W1130" s="15"/>
      <c r="X1130" s="15"/>
      <c r="Y1130" s="15"/>
      <c r="Z1130" s="15"/>
      <c r="AA1130" s="15"/>
      <c r="AB1130" s="15">
        <f>ROUND(431.64,2)</f>
        <v>431.64</v>
      </c>
      <c r="AC1130" s="15"/>
      <c r="AD1130" s="15"/>
      <c r="AE1130" s="15"/>
      <c r="AF1130" s="15"/>
      <c r="AG1130" s="15">
        <f>ROUND(0,2)</f>
        <v>0</v>
      </c>
      <c r="AH1130" s="15"/>
      <c r="AI1130" s="15"/>
      <c r="AJ1130" s="15"/>
      <c r="AK1130" s="16"/>
    </row>
    <row r="1131" spans="1:37" x14ac:dyDescent="0.25">
      <c r="A1131" s="11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4" t="s">
        <v>37</v>
      </c>
      <c r="P1131" s="14"/>
      <c r="Q1131" s="14"/>
      <c r="R1131" s="14"/>
      <c r="S1131" s="14"/>
      <c r="T1131" s="14"/>
      <c r="U1131" s="14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24"/>
    </row>
    <row r="1132" spans="1:37" x14ac:dyDescent="0.25">
      <c r="A1132" s="2"/>
      <c r="B1132" s="3"/>
      <c r="C1132" s="3"/>
      <c r="D1132" s="3"/>
      <c r="E1132" s="3"/>
      <c r="F1132" s="4"/>
      <c r="G1132" s="2"/>
      <c r="H1132" s="3"/>
      <c r="I1132" s="3"/>
      <c r="J1132" s="3"/>
      <c r="K1132" s="3"/>
      <c r="L1132" s="3"/>
      <c r="M1132" s="3"/>
      <c r="N1132" s="4"/>
      <c r="O1132" s="2"/>
      <c r="P1132" s="3"/>
      <c r="Q1132" s="3"/>
      <c r="R1132" s="3"/>
      <c r="S1132" s="3"/>
      <c r="T1132" s="3"/>
      <c r="U1132" s="4"/>
      <c r="V1132" s="8">
        <f>ROUND(12,2)</f>
        <v>12</v>
      </c>
      <c r="W1132" s="9"/>
      <c r="X1132" s="9"/>
      <c r="Y1132" s="9"/>
      <c r="Z1132" s="9"/>
      <c r="AA1132" s="10"/>
      <c r="AB1132" s="8">
        <f>ROUND(428.22,2)</f>
        <v>428.22</v>
      </c>
      <c r="AC1132" s="9"/>
      <c r="AD1132" s="9"/>
      <c r="AE1132" s="9"/>
      <c r="AF1132" s="10"/>
      <c r="AG1132" s="8">
        <f>ROUND(0,2)</f>
        <v>0</v>
      </c>
      <c r="AH1132" s="9"/>
      <c r="AI1132" s="9"/>
      <c r="AJ1132" s="9"/>
      <c r="AK1132" s="10"/>
    </row>
    <row r="1133" spans="1:37" x14ac:dyDescent="0.25">
      <c r="A1133" s="11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4"/>
      <c r="P1133" s="14"/>
      <c r="Q1133" s="14"/>
      <c r="R1133" s="14"/>
      <c r="S1133" s="14"/>
      <c r="T1133" s="14"/>
      <c r="U1133" s="14"/>
      <c r="V1133" s="15">
        <f>ROUND(12,2)</f>
        <v>12</v>
      </c>
      <c r="W1133" s="15"/>
      <c r="X1133" s="15"/>
      <c r="Y1133" s="15"/>
      <c r="Z1133" s="15"/>
      <c r="AA1133" s="15"/>
      <c r="AB1133" s="15">
        <f>ROUND(428.22,2)</f>
        <v>428.22</v>
      </c>
      <c r="AC1133" s="15"/>
      <c r="AD1133" s="15"/>
      <c r="AE1133" s="15"/>
      <c r="AF1133" s="15"/>
      <c r="AG1133" s="15">
        <f>ROUND(0,2)</f>
        <v>0</v>
      </c>
      <c r="AH1133" s="15"/>
      <c r="AI1133" s="15"/>
      <c r="AJ1133" s="15"/>
      <c r="AK1133" s="16"/>
    </row>
    <row r="1134" spans="1:37" x14ac:dyDescent="0.25">
      <c r="A1134" s="11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4" t="s">
        <v>47</v>
      </c>
      <c r="P1134" s="14"/>
      <c r="Q1134" s="14"/>
      <c r="R1134" s="14"/>
      <c r="S1134" s="14"/>
      <c r="T1134" s="14"/>
      <c r="U1134" s="14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24"/>
    </row>
    <row r="1135" spans="1:37" x14ac:dyDescent="0.25">
      <c r="A1135" s="2"/>
      <c r="B1135" s="3"/>
      <c r="C1135" s="3"/>
      <c r="D1135" s="3"/>
      <c r="E1135" s="3"/>
      <c r="F1135" s="4"/>
      <c r="G1135" s="2"/>
      <c r="H1135" s="3"/>
      <c r="I1135" s="3"/>
      <c r="J1135" s="3"/>
      <c r="K1135" s="3"/>
      <c r="L1135" s="3"/>
      <c r="M1135" s="3"/>
      <c r="N1135" s="4"/>
      <c r="O1135" s="2"/>
      <c r="P1135" s="3"/>
      <c r="Q1135" s="3"/>
      <c r="R1135" s="3"/>
      <c r="S1135" s="3"/>
      <c r="T1135" s="3"/>
      <c r="U1135" s="4"/>
      <c r="V1135" s="8">
        <f>ROUND(16.5,2)</f>
        <v>16.5</v>
      </c>
      <c r="W1135" s="9"/>
      <c r="X1135" s="9"/>
      <c r="Y1135" s="9"/>
      <c r="Z1135" s="9"/>
      <c r="AA1135" s="10"/>
      <c r="AB1135" s="8">
        <f>ROUND(588.8025,2)</f>
        <v>588.79999999999995</v>
      </c>
      <c r="AC1135" s="9"/>
      <c r="AD1135" s="9"/>
      <c r="AE1135" s="9"/>
      <c r="AF1135" s="10"/>
      <c r="AG1135" s="8">
        <f>ROUND(0,2)</f>
        <v>0</v>
      </c>
      <c r="AH1135" s="9"/>
      <c r="AI1135" s="9"/>
      <c r="AJ1135" s="9"/>
      <c r="AK1135" s="10"/>
    </row>
    <row r="1136" spans="1:37" x14ac:dyDescent="0.25">
      <c r="A1136" s="11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4"/>
      <c r="P1136" s="14"/>
      <c r="Q1136" s="14"/>
      <c r="R1136" s="14"/>
      <c r="S1136" s="14"/>
      <c r="T1136" s="14"/>
      <c r="U1136" s="14"/>
      <c r="V1136" s="15">
        <f>ROUND(16.5,2)</f>
        <v>16.5</v>
      </c>
      <c r="W1136" s="15"/>
      <c r="X1136" s="15"/>
      <c r="Y1136" s="15"/>
      <c r="Z1136" s="15"/>
      <c r="AA1136" s="15"/>
      <c r="AB1136" s="15">
        <f>ROUND(588.8025,2)</f>
        <v>588.79999999999995</v>
      </c>
      <c r="AC1136" s="15"/>
      <c r="AD1136" s="15"/>
      <c r="AE1136" s="15"/>
      <c r="AF1136" s="15"/>
      <c r="AG1136" s="15">
        <f>ROUND(0,2)</f>
        <v>0</v>
      </c>
      <c r="AH1136" s="15"/>
      <c r="AI1136" s="15"/>
      <c r="AJ1136" s="15"/>
      <c r="AK1136" s="16"/>
    </row>
    <row r="1137" spans="1:37" x14ac:dyDescent="0.25">
      <c r="A1137" s="11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4" t="s">
        <v>72</v>
      </c>
      <c r="P1137" s="14"/>
      <c r="Q1137" s="14"/>
      <c r="R1137" s="14"/>
      <c r="S1137" s="14"/>
      <c r="T1137" s="14"/>
      <c r="U1137" s="14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24"/>
    </row>
    <row r="1138" spans="1:37" x14ac:dyDescent="0.25">
      <c r="A1138" s="2"/>
      <c r="B1138" s="3"/>
      <c r="C1138" s="3"/>
      <c r="D1138" s="3"/>
      <c r="E1138" s="3"/>
      <c r="F1138" s="4"/>
      <c r="G1138" s="2"/>
      <c r="H1138" s="3"/>
      <c r="I1138" s="3"/>
      <c r="J1138" s="3"/>
      <c r="K1138" s="3"/>
      <c r="L1138" s="3"/>
      <c r="M1138" s="3"/>
      <c r="N1138" s="4"/>
      <c r="O1138" s="2"/>
      <c r="P1138" s="3"/>
      <c r="Q1138" s="3"/>
      <c r="R1138" s="3"/>
      <c r="S1138" s="3"/>
      <c r="T1138" s="3"/>
      <c r="U1138" s="4"/>
      <c r="V1138" s="8">
        <f>ROUND(12,2)</f>
        <v>12</v>
      </c>
      <c r="W1138" s="9"/>
      <c r="X1138" s="9"/>
      <c r="Y1138" s="9"/>
      <c r="Z1138" s="9"/>
      <c r="AA1138" s="10"/>
      <c r="AB1138" s="8">
        <f>ROUND(428.22,2)</f>
        <v>428.22</v>
      </c>
      <c r="AC1138" s="9"/>
      <c r="AD1138" s="9"/>
      <c r="AE1138" s="9"/>
      <c r="AF1138" s="10"/>
      <c r="AG1138" s="8">
        <f>ROUND(0,2)</f>
        <v>0</v>
      </c>
      <c r="AH1138" s="9"/>
      <c r="AI1138" s="9"/>
      <c r="AJ1138" s="9"/>
      <c r="AK1138" s="10"/>
    </row>
    <row r="1139" spans="1:37" x14ac:dyDescent="0.25">
      <c r="A1139" s="11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4"/>
      <c r="P1139" s="14"/>
      <c r="Q1139" s="14"/>
      <c r="R1139" s="14"/>
      <c r="S1139" s="14"/>
      <c r="T1139" s="14"/>
      <c r="U1139" s="14"/>
      <c r="V1139" s="15">
        <f>ROUND(12,2)</f>
        <v>12</v>
      </c>
      <c r="W1139" s="15"/>
      <c r="X1139" s="15"/>
      <c r="Y1139" s="15"/>
      <c r="Z1139" s="15"/>
      <c r="AA1139" s="15"/>
      <c r="AB1139" s="15">
        <f>ROUND(428.22,2)</f>
        <v>428.22</v>
      </c>
      <c r="AC1139" s="15"/>
      <c r="AD1139" s="15"/>
      <c r="AE1139" s="15"/>
      <c r="AF1139" s="15"/>
      <c r="AG1139" s="15">
        <f>ROUND(0,2)</f>
        <v>0</v>
      </c>
      <c r="AH1139" s="15"/>
      <c r="AI1139" s="15"/>
      <c r="AJ1139" s="15"/>
      <c r="AK1139" s="16"/>
    </row>
    <row r="1140" spans="1:37" x14ac:dyDescent="0.25">
      <c r="A1140" s="11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4" t="s">
        <v>95</v>
      </c>
      <c r="P1140" s="14"/>
      <c r="Q1140" s="14"/>
      <c r="R1140" s="14"/>
      <c r="S1140" s="14"/>
      <c r="T1140" s="14"/>
      <c r="U1140" s="14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24"/>
    </row>
    <row r="1141" spans="1:37" x14ac:dyDescent="0.25">
      <c r="A1141" s="2"/>
      <c r="B1141" s="3"/>
      <c r="C1141" s="3"/>
      <c r="D1141" s="3"/>
      <c r="E1141" s="3"/>
      <c r="F1141" s="4"/>
      <c r="G1141" s="2"/>
      <c r="H1141" s="3"/>
      <c r="I1141" s="3"/>
      <c r="J1141" s="3"/>
      <c r="K1141" s="3"/>
      <c r="L1141" s="3"/>
      <c r="M1141" s="3"/>
      <c r="N1141" s="4"/>
      <c r="O1141" s="2"/>
      <c r="P1141" s="3"/>
      <c r="Q1141" s="3"/>
      <c r="R1141" s="3"/>
      <c r="S1141" s="3"/>
      <c r="T1141" s="3"/>
      <c r="U1141" s="4"/>
      <c r="V1141" s="8">
        <f>ROUND(12,2)</f>
        <v>12</v>
      </c>
      <c r="W1141" s="9"/>
      <c r="X1141" s="9"/>
      <c r="Y1141" s="9"/>
      <c r="Z1141" s="9"/>
      <c r="AA1141" s="10"/>
      <c r="AB1141" s="8">
        <f>ROUND(428.22,2)</f>
        <v>428.22</v>
      </c>
      <c r="AC1141" s="9"/>
      <c r="AD1141" s="9"/>
      <c r="AE1141" s="9"/>
      <c r="AF1141" s="10"/>
      <c r="AG1141" s="8">
        <f>ROUND(0,2)</f>
        <v>0</v>
      </c>
      <c r="AH1141" s="9"/>
      <c r="AI1141" s="9"/>
      <c r="AJ1141" s="9"/>
      <c r="AK1141" s="10"/>
    </row>
    <row r="1142" spans="1:37" x14ac:dyDescent="0.25">
      <c r="A1142" s="11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4"/>
      <c r="P1142" s="14"/>
      <c r="Q1142" s="14"/>
      <c r="R1142" s="14"/>
      <c r="S1142" s="14"/>
      <c r="T1142" s="14"/>
      <c r="U1142" s="14"/>
      <c r="V1142" s="15">
        <f>ROUND(12,2)</f>
        <v>12</v>
      </c>
      <c r="W1142" s="15"/>
      <c r="X1142" s="15"/>
      <c r="Y1142" s="15"/>
      <c r="Z1142" s="15"/>
      <c r="AA1142" s="15"/>
      <c r="AB1142" s="15">
        <f>ROUND(428.22,2)</f>
        <v>428.22</v>
      </c>
      <c r="AC1142" s="15"/>
      <c r="AD1142" s="15"/>
      <c r="AE1142" s="15"/>
      <c r="AF1142" s="15"/>
      <c r="AG1142" s="15">
        <f>ROUND(0,2)</f>
        <v>0</v>
      </c>
      <c r="AH1142" s="15"/>
      <c r="AI1142" s="15"/>
      <c r="AJ1142" s="15"/>
      <c r="AK1142" s="16"/>
    </row>
    <row r="1143" spans="1:37" x14ac:dyDescent="0.25">
      <c r="A1143" s="11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4" t="s">
        <v>96</v>
      </c>
      <c r="P1143" s="14"/>
      <c r="Q1143" s="14"/>
      <c r="R1143" s="14"/>
      <c r="S1143" s="14"/>
      <c r="T1143" s="14"/>
      <c r="U1143" s="14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24"/>
    </row>
    <row r="1144" spans="1:37" x14ac:dyDescent="0.25">
      <c r="A1144" s="2"/>
      <c r="B1144" s="3"/>
      <c r="C1144" s="3"/>
      <c r="D1144" s="3"/>
      <c r="E1144" s="3"/>
      <c r="F1144" s="4"/>
      <c r="G1144" s="2"/>
      <c r="H1144" s="3"/>
      <c r="I1144" s="3"/>
      <c r="J1144" s="3"/>
      <c r="K1144" s="3"/>
      <c r="L1144" s="3"/>
      <c r="M1144" s="3"/>
      <c r="N1144" s="4"/>
      <c r="O1144" s="2"/>
      <c r="P1144" s="3"/>
      <c r="Q1144" s="3"/>
      <c r="R1144" s="3"/>
      <c r="S1144" s="3"/>
      <c r="T1144" s="3"/>
      <c r="U1144" s="4"/>
      <c r="V1144" s="8">
        <f>ROUND(16.25,2)</f>
        <v>16.25</v>
      </c>
      <c r="W1144" s="9"/>
      <c r="X1144" s="9"/>
      <c r="Y1144" s="9"/>
      <c r="Z1144" s="9"/>
      <c r="AA1144" s="10"/>
      <c r="AB1144" s="8">
        <f>ROUND(579.88125,2)</f>
        <v>579.88</v>
      </c>
      <c r="AC1144" s="9"/>
      <c r="AD1144" s="9"/>
      <c r="AE1144" s="9"/>
      <c r="AF1144" s="10"/>
      <c r="AG1144" s="8">
        <f>ROUND(0,2)</f>
        <v>0</v>
      </c>
      <c r="AH1144" s="9"/>
      <c r="AI1144" s="9"/>
      <c r="AJ1144" s="9"/>
      <c r="AK1144" s="10"/>
    </row>
    <row r="1145" spans="1:37" x14ac:dyDescent="0.25">
      <c r="A1145" s="11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4"/>
      <c r="P1145" s="14"/>
      <c r="Q1145" s="14"/>
      <c r="R1145" s="14"/>
      <c r="S1145" s="14"/>
      <c r="T1145" s="14"/>
      <c r="U1145" s="14"/>
      <c r="V1145" s="15">
        <f>ROUND(16.25,2)</f>
        <v>16.25</v>
      </c>
      <c r="W1145" s="15"/>
      <c r="X1145" s="15"/>
      <c r="Y1145" s="15"/>
      <c r="Z1145" s="15"/>
      <c r="AA1145" s="15"/>
      <c r="AB1145" s="15">
        <f>ROUND(579.88125,2)</f>
        <v>579.88</v>
      </c>
      <c r="AC1145" s="15"/>
      <c r="AD1145" s="15"/>
      <c r="AE1145" s="15"/>
      <c r="AF1145" s="15"/>
      <c r="AG1145" s="15">
        <f>ROUND(0,2)</f>
        <v>0</v>
      </c>
      <c r="AH1145" s="15"/>
      <c r="AI1145" s="15"/>
      <c r="AJ1145" s="15"/>
      <c r="AK1145" s="16"/>
    </row>
    <row r="1146" spans="1:37" x14ac:dyDescent="0.25">
      <c r="A1146" s="20"/>
      <c r="B1146" s="21"/>
      <c r="C1146" s="21"/>
      <c r="D1146" s="21"/>
      <c r="E1146" s="21"/>
      <c r="F1146" s="21"/>
      <c r="G1146" s="21" t="s">
        <v>107</v>
      </c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2"/>
    </row>
    <row r="1147" spans="1:37" x14ac:dyDescent="0.25">
      <c r="A1147" s="11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4" t="s">
        <v>30</v>
      </c>
      <c r="P1147" s="14"/>
      <c r="Q1147" s="14"/>
      <c r="R1147" s="14"/>
      <c r="S1147" s="14"/>
      <c r="T1147" s="14"/>
      <c r="U1147" s="14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24"/>
    </row>
    <row r="1148" spans="1:37" x14ac:dyDescent="0.25">
      <c r="A1148" s="2"/>
      <c r="B1148" s="3"/>
      <c r="C1148" s="3"/>
      <c r="D1148" s="3"/>
      <c r="E1148" s="3"/>
      <c r="F1148" s="4"/>
      <c r="G1148" s="2"/>
      <c r="H1148" s="3"/>
      <c r="I1148" s="3"/>
      <c r="J1148" s="3"/>
      <c r="K1148" s="3"/>
      <c r="L1148" s="3"/>
      <c r="M1148" s="3"/>
      <c r="N1148" s="4"/>
      <c r="O1148" s="2"/>
      <c r="P1148" s="3"/>
      <c r="Q1148" s="3"/>
      <c r="R1148" s="3"/>
      <c r="S1148" s="3"/>
      <c r="T1148" s="3"/>
      <c r="U1148" s="4"/>
      <c r="V1148" s="8">
        <f>ROUND(52,2)</f>
        <v>52</v>
      </c>
      <c r="W1148" s="9"/>
      <c r="X1148" s="9"/>
      <c r="Y1148" s="9"/>
      <c r="Z1148" s="9"/>
      <c r="AA1148" s="10"/>
      <c r="AB1148" s="8">
        <f>ROUND(1390.84,2)</f>
        <v>1390.84</v>
      </c>
      <c r="AC1148" s="9"/>
      <c r="AD1148" s="9"/>
      <c r="AE1148" s="9"/>
      <c r="AF1148" s="10"/>
      <c r="AG1148" s="8">
        <f>ROUND(0,2)</f>
        <v>0</v>
      </c>
      <c r="AH1148" s="9"/>
      <c r="AI1148" s="9"/>
      <c r="AJ1148" s="9"/>
      <c r="AK1148" s="10"/>
    </row>
    <row r="1149" spans="1:37" x14ac:dyDescent="0.25">
      <c r="A1149" s="11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4"/>
      <c r="P1149" s="14"/>
      <c r="Q1149" s="14"/>
      <c r="R1149" s="14"/>
      <c r="S1149" s="14"/>
      <c r="T1149" s="14"/>
      <c r="U1149" s="14"/>
      <c r="V1149" s="15">
        <f>ROUND(52,2)</f>
        <v>52</v>
      </c>
      <c r="W1149" s="15"/>
      <c r="X1149" s="15"/>
      <c r="Y1149" s="15"/>
      <c r="Z1149" s="15"/>
      <c r="AA1149" s="15"/>
      <c r="AB1149" s="15">
        <f>ROUND(1390.84,2)</f>
        <v>1390.84</v>
      </c>
      <c r="AC1149" s="15"/>
      <c r="AD1149" s="15"/>
      <c r="AE1149" s="15"/>
      <c r="AF1149" s="15"/>
      <c r="AG1149" s="15">
        <f>ROUND(0,2)</f>
        <v>0</v>
      </c>
      <c r="AH1149" s="15"/>
      <c r="AI1149" s="15"/>
      <c r="AJ1149" s="15"/>
      <c r="AK1149" s="16"/>
    </row>
    <row r="1150" spans="1:37" x14ac:dyDescent="0.25">
      <c r="A1150" s="11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4" t="s">
        <v>37</v>
      </c>
      <c r="P1150" s="14"/>
      <c r="Q1150" s="14"/>
      <c r="R1150" s="14"/>
      <c r="S1150" s="14"/>
      <c r="T1150" s="14"/>
      <c r="U1150" s="14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24"/>
    </row>
    <row r="1151" spans="1:37" x14ac:dyDescent="0.25">
      <c r="A1151" s="2"/>
      <c r="B1151" s="3"/>
      <c r="C1151" s="3"/>
      <c r="D1151" s="3"/>
      <c r="E1151" s="3"/>
      <c r="F1151" s="4"/>
      <c r="G1151" s="2"/>
      <c r="H1151" s="3"/>
      <c r="I1151" s="3"/>
      <c r="J1151" s="3"/>
      <c r="K1151" s="3"/>
      <c r="L1151" s="3"/>
      <c r="M1151" s="3"/>
      <c r="N1151" s="4"/>
      <c r="O1151" s="2"/>
      <c r="P1151" s="3"/>
      <c r="Q1151" s="3"/>
      <c r="R1151" s="3"/>
      <c r="S1151" s="3"/>
      <c r="T1151" s="3"/>
      <c r="U1151" s="4"/>
      <c r="V1151" s="8">
        <f>ROUND(52,2)</f>
        <v>52</v>
      </c>
      <c r="W1151" s="9"/>
      <c r="X1151" s="9"/>
      <c r="Y1151" s="9"/>
      <c r="Z1151" s="9"/>
      <c r="AA1151" s="10"/>
      <c r="AB1151" s="8">
        <f>ROUND(1379.82,2)</f>
        <v>1379.82</v>
      </c>
      <c r="AC1151" s="9"/>
      <c r="AD1151" s="9"/>
      <c r="AE1151" s="9"/>
      <c r="AF1151" s="10"/>
      <c r="AG1151" s="8">
        <f>ROUND(0,2)</f>
        <v>0</v>
      </c>
      <c r="AH1151" s="9"/>
      <c r="AI1151" s="9"/>
      <c r="AJ1151" s="9"/>
      <c r="AK1151" s="10"/>
    </row>
    <row r="1152" spans="1:37" x14ac:dyDescent="0.25">
      <c r="A1152" s="11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4"/>
      <c r="P1152" s="14"/>
      <c r="Q1152" s="14"/>
      <c r="R1152" s="14"/>
      <c r="S1152" s="14"/>
      <c r="T1152" s="14"/>
      <c r="U1152" s="14"/>
      <c r="V1152" s="15">
        <f>ROUND(52,2)</f>
        <v>52</v>
      </c>
      <c r="W1152" s="15"/>
      <c r="X1152" s="15"/>
      <c r="Y1152" s="15"/>
      <c r="Z1152" s="15"/>
      <c r="AA1152" s="15"/>
      <c r="AB1152" s="15">
        <f>ROUND(1379.82,2)</f>
        <v>1379.82</v>
      </c>
      <c r="AC1152" s="15"/>
      <c r="AD1152" s="15"/>
      <c r="AE1152" s="15"/>
      <c r="AF1152" s="15"/>
      <c r="AG1152" s="15">
        <f>ROUND(0,2)</f>
        <v>0</v>
      </c>
      <c r="AH1152" s="15"/>
      <c r="AI1152" s="15"/>
      <c r="AJ1152" s="15"/>
      <c r="AK1152" s="16"/>
    </row>
    <row r="1153" spans="1:37" x14ac:dyDescent="0.25">
      <c r="A1153" s="11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4" t="s">
        <v>47</v>
      </c>
      <c r="P1153" s="14"/>
      <c r="Q1153" s="14"/>
      <c r="R1153" s="14"/>
      <c r="S1153" s="14"/>
      <c r="T1153" s="14"/>
      <c r="U1153" s="14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24"/>
    </row>
    <row r="1154" spans="1:37" x14ac:dyDescent="0.25">
      <c r="A1154" s="2"/>
      <c r="B1154" s="3"/>
      <c r="C1154" s="3"/>
      <c r="D1154" s="3"/>
      <c r="E1154" s="3"/>
      <c r="F1154" s="4"/>
      <c r="G1154" s="2"/>
      <c r="H1154" s="3"/>
      <c r="I1154" s="3"/>
      <c r="J1154" s="3"/>
      <c r="K1154" s="3"/>
      <c r="L1154" s="3"/>
      <c r="M1154" s="3"/>
      <c r="N1154" s="4"/>
      <c r="O1154" s="2"/>
      <c r="P1154" s="3"/>
      <c r="Q1154" s="3"/>
      <c r="R1154" s="3"/>
      <c r="S1154" s="3"/>
      <c r="T1154" s="3"/>
      <c r="U1154" s="4"/>
      <c r="V1154" s="8">
        <f>ROUND(56.5,2)</f>
        <v>56.5</v>
      </c>
      <c r="W1154" s="9"/>
      <c r="X1154" s="9"/>
      <c r="Y1154" s="9"/>
      <c r="Z1154" s="9"/>
      <c r="AA1154" s="10"/>
      <c r="AB1154" s="8">
        <f>ROUND(1540.4025,2)</f>
        <v>1540.4</v>
      </c>
      <c r="AC1154" s="9"/>
      <c r="AD1154" s="9"/>
      <c r="AE1154" s="9"/>
      <c r="AF1154" s="10"/>
      <c r="AG1154" s="8">
        <f>ROUND(0,2)</f>
        <v>0</v>
      </c>
      <c r="AH1154" s="9"/>
      <c r="AI1154" s="9"/>
      <c r="AJ1154" s="9"/>
      <c r="AK1154" s="10"/>
    </row>
    <row r="1155" spans="1:37" x14ac:dyDescent="0.25">
      <c r="A1155" s="11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4"/>
      <c r="P1155" s="14"/>
      <c r="Q1155" s="14"/>
      <c r="R1155" s="14"/>
      <c r="S1155" s="14"/>
      <c r="T1155" s="14"/>
      <c r="U1155" s="14"/>
      <c r="V1155" s="15">
        <f>ROUND(56.5,2)</f>
        <v>56.5</v>
      </c>
      <c r="W1155" s="15"/>
      <c r="X1155" s="15"/>
      <c r="Y1155" s="15"/>
      <c r="Z1155" s="15"/>
      <c r="AA1155" s="15"/>
      <c r="AB1155" s="15">
        <f>ROUND(1540.4025,2)</f>
        <v>1540.4</v>
      </c>
      <c r="AC1155" s="15"/>
      <c r="AD1155" s="15"/>
      <c r="AE1155" s="15"/>
      <c r="AF1155" s="15"/>
      <c r="AG1155" s="15">
        <f>ROUND(0,2)</f>
        <v>0</v>
      </c>
      <c r="AH1155" s="15"/>
      <c r="AI1155" s="15"/>
      <c r="AJ1155" s="15"/>
      <c r="AK1155" s="16"/>
    </row>
    <row r="1156" spans="1:37" x14ac:dyDescent="0.25">
      <c r="A1156" s="11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4" t="s">
        <v>72</v>
      </c>
      <c r="P1156" s="14"/>
      <c r="Q1156" s="14"/>
      <c r="R1156" s="14"/>
      <c r="S1156" s="14"/>
      <c r="T1156" s="14"/>
      <c r="U1156" s="14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24"/>
    </row>
    <row r="1157" spans="1:37" x14ac:dyDescent="0.25">
      <c r="A1157" s="2"/>
      <c r="B1157" s="3"/>
      <c r="C1157" s="3"/>
      <c r="D1157" s="3"/>
      <c r="E1157" s="3"/>
      <c r="F1157" s="4"/>
      <c r="G1157" s="2"/>
      <c r="H1157" s="3"/>
      <c r="I1157" s="3"/>
      <c r="J1157" s="3"/>
      <c r="K1157" s="3"/>
      <c r="L1157" s="3"/>
      <c r="M1157" s="3"/>
      <c r="N1157" s="4"/>
      <c r="O1157" s="2"/>
      <c r="P1157" s="3"/>
      <c r="Q1157" s="3"/>
      <c r="R1157" s="3"/>
      <c r="S1157" s="3"/>
      <c r="T1157" s="3"/>
      <c r="U1157" s="4"/>
      <c r="V1157" s="8">
        <f>ROUND(52,2)</f>
        <v>52</v>
      </c>
      <c r="W1157" s="9"/>
      <c r="X1157" s="9"/>
      <c r="Y1157" s="9"/>
      <c r="Z1157" s="9"/>
      <c r="AA1157" s="10"/>
      <c r="AB1157" s="8">
        <f>ROUND(1379.82,2)</f>
        <v>1379.82</v>
      </c>
      <c r="AC1157" s="9"/>
      <c r="AD1157" s="9"/>
      <c r="AE1157" s="9"/>
      <c r="AF1157" s="10"/>
      <c r="AG1157" s="8">
        <f>ROUND(0,2)</f>
        <v>0</v>
      </c>
      <c r="AH1157" s="9"/>
      <c r="AI1157" s="9"/>
      <c r="AJ1157" s="9"/>
      <c r="AK1157" s="10"/>
    </row>
    <row r="1158" spans="1:37" x14ac:dyDescent="0.25">
      <c r="A1158" s="11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4"/>
      <c r="P1158" s="14"/>
      <c r="Q1158" s="14"/>
      <c r="R1158" s="14"/>
      <c r="S1158" s="14"/>
      <c r="T1158" s="14"/>
      <c r="U1158" s="14"/>
      <c r="V1158" s="15">
        <f>ROUND(52,2)</f>
        <v>52</v>
      </c>
      <c r="W1158" s="15"/>
      <c r="X1158" s="15"/>
      <c r="Y1158" s="15"/>
      <c r="Z1158" s="15"/>
      <c r="AA1158" s="15"/>
      <c r="AB1158" s="15">
        <f>ROUND(1379.82,2)</f>
        <v>1379.82</v>
      </c>
      <c r="AC1158" s="15"/>
      <c r="AD1158" s="15"/>
      <c r="AE1158" s="15"/>
      <c r="AF1158" s="15"/>
      <c r="AG1158" s="15">
        <f>ROUND(0,2)</f>
        <v>0</v>
      </c>
      <c r="AH1158" s="15"/>
      <c r="AI1158" s="15"/>
      <c r="AJ1158" s="15"/>
      <c r="AK1158" s="16"/>
    </row>
    <row r="1159" spans="1:37" x14ac:dyDescent="0.25">
      <c r="A1159" s="11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4" t="s">
        <v>95</v>
      </c>
      <c r="P1159" s="14"/>
      <c r="Q1159" s="14"/>
      <c r="R1159" s="14"/>
      <c r="S1159" s="14"/>
      <c r="T1159" s="14"/>
      <c r="U1159" s="14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24"/>
    </row>
    <row r="1160" spans="1:37" x14ac:dyDescent="0.25">
      <c r="A1160" s="2"/>
      <c r="B1160" s="3"/>
      <c r="C1160" s="3"/>
      <c r="D1160" s="3"/>
      <c r="E1160" s="3"/>
      <c r="F1160" s="4"/>
      <c r="G1160" s="2"/>
      <c r="H1160" s="3"/>
      <c r="I1160" s="3"/>
      <c r="J1160" s="3"/>
      <c r="K1160" s="3"/>
      <c r="L1160" s="3"/>
      <c r="M1160" s="3"/>
      <c r="N1160" s="4"/>
      <c r="O1160" s="2"/>
      <c r="P1160" s="3"/>
      <c r="Q1160" s="3"/>
      <c r="R1160" s="3"/>
      <c r="S1160" s="3"/>
      <c r="T1160" s="3"/>
      <c r="U1160" s="4"/>
      <c r="V1160" s="8">
        <f>ROUND(52,2)</f>
        <v>52</v>
      </c>
      <c r="W1160" s="9"/>
      <c r="X1160" s="9"/>
      <c r="Y1160" s="9"/>
      <c r="Z1160" s="9"/>
      <c r="AA1160" s="10"/>
      <c r="AB1160" s="8">
        <f>ROUND(1379.82,2)</f>
        <v>1379.82</v>
      </c>
      <c r="AC1160" s="9"/>
      <c r="AD1160" s="9"/>
      <c r="AE1160" s="9"/>
      <c r="AF1160" s="10"/>
      <c r="AG1160" s="8">
        <f>ROUND(0,2)</f>
        <v>0</v>
      </c>
      <c r="AH1160" s="9"/>
      <c r="AI1160" s="9"/>
      <c r="AJ1160" s="9"/>
      <c r="AK1160" s="10"/>
    </row>
    <row r="1161" spans="1:37" x14ac:dyDescent="0.25">
      <c r="A1161" s="11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4"/>
      <c r="P1161" s="14"/>
      <c r="Q1161" s="14"/>
      <c r="R1161" s="14"/>
      <c r="S1161" s="14"/>
      <c r="T1161" s="14"/>
      <c r="U1161" s="14"/>
      <c r="V1161" s="15">
        <f>ROUND(52,2)</f>
        <v>52</v>
      </c>
      <c r="W1161" s="15"/>
      <c r="X1161" s="15"/>
      <c r="Y1161" s="15"/>
      <c r="Z1161" s="15"/>
      <c r="AA1161" s="15"/>
      <c r="AB1161" s="15">
        <f>ROUND(1379.82,2)</f>
        <v>1379.82</v>
      </c>
      <c r="AC1161" s="15"/>
      <c r="AD1161" s="15"/>
      <c r="AE1161" s="15"/>
      <c r="AF1161" s="15"/>
      <c r="AG1161" s="15">
        <f>ROUND(0,2)</f>
        <v>0</v>
      </c>
      <c r="AH1161" s="15"/>
      <c r="AI1161" s="15"/>
      <c r="AJ1161" s="15"/>
      <c r="AK1161" s="16"/>
    </row>
    <row r="1162" spans="1:37" x14ac:dyDescent="0.25">
      <c r="A1162" s="11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4" t="s">
        <v>96</v>
      </c>
      <c r="P1162" s="14"/>
      <c r="Q1162" s="14"/>
      <c r="R1162" s="14"/>
      <c r="S1162" s="14"/>
      <c r="T1162" s="14"/>
      <c r="U1162" s="14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24"/>
    </row>
    <row r="1163" spans="1:37" x14ac:dyDescent="0.25">
      <c r="A1163" s="2"/>
      <c r="B1163" s="3"/>
      <c r="C1163" s="3"/>
      <c r="D1163" s="3"/>
      <c r="E1163" s="3"/>
      <c r="F1163" s="4"/>
      <c r="G1163" s="2"/>
      <c r="H1163" s="3"/>
      <c r="I1163" s="3"/>
      <c r="J1163" s="3"/>
      <c r="K1163" s="3"/>
      <c r="L1163" s="3"/>
      <c r="M1163" s="3"/>
      <c r="N1163" s="4"/>
      <c r="O1163" s="2"/>
      <c r="P1163" s="3"/>
      <c r="Q1163" s="3"/>
      <c r="R1163" s="3"/>
      <c r="S1163" s="3"/>
      <c r="T1163" s="3"/>
      <c r="U1163" s="4"/>
      <c r="V1163" s="8">
        <f>ROUND(56.25,2)</f>
        <v>56.25</v>
      </c>
      <c r="W1163" s="9"/>
      <c r="X1163" s="9"/>
      <c r="Y1163" s="9"/>
      <c r="Z1163" s="9"/>
      <c r="AA1163" s="10"/>
      <c r="AB1163" s="8">
        <f>ROUND(1531.48125,2)</f>
        <v>1531.48</v>
      </c>
      <c r="AC1163" s="9"/>
      <c r="AD1163" s="9"/>
      <c r="AE1163" s="9"/>
      <c r="AF1163" s="10"/>
      <c r="AG1163" s="8">
        <f>ROUND(0,2)</f>
        <v>0</v>
      </c>
      <c r="AH1163" s="9"/>
      <c r="AI1163" s="9"/>
      <c r="AJ1163" s="9"/>
      <c r="AK1163" s="10"/>
    </row>
    <row r="1164" spans="1:37" x14ac:dyDescent="0.25">
      <c r="A1164" s="11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4"/>
      <c r="P1164" s="14"/>
      <c r="Q1164" s="14"/>
      <c r="R1164" s="14"/>
      <c r="S1164" s="14"/>
      <c r="T1164" s="14"/>
      <c r="U1164" s="14"/>
      <c r="V1164" s="15">
        <f>ROUND(56.25,2)</f>
        <v>56.25</v>
      </c>
      <c r="W1164" s="15"/>
      <c r="X1164" s="15"/>
      <c r="Y1164" s="15"/>
      <c r="Z1164" s="15"/>
      <c r="AA1164" s="15"/>
      <c r="AB1164" s="15">
        <f>ROUND(1531.48125,2)</f>
        <v>1531.48</v>
      </c>
      <c r="AC1164" s="15"/>
      <c r="AD1164" s="15"/>
      <c r="AE1164" s="15"/>
      <c r="AF1164" s="15"/>
      <c r="AG1164" s="15">
        <f>ROUND(0,2)</f>
        <v>0</v>
      </c>
      <c r="AH1164" s="15"/>
      <c r="AI1164" s="15"/>
      <c r="AJ1164" s="15"/>
      <c r="AK1164" s="16"/>
    </row>
    <row r="1165" spans="1:37" x14ac:dyDescent="0.25">
      <c r="A1165" s="20"/>
      <c r="B1165" s="21"/>
      <c r="C1165" s="21"/>
      <c r="D1165" s="21"/>
      <c r="E1165" s="21"/>
      <c r="F1165" s="21"/>
      <c r="G1165" s="21" t="s">
        <v>105</v>
      </c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/>
      <c r="AK1165" s="22"/>
    </row>
    <row r="1166" spans="1:37" x14ac:dyDescent="0.25">
      <c r="A1166" s="11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4" t="s">
        <v>30</v>
      </c>
      <c r="P1166" s="14"/>
      <c r="Q1166" s="14"/>
      <c r="R1166" s="14"/>
      <c r="S1166" s="14"/>
      <c r="T1166" s="14"/>
      <c r="U1166" s="14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24"/>
    </row>
    <row r="1167" spans="1:37" x14ac:dyDescent="0.25">
      <c r="A1167" s="2"/>
      <c r="B1167" s="3"/>
      <c r="C1167" s="3"/>
      <c r="D1167" s="3"/>
      <c r="E1167" s="3"/>
      <c r="F1167" s="4"/>
      <c r="G1167" s="2"/>
      <c r="H1167" s="3"/>
      <c r="I1167" s="3"/>
      <c r="J1167" s="3"/>
      <c r="K1167" s="3"/>
      <c r="L1167" s="3"/>
      <c r="M1167" s="3"/>
      <c r="N1167" s="4"/>
      <c r="O1167" s="2"/>
      <c r="P1167" s="3"/>
      <c r="Q1167" s="3"/>
      <c r="R1167" s="3"/>
      <c r="S1167" s="3"/>
      <c r="T1167" s="3"/>
      <c r="U1167" s="4"/>
      <c r="V1167" s="8">
        <f>ROUND(40,2)</f>
        <v>40</v>
      </c>
      <c r="W1167" s="9"/>
      <c r="X1167" s="9"/>
      <c r="Y1167" s="9"/>
      <c r="Z1167" s="9"/>
      <c r="AA1167" s="10"/>
      <c r="AB1167" s="8">
        <f>ROUND(959.2,2)</f>
        <v>959.2</v>
      </c>
      <c r="AC1167" s="9"/>
      <c r="AD1167" s="9"/>
      <c r="AE1167" s="9"/>
      <c r="AF1167" s="10"/>
      <c r="AG1167" s="8">
        <f>ROUND(0,2)</f>
        <v>0</v>
      </c>
      <c r="AH1167" s="9"/>
      <c r="AI1167" s="9"/>
      <c r="AJ1167" s="9"/>
      <c r="AK1167" s="10"/>
    </row>
    <row r="1168" spans="1:37" x14ac:dyDescent="0.25">
      <c r="A1168" s="11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4"/>
      <c r="P1168" s="14"/>
      <c r="Q1168" s="14"/>
      <c r="R1168" s="14"/>
      <c r="S1168" s="14"/>
      <c r="T1168" s="14"/>
      <c r="U1168" s="14"/>
      <c r="V1168" s="15">
        <f>ROUND(40,2)</f>
        <v>40</v>
      </c>
      <c r="W1168" s="15"/>
      <c r="X1168" s="15"/>
      <c r="Y1168" s="15"/>
      <c r="Z1168" s="15"/>
      <c r="AA1168" s="15"/>
      <c r="AB1168" s="15">
        <f>ROUND(959.2,2)</f>
        <v>959.2</v>
      </c>
      <c r="AC1168" s="15"/>
      <c r="AD1168" s="15"/>
      <c r="AE1168" s="15"/>
      <c r="AF1168" s="15"/>
      <c r="AG1168" s="15">
        <f>ROUND(0,2)</f>
        <v>0</v>
      </c>
      <c r="AH1168" s="15"/>
      <c r="AI1168" s="15"/>
      <c r="AJ1168" s="15"/>
      <c r="AK1168" s="16"/>
    </row>
    <row r="1169" spans="1:37" x14ac:dyDescent="0.25">
      <c r="A1169" s="11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4" t="s">
        <v>37</v>
      </c>
      <c r="P1169" s="14"/>
      <c r="Q1169" s="14"/>
      <c r="R1169" s="14"/>
      <c r="S1169" s="14"/>
      <c r="T1169" s="14"/>
      <c r="U1169" s="14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24"/>
    </row>
    <row r="1170" spans="1:37" x14ac:dyDescent="0.25">
      <c r="A1170" s="2"/>
      <c r="B1170" s="3"/>
      <c r="C1170" s="3"/>
      <c r="D1170" s="3"/>
      <c r="E1170" s="3"/>
      <c r="F1170" s="4"/>
      <c r="G1170" s="2"/>
      <c r="H1170" s="3"/>
      <c r="I1170" s="3"/>
      <c r="J1170" s="3"/>
      <c r="K1170" s="3"/>
      <c r="L1170" s="3"/>
      <c r="M1170" s="3"/>
      <c r="N1170" s="4"/>
      <c r="O1170" s="2"/>
      <c r="P1170" s="3"/>
      <c r="Q1170" s="3"/>
      <c r="R1170" s="3"/>
      <c r="S1170" s="3"/>
      <c r="T1170" s="3"/>
      <c r="U1170" s="4"/>
      <c r="V1170" s="8">
        <f>ROUND(40,2)</f>
        <v>40</v>
      </c>
      <c r="W1170" s="9"/>
      <c r="X1170" s="9"/>
      <c r="Y1170" s="9"/>
      <c r="Z1170" s="9"/>
      <c r="AA1170" s="10"/>
      <c r="AB1170" s="8">
        <f>ROUND(951.6,2)</f>
        <v>951.6</v>
      </c>
      <c r="AC1170" s="9"/>
      <c r="AD1170" s="9"/>
      <c r="AE1170" s="9"/>
      <c r="AF1170" s="10"/>
      <c r="AG1170" s="8">
        <f>ROUND(0,2)</f>
        <v>0</v>
      </c>
      <c r="AH1170" s="9"/>
      <c r="AI1170" s="9"/>
      <c r="AJ1170" s="9"/>
      <c r="AK1170" s="10"/>
    </row>
    <row r="1171" spans="1:37" x14ac:dyDescent="0.25">
      <c r="A1171" s="11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4"/>
      <c r="P1171" s="14"/>
      <c r="Q1171" s="14"/>
      <c r="R1171" s="14"/>
      <c r="S1171" s="14"/>
      <c r="T1171" s="14"/>
      <c r="U1171" s="14"/>
      <c r="V1171" s="15">
        <f>ROUND(40,2)</f>
        <v>40</v>
      </c>
      <c r="W1171" s="15"/>
      <c r="X1171" s="15"/>
      <c r="Y1171" s="15"/>
      <c r="Z1171" s="15"/>
      <c r="AA1171" s="15"/>
      <c r="AB1171" s="15">
        <f>ROUND(951.6,2)</f>
        <v>951.6</v>
      </c>
      <c r="AC1171" s="15"/>
      <c r="AD1171" s="15"/>
      <c r="AE1171" s="15"/>
      <c r="AF1171" s="15"/>
      <c r="AG1171" s="15">
        <f>ROUND(0,2)</f>
        <v>0</v>
      </c>
      <c r="AH1171" s="15"/>
      <c r="AI1171" s="15"/>
      <c r="AJ1171" s="15"/>
      <c r="AK1171" s="16"/>
    </row>
    <row r="1172" spans="1:37" x14ac:dyDescent="0.25">
      <c r="A1172" s="11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4" t="s">
        <v>47</v>
      </c>
      <c r="P1172" s="14"/>
      <c r="Q1172" s="14"/>
      <c r="R1172" s="14"/>
      <c r="S1172" s="14"/>
      <c r="T1172" s="14"/>
      <c r="U1172" s="14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24"/>
    </row>
    <row r="1173" spans="1:37" x14ac:dyDescent="0.25">
      <c r="A1173" s="2"/>
      <c r="B1173" s="3"/>
      <c r="C1173" s="3"/>
      <c r="D1173" s="3"/>
      <c r="E1173" s="3"/>
      <c r="F1173" s="4"/>
      <c r="G1173" s="2"/>
      <c r="H1173" s="3"/>
      <c r="I1173" s="3"/>
      <c r="J1173" s="3"/>
      <c r="K1173" s="3"/>
      <c r="L1173" s="3"/>
      <c r="M1173" s="3"/>
      <c r="N1173" s="4"/>
      <c r="O1173" s="2"/>
      <c r="P1173" s="3"/>
      <c r="Q1173" s="3"/>
      <c r="R1173" s="3"/>
      <c r="S1173" s="3"/>
      <c r="T1173" s="3"/>
      <c r="U1173" s="4"/>
      <c r="V1173" s="8">
        <f>ROUND(40,2)</f>
        <v>40</v>
      </c>
      <c r="W1173" s="9"/>
      <c r="X1173" s="9"/>
      <c r="Y1173" s="9"/>
      <c r="Z1173" s="9"/>
      <c r="AA1173" s="10"/>
      <c r="AB1173" s="8">
        <f>ROUND(951.6,2)</f>
        <v>951.6</v>
      </c>
      <c r="AC1173" s="9"/>
      <c r="AD1173" s="9"/>
      <c r="AE1173" s="9"/>
      <c r="AF1173" s="10"/>
      <c r="AG1173" s="8">
        <f>ROUND(0,2)</f>
        <v>0</v>
      </c>
      <c r="AH1173" s="9"/>
      <c r="AI1173" s="9"/>
      <c r="AJ1173" s="9"/>
      <c r="AK1173" s="10"/>
    </row>
    <row r="1174" spans="1:37" x14ac:dyDescent="0.25">
      <c r="A1174" s="11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4"/>
      <c r="P1174" s="14"/>
      <c r="Q1174" s="14"/>
      <c r="R1174" s="14"/>
      <c r="S1174" s="14"/>
      <c r="T1174" s="14"/>
      <c r="U1174" s="14"/>
      <c r="V1174" s="15">
        <f>ROUND(40,2)</f>
        <v>40</v>
      </c>
      <c r="W1174" s="15"/>
      <c r="X1174" s="15"/>
      <c r="Y1174" s="15"/>
      <c r="Z1174" s="15"/>
      <c r="AA1174" s="15"/>
      <c r="AB1174" s="15">
        <f>ROUND(951.6,2)</f>
        <v>951.6</v>
      </c>
      <c r="AC1174" s="15"/>
      <c r="AD1174" s="15"/>
      <c r="AE1174" s="15"/>
      <c r="AF1174" s="15"/>
      <c r="AG1174" s="15">
        <f>ROUND(0,2)</f>
        <v>0</v>
      </c>
      <c r="AH1174" s="15"/>
      <c r="AI1174" s="15"/>
      <c r="AJ1174" s="15"/>
      <c r="AK1174" s="16"/>
    </row>
    <row r="1175" spans="1:37" x14ac:dyDescent="0.25">
      <c r="A1175" s="11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4" t="s">
        <v>72</v>
      </c>
      <c r="P1175" s="14"/>
      <c r="Q1175" s="14"/>
      <c r="R1175" s="14"/>
      <c r="S1175" s="14"/>
      <c r="T1175" s="14"/>
      <c r="U1175" s="14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24"/>
    </row>
    <row r="1176" spans="1:37" x14ac:dyDescent="0.25">
      <c r="A1176" s="2"/>
      <c r="B1176" s="3"/>
      <c r="C1176" s="3"/>
      <c r="D1176" s="3"/>
      <c r="E1176" s="3"/>
      <c r="F1176" s="4"/>
      <c r="G1176" s="2"/>
      <c r="H1176" s="3"/>
      <c r="I1176" s="3"/>
      <c r="J1176" s="3"/>
      <c r="K1176" s="3"/>
      <c r="L1176" s="3"/>
      <c r="M1176" s="3"/>
      <c r="N1176" s="4"/>
      <c r="O1176" s="2"/>
      <c r="P1176" s="3"/>
      <c r="Q1176" s="3"/>
      <c r="R1176" s="3"/>
      <c r="S1176" s="3"/>
      <c r="T1176" s="3"/>
      <c r="U1176" s="4"/>
      <c r="V1176" s="8">
        <f>ROUND(40,2)</f>
        <v>40</v>
      </c>
      <c r="W1176" s="9"/>
      <c r="X1176" s="9"/>
      <c r="Y1176" s="9"/>
      <c r="Z1176" s="9"/>
      <c r="AA1176" s="10"/>
      <c r="AB1176" s="8">
        <f>ROUND(951.6,2)</f>
        <v>951.6</v>
      </c>
      <c r="AC1176" s="9"/>
      <c r="AD1176" s="9"/>
      <c r="AE1176" s="9"/>
      <c r="AF1176" s="10"/>
      <c r="AG1176" s="8">
        <f>ROUND(0,2)</f>
        <v>0</v>
      </c>
      <c r="AH1176" s="9"/>
      <c r="AI1176" s="9"/>
      <c r="AJ1176" s="9"/>
      <c r="AK1176" s="10"/>
    </row>
    <row r="1177" spans="1:37" x14ac:dyDescent="0.25">
      <c r="A1177" s="11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4"/>
      <c r="P1177" s="14"/>
      <c r="Q1177" s="14"/>
      <c r="R1177" s="14"/>
      <c r="S1177" s="14"/>
      <c r="T1177" s="14"/>
      <c r="U1177" s="14"/>
      <c r="V1177" s="15">
        <f>ROUND(40,2)</f>
        <v>40</v>
      </c>
      <c r="W1177" s="15"/>
      <c r="X1177" s="15"/>
      <c r="Y1177" s="15"/>
      <c r="Z1177" s="15"/>
      <c r="AA1177" s="15"/>
      <c r="AB1177" s="15">
        <f>ROUND(951.6,2)</f>
        <v>951.6</v>
      </c>
      <c r="AC1177" s="15"/>
      <c r="AD1177" s="15"/>
      <c r="AE1177" s="15"/>
      <c r="AF1177" s="15"/>
      <c r="AG1177" s="15">
        <f>ROUND(0,2)</f>
        <v>0</v>
      </c>
      <c r="AH1177" s="15"/>
      <c r="AI1177" s="15"/>
      <c r="AJ1177" s="15"/>
      <c r="AK1177" s="16"/>
    </row>
    <row r="1178" spans="1:37" x14ac:dyDescent="0.25">
      <c r="A1178" s="11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4" t="s">
        <v>95</v>
      </c>
      <c r="P1178" s="14"/>
      <c r="Q1178" s="14"/>
      <c r="R1178" s="14"/>
      <c r="S1178" s="14"/>
      <c r="T1178" s="14"/>
      <c r="U1178" s="14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24"/>
    </row>
    <row r="1179" spans="1:37" x14ac:dyDescent="0.25">
      <c r="A1179" s="2"/>
      <c r="B1179" s="3"/>
      <c r="C1179" s="3"/>
      <c r="D1179" s="3"/>
      <c r="E1179" s="3"/>
      <c r="F1179" s="4"/>
      <c r="G1179" s="2"/>
      <c r="H1179" s="3"/>
      <c r="I1179" s="3"/>
      <c r="J1179" s="3"/>
      <c r="K1179" s="3"/>
      <c r="L1179" s="3"/>
      <c r="M1179" s="3"/>
      <c r="N1179" s="4"/>
      <c r="O1179" s="2"/>
      <c r="P1179" s="3"/>
      <c r="Q1179" s="3"/>
      <c r="R1179" s="3"/>
      <c r="S1179" s="3"/>
      <c r="T1179" s="3"/>
      <c r="U1179" s="4"/>
      <c r="V1179" s="8">
        <f>ROUND(40,2)</f>
        <v>40</v>
      </c>
      <c r="W1179" s="9"/>
      <c r="X1179" s="9"/>
      <c r="Y1179" s="9"/>
      <c r="Z1179" s="9"/>
      <c r="AA1179" s="10"/>
      <c r="AB1179" s="8">
        <f>ROUND(951.6,2)</f>
        <v>951.6</v>
      </c>
      <c r="AC1179" s="9"/>
      <c r="AD1179" s="9"/>
      <c r="AE1179" s="9"/>
      <c r="AF1179" s="10"/>
      <c r="AG1179" s="8">
        <f>ROUND(0,2)</f>
        <v>0</v>
      </c>
      <c r="AH1179" s="9"/>
      <c r="AI1179" s="9"/>
      <c r="AJ1179" s="9"/>
      <c r="AK1179" s="10"/>
    </row>
    <row r="1180" spans="1:37" x14ac:dyDescent="0.25">
      <c r="A1180" s="11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4"/>
      <c r="P1180" s="14"/>
      <c r="Q1180" s="14"/>
      <c r="R1180" s="14"/>
      <c r="S1180" s="14"/>
      <c r="T1180" s="14"/>
      <c r="U1180" s="14"/>
      <c r="V1180" s="15">
        <f>ROUND(40,2)</f>
        <v>40</v>
      </c>
      <c r="W1180" s="15"/>
      <c r="X1180" s="15"/>
      <c r="Y1180" s="15"/>
      <c r="Z1180" s="15"/>
      <c r="AA1180" s="15"/>
      <c r="AB1180" s="15">
        <f>ROUND(951.6,2)</f>
        <v>951.6</v>
      </c>
      <c r="AC1180" s="15"/>
      <c r="AD1180" s="15"/>
      <c r="AE1180" s="15"/>
      <c r="AF1180" s="15"/>
      <c r="AG1180" s="15">
        <f>ROUND(0,2)</f>
        <v>0</v>
      </c>
      <c r="AH1180" s="15"/>
      <c r="AI1180" s="15"/>
      <c r="AJ1180" s="15"/>
      <c r="AK1180" s="16"/>
    </row>
    <row r="1181" spans="1:37" x14ac:dyDescent="0.25">
      <c r="A1181" s="11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4" t="s">
        <v>96</v>
      </c>
      <c r="P1181" s="14"/>
      <c r="Q1181" s="14"/>
      <c r="R1181" s="14"/>
      <c r="S1181" s="14"/>
      <c r="T1181" s="14"/>
      <c r="U1181" s="14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24"/>
    </row>
    <row r="1182" spans="1:37" x14ac:dyDescent="0.25">
      <c r="A1182" s="2"/>
      <c r="B1182" s="3"/>
      <c r="C1182" s="3"/>
      <c r="D1182" s="3"/>
      <c r="E1182" s="3"/>
      <c r="F1182" s="4"/>
      <c r="G1182" s="2"/>
      <c r="H1182" s="3"/>
      <c r="I1182" s="3"/>
      <c r="J1182" s="3"/>
      <c r="K1182" s="3"/>
      <c r="L1182" s="3"/>
      <c r="M1182" s="3"/>
      <c r="N1182" s="4"/>
      <c r="O1182" s="2"/>
      <c r="P1182" s="3"/>
      <c r="Q1182" s="3"/>
      <c r="R1182" s="3"/>
      <c r="S1182" s="3"/>
      <c r="T1182" s="3"/>
      <c r="U1182" s="4"/>
      <c r="V1182" s="8">
        <f>ROUND(40,2)</f>
        <v>40</v>
      </c>
      <c r="W1182" s="9"/>
      <c r="X1182" s="9"/>
      <c r="Y1182" s="9"/>
      <c r="Z1182" s="9"/>
      <c r="AA1182" s="10"/>
      <c r="AB1182" s="8">
        <f>ROUND(951.6,2)</f>
        <v>951.6</v>
      </c>
      <c r="AC1182" s="9"/>
      <c r="AD1182" s="9"/>
      <c r="AE1182" s="9"/>
      <c r="AF1182" s="10"/>
      <c r="AG1182" s="8">
        <f>ROUND(0,2)</f>
        <v>0</v>
      </c>
      <c r="AH1182" s="9"/>
      <c r="AI1182" s="9"/>
      <c r="AJ1182" s="9"/>
      <c r="AK1182" s="10"/>
    </row>
    <row r="1183" spans="1:37" x14ac:dyDescent="0.25">
      <c r="A1183" s="11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4"/>
      <c r="P1183" s="14"/>
      <c r="Q1183" s="14"/>
      <c r="R1183" s="14"/>
      <c r="S1183" s="14"/>
      <c r="T1183" s="14"/>
      <c r="U1183" s="14"/>
      <c r="V1183" s="15">
        <f>ROUND(40,2)</f>
        <v>40</v>
      </c>
      <c r="W1183" s="15"/>
      <c r="X1183" s="15"/>
      <c r="Y1183" s="15"/>
      <c r="Z1183" s="15"/>
      <c r="AA1183" s="15"/>
      <c r="AB1183" s="15">
        <f>ROUND(951.6,2)</f>
        <v>951.6</v>
      </c>
      <c r="AC1183" s="15"/>
      <c r="AD1183" s="15"/>
      <c r="AE1183" s="15"/>
      <c r="AF1183" s="15"/>
      <c r="AG1183" s="15">
        <f>ROUND(0,2)</f>
        <v>0</v>
      </c>
      <c r="AH1183" s="15"/>
      <c r="AI1183" s="15"/>
      <c r="AJ1183" s="15"/>
      <c r="AK1183" s="16"/>
    </row>
    <row r="1184" spans="1:37" x14ac:dyDescent="0.25">
      <c r="A1184" s="20"/>
      <c r="B1184" s="21"/>
      <c r="C1184" s="21"/>
      <c r="D1184" s="21"/>
      <c r="E1184" s="21"/>
      <c r="F1184" s="21"/>
      <c r="G1184" s="21" t="s">
        <v>108</v>
      </c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  <c r="AE1184" s="21"/>
      <c r="AF1184" s="21"/>
      <c r="AG1184" s="21"/>
      <c r="AH1184" s="21"/>
      <c r="AI1184" s="21"/>
      <c r="AJ1184" s="21"/>
      <c r="AK1184" s="22"/>
    </row>
    <row r="1185" spans="1:37" x14ac:dyDescent="0.25">
      <c r="A1185" s="11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4" t="s">
        <v>30</v>
      </c>
      <c r="P1185" s="14"/>
      <c r="Q1185" s="14"/>
      <c r="R1185" s="14"/>
      <c r="S1185" s="14"/>
      <c r="T1185" s="14"/>
      <c r="U1185" s="14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24"/>
    </row>
    <row r="1186" spans="1:37" x14ac:dyDescent="0.25">
      <c r="A1186" s="2"/>
      <c r="B1186" s="3"/>
      <c r="C1186" s="3"/>
      <c r="D1186" s="3"/>
      <c r="E1186" s="3"/>
      <c r="F1186" s="4"/>
      <c r="G1186" s="2"/>
      <c r="H1186" s="3"/>
      <c r="I1186" s="3"/>
      <c r="J1186" s="3"/>
      <c r="K1186" s="3"/>
      <c r="L1186" s="3"/>
      <c r="M1186" s="3"/>
      <c r="N1186" s="4"/>
      <c r="O1186" s="2"/>
      <c r="P1186" s="3"/>
      <c r="Q1186" s="3"/>
      <c r="R1186" s="3"/>
      <c r="S1186" s="3"/>
      <c r="T1186" s="3"/>
      <c r="U1186" s="4"/>
      <c r="V1186" s="8">
        <f>ROUND(52,2)</f>
        <v>52</v>
      </c>
      <c r="W1186" s="9"/>
      <c r="X1186" s="9"/>
      <c r="Y1186" s="9"/>
      <c r="Z1186" s="9"/>
      <c r="AA1186" s="10"/>
      <c r="AB1186" s="8">
        <f>ROUND(1390.84,2)</f>
        <v>1390.84</v>
      </c>
      <c r="AC1186" s="9"/>
      <c r="AD1186" s="9"/>
      <c r="AE1186" s="9"/>
      <c r="AF1186" s="10"/>
      <c r="AG1186" s="8">
        <f>ROUND(0,2)</f>
        <v>0</v>
      </c>
      <c r="AH1186" s="9"/>
      <c r="AI1186" s="9"/>
      <c r="AJ1186" s="9"/>
      <c r="AK1186" s="10"/>
    </row>
    <row r="1187" spans="1:37" x14ac:dyDescent="0.25">
      <c r="A1187" s="11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4"/>
      <c r="P1187" s="14"/>
      <c r="Q1187" s="14"/>
      <c r="R1187" s="14"/>
      <c r="S1187" s="14"/>
      <c r="T1187" s="14"/>
      <c r="U1187" s="14"/>
      <c r="V1187" s="15">
        <f>ROUND(52,2)</f>
        <v>52</v>
      </c>
      <c r="W1187" s="15"/>
      <c r="X1187" s="15"/>
      <c r="Y1187" s="15"/>
      <c r="Z1187" s="15"/>
      <c r="AA1187" s="15"/>
      <c r="AB1187" s="15">
        <f>ROUND(1390.84,2)</f>
        <v>1390.84</v>
      </c>
      <c r="AC1187" s="15"/>
      <c r="AD1187" s="15"/>
      <c r="AE1187" s="15"/>
      <c r="AF1187" s="15"/>
      <c r="AG1187" s="15">
        <f>ROUND(0,2)</f>
        <v>0</v>
      </c>
      <c r="AH1187" s="15"/>
      <c r="AI1187" s="15"/>
      <c r="AJ1187" s="15"/>
      <c r="AK1187" s="16"/>
    </row>
    <row r="1188" spans="1:37" x14ac:dyDescent="0.25">
      <c r="A1188" s="11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4" t="s">
        <v>37</v>
      </c>
      <c r="P1188" s="14"/>
      <c r="Q1188" s="14"/>
      <c r="R1188" s="14"/>
      <c r="S1188" s="14"/>
      <c r="T1188" s="14"/>
      <c r="U1188" s="14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24"/>
    </row>
    <row r="1189" spans="1:37" x14ac:dyDescent="0.25">
      <c r="A1189" s="2"/>
      <c r="B1189" s="3"/>
      <c r="C1189" s="3"/>
      <c r="D1189" s="3"/>
      <c r="E1189" s="3"/>
      <c r="F1189" s="4"/>
      <c r="G1189" s="2"/>
      <c r="H1189" s="3"/>
      <c r="I1189" s="3"/>
      <c r="J1189" s="3"/>
      <c r="K1189" s="3"/>
      <c r="L1189" s="3"/>
      <c r="M1189" s="3"/>
      <c r="N1189" s="4"/>
      <c r="O1189" s="2"/>
      <c r="P1189" s="3"/>
      <c r="Q1189" s="3"/>
      <c r="R1189" s="3"/>
      <c r="S1189" s="3"/>
      <c r="T1189" s="3"/>
      <c r="U1189" s="4"/>
      <c r="V1189" s="8">
        <f>ROUND(52,2)</f>
        <v>52</v>
      </c>
      <c r="W1189" s="9"/>
      <c r="X1189" s="9"/>
      <c r="Y1189" s="9"/>
      <c r="Z1189" s="9"/>
      <c r="AA1189" s="10"/>
      <c r="AB1189" s="8">
        <f>ROUND(1379.82,2)</f>
        <v>1379.82</v>
      </c>
      <c r="AC1189" s="9"/>
      <c r="AD1189" s="9"/>
      <c r="AE1189" s="9"/>
      <c r="AF1189" s="10"/>
      <c r="AG1189" s="8">
        <f>ROUND(0,2)</f>
        <v>0</v>
      </c>
      <c r="AH1189" s="9"/>
      <c r="AI1189" s="9"/>
      <c r="AJ1189" s="9"/>
      <c r="AK1189" s="10"/>
    </row>
    <row r="1190" spans="1:37" x14ac:dyDescent="0.25">
      <c r="A1190" s="11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4"/>
      <c r="P1190" s="14"/>
      <c r="Q1190" s="14"/>
      <c r="R1190" s="14"/>
      <c r="S1190" s="14"/>
      <c r="T1190" s="14"/>
      <c r="U1190" s="14"/>
      <c r="V1190" s="15">
        <f>ROUND(52,2)</f>
        <v>52</v>
      </c>
      <c r="W1190" s="15"/>
      <c r="X1190" s="15"/>
      <c r="Y1190" s="15"/>
      <c r="Z1190" s="15"/>
      <c r="AA1190" s="15"/>
      <c r="AB1190" s="15">
        <f>ROUND(1379.82,2)</f>
        <v>1379.82</v>
      </c>
      <c r="AC1190" s="15"/>
      <c r="AD1190" s="15"/>
      <c r="AE1190" s="15"/>
      <c r="AF1190" s="15"/>
      <c r="AG1190" s="15">
        <f>ROUND(0,2)</f>
        <v>0</v>
      </c>
      <c r="AH1190" s="15"/>
      <c r="AI1190" s="15"/>
      <c r="AJ1190" s="15"/>
      <c r="AK1190" s="16"/>
    </row>
    <row r="1191" spans="1:37" x14ac:dyDescent="0.25">
      <c r="A1191" s="11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4" t="s">
        <v>47</v>
      </c>
      <c r="P1191" s="14"/>
      <c r="Q1191" s="14"/>
      <c r="R1191" s="14"/>
      <c r="S1191" s="14"/>
      <c r="T1191" s="14"/>
      <c r="U1191" s="14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24"/>
    </row>
    <row r="1192" spans="1:37" x14ac:dyDescent="0.25">
      <c r="A1192" s="2"/>
      <c r="B1192" s="3"/>
      <c r="C1192" s="3"/>
      <c r="D1192" s="3"/>
      <c r="E1192" s="3"/>
      <c r="F1192" s="4"/>
      <c r="G1192" s="2"/>
      <c r="H1192" s="3"/>
      <c r="I1192" s="3"/>
      <c r="J1192" s="3"/>
      <c r="K1192" s="3"/>
      <c r="L1192" s="3"/>
      <c r="M1192" s="3"/>
      <c r="N1192" s="4"/>
      <c r="O1192" s="2"/>
      <c r="P1192" s="3"/>
      <c r="Q1192" s="3"/>
      <c r="R1192" s="3"/>
      <c r="S1192" s="3"/>
      <c r="T1192" s="3"/>
      <c r="U1192" s="4"/>
      <c r="V1192" s="8">
        <f>ROUND(56.5,2)</f>
        <v>56.5</v>
      </c>
      <c r="W1192" s="9"/>
      <c r="X1192" s="9"/>
      <c r="Y1192" s="9"/>
      <c r="Z1192" s="9"/>
      <c r="AA1192" s="10"/>
      <c r="AB1192" s="8">
        <f>ROUND(1540.4025,2)</f>
        <v>1540.4</v>
      </c>
      <c r="AC1192" s="9"/>
      <c r="AD1192" s="9"/>
      <c r="AE1192" s="9"/>
      <c r="AF1192" s="10"/>
      <c r="AG1192" s="8">
        <f>ROUND(0,2)</f>
        <v>0</v>
      </c>
      <c r="AH1192" s="9"/>
      <c r="AI1192" s="9"/>
      <c r="AJ1192" s="9"/>
      <c r="AK1192" s="10"/>
    </row>
    <row r="1193" spans="1:37" x14ac:dyDescent="0.25">
      <c r="A1193" s="11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4"/>
      <c r="P1193" s="14"/>
      <c r="Q1193" s="14"/>
      <c r="R1193" s="14"/>
      <c r="S1193" s="14"/>
      <c r="T1193" s="14"/>
      <c r="U1193" s="14"/>
      <c r="V1193" s="15">
        <f>ROUND(56.5,2)</f>
        <v>56.5</v>
      </c>
      <c r="W1193" s="15"/>
      <c r="X1193" s="15"/>
      <c r="Y1193" s="15"/>
      <c r="Z1193" s="15"/>
      <c r="AA1193" s="15"/>
      <c r="AB1193" s="15">
        <f>ROUND(1540.4025,2)</f>
        <v>1540.4</v>
      </c>
      <c r="AC1193" s="15"/>
      <c r="AD1193" s="15"/>
      <c r="AE1193" s="15"/>
      <c r="AF1193" s="15"/>
      <c r="AG1193" s="15">
        <f>ROUND(0,2)</f>
        <v>0</v>
      </c>
      <c r="AH1193" s="15"/>
      <c r="AI1193" s="15"/>
      <c r="AJ1193" s="15"/>
      <c r="AK1193" s="16"/>
    </row>
    <row r="1194" spans="1:37" x14ac:dyDescent="0.25">
      <c r="A1194" s="11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4" t="s">
        <v>72</v>
      </c>
      <c r="P1194" s="14"/>
      <c r="Q1194" s="14"/>
      <c r="R1194" s="14"/>
      <c r="S1194" s="14"/>
      <c r="T1194" s="14"/>
      <c r="U1194" s="14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24"/>
    </row>
    <row r="1195" spans="1:37" x14ac:dyDescent="0.25">
      <c r="A1195" s="2"/>
      <c r="B1195" s="3"/>
      <c r="C1195" s="3"/>
      <c r="D1195" s="3"/>
      <c r="E1195" s="3"/>
      <c r="F1195" s="4"/>
      <c r="G1195" s="2"/>
      <c r="H1195" s="3"/>
      <c r="I1195" s="3"/>
      <c r="J1195" s="3"/>
      <c r="K1195" s="3"/>
      <c r="L1195" s="3"/>
      <c r="M1195" s="3"/>
      <c r="N1195" s="4"/>
      <c r="O1195" s="2"/>
      <c r="P1195" s="3"/>
      <c r="Q1195" s="3"/>
      <c r="R1195" s="3"/>
      <c r="S1195" s="3"/>
      <c r="T1195" s="3"/>
      <c r="U1195" s="4"/>
      <c r="V1195" s="8">
        <f>ROUND(52,2)</f>
        <v>52</v>
      </c>
      <c r="W1195" s="9"/>
      <c r="X1195" s="9"/>
      <c r="Y1195" s="9"/>
      <c r="Z1195" s="9"/>
      <c r="AA1195" s="10"/>
      <c r="AB1195" s="8">
        <f>ROUND(1379.82,2)</f>
        <v>1379.82</v>
      </c>
      <c r="AC1195" s="9"/>
      <c r="AD1195" s="9"/>
      <c r="AE1195" s="9"/>
      <c r="AF1195" s="10"/>
      <c r="AG1195" s="8">
        <f>ROUND(0,2)</f>
        <v>0</v>
      </c>
      <c r="AH1195" s="9"/>
      <c r="AI1195" s="9"/>
      <c r="AJ1195" s="9"/>
      <c r="AK1195" s="10"/>
    </row>
    <row r="1196" spans="1:37" x14ac:dyDescent="0.25">
      <c r="A1196" s="11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4"/>
      <c r="P1196" s="14"/>
      <c r="Q1196" s="14"/>
      <c r="R1196" s="14"/>
      <c r="S1196" s="14"/>
      <c r="T1196" s="14"/>
      <c r="U1196" s="14"/>
      <c r="V1196" s="15">
        <f>ROUND(52,2)</f>
        <v>52</v>
      </c>
      <c r="W1196" s="15"/>
      <c r="X1196" s="15"/>
      <c r="Y1196" s="15"/>
      <c r="Z1196" s="15"/>
      <c r="AA1196" s="15"/>
      <c r="AB1196" s="15">
        <f>ROUND(1379.82,2)</f>
        <v>1379.82</v>
      </c>
      <c r="AC1196" s="15"/>
      <c r="AD1196" s="15"/>
      <c r="AE1196" s="15"/>
      <c r="AF1196" s="15"/>
      <c r="AG1196" s="15">
        <f>ROUND(0,2)</f>
        <v>0</v>
      </c>
      <c r="AH1196" s="15"/>
      <c r="AI1196" s="15"/>
      <c r="AJ1196" s="15"/>
      <c r="AK1196" s="16"/>
    </row>
    <row r="1197" spans="1:37" x14ac:dyDescent="0.25">
      <c r="A1197" s="11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4" t="s">
        <v>95</v>
      </c>
      <c r="P1197" s="14"/>
      <c r="Q1197" s="14"/>
      <c r="R1197" s="14"/>
      <c r="S1197" s="14"/>
      <c r="T1197" s="14"/>
      <c r="U1197" s="14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24"/>
    </row>
    <row r="1198" spans="1:37" x14ac:dyDescent="0.25">
      <c r="A1198" s="2"/>
      <c r="B1198" s="3"/>
      <c r="C1198" s="3"/>
      <c r="D1198" s="3"/>
      <c r="E1198" s="3"/>
      <c r="F1198" s="4"/>
      <c r="G1198" s="2"/>
      <c r="H1198" s="3"/>
      <c r="I1198" s="3"/>
      <c r="J1198" s="3"/>
      <c r="K1198" s="3"/>
      <c r="L1198" s="3"/>
      <c r="M1198" s="3"/>
      <c r="N1198" s="4"/>
      <c r="O1198" s="2"/>
      <c r="P1198" s="3"/>
      <c r="Q1198" s="3"/>
      <c r="R1198" s="3"/>
      <c r="S1198" s="3"/>
      <c r="T1198" s="3"/>
      <c r="U1198" s="4"/>
      <c r="V1198" s="8">
        <f>ROUND(52,2)</f>
        <v>52</v>
      </c>
      <c r="W1198" s="9"/>
      <c r="X1198" s="9"/>
      <c r="Y1198" s="9"/>
      <c r="Z1198" s="9"/>
      <c r="AA1198" s="10"/>
      <c r="AB1198" s="8">
        <f>ROUND(1379.82,2)</f>
        <v>1379.82</v>
      </c>
      <c r="AC1198" s="9"/>
      <c r="AD1198" s="9"/>
      <c r="AE1198" s="9"/>
      <c r="AF1198" s="10"/>
      <c r="AG1198" s="8">
        <f>ROUND(0,2)</f>
        <v>0</v>
      </c>
      <c r="AH1198" s="9"/>
      <c r="AI1198" s="9"/>
      <c r="AJ1198" s="9"/>
      <c r="AK1198" s="10"/>
    </row>
    <row r="1199" spans="1:37" x14ac:dyDescent="0.25">
      <c r="A1199" s="11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4"/>
      <c r="P1199" s="14"/>
      <c r="Q1199" s="14"/>
      <c r="R1199" s="14"/>
      <c r="S1199" s="14"/>
      <c r="T1199" s="14"/>
      <c r="U1199" s="14"/>
      <c r="V1199" s="15">
        <f>ROUND(52,2)</f>
        <v>52</v>
      </c>
      <c r="W1199" s="15"/>
      <c r="X1199" s="15"/>
      <c r="Y1199" s="15"/>
      <c r="Z1199" s="15"/>
      <c r="AA1199" s="15"/>
      <c r="AB1199" s="15">
        <f>ROUND(1379.82,2)</f>
        <v>1379.82</v>
      </c>
      <c r="AC1199" s="15"/>
      <c r="AD1199" s="15"/>
      <c r="AE1199" s="15"/>
      <c r="AF1199" s="15"/>
      <c r="AG1199" s="15">
        <f>ROUND(0,2)</f>
        <v>0</v>
      </c>
      <c r="AH1199" s="15"/>
      <c r="AI1199" s="15"/>
      <c r="AJ1199" s="15"/>
      <c r="AK1199" s="16"/>
    </row>
    <row r="1200" spans="1:37" x14ac:dyDescent="0.25">
      <c r="A1200" s="11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4" t="s">
        <v>96</v>
      </c>
      <c r="P1200" s="14"/>
      <c r="Q1200" s="14"/>
      <c r="R1200" s="14"/>
      <c r="S1200" s="14"/>
      <c r="T1200" s="14"/>
      <c r="U1200" s="14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24"/>
    </row>
    <row r="1201" spans="1:37" x14ac:dyDescent="0.25">
      <c r="A1201" s="2"/>
      <c r="B1201" s="3"/>
      <c r="C1201" s="3"/>
      <c r="D1201" s="3"/>
      <c r="E1201" s="3"/>
      <c r="F1201" s="4"/>
      <c r="G1201" s="2"/>
      <c r="H1201" s="3"/>
      <c r="I1201" s="3"/>
      <c r="J1201" s="3"/>
      <c r="K1201" s="3"/>
      <c r="L1201" s="3"/>
      <c r="M1201" s="3"/>
      <c r="N1201" s="4"/>
      <c r="O1201" s="2"/>
      <c r="P1201" s="3"/>
      <c r="Q1201" s="3"/>
      <c r="R1201" s="3"/>
      <c r="S1201" s="3"/>
      <c r="T1201" s="3"/>
      <c r="U1201" s="4"/>
      <c r="V1201" s="8">
        <f>ROUND(56.25,2)</f>
        <v>56.25</v>
      </c>
      <c r="W1201" s="9"/>
      <c r="X1201" s="9"/>
      <c r="Y1201" s="9"/>
      <c r="Z1201" s="9"/>
      <c r="AA1201" s="10"/>
      <c r="AB1201" s="8">
        <f>ROUND(1531.48125,2)</f>
        <v>1531.48</v>
      </c>
      <c r="AC1201" s="9"/>
      <c r="AD1201" s="9"/>
      <c r="AE1201" s="9"/>
      <c r="AF1201" s="10"/>
      <c r="AG1201" s="8">
        <f>ROUND(0,2)</f>
        <v>0</v>
      </c>
      <c r="AH1201" s="9"/>
      <c r="AI1201" s="9"/>
      <c r="AJ1201" s="9"/>
      <c r="AK1201" s="10"/>
    </row>
    <row r="1202" spans="1:37" x14ac:dyDescent="0.25">
      <c r="A1202" s="11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4"/>
      <c r="P1202" s="14"/>
      <c r="Q1202" s="14"/>
      <c r="R1202" s="14"/>
      <c r="S1202" s="14"/>
      <c r="T1202" s="14"/>
      <c r="U1202" s="14"/>
      <c r="V1202" s="15">
        <f>ROUND(56.25,2)</f>
        <v>56.25</v>
      </c>
      <c r="W1202" s="15"/>
      <c r="X1202" s="15"/>
      <c r="Y1202" s="15"/>
      <c r="Z1202" s="15"/>
      <c r="AA1202" s="15"/>
      <c r="AB1202" s="15">
        <f>ROUND(1531.48125,2)</f>
        <v>1531.48</v>
      </c>
      <c r="AC1202" s="15"/>
      <c r="AD1202" s="15"/>
      <c r="AE1202" s="15"/>
      <c r="AF1202" s="15"/>
      <c r="AG1202" s="15">
        <f>ROUND(0,2)</f>
        <v>0</v>
      </c>
      <c r="AH1202" s="15"/>
      <c r="AI1202" s="15"/>
      <c r="AJ1202" s="15"/>
      <c r="AK1202" s="16"/>
    </row>
    <row r="1203" spans="1:37" x14ac:dyDescent="0.25">
      <c r="A1203" s="20"/>
      <c r="B1203" s="21"/>
      <c r="C1203" s="21"/>
      <c r="D1203" s="21"/>
      <c r="E1203" s="21"/>
      <c r="F1203" s="21"/>
      <c r="G1203" s="21" t="s">
        <v>111</v>
      </c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21"/>
      <c r="AF1203" s="21"/>
      <c r="AG1203" s="21"/>
      <c r="AH1203" s="21"/>
      <c r="AI1203" s="21"/>
      <c r="AJ1203" s="21"/>
      <c r="AK1203" s="22"/>
    </row>
    <row r="1204" spans="1:37" x14ac:dyDescent="0.25">
      <c r="A1204" s="11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4" t="s">
        <v>30</v>
      </c>
      <c r="P1204" s="14"/>
      <c r="Q1204" s="14"/>
      <c r="R1204" s="14"/>
      <c r="S1204" s="14"/>
      <c r="T1204" s="14"/>
      <c r="U1204" s="14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24"/>
    </row>
    <row r="1205" spans="1:37" x14ac:dyDescent="0.25">
      <c r="A1205" s="2"/>
      <c r="B1205" s="3"/>
      <c r="C1205" s="3"/>
      <c r="D1205" s="3"/>
      <c r="E1205" s="3"/>
      <c r="F1205" s="4"/>
      <c r="G1205" s="2"/>
      <c r="H1205" s="3"/>
      <c r="I1205" s="3"/>
      <c r="J1205" s="3"/>
      <c r="K1205" s="3"/>
      <c r="L1205" s="3"/>
      <c r="M1205" s="3"/>
      <c r="N1205" s="4"/>
      <c r="O1205" s="2"/>
      <c r="P1205" s="3"/>
      <c r="Q1205" s="3"/>
      <c r="R1205" s="3"/>
      <c r="S1205" s="3"/>
      <c r="T1205" s="3"/>
      <c r="U1205" s="4"/>
      <c r="V1205" s="8">
        <f>ROUND(12,2)</f>
        <v>12</v>
      </c>
      <c r="W1205" s="9"/>
      <c r="X1205" s="9"/>
      <c r="Y1205" s="9"/>
      <c r="Z1205" s="9"/>
      <c r="AA1205" s="10"/>
      <c r="AB1205" s="8">
        <f>ROUND(431.64,2)</f>
        <v>431.64</v>
      </c>
      <c r="AC1205" s="9"/>
      <c r="AD1205" s="9"/>
      <c r="AE1205" s="9"/>
      <c r="AF1205" s="10"/>
      <c r="AG1205" s="8">
        <f>ROUND(0,2)</f>
        <v>0</v>
      </c>
      <c r="AH1205" s="9"/>
      <c r="AI1205" s="9"/>
      <c r="AJ1205" s="9"/>
      <c r="AK1205" s="10"/>
    </row>
    <row r="1206" spans="1:37" x14ac:dyDescent="0.25">
      <c r="A1206" s="11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4"/>
      <c r="P1206" s="14"/>
      <c r="Q1206" s="14"/>
      <c r="R1206" s="14"/>
      <c r="S1206" s="14"/>
      <c r="T1206" s="14"/>
      <c r="U1206" s="14"/>
      <c r="V1206" s="15">
        <f>ROUND(12,2)</f>
        <v>12</v>
      </c>
      <c r="W1206" s="15"/>
      <c r="X1206" s="15"/>
      <c r="Y1206" s="15"/>
      <c r="Z1206" s="15"/>
      <c r="AA1206" s="15"/>
      <c r="AB1206" s="15">
        <f>ROUND(431.64,2)</f>
        <v>431.64</v>
      </c>
      <c r="AC1206" s="15"/>
      <c r="AD1206" s="15"/>
      <c r="AE1206" s="15"/>
      <c r="AF1206" s="15"/>
      <c r="AG1206" s="15">
        <f>ROUND(0,2)</f>
        <v>0</v>
      </c>
      <c r="AH1206" s="15"/>
      <c r="AI1206" s="15"/>
      <c r="AJ1206" s="15"/>
      <c r="AK1206" s="16"/>
    </row>
    <row r="1207" spans="1:37" x14ac:dyDescent="0.25">
      <c r="A1207" s="11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4" t="s">
        <v>37</v>
      </c>
      <c r="P1207" s="14"/>
      <c r="Q1207" s="14"/>
      <c r="R1207" s="14"/>
      <c r="S1207" s="14"/>
      <c r="T1207" s="14"/>
      <c r="U1207" s="14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24"/>
    </row>
    <row r="1208" spans="1:37" x14ac:dyDescent="0.25">
      <c r="A1208" s="2"/>
      <c r="B1208" s="3"/>
      <c r="C1208" s="3"/>
      <c r="D1208" s="3"/>
      <c r="E1208" s="3"/>
      <c r="F1208" s="4"/>
      <c r="G1208" s="2"/>
      <c r="H1208" s="3"/>
      <c r="I1208" s="3"/>
      <c r="J1208" s="3"/>
      <c r="K1208" s="3"/>
      <c r="L1208" s="3"/>
      <c r="M1208" s="3"/>
      <c r="N1208" s="4"/>
      <c r="O1208" s="2"/>
      <c r="P1208" s="3"/>
      <c r="Q1208" s="3"/>
      <c r="R1208" s="3"/>
      <c r="S1208" s="3"/>
      <c r="T1208" s="3"/>
      <c r="U1208" s="4"/>
      <c r="V1208" s="8">
        <f>ROUND(12,2)</f>
        <v>12</v>
      </c>
      <c r="W1208" s="9"/>
      <c r="X1208" s="9"/>
      <c r="Y1208" s="9"/>
      <c r="Z1208" s="9"/>
      <c r="AA1208" s="10"/>
      <c r="AB1208" s="8">
        <f>ROUND(428.22,2)</f>
        <v>428.22</v>
      </c>
      <c r="AC1208" s="9"/>
      <c r="AD1208" s="9"/>
      <c r="AE1208" s="9"/>
      <c r="AF1208" s="10"/>
      <c r="AG1208" s="8">
        <f>ROUND(0,2)</f>
        <v>0</v>
      </c>
      <c r="AH1208" s="9"/>
      <c r="AI1208" s="9"/>
      <c r="AJ1208" s="9"/>
      <c r="AK1208" s="10"/>
    </row>
    <row r="1209" spans="1:37" x14ac:dyDescent="0.25">
      <c r="A1209" s="11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4"/>
      <c r="P1209" s="14"/>
      <c r="Q1209" s="14"/>
      <c r="R1209" s="14"/>
      <c r="S1209" s="14"/>
      <c r="T1209" s="14"/>
      <c r="U1209" s="14"/>
      <c r="V1209" s="15">
        <f>ROUND(12,2)</f>
        <v>12</v>
      </c>
      <c r="W1209" s="15"/>
      <c r="X1209" s="15"/>
      <c r="Y1209" s="15"/>
      <c r="Z1209" s="15"/>
      <c r="AA1209" s="15"/>
      <c r="AB1209" s="15">
        <f>ROUND(428.22,2)</f>
        <v>428.22</v>
      </c>
      <c r="AC1209" s="15"/>
      <c r="AD1209" s="15"/>
      <c r="AE1209" s="15"/>
      <c r="AF1209" s="15"/>
      <c r="AG1209" s="15">
        <f>ROUND(0,2)</f>
        <v>0</v>
      </c>
      <c r="AH1209" s="15"/>
      <c r="AI1209" s="15"/>
      <c r="AJ1209" s="15"/>
      <c r="AK1209" s="16"/>
    </row>
    <row r="1210" spans="1:37" x14ac:dyDescent="0.25">
      <c r="A1210" s="11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4" t="s">
        <v>47</v>
      </c>
      <c r="P1210" s="14"/>
      <c r="Q1210" s="14"/>
      <c r="R1210" s="14"/>
      <c r="S1210" s="14"/>
      <c r="T1210" s="14"/>
      <c r="U1210" s="14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24"/>
    </row>
    <row r="1211" spans="1:37" x14ac:dyDescent="0.25">
      <c r="A1211" s="2"/>
      <c r="B1211" s="3"/>
      <c r="C1211" s="3"/>
      <c r="D1211" s="3"/>
      <c r="E1211" s="3"/>
      <c r="F1211" s="4"/>
      <c r="G1211" s="2"/>
      <c r="H1211" s="3"/>
      <c r="I1211" s="3"/>
      <c r="J1211" s="3"/>
      <c r="K1211" s="3"/>
      <c r="L1211" s="3"/>
      <c r="M1211" s="3"/>
      <c r="N1211" s="4"/>
      <c r="O1211" s="2"/>
      <c r="P1211" s="3"/>
      <c r="Q1211" s="3"/>
      <c r="R1211" s="3"/>
      <c r="S1211" s="3"/>
      <c r="T1211" s="3"/>
      <c r="U1211" s="4"/>
      <c r="V1211" s="8">
        <f>ROUND(16.5,2)</f>
        <v>16.5</v>
      </c>
      <c r="W1211" s="9"/>
      <c r="X1211" s="9"/>
      <c r="Y1211" s="9"/>
      <c r="Z1211" s="9"/>
      <c r="AA1211" s="10"/>
      <c r="AB1211" s="8">
        <f>ROUND(588.8025,2)</f>
        <v>588.79999999999995</v>
      </c>
      <c r="AC1211" s="9"/>
      <c r="AD1211" s="9"/>
      <c r="AE1211" s="9"/>
      <c r="AF1211" s="10"/>
      <c r="AG1211" s="8">
        <f>ROUND(0,2)</f>
        <v>0</v>
      </c>
      <c r="AH1211" s="9"/>
      <c r="AI1211" s="9"/>
      <c r="AJ1211" s="9"/>
      <c r="AK1211" s="10"/>
    </row>
    <row r="1212" spans="1:37" x14ac:dyDescent="0.25">
      <c r="A1212" s="11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4"/>
      <c r="P1212" s="14"/>
      <c r="Q1212" s="14"/>
      <c r="R1212" s="14"/>
      <c r="S1212" s="14"/>
      <c r="T1212" s="14"/>
      <c r="U1212" s="14"/>
      <c r="V1212" s="15">
        <f>ROUND(16.5,2)</f>
        <v>16.5</v>
      </c>
      <c r="W1212" s="15"/>
      <c r="X1212" s="15"/>
      <c r="Y1212" s="15"/>
      <c r="Z1212" s="15"/>
      <c r="AA1212" s="15"/>
      <c r="AB1212" s="15">
        <f>ROUND(588.8025,2)</f>
        <v>588.79999999999995</v>
      </c>
      <c r="AC1212" s="15"/>
      <c r="AD1212" s="15"/>
      <c r="AE1212" s="15"/>
      <c r="AF1212" s="15"/>
      <c r="AG1212" s="15">
        <f>ROUND(0,2)</f>
        <v>0</v>
      </c>
      <c r="AH1212" s="15"/>
      <c r="AI1212" s="15"/>
      <c r="AJ1212" s="15"/>
      <c r="AK1212" s="16"/>
    </row>
    <row r="1213" spans="1:37" x14ac:dyDescent="0.25">
      <c r="A1213" s="11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4" t="s">
        <v>72</v>
      </c>
      <c r="P1213" s="14"/>
      <c r="Q1213" s="14"/>
      <c r="R1213" s="14"/>
      <c r="S1213" s="14"/>
      <c r="T1213" s="14"/>
      <c r="U1213" s="14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24"/>
    </row>
    <row r="1214" spans="1:37" x14ac:dyDescent="0.25">
      <c r="A1214" s="2"/>
      <c r="B1214" s="3"/>
      <c r="C1214" s="3"/>
      <c r="D1214" s="3"/>
      <c r="E1214" s="3"/>
      <c r="F1214" s="4"/>
      <c r="G1214" s="2"/>
      <c r="H1214" s="3"/>
      <c r="I1214" s="3"/>
      <c r="J1214" s="3"/>
      <c r="K1214" s="3"/>
      <c r="L1214" s="3"/>
      <c r="M1214" s="3"/>
      <c r="N1214" s="4"/>
      <c r="O1214" s="2"/>
      <c r="P1214" s="3"/>
      <c r="Q1214" s="3"/>
      <c r="R1214" s="3"/>
      <c r="S1214" s="3"/>
      <c r="T1214" s="3"/>
      <c r="U1214" s="4"/>
      <c r="V1214" s="8">
        <f>ROUND(12,2)</f>
        <v>12</v>
      </c>
      <c r="W1214" s="9"/>
      <c r="X1214" s="9"/>
      <c r="Y1214" s="9"/>
      <c r="Z1214" s="9"/>
      <c r="AA1214" s="10"/>
      <c r="AB1214" s="8">
        <f>ROUND(428.22,2)</f>
        <v>428.22</v>
      </c>
      <c r="AC1214" s="9"/>
      <c r="AD1214" s="9"/>
      <c r="AE1214" s="9"/>
      <c r="AF1214" s="10"/>
      <c r="AG1214" s="8">
        <f>ROUND(0,2)</f>
        <v>0</v>
      </c>
      <c r="AH1214" s="9"/>
      <c r="AI1214" s="9"/>
      <c r="AJ1214" s="9"/>
      <c r="AK1214" s="10"/>
    </row>
    <row r="1215" spans="1:37" x14ac:dyDescent="0.25">
      <c r="A1215" s="11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4"/>
      <c r="P1215" s="14"/>
      <c r="Q1215" s="14"/>
      <c r="R1215" s="14"/>
      <c r="S1215" s="14"/>
      <c r="T1215" s="14"/>
      <c r="U1215" s="14"/>
      <c r="V1215" s="15">
        <f>ROUND(12,2)</f>
        <v>12</v>
      </c>
      <c r="W1215" s="15"/>
      <c r="X1215" s="15"/>
      <c r="Y1215" s="15"/>
      <c r="Z1215" s="15"/>
      <c r="AA1215" s="15"/>
      <c r="AB1215" s="15">
        <f>ROUND(428.22,2)</f>
        <v>428.22</v>
      </c>
      <c r="AC1215" s="15"/>
      <c r="AD1215" s="15"/>
      <c r="AE1215" s="15"/>
      <c r="AF1215" s="15"/>
      <c r="AG1215" s="15">
        <f>ROUND(0,2)</f>
        <v>0</v>
      </c>
      <c r="AH1215" s="15"/>
      <c r="AI1215" s="15"/>
      <c r="AJ1215" s="15"/>
      <c r="AK1215" s="16"/>
    </row>
    <row r="1216" spans="1:37" x14ac:dyDescent="0.25">
      <c r="A1216" s="11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4" t="s">
        <v>95</v>
      </c>
      <c r="P1216" s="14"/>
      <c r="Q1216" s="14"/>
      <c r="R1216" s="14"/>
      <c r="S1216" s="14"/>
      <c r="T1216" s="14"/>
      <c r="U1216" s="14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24"/>
    </row>
    <row r="1217" spans="1:37" x14ac:dyDescent="0.25">
      <c r="A1217" s="2"/>
      <c r="B1217" s="3"/>
      <c r="C1217" s="3"/>
      <c r="D1217" s="3"/>
      <c r="E1217" s="3"/>
      <c r="F1217" s="4"/>
      <c r="G1217" s="2"/>
      <c r="H1217" s="3"/>
      <c r="I1217" s="3"/>
      <c r="J1217" s="3"/>
      <c r="K1217" s="3"/>
      <c r="L1217" s="3"/>
      <c r="M1217" s="3"/>
      <c r="N1217" s="4"/>
      <c r="O1217" s="2"/>
      <c r="P1217" s="3"/>
      <c r="Q1217" s="3"/>
      <c r="R1217" s="3"/>
      <c r="S1217" s="3"/>
      <c r="T1217" s="3"/>
      <c r="U1217" s="4"/>
      <c r="V1217" s="8">
        <f>ROUND(12,2)</f>
        <v>12</v>
      </c>
      <c r="W1217" s="9"/>
      <c r="X1217" s="9"/>
      <c r="Y1217" s="9"/>
      <c r="Z1217" s="9"/>
      <c r="AA1217" s="10"/>
      <c r="AB1217" s="8">
        <f>ROUND(428.22,2)</f>
        <v>428.22</v>
      </c>
      <c r="AC1217" s="9"/>
      <c r="AD1217" s="9"/>
      <c r="AE1217" s="9"/>
      <c r="AF1217" s="10"/>
      <c r="AG1217" s="8">
        <f>ROUND(0,2)</f>
        <v>0</v>
      </c>
      <c r="AH1217" s="9"/>
      <c r="AI1217" s="9"/>
      <c r="AJ1217" s="9"/>
      <c r="AK1217" s="10"/>
    </row>
    <row r="1218" spans="1:37" x14ac:dyDescent="0.25">
      <c r="A1218" s="11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4"/>
      <c r="P1218" s="14"/>
      <c r="Q1218" s="14"/>
      <c r="R1218" s="14"/>
      <c r="S1218" s="14"/>
      <c r="T1218" s="14"/>
      <c r="U1218" s="14"/>
      <c r="V1218" s="15">
        <f>ROUND(12,2)</f>
        <v>12</v>
      </c>
      <c r="W1218" s="15"/>
      <c r="X1218" s="15"/>
      <c r="Y1218" s="15"/>
      <c r="Z1218" s="15"/>
      <c r="AA1218" s="15"/>
      <c r="AB1218" s="15">
        <f>ROUND(428.22,2)</f>
        <v>428.22</v>
      </c>
      <c r="AC1218" s="15"/>
      <c r="AD1218" s="15"/>
      <c r="AE1218" s="15"/>
      <c r="AF1218" s="15"/>
      <c r="AG1218" s="15">
        <f>ROUND(0,2)</f>
        <v>0</v>
      </c>
      <c r="AH1218" s="15"/>
      <c r="AI1218" s="15"/>
      <c r="AJ1218" s="15"/>
      <c r="AK1218" s="16"/>
    </row>
    <row r="1219" spans="1:37" x14ac:dyDescent="0.25">
      <c r="A1219" s="11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4" t="s">
        <v>96</v>
      </c>
      <c r="P1219" s="14"/>
      <c r="Q1219" s="14"/>
      <c r="R1219" s="14"/>
      <c r="S1219" s="14"/>
      <c r="T1219" s="14"/>
      <c r="U1219" s="14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24"/>
    </row>
    <row r="1220" spans="1:37" x14ac:dyDescent="0.25">
      <c r="A1220" s="2"/>
      <c r="B1220" s="3"/>
      <c r="C1220" s="3"/>
      <c r="D1220" s="3"/>
      <c r="E1220" s="3"/>
      <c r="F1220" s="4"/>
      <c r="G1220" s="2"/>
      <c r="H1220" s="3"/>
      <c r="I1220" s="3"/>
      <c r="J1220" s="3"/>
      <c r="K1220" s="3"/>
      <c r="L1220" s="3"/>
      <c r="M1220" s="3"/>
      <c r="N1220" s="4"/>
      <c r="O1220" s="2"/>
      <c r="P1220" s="3"/>
      <c r="Q1220" s="3"/>
      <c r="R1220" s="3"/>
      <c r="S1220" s="3"/>
      <c r="T1220" s="3"/>
      <c r="U1220" s="4"/>
      <c r="V1220" s="8">
        <f>ROUND(16.25,2)</f>
        <v>16.25</v>
      </c>
      <c r="W1220" s="9"/>
      <c r="X1220" s="9"/>
      <c r="Y1220" s="9"/>
      <c r="Z1220" s="9"/>
      <c r="AA1220" s="10"/>
      <c r="AB1220" s="8">
        <f>ROUND(579.88125,2)</f>
        <v>579.88</v>
      </c>
      <c r="AC1220" s="9"/>
      <c r="AD1220" s="9"/>
      <c r="AE1220" s="9"/>
      <c r="AF1220" s="10"/>
      <c r="AG1220" s="8">
        <f>ROUND(0,2)</f>
        <v>0</v>
      </c>
      <c r="AH1220" s="9"/>
      <c r="AI1220" s="9"/>
      <c r="AJ1220" s="9"/>
      <c r="AK1220" s="10"/>
    </row>
    <row r="1221" spans="1:37" x14ac:dyDescent="0.25">
      <c r="A1221" s="11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4"/>
      <c r="P1221" s="14"/>
      <c r="Q1221" s="14"/>
      <c r="R1221" s="14"/>
      <c r="S1221" s="14"/>
      <c r="T1221" s="14"/>
      <c r="U1221" s="14"/>
      <c r="V1221" s="15">
        <f>ROUND(16.25,2)</f>
        <v>16.25</v>
      </c>
      <c r="W1221" s="15"/>
      <c r="X1221" s="15"/>
      <c r="Y1221" s="15"/>
      <c r="Z1221" s="15"/>
      <c r="AA1221" s="15"/>
      <c r="AB1221" s="15">
        <f>ROUND(579.88125,2)</f>
        <v>579.88</v>
      </c>
      <c r="AC1221" s="15"/>
      <c r="AD1221" s="15"/>
      <c r="AE1221" s="15"/>
      <c r="AF1221" s="15"/>
      <c r="AG1221" s="15">
        <f>ROUND(0,2)</f>
        <v>0</v>
      </c>
      <c r="AH1221" s="15"/>
      <c r="AI1221" s="15"/>
      <c r="AJ1221" s="15"/>
      <c r="AK1221" s="16"/>
    </row>
    <row r="1222" spans="1:37" x14ac:dyDescent="0.25">
      <c r="A1222" s="20"/>
      <c r="B1222" s="21"/>
      <c r="C1222" s="21"/>
      <c r="D1222" s="21"/>
      <c r="E1222" s="21"/>
      <c r="F1222" s="21"/>
      <c r="G1222" s="21" t="s">
        <v>104</v>
      </c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  <c r="AB1222" s="21"/>
      <c r="AC1222" s="21"/>
      <c r="AD1222" s="21"/>
      <c r="AE1222" s="21"/>
      <c r="AF1222" s="21"/>
      <c r="AG1222" s="21"/>
      <c r="AH1222" s="21"/>
      <c r="AI1222" s="21"/>
      <c r="AJ1222" s="21"/>
      <c r="AK1222" s="22"/>
    </row>
    <row r="1223" spans="1:37" x14ac:dyDescent="0.25">
      <c r="A1223" s="11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4" t="s">
        <v>30</v>
      </c>
      <c r="P1223" s="14"/>
      <c r="Q1223" s="14"/>
      <c r="R1223" s="14"/>
      <c r="S1223" s="14"/>
      <c r="T1223" s="14"/>
      <c r="U1223" s="14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24"/>
    </row>
    <row r="1224" spans="1:37" x14ac:dyDescent="0.25">
      <c r="A1224" s="2"/>
      <c r="B1224" s="3"/>
      <c r="C1224" s="3"/>
      <c r="D1224" s="3"/>
      <c r="E1224" s="3"/>
      <c r="F1224" s="4"/>
      <c r="G1224" s="2"/>
      <c r="H1224" s="3"/>
      <c r="I1224" s="3"/>
      <c r="J1224" s="3"/>
      <c r="K1224" s="3"/>
      <c r="L1224" s="3"/>
      <c r="M1224" s="3"/>
      <c r="N1224" s="4"/>
      <c r="O1224" s="2"/>
      <c r="P1224" s="3"/>
      <c r="Q1224" s="3"/>
      <c r="R1224" s="3"/>
      <c r="S1224" s="3"/>
      <c r="T1224" s="3"/>
      <c r="U1224" s="4"/>
      <c r="V1224" s="8">
        <f>ROUND(40,2)</f>
        <v>40</v>
      </c>
      <c r="W1224" s="9"/>
      <c r="X1224" s="9"/>
      <c r="Y1224" s="9"/>
      <c r="Z1224" s="9"/>
      <c r="AA1224" s="10"/>
      <c r="AB1224" s="8">
        <f>ROUND(959.2,2)</f>
        <v>959.2</v>
      </c>
      <c r="AC1224" s="9"/>
      <c r="AD1224" s="9"/>
      <c r="AE1224" s="9"/>
      <c r="AF1224" s="10"/>
      <c r="AG1224" s="8">
        <f>ROUND(0,2)</f>
        <v>0</v>
      </c>
      <c r="AH1224" s="9"/>
      <c r="AI1224" s="9"/>
      <c r="AJ1224" s="9"/>
      <c r="AK1224" s="10"/>
    </row>
    <row r="1225" spans="1:37" x14ac:dyDescent="0.25">
      <c r="A1225" s="11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4"/>
      <c r="P1225" s="14"/>
      <c r="Q1225" s="14"/>
      <c r="R1225" s="14"/>
      <c r="S1225" s="14"/>
      <c r="T1225" s="14"/>
      <c r="U1225" s="14"/>
      <c r="V1225" s="15">
        <f>ROUND(40,2)</f>
        <v>40</v>
      </c>
      <c r="W1225" s="15"/>
      <c r="X1225" s="15"/>
      <c r="Y1225" s="15"/>
      <c r="Z1225" s="15"/>
      <c r="AA1225" s="15"/>
      <c r="AB1225" s="15">
        <f>ROUND(959.2,2)</f>
        <v>959.2</v>
      </c>
      <c r="AC1225" s="15"/>
      <c r="AD1225" s="15"/>
      <c r="AE1225" s="15"/>
      <c r="AF1225" s="15"/>
      <c r="AG1225" s="15">
        <f>ROUND(0,2)</f>
        <v>0</v>
      </c>
      <c r="AH1225" s="15"/>
      <c r="AI1225" s="15"/>
      <c r="AJ1225" s="15"/>
      <c r="AK1225" s="16"/>
    </row>
    <row r="1226" spans="1:37" x14ac:dyDescent="0.25">
      <c r="A1226" s="11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4" t="s">
        <v>37</v>
      </c>
      <c r="P1226" s="14"/>
      <c r="Q1226" s="14"/>
      <c r="R1226" s="14"/>
      <c r="S1226" s="14"/>
      <c r="T1226" s="14"/>
      <c r="U1226" s="14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24"/>
    </row>
    <row r="1227" spans="1:37" x14ac:dyDescent="0.25">
      <c r="A1227" s="2"/>
      <c r="B1227" s="3"/>
      <c r="C1227" s="3"/>
      <c r="D1227" s="3"/>
      <c r="E1227" s="3"/>
      <c r="F1227" s="4"/>
      <c r="G1227" s="2"/>
      <c r="H1227" s="3"/>
      <c r="I1227" s="3"/>
      <c r="J1227" s="3"/>
      <c r="K1227" s="3"/>
      <c r="L1227" s="3"/>
      <c r="M1227" s="3"/>
      <c r="N1227" s="4"/>
      <c r="O1227" s="2"/>
      <c r="P1227" s="3"/>
      <c r="Q1227" s="3"/>
      <c r="R1227" s="3"/>
      <c r="S1227" s="3"/>
      <c r="T1227" s="3"/>
      <c r="U1227" s="4"/>
      <c r="V1227" s="8">
        <f>ROUND(40,2)</f>
        <v>40</v>
      </c>
      <c r="W1227" s="9"/>
      <c r="X1227" s="9"/>
      <c r="Y1227" s="9"/>
      <c r="Z1227" s="9"/>
      <c r="AA1227" s="10"/>
      <c r="AB1227" s="8">
        <f>ROUND(951.6,2)</f>
        <v>951.6</v>
      </c>
      <c r="AC1227" s="9"/>
      <c r="AD1227" s="9"/>
      <c r="AE1227" s="9"/>
      <c r="AF1227" s="10"/>
      <c r="AG1227" s="8">
        <f>ROUND(0,2)</f>
        <v>0</v>
      </c>
      <c r="AH1227" s="9"/>
      <c r="AI1227" s="9"/>
      <c r="AJ1227" s="9"/>
      <c r="AK1227" s="10"/>
    </row>
    <row r="1228" spans="1:37" x14ac:dyDescent="0.25">
      <c r="A1228" s="11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4"/>
      <c r="P1228" s="14"/>
      <c r="Q1228" s="14"/>
      <c r="R1228" s="14"/>
      <c r="S1228" s="14"/>
      <c r="T1228" s="14"/>
      <c r="U1228" s="14"/>
      <c r="V1228" s="15">
        <f>ROUND(40,2)</f>
        <v>40</v>
      </c>
      <c r="W1228" s="15"/>
      <c r="X1228" s="15"/>
      <c r="Y1228" s="15"/>
      <c r="Z1228" s="15"/>
      <c r="AA1228" s="15"/>
      <c r="AB1228" s="15">
        <f>ROUND(951.6,2)</f>
        <v>951.6</v>
      </c>
      <c r="AC1228" s="15"/>
      <c r="AD1228" s="15"/>
      <c r="AE1228" s="15"/>
      <c r="AF1228" s="15"/>
      <c r="AG1228" s="15">
        <f>ROUND(0,2)</f>
        <v>0</v>
      </c>
      <c r="AH1228" s="15"/>
      <c r="AI1228" s="15"/>
      <c r="AJ1228" s="15"/>
      <c r="AK1228" s="16"/>
    </row>
    <row r="1229" spans="1:37" x14ac:dyDescent="0.25">
      <c r="A1229" s="11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4" t="s">
        <v>47</v>
      </c>
      <c r="P1229" s="14"/>
      <c r="Q1229" s="14"/>
      <c r="R1229" s="14"/>
      <c r="S1229" s="14"/>
      <c r="T1229" s="14"/>
      <c r="U1229" s="14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24"/>
    </row>
    <row r="1230" spans="1:37" x14ac:dyDescent="0.25">
      <c r="A1230" s="2"/>
      <c r="B1230" s="3"/>
      <c r="C1230" s="3"/>
      <c r="D1230" s="3"/>
      <c r="E1230" s="3"/>
      <c r="F1230" s="4"/>
      <c r="G1230" s="2"/>
      <c r="H1230" s="3"/>
      <c r="I1230" s="3"/>
      <c r="J1230" s="3"/>
      <c r="K1230" s="3"/>
      <c r="L1230" s="3"/>
      <c r="M1230" s="3"/>
      <c r="N1230" s="4"/>
      <c r="O1230" s="2"/>
      <c r="P1230" s="3"/>
      <c r="Q1230" s="3"/>
      <c r="R1230" s="3"/>
      <c r="S1230" s="3"/>
      <c r="T1230" s="3"/>
      <c r="U1230" s="4"/>
      <c r="V1230" s="8">
        <f>ROUND(40,2)</f>
        <v>40</v>
      </c>
      <c r="W1230" s="9"/>
      <c r="X1230" s="9"/>
      <c r="Y1230" s="9"/>
      <c r="Z1230" s="9"/>
      <c r="AA1230" s="10"/>
      <c r="AB1230" s="8">
        <f>ROUND(951.6,2)</f>
        <v>951.6</v>
      </c>
      <c r="AC1230" s="9"/>
      <c r="AD1230" s="9"/>
      <c r="AE1230" s="9"/>
      <c r="AF1230" s="10"/>
      <c r="AG1230" s="8">
        <f>ROUND(0,2)</f>
        <v>0</v>
      </c>
      <c r="AH1230" s="9"/>
      <c r="AI1230" s="9"/>
      <c r="AJ1230" s="9"/>
      <c r="AK1230" s="10"/>
    </row>
    <row r="1231" spans="1:37" x14ac:dyDescent="0.25">
      <c r="A1231" s="11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4"/>
      <c r="P1231" s="14"/>
      <c r="Q1231" s="14"/>
      <c r="R1231" s="14"/>
      <c r="S1231" s="14"/>
      <c r="T1231" s="14"/>
      <c r="U1231" s="14"/>
      <c r="V1231" s="15">
        <f>ROUND(40,2)</f>
        <v>40</v>
      </c>
      <c r="W1231" s="15"/>
      <c r="X1231" s="15"/>
      <c r="Y1231" s="15"/>
      <c r="Z1231" s="15"/>
      <c r="AA1231" s="15"/>
      <c r="AB1231" s="15">
        <f>ROUND(951.6,2)</f>
        <v>951.6</v>
      </c>
      <c r="AC1231" s="15"/>
      <c r="AD1231" s="15"/>
      <c r="AE1231" s="15"/>
      <c r="AF1231" s="15"/>
      <c r="AG1231" s="15">
        <f>ROUND(0,2)</f>
        <v>0</v>
      </c>
      <c r="AH1231" s="15"/>
      <c r="AI1231" s="15"/>
      <c r="AJ1231" s="15"/>
      <c r="AK1231" s="16"/>
    </row>
    <row r="1232" spans="1:37" x14ac:dyDescent="0.25">
      <c r="A1232" s="11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4" t="s">
        <v>72</v>
      </c>
      <c r="P1232" s="14"/>
      <c r="Q1232" s="14"/>
      <c r="R1232" s="14"/>
      <c r="S1232" s="14"/>
      <c r="T1232" s="14"/>
      <c r="U1232" s="14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24"/>
    </row>
    <row r="1233" spans="1:37" x14ac:dyDescent="0.25">
      <c r="A1233" s="2"/>
      <c r="B1233" s="3"/>
      <c r="C1233" s="3"/>
      <c r="D1233" s="3"/>
      <c r="E1233" s="3"/>
      <c r="F1233" s="4"/>
      <c r="G1233" s="2"/>
      <c r="H1233" s="3"/>
      <c r="I1233" s="3"/>
      <c r="J1233" s="3"/>
      <c r="K1233" s="3"/>
      <c r="L1233" s="3"/>
      <c r="M1233" s="3"/>
      <c r="N1233" s="4"/>
      <c r="O1233" s="2"/>
      <c r="P1233" s="3"/>
      <c r="Q1233" s="3"/>
      <c r="R1233" s="3"/>
      <c r="S1233" s="3"/>
      <c r="T1233" s="3"/>
      <c r="U1233" s="4"/>
      <c r="V1233" s="8">
        <f>ROUND(40,2)</f>
        <v>40</v>
      </c>
      <c r="W1233" s="9"/>
      <c r="X1233" s="9"/>
      <c r="Y1233" s="9"/>
      <c r="Z1233" s="9"/>
      <c r="AA1233" s="10"/>
      <c r="AB1233" s="8">
        <f>ROUND(951.6,2)</f>
        <v>951.6</v>
      </c>
      <c r="AC1233" s="9"/>
      <c r="AD1233" s="9"/>
      <c r="AE1233" s="9"/>
      <c r="AF1233" s="10"/>
      <c r="AG1233" s="8">
        <f>ROUND(0,2)</f>
        <v>0</v>
      </c>
      <c r="AH1233" s="9"/>
      <c r="AI1233" s="9"/>
      <c r="AJ1233" s="9"/>
      <c r="AK1233" s="10"/>
    </row>
    <row r="1234" spans="1:37" x14ac:dyDescent="0.25">
      <c r="A1234" s="11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4"/>
      <c r="P1234" s="14"/>
      <c r="Q1234" s="14"/>
      <c r="R1234" s="14"/>
      <c r="S1234" s="14"/>
      <c r="T1234" s="14"/>
      <c r="U1234" s="14"/>
      <c r="V1234" s="15">
        <f>ROUND(40,2)</f>
        <v>40</v>
      </c>
      <c r="W1234" s="15"/>
      <c r="X1234" s="15"/>
      <c r="Y1234" s="15"/>
      <c r="Z1234" s="15"/>
      <c r="AA1234" s="15"/>
      <c r="AB1234" s="15">
        <f>ROUND(951.6,2)</f>
        <v>951.6</v>
      </c>
      <c r="AC1234" s="15"/>
      <c r="AD1234" s="15"/>
      <c r="AE1234" s="15"/>
      <c r="AF1234" s="15"/>
      <c r="AG1234" s="15">
        <f>ROUND(0,2)</f>
        <v>0</v>
      </c>
      <c r="AH1234" s="15"/>
      <c r="AI1234" s="15"/>
      <c r="AJ1234" s="15"/>
      <c r="AK1234" s="16"/>
    </row>
    <row r="1235" spans="1:37" x14ac:dyDescent="0.25">
      <c r="A1235" s="11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4" t="s">
        <v>95</v>
      </c>
      <c r="P1235" s="14"/>
      <c r="Q1235" s="14"/>
      <c r="R1235" s="14"/>
      <c r="S1235" s="14"/>
      <c r="T1235" s="14"/>
      <c r="U1235" s="14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24"/>
    </row>
    <row r="1236" spans="1:37" x14ac:dyDescent="0.25">
      <c r="A1236" s="2"/>
      <c r="B1236" s="3"/>
      <c r="C1236" s="3"/>
      <c r="D1236" s="3"/>
      <c r="E1236" s="3"/>
      <c r="F1236" s="4"/>
      <c r="G1236" s="2"/>
      <c r="H1236" s="3"/>
      <c r="I1236" s="3"/>
      <c r="J1236" s="3"/>
      <c r="K1236" s="3"/>
      <c r="L1236" s="3"/>
      <c r="M1236" s="3"/>
      <c r="N1236" s="4"/>
      <c r="O1236" s="2"/>
      <c r="P1236" s="3"/>
      <c r="Q1236" s="3"/>
      <c r="R1236" s="3"/>
      <c r="S1236" s="3"/>
      <c r="T1236" s="3"/>
      <c r="U1236" s="4"/>
      <c r="V1236" s="8">
        <f>ROUND(40,2)</f>
        <v>40</v>
      </c>
      <c r="W1236" s="9"/>
      <c r="X1236" s="9"/>
      <c r="Y1236" s="9"/>
      <c r="Z1236" s="9"/>
      <c r="AA1236" s="10"/>
      <c r="AB1236" s="8">
        <f>ROUND(951.6,2)</f>
        <v>951.6</v>
      </c>
      <c r="AC1236" s="9"/>
      <c r="AD1236" s="9"/>
      <c r="AE1236" s="9"/>
      <c r="AF1236" s="10"/>
      <c r="AG1236" s="8">
        <f>ROUND(0,2)</f>
        <v>0</v>
      </c>
      <c r="AH1236" s="9"/>
      <c r="AI1236" s="9"/>
      <c r="AJ1236" s="9"/>
      <c r="AK1236" s="10"/>
    </row>
    <row r="1237" spans="1:37" x14ac:dyDescent="0.25">
      <c r="A1237" s="11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4"/>
      <c r="P1237" s="14"/>
      <c r="Q1237" s="14"/>
      <c r="R1237" s="14"/>
      <c r="S1237" s="14"/>
      <c r="T1237" s="14"/>
      <c r="U1237" s="14"/>
      <c r="V1237" s="15">
        <f>ROUND(40,2)</f>
        <v>40</v>
      </c>
      <c r="W1237" s="15"/>
      <c r="X1237" s="15"/>
      <c r="Y1237" s="15"/>
      <c r="Z1237" s="15"/>
      <c r="AA1237" s="15"/>
      <c r="AB1237" s="15">
        <f>ROUND(951.6,2)</f>
        <v>951.6</v>
      </c>
      <c r="AC1237" s="15"/>
      <c r="AD1237" s="15"/>
      <c r="AE1237" s="15"/>
      <c r="AF1237" s="15"/>
      <c r="AG1237" s="15">
        <f>ROUND(0,2)</f>
        <v>0</v>
      </c>
      <c r="AH1237" s="15"/>
      <c r="AI1237" s="15"/>
      <c r="AJ1237" s="15"/>
      <c r="AK1237" s="16"/>
    </row>
    <row r="1238" spans="1:37" x14ac:dyDescent="0.25">
      <c r="A1238" s="11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4" t="s">
        <v>96</v>
      </c>
      <c r="P1238" s="14"/>
      <c r="Q1238" s="14"/>
      <c r="R1238" s="14"/>
      <c r="S1238" s="14"/>
      <c r="T1238" s="14"/>
      <c r="U1238" s="14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24"/>
    </row>
    <row r="1239" spans="1:37" x14ac:dyDescent="0.25">
      <c r="A1239" s="2"/>
      <c r="B1239" s="3"/>
      <c r="C1239" s="3"/>
      <c r="D1239" s="3"/>
      <c r="E1239" s="3"/>
      <c r="F1239" s="4"/>
      <c r="G1239" s="2"/>
      <c r="H1239" s="3"/>
      <c r="I1239" s="3"/>
      <c r="J1239" s="3"/>
      <c r="K1239" s="3"/>
      <c r="L1239" s="3"/>
      <c r="M1239" s="3"/>
      <c r="N1239" s="4"/>
      <c r="O1239" s="2"/>
      <c r="P1239" s="3"/>
      <c r="Q1239" s="3"/>
      <c r="R1239" s="3"/>
      <c r="S1239" s="3"/>
      <c r="T1239" s="3"/>
      <c r="U1239" s="4"/>
      <c r="V1239" s="8">
        <f>ROUND(40,2)</f>
        <v>40</v>
      </c>
      <c r="W1239" s="9"/>
      <c r="X1239" s="9"/>
      <c r="Y1239" s="9"/>
      <c r="Z1239" s="9"/>
      <c r="AA1239" s="10"/>
      <c r="AB1239" s="8">
        <f>ROUND(951.6,2)</f>
        <v>951.6</v>
      </c>
      <c r="AC1239" s="9"/>
      <c r="AD1239" s="9"/>
      <c r="AE1239" s="9"/>
      <c r="AF1239" s="10"/>
      <c r="AG1239" s="8">
        <f>ROUND(0,2)</f>
        <v>0</v>
      </c>
      <c r="AH1239" s="9"/>
      <c r="AI1239" s="9"/>
      <c r="AJ1239" s="9"/>
      <c r="AK1239" s="10"/>
    </row>
    <row r="1240" spans="1:37" x14ac:dyDescent="0.25">
      <c r="A1240" s="11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4"/>
      <c r="P1240" s="14"/>
      <c r="Q1240" s="14"/>
      <c r="R1240" s="14"/>
      <c r="S1240" s="14"/>
      <c r="T1240" s="14"/>
      <c r="U1240" s="14"/>
      <c r="V1240" s="15">
        <f>ROUND(40,2)</f>
        <v>40</v>
      </c>
      <c r="W1240" s="15"/>
      <c r="X1240" s="15"/>
      <c r="Y1240" s="15"/>
      <c r="Z1240" s="15"/>
      <c r="AA1240" s="15"/>
      <c r="AB1240" s="15">
        <f>ROUND(951.6,2)</f>
        <v>951.6</v>
      </c>
      <c r="AC1240" s="15"/>
      <c r="AD1240" s="15"/>
      <c r="AE1240" s="15"/>
      <c r="AF1240" s="15"/>
      <c r="AG1240" s="15">
        <f>ROUND(0,2)</f>
        <v>0</v>
      </c>
      <c r="AH1240" s="15"/>
      <c r="AI1240" s="15"/>
      <c r="AJ1240" s="15"/>
      <c r="AK1240" s="16"/>
    </row>
    <row r="1241" spans="1:37" x14ac:dyDescent="0.25">
      <c r="A1241" s="20" t="s">
        <v>116</v>
      </c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  <c r="AE1241" s="21"/>
      <c r="AF1241" s="21"/>
      <c r="AG1241" s="21"/>
      <c r="AH1241" s="21"/>
      <c r="AI1241" s="21"/>
      <c r="AJ1241" s="21"/>
      <c r="AK1241" s="22"/>
    </row>
    <row r="1242" spans="1:37" x14ac:dyDescent="0.25">
      <c r="A1242" s="20"/>
      <c r="B1242" s="21"/>
      <c r="C1242" s="21"/>
      <c r="D1242" s="21"/>
      <c r="E1242" s="21"/>
      <c r="F1242" s="21"/>
      <c r="G1242" s="21" t="s">
        <v>110</v>
      </c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  <c r="AE1242" s="21"/>
      <c r="AF1242" s="21"/>
      <c r="AG1242" s="21"/>
      <c r="AH1242" s="21"/>
      <c r="AI1242" s="21"/>
      <c r="AJ1242" s="21"/>
      <c r="AK1242" s="22"/>
    </row>
    <row r="1243" spans="1:37" x14ac:dyDescent="0.25">
      <c r="A1243" s="11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4" t="s">
        <v>71</v>
      </c>
      <c r="P1243" s="14"/>
      <c r="Q1243" s="14"/>
      <c r="R1243" s="14"/>
      <c r="S1243" s="14"/>
      <c r="T1243" s="14"/>
      <c r="U1243" s="14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24"/>
    </row>
    <row r="1244" spans="1:37" x14ac:dyDescent="0.25">
      <c r="A1244" s="2"/>
      <c r="B1244" s="3"/>
      <c r="C1244" s="3"/>
      <c r="D1244" s="3"/>
      <c r="E1244" s="3"/>
      <c r="F1244" s="4"/>
      <c r="G1244" s="2"/>
      <c r="H1244" s="3"/>
      <c r="I1244" s="3"/>
      <c r="J1244" s="3"/>
      <c r="K1244" s="3"/>
      <c r="L1244" s="3"/>
      <c r="M1244" s="3"/>
      <c r="N1244" s="4"/>
      <c r="O1244" s="2"/>
      <c r="P1244" s="3"/>
      <c r="Q1244" s="3"/>
      <c r="R1244" s="3"/>
      <c r="S1244" s="3"/>
      <c r="T1244" s="3"/>
      <c r="U1244" s="4"/>
      <c r="V1244" s="8">
        <f>ROUND(40,2)</f>
        <v>40</v>
      </c>
      <c r="W1244" s="9"/>
      <c r="X1244" s="9"/>
      <c r="Y1244" s="9"/>
      <c r="Z1244" s="9"/>
      <c r="AA1244" s="10"/>
      <c r="AB1244" s="8">
        <f>ROUND(1036.8,2)</f>
        <v>1036.8</v>
      </c>
      <c r="AC1244" s="9"/>
      <c r="AD1244" s="9"/>
      <c r="AE1244" s="9"/>
      <c r="AF1244" s="10"/>
      <c r="AG1244" s="8">
        <f>ROUND(0,2)</f>
        <v>0</v>
      </c>
      <c r="AH1244" s="9"/>
      <c r="AI1244" s="9"/>
      <c r="AJ1244" s="9"/>
      <c r="AK1244" s="10"/>
    </row>
    <row r="1245" spans="1:37" x14ac:dyDescent="0.25">
      <c r="A1245" s="11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4"/>
      <c r="P1245" s="14"/>
      <c r="Q1245" s="14"/>
      <c r="R1245" s="14"/>
      <c r="S1245" s="14"/>
      <c r="T1245" s="14"/>
      <c r="U1245" s="14"/>
      <c r="V1245" s="15">
        <f>ROUND(40,2)</f>
        <v>40</v>
      </c>
      <c r="W1245" s="15"/>
      <c r="X1245" s="15"/>
      <c r="Y1245" s="15"/>
      <c r="Z1245" s="15"/>
      <c r="AA1245" s="15"/>
      <c r="AB1245" s="15">
        <f>ROUND(1036.8,2)</f>
        <v>1036.8</v>
      </c>
      <c r="AC1245" s="15"/>
      <c r="AD1245" s="15"/>
      <c r="AE1245" s="15"/>
      <c r="AF1245" s="15"/>
      <c r="AG1245" s="15">
        <f>ROUND(0,2)</f>
        <v>0</v>
      </c>
      <c r="AH1245" s="15"/>
      <c r="AI1245" s="15"/>
      <c r="AJ1245" s="15"/>
      <c r="AK1245" s="16"/>
    </row>
    <row r="1246" spans="1:37" x14ac:dyDescent="0.25">
      <c r="A1246" s="11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4" t="s">
        <v>83</v>
      </c>
      <c r="P1246" s="14"/>
      <c r="Q1246" s="14"/>
      <c r="R1246" s="14"/>
      <c r="S1246" s="14"/>
      <c r="T1246" s="14"/>
      <c r="U1246" s="14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24"/>
    </row>
    <row r="1247" spans="1:37" x14ac:dyDescent="0.25">
      <c r="A1247" s="2"/>
      <c r="B1247" s="3"/>
      <c r="C1247" s="3"/>
      <c r="D1247" s="3"/>
      <c r="E1247" s="3"/>
      <c r="F1247" s="4"/>
      <c r="G1247" s="2"/>
      <c r="H1247" s="3"/>
      <c r="I1247" s="3"/>
      <c r="J1247" s="3"/>
      <c r="K1247" s="3"/>
      <c r="L1247" s="3"/>
      <c r="M1247" s="3"/>
      <c r="N1247" s="4"/>
      <c r="O1247" s="2"/>
      <c r="P1247" s="3"/>
      <c r="Q1247" s="3"/>
      <c r="R1247" s="3"/>
      <c r="S1247" s="3"/>
      <c r="T1247" s="3"/>
      <c r="U1247" s="4"/>
      <c r="V1247" s="8">
        <f>ROUND(38,2)</f>
        <v>38</v>
      </c>
      <c r="W1247" s="9"/>
      <c r="X1247" s="9"/>
      <c r="Y1247" s="9"/>
      <c r="Z1247" s="9"/>
      <c r="AA1247" s="10"/>
      <c r="AB1247" s="8">
        <f>ROUND(984.96,2)</f>
        <v>984.96</v>
      </c>
      <c r="AC1247" s="9"/>
      <c r="AD1247" s="9"/>
      <c r="AE1247" s="9"/>
      <c r="AF1247" s="10"/>
      <c r="AG1247" s="8">
        <f>ROUND(0,2)</f>
        <v>0</v>
      </c>
      <c r="AH1247" s="9"/>
      <c r="AI1247" s="9"/>
      <c r="AJ1247" s="9"/>
      <c r="AK1247" s="10"/>
    </row>
    <row r="1248" spans="1:37" x14ac:dyDescent="0.25">
      <c r="A1248" s="11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4"/>
      <c r="P1248" s="14"/>
      <c r="Q1248" s="14"/>
      <c r="R1248" s="14"/>
      <c r="S1248" s="14"/>
      <c r="T1248" s="14"/>
      <c r="U1248" s="14"/>
      <c r="V1248" s="15">
        <f>ROUND(38,2)</f>
        <v>38</v>
      </c>
      <c r="W1248" s="15"/>
      <c r="X1248" s="15"/>
      <c r="Y1248" s="15"/>
      <c r="Z1248" s="15"/>
      <c r="AA1248" s="15"/>
      <c r="AB1248" s="15">
        <f>ROUND(984.96,2)</f>
        <v>984.96</v>
      </c>
      <c r="AC1248" s="15"/>
      <c r="AD1248" s="15"/>
      <c r="AE1248" s="15"/>
      <c r="AF1248" s="15"/>
      <c r="AG1248" s="15">
        <f>ROUND(0,2)</f>
        <v>0</v>
      </c>
      <c r="AH1248" s="15"/>
      <c r="AI1248" s="15"/>
      <c r="AJ1248" s="15"/>
      <c r="AK1248" s="16"/>
    </row>
    <row r="1249" spans="1:37" x14ac:dyDescent="0.25">
      <c r="A1249" s="20"/>
      <c r="B1249" s="21"/>
      <c r="C1249" s="21"/>
      <c r="D1249" s="21"/>
      <c r="E1249" s="21"/>
      <c r="F1249" s="21"/>
      <c r="G1249" s="21" t="s">
        <v>112</v>
      </c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21"/>
      <c r="AJ1249" s="21"/>
      <c r="AK1249" s="22"/>
    </row>
    <row r="1250" spans="1:37" x14ac:dyDescent="0.25">
      <c r="A1250" s="11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4" t="s">
        <v>71</v>
      </c>
      <c r="P1250" s="14"/>
      <c r="Q1250" s="14"/>
      <c r="R1250" s="14"/>
      <c r="S1250" s="14"/>
      <c r="T1250" s="14"/>
      <c r="U1250" s="14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24"/>
    </row>
    <row r="1251" spans="1:37" x14ac:dyDescent="0.25">
      <c r="A1251" s="2"/>
      <c r="B1251" s="3"/>
      <c r="C1251" s="3"/>
      <c r="D1251" s="3"/>
      <c r="E1251" s="3"/>
      <c r="F1251" s="4"/>
      <c r="G1251" s="2"/>
      <c r="H1251" s="3"/>
      <c r="I1251" s="3"/>
      <c r="J1251" s="3"/>
      <c r="K1251" s="3"/>
      <c r="L1251" s="3"/>
      <c r="M1251" s="3"/>
      <c r="N1251" s="4"/>
      <c r="O1251" s="2"/>
      <c r="P1251" s="3"/>
      <c r="Q1251" s="3"/>
      <c r="R1251" s="3"/>
      <c r="S1251" s="3"/>
      <c r="T1251" s="3"/>
      <c r="U1251" s="4"/>
      <c r="V1251" s="8">
        <f>ROUND(8,2)</f>
        <v>8</v>
      </c>
      <c r="W1251" s="9"/>
      <c r="X1251" s="9"/>
      <c r="Y1251" s="9"/>
      <c r="Z1251" s="9"/>
      <c r="AA1251" s="10"/>
      <c r="AB1251" s="8">
        <f>ROUND(311.04,2)</f>
        <v>311.04000000000002</v>
      </c>
      <c r="AC1251" s="9"/>
      <c r="AD1251" s="9"/>
      <c r="AE1251" s="9"/>
      <c r="AF1251" s="10"/>
      <c r="AG1251" s="8">
        <f>ROUND(0,2)</f>
        <v>0</v>
      </c>
      <c r="AH1251" s="9"/>
      <c r="AI1251" s="9"/>
      <c r="AJ1251" s="9"/>
      <c r="AK1251" s="10"/>
    </row>
    <row r="1252" spans="1:37" x14ac:dyDescent="0.25">
      <c r="A1252" s="11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4"/>
      <c r="P1252" s="14"/>
      <c r="Q1252" s="14"/>
      <c r="R1252" s="14"/>
      <c r="S1252" s="14"/>
      <c r="T1252" s="14"/>
      <c r="U1252" s="14"/>
      <c r="V1252" s="15">
        <f>ROUND(8,2)</f>
        <v>8</v>
      </c>
      <c r="W1252" s="15"/>
      <c r="X1252" s="15"/>
      <c r="Y1252" s="15"/>
      <c r="Z1252" s="15"/>
      <c r="AA1252" s="15"/>
      <c r="AB1252" s="15">
        <f>ROUND(311.04,2)</f>
        <v>311.04000000000002</v>
      </c>
      <c r="AC1252" s="15"/>
      <c r="AD1252" s="15"/>
      <c r="AE1252" s="15"/>
      <c r="AF1252" s="15"/>
      <c r="AG1252" s="15">
        <f>ROUND(0,2)</f>
        <v>0</v>
      </c>
      <c r="AH1252" s="15"/>
      <c r="AI1252" s="15"/>
      <c r="AJ1252" s="15"/>
      <c r="AK1252" s="16"/>
    </row>
    <row r="1253" spans="1:37" x14ac:dyDescent="0.25">
      <c r="A1253" s="20"/>
      <c r="B1253" s="21"/>
      <c r="C1253" s="21"/>
      <c r="D1253" s="21"/>
      <c r="E1253" s="21"/>
      <c r="F1253" s="21"/>
      <c r="G1253" s="21" t="s">
        <v>107</v>
      </c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  <c r="AB1253" s="21"/>
      <c r="AC1253" s="21"/>
      <c r="AD1253" s="21"/>
      <c r="AE1253" s="21"/>
      <c r="AF1253" s="21"/>
      <c r="AG1253" s="21"/>
      <c r="AH1253" s="21"/>
      <c r="AI1253" s="21"/>
      <c r="AJ1253" s="21"/>
      <c r="AK1253" s="22"/>
    </row>
    <row r="1254" spans="1:37" x14ac:dyDescent="0.25">
      <c r="A1254" s="11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4" t="s">
        <v>71</v>
      </c>
      <c r="P1254" s="14"/>
      <c r="Q1254" s="14"/>
      <c r="R1254" s="14"/>
      <c r="S1254" s="14"/>
      <c r="T1254" s="14"/>
      <c r="U1254" s="14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24"/>
    </row>
    <row r="1255" spans="1:37" x14ac:dyDescent="0.25">
      <c r="A1255" s="2"/>
      <c r="B1255" s="3"/>
      <c r="C1255" s="3"/>
      <c r="D1255" s="3"/>
      <c r="E1255" s="3"/>
      <c r="F1255" s="4"/>
      <c r="G1255" s="2"/>
      <c r="H1255" s="3"/>
      <c r="I1255" s="3"/>
      <c r="J1255" s="3"/>
      <c r="K1255" s="3"/>
      <c r="L1255" s="3"/>
      <c r="M1255" s="3"/>
      <c r="N1255" s="4"/>
      <c r="O1255" s="2"/>
      <c r="P1255" s="3"/>
      <c r="Q1255" s="3"/>
      <c r="R1255" s="3"/>
      <c r="S1255" s="3"/>
      <c r="T1255" s="3"/>
      <c r="U1255" s="4"/>
      <c r="V1255" s="8">
        <f>ROUND(48,2)</f>
        <v>48</v>
      </c>
      <c r="W1255" s="9"/>
      <c r="X1255" s="9"/>
      <c r="Y1255" s="9"/>
      <c r="Z1255" s="9"/>
      <c r="AA1255" s="10"/>
      <c r="AB1255" s="8">
        <f>ROUND(1347.84,2)</f>
        <v>1347.84</v>
      </c>
      <c r="AC1255" s="9"/>
      <c r="AD1255" s="9"/>
      <c r="AE1255" s="9"/>
      <c r="AF1255" s="10"/>
      <c r="AG1255" s="8">
        <f>ROUND(0,2)</f>
        <v>0</v>
      </c>
      <c r="AH1255" s="9"/>
      <c r="AI1255" s="9"/>
      <c r="AJ1255" s="9"/>
      <c r="AK1255" s="10"/>
    </row>
    <row r="1256" spans="1:37" x14ac:dyDescent="0.25">
      <c r="A1256" s="11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4"/>
      <c r="P1256" s="14"/>
      <c r="Q1256" s="14"/>
      <c r="R1256" s="14"/>
      <c r="S1256" s="14"/>
      <c r="T1256" s="14"/>
      <c r="U1256" s="14"/>
      <c r="V1256" s="15">
        <f>ROUND(48,2)</f>
        <v>48</v>
      </c>
      <c r="W1256" s="15"/>
      <c r="X1256" s="15"/>
      <c r="Y1256" s="15"/>
      <c r="Z1256" s="15"/>
      <c r="AA1256" s="15"/>
      <c r="AB1256" s="15">
        <f>ROUND(1347.84,2)</f>
        <v>1347.84</v>
      </c>
      <c r="AC1256" s="15"/>
      <c r="AD1256" s="15"/>
      <c r="AE1256" s="15"/>
      <c r="AF1256" s="15"/>
      <c r="AG1256" s="15">
        <f>ROUND(0,2)</f>
        <v>0</v>
      </c>
      <c r="AH1256" s="15"/>
      <c r="AI1256" s="15"/>
      <c r="AJ1256" s="15"/>
      <c r="AK1256" s="16"/>
    </row>
    <row r="1257" spans="1:37" x14ac:dyDescent="0.25">
      <c r="A1257" s="11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4" t="s">
        <v>83</v>
      </c>
      <c r="P1257" s="14"/>
      <c r="Q1257" s="14"/>
      <c r="R1257" s="14"/>
      <c r="S1257" s="14"/>
      <c r="T1257" s="14"/>
      <c r="U1257" s="14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24"/>
    </row>
    <row r="1258" spans="1:37" x14ac:dyDescent="0.25">
      <c r="A1258" s="2"/>
      <c r="B1258" s="3"/>
      <c r="C1258" s="3"/>
      <c r="D1258" s="3"/>
      <c r="E1258" s="3"/>
      <c r="F1258" s="4"/>
      <c r="G1258" s="2"/>
      <c r="H1258" s="3"/>
      <c r="I1258" s="3"/>
      <c r="J1258" s="3"/>
      <c r="K1258" s="3"/>
      <c r="L1258" s="3"/>
      <c r="M1258" s="3"/>
      <c r="N1258" s="4"/>
      <c r="O1258" s="2"/>
      <c r="P1258" s="3"/>
      <c r="Q1258" s="3"/>
      <c r="R1258" s="3"/>
      <c r="S1258" s="3"/>
      <c r="T1258" s="3"/>
      <c r="U1258" s="4"/>
      <c r="V1258" s="8">
        <f>ROUND(38,2)</f>
        <v>38</v>
      </c>
      <c r="W1258" s="9"/>
      <c r="X1258" s="9"/>
      <c r="Y1258" s="9"/>
      <c r="Z1258" s="9"/>
      <c r="AA1258" s="10"/>
      <c r="AB1258" s="8">
        <f>ROUND(984.96,2)</f>
        <v>984.96</v>
      </c>
      <c r="AC1258" s="9"/>
      <c r="AD1258" s="9"/>
      <c r="AE1258" s="9"/>
      <c r="AF1258" s="10"/>
      <c r="AG1258" s="8">
        <f>ROUND(0,2)</f>
        <v>0</v>
      </c>
      <c r="AH1258" s="9"/>
      <c r="AI1258" s="9"/>
      <c r="AJ1258" s="9"/>
      <c r="AK1258" s="10"/>
    </row>
    <row r="1259" spans="1:37" x14ac:dyDescent="0.25">
      <c r="A1259" s="11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4"/>
      <c r="P1259" s="14"/>
      <c r="Q1259" s="14"/>
      <c r="R1259" s="14"/>
      <c r="S1259" s="14"/>
      <c r="T1259" s="14"/>
      <c r="U1259" s="14"/>
      <c r="V1259" s="15">
        <f>ROUND(38,2)</f>
        <v>38</v>
      </c>
      <c r="W1259" s="15"/>
      <c r="X1259" s="15"/>
      <c r="Y1259" s="15"/>
      <c r="Z1259" s="15"/>
      <c r="AA1259" s="15"/>
      <c r="AB1259" s="15">
        <f>ROUND(984.96,2)</f>
        <v>984.96</v>
      </c>
      <c r="AC1259" s="15"/>
      <c r="AD1259" s="15"/>
      <c r="AE1259" s="15"/>
      <c r="AF1259" s="15"/>
      <c r="AG1259" s="15">
        <f>ROUND(0,2)</f>
        <v>0</v>
      </c>
      <c r="AH1259" s="15"/>
      <c r="AI1259" s="15"/>
      <c r="AJ1259" s="15"/>
      <c r="AK1259" s="16"/>
    </row>
    <row r="1260" spans="1:37" x14ac:dyDescent="0.25">
      <c r="A1260" s="20"/>
      <c r="B1260" s="21"/>
      <c r="C1260" s="21"/>
      <c r="D1260" s="21"/>
      <c r="E1260" s="21"/>
      <c r="F1260" s="21"/>
      <c r="G1260" s="21" t="s">
        <v>105</v>
      </c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  <c r="AB1260" s="21"/>
      <c r="AC1260" s="21"/>
      <c r="AD1260" s="21"/>
      <c r="AE1260" s="21"/>
      <c r="AF1260" s="21"/>
      <c r="AG1260" s="21"/>
      <c r="AH1260" s="21"/>
      <c r="AI1260" s="21"/>
      <c r="AJ1260" s="21"/>
      <c r="AK1260" s="22"/>
    </row>
    <row r="1261" spans="1:37" x14ac:dyDescent="0.25">
      <c r="A1261" s="11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4" t="s">
        <v>71</v>
      </c>
      <c r="P1261" s="14"/>
      <c r="Q1261" s="14"/>
      <c r="R1261" s="14"/>
      <c r="S1261" s="14"/>
      <c r="T1261" s="14"/>
      <c r="U1261" s="14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24"/>
    </row>
    <row r="1262" spans="1:37" x14ac:dyDescent="0.25">
      <c r="A1262" s="2"/>
      <c r="B1262" s="3"/>
      <c r="C1262" s="3"/>
      <c r="D1262" s="3"/>
      <c r="E1262" s="3"/>
      <c r="F1262" s="4"/>
      <c r="G1262" s="2"/>
      <c r="H1262" s="3"/>
      <c r="I1262" s="3"/>
      <c r="J1262" s="3"/>
      <c r="K1262" s="3"/>
      <c r="L1262" s="3"/>
      <c r="M1262" s="3"/>
      <c r="N1262" s="4"/>
      <c r="O1262" s="2"/>
      <c r="P1262" s="3"/>
      <c r="Q1262" s="3"/>
      <c r="R1262" s="3"/>
      <c r="S1262" s="3"/>
      <c r="T1262" s="3"/>
      <c r="U1262" s="4"/>
      <c r="V1262" s="8">
        <f>ROUND(40,2)</f>
        <v>40</v>
      </c>
      <c r="W1262" s="9"/>
      <c r="X1262" s="9"/>
      <c r="Y1262" s="9"/>
      <c r="Z1262" s="9"/>
      <c r="AA1262" s="10"/>
      <c r="AB1262" s="8">
        <f>ROUND(1036.8,2)</f>
        <v>1036.8</v>
      </c>
      <c r="AC1262" s="9"/>
      <c r="AD1262" s="9"/>
      <c r="AE1262" s="9"/>
      <c r="AF1262" s="10"/>
      <c r="AG1262" s="8">
        <f>ROUND(0,2)</f>
        <v>0</v>
      </c>
      <c r="AH1262" s="9"/>
      <c r="AI1262" s="9"/>
      <c r="AJ1262" s="9"/>
      <c r="AK1262" s="10"/>
    </row>
    <row r="1263" spans="1:37" x14ac:dyDescent="0.25">
      <c r="A1263" s="11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4"/>
      <c r="P1263" s="14"/>
      <c r="Q1263" s="14"/>
      <c r="R1263" s="14"/>
      <c r="S1263" s="14"/>
      <c r="T1263" s="14"/>
      <c r="U1263" s="14"/>
      <c r="V1263" s="15">
        <f>ROUND(40,2)</f>
        <v>40</v>
      </c>
      <c r="W1263" s="15"/>
      <c r="X1263" s="15"/>
      <c r="Y1263" s="15"/>
      <c r="Z1263" s="15"/>
      <c r="AA1263" s="15"/>
      <c r="AB1263" s="15">
        <f>ROUND(1036.8,2)</f>
        <v>1036.8</v>
      </c>
      <c r="AC1263" s="15"/>
      <c r="AD1263" s="15"/>
      <c r="AE1263" s="15"/>
      <c r="AF1263" s="15"/>
      <c r="AG1263" s="15">
        <f>ROUND(0,2)</f>
        <v>0</v>
      </c>
      <c r="AH1263" s="15"/>
      <c r="AI1263" s="15"/>
      <c r="AJ1263" s="15"/>
      <c r="AK1263" s="16"/>
    </row>
    <row r="1264" spans="1:37" x14ac:dyDescent="0.25">
      <c r="A1264" s="11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4" t="s">
        <v>83</v>
      </c>
      <c r="P1264" s="14"/>
      <c r="Q1264" s="14"/>
      <c r="R1264" s="14"/>
      <c r="S1264" s="14"/>
      <c r="T1264" s="14"/>
      <c r="U1264" s="14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24"/>
    </row>
    <row r="1265" spans="1:37" x14ac:dyDescent="0.25">
      <c r="A1265" s="2"/>
      <c r="B1265" s="3"/>
      <c r="C1265" s="3"/>
      <c r="D1265" s="3"/>
      <c r="E1265" s="3"/>
      <c r="F1265" s="4"/>
      <c r="G1265" s="2"/>
      <c r="H1265" s="3"/>
      <c r="I1265" s="3"/>
      <c r="J1265" s="3"/>
      <c r="K1265" s="3"/>
      <c r="L1265" s="3"/>
      <c r="M1265" s="3"/>
      <c r="N1265" s="4"/>
      <c r="O1265" s="2"/>
      <c r="P1265" s="3"/>
      <c r="Q1265" s="3"/>
      <c r="R1265" s="3"/>
      <c r="S1265" s="3"/>
      <c r="T1265" s="3"/>
      <c r="U1265" s="4"/>
      <c r="V1265" s="8">
        <f>ROUND(38,2)</f>
        <v>38</v>
      </c>
      <c r="W1265" s="9"/>
      <c r="X1265" s="9"/>
      <c r="Y1265" s="9"/>
      <c r="Z1265" s="9"/>
      <c r="AA1265" s="10"/>
      <c r="AB1265" s="8">
        <f>ROUND(984.96,2)</f>
        <v>984.96</v>
      </c>
      <c r="AC1265" s="9"/>
      <c r="AD1265" s="9"/>
      <c r="AE1265" s="9"/>
      <c r="AF1265" s="10"/>
      <c r="AG1265" s="8">
        <f>ROUND(0,2)</f>
        <v>0</v>
      </c>
      <c r="AH1265" s="9"/>
      <c r="AI1265" s="9"/>
      <c r="AJ1265" s="9"/>
      <c r="AK1265" s="10"/>
    </row>
    <row r="1266" spans="1:37" x14ac:dyDescent="0.25">
      <c r="A1266" s="11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4"/>
      <c r="P1266" s="14"/>
      <c r="Q1266" s="14"/>
      <c r="R1266" s="14"/>
      <c r="S1266" s="14"/>
      <c r="T1266" s="14"/>
      <c r="U1266" s="14"/>
      <c r="V1266" s="15">
        <f>ROUND(38,2)</f>
        <v>38</v>
      </c>
      <c r="W1266" s="15"/>
      <c r="X1266" s="15"/>
      <c r="Y1266" s="15"/>
      <c r="Z1266" s="15"/>
      <c r="AA1266" s="15"/>
      <c r="AB1266" s="15">
        <f>ROUND(984.96,2)</f>
        <v>984.96</v>
      </c>
      <c r="AC1266" s="15"/>
      <c r="AD1266" s="15"/>
      <c r="AE1266" s="15"/>
      <c r="AF1266" s="15"/>
      <c r="AG1266" s="15">
        <f>ROUND(0,2)</f>
        <v>0</v>
      </c>
      <c r="AH1266" s="15"/>
      <c r="AI1266" s="15"/>
      <c r="AJ1266" s="15"/>
      <c r="AK1266" s="16"/>
    </row>
    <row r="1267" spans="1:37" x14ac:dyDescent="0.25">
      <c r="A1267" s="20"/>
      <c r="B1267" s="21"/>
      <c r="C1267" s="21"/>
      <c r="D1267" s="21"/>
      <c r="E1267" s="21"/>
      <c r="F1267" s="21"/>
      <c r="G1267" s="21" t="s">
        <v>108</v>
      </c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  <c r="AE1267" s="21"/>
      <c r="AF1267" s="21"/>
      <c r="AG1267" s="21"/>
      <c r="AH1267" s="21"/>
      <c r="AI1267" s="21"/>
      <c r="AJ1267" s="21"/>
      <c r="AK1267" s="22"/>
    </row>
    <row r="1268" spans="1:37" x14ac:dyDescent="0.25">
      <c r="A1268" s="11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4" t="s">
        <v>71</v>
      </c>
      <c r="P1268" s="14"/>
      <c r="Q1268" s="14"/>
      <c r="R1268" s="14"/>
      <c r="S1268" s="14"/>
      <c r="T1268" s="14"/>
      <c r="U1268" s="14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24"/>
    </row>
    <row r="1269" spans="1:37" x14ac:dyDescent="0.25">
      <c r="A1269" s="2"/>
      <c r="B1269" s="3"/>
      <c r="C1269" s="3"/>
      <c r="D1269" s="3"/>
      <c r="E1269" s="3"/>
      <c r="F1269" s="4"/>
      <c r="G1269" s="2"/>
      <c r="H1269" s="3"/>
      <c r="I1269" s="3"/>
      <c r="J1269" s="3"/>
      <c r="K1269" s="3"/>
      <c r="L1269" s="3"/>
      <c r="M1269" s="3"/>
      <c r="N1269" s="4"/>
      <c r="O1269" s="2"/>
      <c r="P1269" s="3"/>
      <c r="Q1269" s="3"/>
      <c r="R1269" s="3"/>
      <c r="S1269" s="3"/>
      <c r="T1269" s="3"/>
      <c r="U1269" s="4"/>
      <c r="V1269" s="8">
        <f>ROUND(48,2)</f>
        <v>48</v>
      </c>
      <c r="W1269" s="9"/>
      <c r="X1269" s="9"/>
      <c r="Y1269" s="9"/>
      <c r="Z1269" s="9"/>
      <c r="AA1269" s="10"/>
      <c r="AB1269" s="8">
        <f>ROUND(1347.84,2)</f>
        <v>1347.84</v>
      </c>
      <c r="AC1269" s="9"/>
      <c r="AD1269" s="9"/>
      <c r="AE1269" s="9"/>
      <c r="AF1269" s="10"/>
      <c r="AG1269" s="8">
        <f>ROUND(0,2)</f>
        <v>0</v>
      </c>
      <c r="AH1269" s="9"/>
      <c r="AI1269" s="9"/>
      <c r="AJ1269" s="9"/>
      <c r="AK1269" s="10"/>
    </row>
    <row r="1270" spans="1:37" x14ac:dyDescent="0.25">
      <c r="A1270" s="11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4"/>
      <c r="P1270" s="14"/>
      <c r="Q1270" s="14"/>
      <c r="R1270" s="14"/>
      <c r="S1270" s="14"/>
      <c r="T1270" s="14"/>
      <c r="U1270" s="14"/>
      <c r="V1270" s="15">
        <f>ROUND(48,2)</f>
        <v>48</v>
      </c>
      <c r="W1270" s="15"/>
      <c r="X1270" s="15"/>
      <c r="Y1270" s="15"/>
      <c r="Z1270" s="15"/>
      <c r="AA1270" s="15"/>
      <c r="AB1270" s="15">
        <f>ROUND(1347.84,2)</f>
        <v>1347.84</v>
      </c>
      <c r="AC1270" s="15"/>
      <c r="AD1270" s="15"/>
      <c r="AE1270" s="15"/>
      <c r="AF1270" s="15"/>
      <c r="AG1270" s="15">
        <f>ROUND(0,2)</f>
        <v>0</v>
      </c>
      <c r="AH1270" s="15"/>
      <c r="AI1270" s="15"/>
      <c r="AJ1270" s="15"/>
      <c r="AK1270" s="16"/>
    </row>
    <row r="1271" spans="1:37" x14ac:dyDescent="0.25">
      <c r="A1271" s="11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4" t="s">
        <v>83</v>
      </c>
      <c r="P1271" s="14"/>
      <c r="Q1271" s="14"/>
      <c r="R1271" s="14"/>
      <c r="S1271" s="14"/>
      <c r="T1271" s="14"/>
      <c r="U1271" s="14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24"/>
    </row>
    <row r="1272" spans="1:37" x14ac:dyDescent="0.25">
      <c r="A1272" s="2"/>
      <c r="B1272" s="3"/>
      <c r="C1272" s="3"/>
      <c r="D1272" s="3"/>
      <c r="E1272" s="3"/>
      <c r="F1272" s="4"/>
      <c r="G1272" s="2"/>
      <c r="H1272" s="3"/>
      <c r="I1272" s="3"/>
      <c r="J1272" s="3"/>
      <c r="K1272" s="3"/>
      <c r="L1272" s="3"/>
      <c r="M1272" s="3"/>
      <c r="N1272" s="4"/>
      <c r="O1272" s="2"/>
      <c r="P1272" s="3"/>
      <c r="Q1272" s="3"/>
      <c r="R1272" s="3"/>
      <c r="S1272" s="3"/>
      <c r="T1272" s="3"/>
      <c r="U1272" s="4"/>
      <c r="V1272" s="8">
        <f>ROUND(38,2)</f>
        <v>38</v>
      </c>
      <c r="W1272" s="9"/>
      <c r="X1272" s="9"/>
      <c r="Y1272" s="9"/>
      <c r="Z1272" s="9"/>
      <c r="AA1272" s="10"/>
      <c r="AB1272" s="8">
        <f>ROUND(984.96,2)</f>
        <v>984.96</v>
      </c>
      <c r="AC1272" s="9"/>
      <c r="AD1272" s="9"/>
      <c r="AE1272" s="9"/>
      <c r="AF1272" s="10"/>
      <c r="AG1272" s="8">
        <f>ROUND(0,2)</f>
        <v>0</v>
      </c>
      <c r="AH1272" s="9"/>
      <c r="AI1272" s="9"/>
      <c r="AJ1272" s="9"/>
      <c r="AK1272" s="10"/>
    </row>
    <row r="1273" spans="1:37" x14ac:dyDescent="0.25">
      <c r="A1273" s="11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4"/>
      <c r="P1273" s="14"/>
      <c r="Q1273" s="14"/>
      <c r="R1273" s="14"/>
      <c r="S1273" s="14"/>
      <c r="T1273" s="14"/>
      <c r="U1273" s="14"/>
      <c r="V1273" s="15">
        <f>ROUND(38,2)</f>
        <v>38</v>
      </c>
      <c r="W1273" s="15"/>
      <c r="X1273" s="15"/>
      <c r="Y1273" s="15"/>
      <c r="Z1273" s="15"/>
      <c r="AA1273" s="15"/>
      <c r="AB1273" s="15">
        <f>ROUND(984.96,2)</f>
        <v>984.96</v>
      </c>
      <c r="AC1273" s="15"/>
      <c r="AD1273" s="15"/>
      <c r="AE1273" s="15"/>
      <c r="AF1273" s="15"/>
      <c r="AG1273" s="15">
        <f>ROUND(0,2)</f>
        <v>0</v>
      </c>
      <c r="AH1273" s="15"/>
      <c r="AI1273" s="15"/>
      <c r="AJ1273" s="15"/>
      <c r="AK1273" s="16"/>
    </row>
    <row r="1274" spans="1:37" x14ac:dyDescent="0.25">
      <c r="A1274" s="20"/>
      <c r="B1274" s="21"/>
      <c r="C1274" s="21"/>
      <c r="D1274" s="21"/>
      <c r="E1274" s="21"/>
      <c r="F1274" s="21"/>
      <c r="G1274" s="21" t="s">
        <v>111</v>
      </c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  <c r="AE1274" s="21"/>
      <c r="AF1274" s="21"/>
      <c r="AG1274" s="21"/>
      <c r="AH1274" s="21"/>
      <c r="AI1274" s="21"/>
      <c r="AJ1274" s="21"/>
      <c r="AK1274" s="22"/>
    </row>
    <row r="1275" spans="1:37" x14ac:dyDescent="0.25">
      <c r="A1275" s="11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4" t="s">
        <v>71</v>
      </c>
      <c r="P1275" s="14"/>
      <c r="Q1275" s="14"/>
      <c r="R1275" s="14"/>
      <c r="S1275" s="14"/>
      <c r="T1275" s="14"/>
      <c r="U1275" s="14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24"/>
    </row>
    <row r="1276" spans="1:37" x14ac:dyDescent="0.25">
      <c r="A1276" s="2"/>
      <c r="B1276" s="3"/>
      <c r="C1276" s="3"/>
      <c r="D1276" s="3"/>
      <c r="E1276" s="3"/>
      <c r="F1276" s="4"/>
      <c r="G1276" s="2"/>
      <c r="H1276" s="3"/>
      <c r="I1276" s="3"/>
      <c r="J1276" s="3"/>
      <c r="K1276" s="3"/>
      <c r="L1276" s="3"/>
      <c r="M1276" s="3"/>
      <c r="N1276" s="4"/>
      <c r="O1276" s="2"/>
      <c r="P1276" s="3"/>
      <c r="Q1276" s="3"/>
      <c r="R1276" s="3"/>
      <c r="S1276" s="3"/>
      <c r="T1276" s="3"/>
      <c r="U1276" s="4"/>
      <c r="V1276" s="8">
        <f>ROUND(8,2)</f>
        <v>8</v>
      </c>
      <c r="W1276" s="9"/>
      <c r="X1276" s="9"/>
      <c r="Y1276" s="9"/>
      <c r="Z1276" s="9"/>
      <c r="AA1276" s="10"/>
      <c r="AB1276" s="8">
        <f>ROUND(311.04,2)</f>
        <v>311.04000000000002</v>
      </c>
      <c r="AC1276" s="9"/>
      <c r="AD1276" s="9"/>
      <c r="AE1276" s="9"/>
      <c r="AF1276" s="10"/>
      <c r="AG1276" s="8">
        <f>ROUND(0,2)</f>
        <v>0</v>
      </c>
      <c r="AH1276" s="9"/>
      <c r="AI1276" s="9"/>
      <c r="AJ1276" s="9"/>
      <c r="AK1276" s="10"/>
    </row>
    <row r="1277" spans="1:37" x14ac:dyDescent="0.25">
      <c r="A1277" s="11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4"/>
      <c r="P1277" s="14"/>
      <c r="Q1277" s="14"/>
      <c r="R1277" s="14"/>
      <c r="S1277" s="14"/>
      <c r="T1277" s="14"/>
      <c r="U1277" s="14"/>
      <c r="V1277" s="15">
        <f>ROUND(8,2)</f>
        <v>8</v>
      </c>
      <c r="W1277" s="15"/>
      <c r="X1277" s="15"/>
      <c r="Y1277" s="15"/>
      <c r="Z1277" s="15"/>
      <c r="AA1277" s="15"/>
      <c r="AB1277" s="15">
        <f>ROUND(311.04,2)</f>
        <v>311.04000000000002</v>
      </c>
      <c r="AC1277" s="15"/>
      <c r="AD1277" s="15"/>
      <c r="AE1277" s="15"/>
      <c r="AF1277" s="15"/>
      <c r="AG1277" s="15">
        <f>ROUND(0,2)</f>
        <v>0</v>
      </c>
      <c r="AH1277" s="15"/>
      <c r="AI1277" s="15"/>
      <c r="AJ1277" s="15"/>
      <c r="AK1277" s="16"/>
    </row>
    <row r="1278" spans="1:37" x14ac:dyDescent="0.25">
      <c r="A1278" s="20"/>
      <c r="B1278" s="21"/>
      <c r="C1278" s="21"/>
      <c r="D1278" s="21"/>
      <c r="E1278" s="21"/>
      <c r="F1278" s="21"/>
      <c r="G1278" s="21" t="s">
        <v>104</v>
      </c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  <c r="AE1278" s="21"/>
      <c r="AF1278" s="21"/>
      <c r="AG1278" s="21"/>
      <c r="AH1278" s="21"/>
      <c r="AI1278" s="21"/>
      <c r="AJ1278" s="21"/>
      <c r="AK1278" s="22"/>
    </row>
    <row r="1279" spans="1:37" x14ac:dyDescent="0.25">
      <c r="A1279" s="11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4" t="s">
        <v>71</v>
      </c>
      <c r="P1279" s="14"/>
      <c r="Q1279" s="14"/>
      <c r="R1279" s="14"/>
      <c r="S1279" s="14"/>
      <c r="T1279" s="14"/>
      <c r="U1279" s="14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24"/>
    </row>
    <row r="1280" spans="1:37" x14ac:dyDescent="0.25">
      <c r="A1280" s="2"/>
      <c r="B1280" s="3"/>
      <c r="C1280" s="3"/>
      <c r="D1280" s="3"/>
      <c r="E1280" s="3"/>
      <c r="F1280" s="4"/>
      <c r="G1280" s="2"/>
      <c r="H1280" s="3"/>
      <c r="I1280" s="3"/>
      <c r="J1280" s="3"/>
      <c r="K1280" s="3"/>
      <c r="L1280" s="3"/>
      <c r="M1280" s="3"/>
      <c r="N1280" s="4"/>
      <c r="O1280" s="2"/>
      <c r="P1280" s="3"/>
      <c r="Q1280" s="3"/>
      <c r="R1280" s="3"/>
      <c r="S1280" s="3"/>
      <c r="T1280" s="3"/>
      <c r="U1280" s="4"/>
      <c r="V1280" s="8">
        <f>ROUND(40,2)</f>
        <v>40</v>
      </c>
      <c r="W1280" s="9"/>
      <c r="X1280" s="9"/>
      <c r="Y1280" s="9"/>
      <c r="Z1280" s="9"/>
      <c r="AA1280" s="10"/>
      <c r="AB1280" s="8">
        <f>ROUND(1036.8,2)</f>
        <v>1036.8</v>
      </c>
      <c r="AC1280" s="9"/>
      <c r="AD1280" s="9"/>
      <c r="AE1280" s="9"/>
      <c r="AF1280" s="10"/>
      <c r="AG1280" s="8">
        <f>ROUND(0,2)</f>
        <v>0</v>
      </c>
      <c r="AH1280" s="9"/>
      <c r="AI1280" s="9"/>
      <c r="AJ1280" s="9"/>
      <c r="AK1280" s="10"/>
    </row>
    <row r="1281" spans="1:37" x14ac:dyDescent="0.25">
      <c r="A1281" s="11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4"/>
      <c r="P1281" s="14"/>
      <c r="Q1281" s="14"/>
      <c r="R1281" s="14"/>
      <c r="S1281" s="14"/>
      <c r="T1281" s="14"/>
      <c r="U1281" s="14"/>
      <c r="V1281" s="15">
        <f>ROUND(40,2)</f>
        <v>40</v>
      </c>
      <c r="W1281" s="15"/>
      <c r="X1281" s="15"/>
      <c r="Y1281" s="15"/>
      <c r="Z1281" s="15"/>
      <c r="AA1281" s="15"/>
      <c r="AB1281" s="15">
        <f>ROUND(1036.8,2)</f>
        <v>1036.8</v>
      </c>
      <c r="AC1281" s="15"/>
      <c r="AD1281" s="15"/>
      <c r="AE1281" s="15"/>
      <c r="AF1281" s="15"/>
      <c r="AG1281" s="15">
        <f>ROUND(0,2)</f>
        <v>0</v>
      </c>
      <c r="AH1281" s="15"/>
      <c r="AI1281" s="15"/>
      <c r="AJ1281" s="15"/>
      <c r="AK1281" s="16"/>
    </row>
    <row r="1282" spans="1:37" x14ac:dyDescent="0.25">
      <c r="A1282" s="11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4" t="s">
        <v>83</v>
      </c>
      <c r="P1282" s="14"/>
      <c r="Q1282" s="14"/>
      <c r="R1282" s="14"/>
      <c r="S1282" s="14"/>
      <c r="T1282" s="14"/>
      <c r="U1282" s="14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24"/>
    </row>
    <row r="1283" spans="1:37" x14ac:dyDescent="0.25">
      <c r="A1283" s="2"/>
      <c r="B1283" s="3"/>
      <c r="C1283" s="3"/>
      <c r="D1283" s="3"/>
      <c r="E1283" s="3"/>
      <c r="F1283" s="4"/>
      <c r="G1283" s="2"/>
      <c r="H1283" s="3"/>
      <c r="I1283" s="3"/>
      <c r="J1283" s="3"/>
      <c r="K1283" s="3"/>
      <c r="L1283" s="3"/>
      <c r="M1283" s="3"/>
      <c r="N1283" s="4"/>
      <c r="O1283" s="2"/>
      <c r="P1283" s="3"/>
      <c r="Q1283" s="3"/>
      <c r="R1283" s="3"/>
      <c r="S1283" s="3"/>
      <c r="T1283" s="3"/>
      <c r="U1283" s="4"/>
      <c r="V1283" s="8">
        <f>ROUND(38,2)</f>
        <v>38</v>
      </c>
      <c r="W1283" s="9"/>
      <c r="X1283" s="9"/>
      <c r="Y1283" s="9"/>
      <c r="Z1283" s="9"/>
      <c r="AA1283" s="10"/>
      <c r="AB1283" s="8">
        <f>ROUND(984.96,2)</f>
        <v>984.96</v>
      </c>
      <c r="AC1283" s="9"/>
      <c r="AD1283" s="9"/>
      <c r="AE1283" s="9"/>
      <c r="AF1283" s="10"/>
      <c r="AG1283" s="8">
        <f>ROUND(0,2)</f>
        <v>0</v>
      </c>
      <c r="AH1283" s="9"/>
      <c r="AI1283" s="9"/>
      <c r="AJ1283" s="9"/>
      <c r="AK1283" s="10"/>
    </row>
    <row r="1284" spans="1:37" x14ac:dyDescent="0.25">
      <c r="A1284" s="11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4"/>
      <c r="P1284" s="14"/>
      <c r="Q1284" s="14"/>
      <c r="R1284" s="14"/>
      <c r="S1284" s="14"/>
      <c r="T1284" s="14"/>
      <c r="U1284" s="14"/>
      <c r="V1284" s="15">
        <f>ROUND(38,2)</f>
        <v>38</v>
      </c>
      <c r="W1284" s="15"/>
      <c r="X1284" s="15"/>
      <c r="Y1284" s="15"/>
      <c r="Z1284" s="15"/>
      <c r="AA1284" s="15"/>
      <c r="AB1284" s="15">
        <f>ROUND(984.96,2)</f>
        <v>984.96</v>
      </c>
      <c r="AC1284" s="15"/>
      <c r="AD1284" s="15"/>
      <c r="AE1284" s="15"/>
      <c r="AF1284" s="15"/>
      <c r="AG1284" s="15">
        <f>ROUND(0,2)</f>
        <v>0</v>
      </c>
      <c r="AH1284" s="15"/>
      <c r="AI1284" s="15"/>
      <c r="AJ1284" s="15"/>
      <c r="AK1284" s="16"/>
    </row>
    <row r="1285" spans="1:37" x14ac:dyDescent="0.25">
      <c r="A1285" s="20"/>
      <c r="B1285" s="21"/>
      <c r="C1285" s="21"/>
      <c r="D1285" s="21"/>
      <c r="E1285" s="21"/>
      <c r="F1285" s="21"/>
      <c r="G1285" s="21" t="s">
        <v>109</v>
      </c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  <c r="AE1285" s="21"/>
      <c r="AF1285" s="21"/>
      <c r="AG1285" s="21"/>
      <c r="AH1285" s="21"/>
      <c r="AI1285" s="21"/>
      <c r="AJ1285" s="21"/>
      <c r="AK1285" s="22"/>
    </row>
    <row r="1286" spans="1:37" x14ac:dyDescent="0.25">
      <c r="A1286" s="11"/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4" t="s">
        <v>71</v>
      </c>
      <c r="P1286" s="14"/>
      <c r="Q1286" s="14"/>
      <c r="R1286" s="14"/>
      <c r="S1286" s="14"/>
      <c r="T1286" s="14"/>
      <c r="U1286" s="14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24"/>
    </row>
    <row r="1287" spans="1:37" x14ac:dyDescent="0.25">
      <c r="A1287" s="2"/>
      <c r="B1287" s="3"/>
      <c r="C1287" s="3"/>
      <c r="D1287" s="3"/>
      <c r="E1287" s="3"/>
      <c r="F1287" s="4"/>
      <c r="G1287" s="2"/>
      <c r="H1287" s="3"/>
      <c r="I1287" s="3"/>
      <c r="J1287" s="3"/>
      <c r="K1287" s="3"/>
      <c r="L1287" s="3"/>
      <c r="M1287" s="3"/>
      <c r="N1287" s="4"/>
      <c r="O1287" s="2"/>
      <c r="P1287" s="3"/>
      <c r="Q1287" s="3"/>
      <c r="R1287" s="3"/>
      <c r="S1287" s="3"/>
      <c r="T1287" s="3"/>
      <c r="U1287" s="4"/>
      <c r="V1287" s="8">
        <f>ROUND(40,2)</f>
        <v>40</v>
      </c>
      <c r="W1287" s="9"/>
      <c r="X1287" s="9"/>
      <c r="Y1287" s="9"/>
      <c r="Z1287" s="9"/>
      <c r="AA1287" s="10"/>
      <c r="AB1287" s="8">
        <f>ROUND(20,2)</f>
        <v>20</v>
      </c>
      <c r="AC1287" s="9"/>
      <c r="AD1287" s="9"/>
      <c r="AE1287" s="9"/>
      <c r="AF1287" s="10"/>
      <c r="AG1287" s="8">
        <f>ROUND(0,2)</f>
        <v>0</v>
      </c>
      <c r="AH1287" s="9"/>
      <c r="AI1287" s="9"/>
      <c r="AJ1287" s="9"/>
      <c r="AK1287" s="10"/>
    </row>
    <row r="1288" spans="1:37" x14ac:dyDescent="0.25">
      <c r="A1288" s="11"/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4"/>
      <c r="P1288" s="14"/>
      <c r="Q1288" s="14"/>
      <c r="R1288" s="14"/>
      <c r="S1288" s="14"/>
      <c r="T1288" s="14"/>
      <c r="U1288" s="14"/>
      <c r="V1288" s="15">
        <f>ROUND(40,2)</f>
        <v>40</v>
      </c>
      <c r="W1288" s="15"/>
      <c r="X1288" s="15"/>
      <c r="Y1288" s="15"/>
      <c r="Z1288" s="15"/>
      <c r="AA1288" s="15"/>
      <c r="AB1288" s="15">
        <f>ROUND(20,2)</f>
        <v>20</v>
      </c>
      <c r="AC1288" s="15"/>
      <c r="AD1288" s="15"/>
      <c r="AE1288" s="15"/>
      <c r="AF1288" s="15"/>
      <c r="AG1288" s="15">
        <f>ROUND(0,2)</f>
        <v>0</v>
      </c>
      <c r="AH1288" s="15"/>
      <c r="AI1288" s="15"/>
      <c r="AJ1288" s="15"/>
      <c r="AK1288" s="16"/>
    </row>
    <row r="1289" spans="1:37" x14ac:dyDescent="0.25">
      <c r="A1289" s="11"/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4" t="s">
        <v>83</v>
      </c>
      <c r="P1289" s="14"/>
      <c r="Q1289" s="14"/>
      <c r="R1289" s="14"/>
      <c r="S1289" s="14"/>
      <c r="T1289" s="14"/>
      <c r="U1289" s="14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24"/>
    </row>
    <row r="1290" spans="1:37" x14ac:dyDescent="0.25">
      <c r="A1290" s="2"/>
      <c r="B1290" s="3"/>
      <c r="C1290" s="3"/>
      <c r="D1290" s="3"/>
      <c r="E1290" s="3"/>
      <c r="F1290" s="4"/>
      <c r="G1290" s="2"/>
      <c r="H1290" s="3"/>
      <c r="I1290" s="3"/>
      <c r="J1290" s="3"/>
      <c r="K1290" s="3"/>
      <c r="L1290" s="3"/>
      <c r="M1290" s="3"/>
      <c r="N1290" s="4"/>
      <c r="O1290" s="2"/>
      <c r="P1290" s="3"/>
      <c r="Q1290" s="3"/>
      <c r="R1290" s="3"/>
      <c r="S1290" s="3"/>
      <c r="T1290" s="3"/>
      <c r="U1290" s="4"/>
      <c r="V1290" s="8">
        <f>ROUND(38,2)</f>
        <v>38</v>
      </c>
      <c r="W1290" s="9"/>
      <c r="X1290" s="9"/>
      <c r="Y1290" s="9"/>
      <c r="Z1290" s="9"/>
      <c r="AA1290" s="10"/>
      <c r="AB1290" s="8">
        <f>ROUND(19,2)</f>
        <v>19</v>
      </c>
      <c r="AC1290" s="9"/>
      <c r="AD1290" s="9"/>
      <c r="AE1290" s="9"/>
      <c r="AF1290" s="10"/>
      <c r="AG1290" s="8">
        <f>ROUND(0,2)</f>
        <v>0</v>
      </c>
      <c r="AH1290" s="9"/>
      <c r="AI1290" s="9"/>
      <c r="AJ1290" s="9"/>
      <c r="AK1290" s="10"/>
    </row>
    <row r="1291" spans="1:37" x14ac:dyDescent="0.25">
      <c r="A1291" s="11"/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4"/>
      <c r="P1291" s="14"/>
      <c r="Q1291" s="14"/>
      <c r="R1291" s="14"/>
      <c r="S1291" s="14"/>
      <c r="T1291" s="14"/>
      <c r="U1291" s="14"/>
      <c r="V1291" s="15">
        <f>ROUND(38,2)</f>
        <v>38</v>
      </c>
      <c r="W1291" s="15"/>
      <c r="X1291" s="15"/>
      <c r="Y1291" s="15"/>
      <c r="Z1291" s="15"/>
      <c r="AA1291" s="15"/>
      <c r="AB1291" s="15">
        <f>ROUND(19,2)</f>
        <v>19</v>
      </c>
      <c r="AC1291" s="15"/>
      <c r="AD1291" s="15"/>
      <c r="AE1291" s="15"/>
      <c r="AF1291" s="15"/>
      <c r="AG1291" s="15">
        <f>ROUND(0,2)</f>
        <v>0</v>
      </c>
      <c r="AH1291" s="15"/>
      <c r="AI1291" s="15"/>
      <c r="AJ1291" s="15"/>
      <c r="AK1291" s="16"/>
    </row>
    <row r="1292" spans="1:37" x14ac:dyDescent="0.25">
      <c r="A1292" s="20"/>
      <c r="B1292" s="21"/>
      <c r="C1292" s="21"/>
      <c r="D1292" s="21"/>
      <c r="E1292" s="21"/>
      <c r="F1292" s="21"/>
      <c r="G1292" s="21" t="s">
        <v>106</v>
      </c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  <c r="AE1292" s="21"/>
      <c r="AF1292" s="21"/>
      <c r="AG1292" s="21"/>
      <c r="AH1292" s="21"/>
      <c r="AI1292" s="21"/>
      <c r="AJ1292" s="21"/>
      <c r="AK1292" s="22"/>
    </row>
    <row r="1293" spans="1:37" x14ac:dyDescent="0.25">
      <c r="A1293" s="11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4" t="s">
        <v>71</v>
      </c>
      <c r="P1293" s="14"/>
      <c r="Q1293" s="14"/>
      <c r="R1293" s="14"/>
      <c r="S1293" s="14"/>
      <c r="T1293" s="14"/>
      <c r="U1293" s="14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24"/>
    </row>
    <row r="1294" spans="1:37" x14ac:dyDescent="0.25">
      <c r="A1294" s="2"/>
      <c r="B1294" s="3"/>
      <c r="C1294" s="3"/>
      <c r="D1294" s="3"/>
      <c r="E1294" s="3"/>
      <c r="F1294" s="4"/>
      <c r="G1294" s="2"/>
      <c r="H1294" s="3"/>
      <c r="I1294" s="3"/>
      <c r="J1294" s="3"/>
      <c r="K1294" s="3"/>
      <c r="L1294" s="3"/>
      <c r="M1294" s="3"/>
      <c r="N1294" s="4"/>
      <c r="O1294" s="2"/>
      <c r="P1294" s="3"/>
      <c r="Q1294" s="3"/>
      <c r="R1294" s="3"/>
      <c r="S1294" s="3"/>
      <c r="T1294" s="3"/>
      <c r="U1294" s="4"/>
      <c r="V1294" s="8">
        <f>ROUND(8,2)</f>
        <v>8</v>
      </c>
      <c r="W1294" s="9"/>
      <c r="X1294" s="9"/>
      <c r="Y1294" s="9"/>
      <c r="Z1294" s="9"/>
      <c r="AA1294" s="10"/>
      <c r="AB1294" s="8">
        <f>ROUND(6,2)</f>
        <v>6</v>
      </c>
      <c r="AC1294" s="9"/>
      <c r="AD1294" s="9"/>
      <c r="AE1294" s="9"/>
      <c r="AF1294" s="10"/>
      <c r="AG1294" s="8">
        <f>ROUND(0,2)</f>
        <v>0</v>
      </c>
      <c r="AH1294" s="9"/>
      <c r="AI1294" s="9"/>
      <c r="AJ1294" s="9"/>
      <c r="AK1294" s="10"/>
    </row>
    <row r="1295" spans="1:37" x14ac:dyDescent="0.25">
      <c r="A1295" s="11"/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4"/>
      <c r="P1295" s="14"/>
      <c r="Q1295" s="14"/>
      <c r="R1295" s="14"/>
      <c r="S1295" s="14"/>
      <c r="T1295" s="14"/>
      <c r="U1295" s="14"/>
      <c r="V1295" s="15">
        <f>ROUND(8,2)</f>
        <v>8</v>
      </c>
      <c r="W1295" s="15"/>
      <c r="X1295" s="15"/>
      <c r="Y1295" s="15"/>
      <c r="Z1295" s="15"/>
      <c r="AA1295" s="15"/>
      <c r="AB1295" s="15">
        <f>ROUND(6,2)</f>
        <v>6</v>
      </c>
      <c r="AC1295" s="15"/>
      <c r="AD1295" s="15"/>
      <c r="AE1295" s="15"/>
      <c r="AF1295" s="15"/>
      <c r="AG1295" s="15">
        <f>ROUND(0,2)</f>
        <v>0</v>
      </c>
      <c r="AH1295" s="15"/>
      <c r="AI1295" s="15"/>
      <c r="AJ1295" s="15"/>
      <c r="AK1295" s="16"/>
    </row>
    <row r="1296" spans="1:37" x14ac:dyDescent="0.25">
      <c r="A1296" s="20"/>
      <c r="B1296" s="21"/>
      <c r="C1296" s="21"/>
      <c r="D1296" s="21"/>
      <c r="E1296" s="21"/>
      <c r="F1296" s="21"/>
      <c r="G1296" s="21" t="s">
        <v>56</v>
      </c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  <c r="AH1296" s="21"/>
      <c r="AI1296" s="21"/>
      <c r="AJ1296" s="21"/>
      <c r="AK1296" s="22"/>
    </row>
    <row r="1297" spans="1:37" x14ac:dyDescent="0.25">
      <c r="A1297" s="11"/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4" t="s">
        <v>83</v>
      </c>
      <c r="P1297" s="14"/>
      <c r="Q1297" s="14"/>
      <c r="R1297" s="14"/>
      <c r="S1297" s="14"/>
      <c r="T1297" s="14"/>
      <c r="U1297" s="14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24"/>
    </row>
    <row r="1298" spans="1:37" x14ac:dyDescent="0.25">
      <c r="A1298" s="2"/>
      <c r="B1298" s="3"/>
      <c r="C1298" s="3"/>
      <c r="D1298" s="3"/>
      <c r="E1298" s="3"/>
      <c r="F1298" s="4"/>
      <c r="G1298" s="2"/>
      <c r="H1298" s="3"/>
      <c r="I1298" s="3"/>
      <c r="J1298" s="3"/>
      <c r="K1298" s="3"/>
      <c r="L1298" s="3"/>
      <c r="M1298" s="3"/>
      <c r="N1298" s="4"/>
      <c r="O1298" s="2"/>
      <c r="P1298" s="3"/>
      <c r="Q1298" s="3"/>
      <c r="R1298" s="3"/>
      <c r="S1298" s="3"/>
      <c r="T1298" s="3"/>
      <c r="U1298" s="4"/>
      <c r="V1298" s="8">
        <f>ROUND(8,2)</f>
        <v>8</v>
      </c>
      <c r="W1298" s="9"/>
      <c r="X1298" s="9"/>
      <c r="Y1298" s="9"/>
      <c r="Z1298" s="9"/>
      <c r="AA1298" s="10"/>
      <c r="AB1298" s="8">
        <f>ROUND(0,2)</f>
        <v>0</v>
      </c>
      <c r="AC1298" s="9"/>
      <c r="AD1298" s="9"/>
      <c r="AE1298" s="9"/>
      <c r="AF1298" s="10"/>
      <c r="AG1298" s="8">
        <f>ROUND(0,2)</f>
        <v>0</v>
      </c>
      <c r="AH1298" s="9"/>
      <c r="AI1298" s="9"/>
      <c r="AJ1298" s="9"/>
      <c r="AK1298" s="10"/>
    </row>
    <row r="1299" spans="1:37" x14ac:dyDescent="0.25">
      <c r="A1299" s="11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4"/>
      <c r="P1299" s="14"/>
      <c r="Q1299" s="14"/>
      <c r="R1299" s="14"/>
      <c r="S1299" s="14"/>
      <c r="T1299" s="14"/>
      <c r="U1299" s="14"/>
      <c r="V1299" s="15">
        <f>ROUND(8,2)</f>
        <v>8</v>
      </c>
      <c r="W1299" s="15"/>
      <c r="X1299" s="15"/>
      <c r="Y1299" s="15"/>
      <c r="Z1299" s="15"/>
      <c r="AA1299" s="15"/>
      <c r="AB1299" s="15">
        <f>ROUND(0,2)</f>
        <v>0</v>
      </c>
      <c r="AC1299" s="15"/>
      <c r="AD1299" s="15"/>
      <c r="AE1299" s="15"/>
      <c r="AF1299" s="15"/>
      <c r="AG1299" s="15">
        <f>ROUND(0,2)</f>
        <v>0</v>
      </c>
      <c r="AH1299" s="15"/>
      <c r="AI1299" s="15"/>
      <c r="AJ1299" s="15"/>
      <c r="AK1299" s="16"/>
    </row>
    <row r="1300" spans="1:37" x14ac:dyDescent="0.25">
      <c r="A1300" s="20" t="s">
        <v>117</v>
      </c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  <c r="AE1300" s="21"/>
      <c r="AF1300" s="21"/>
      <c r="AG1300" s="21"/>
      <c r="AH1300" s="21"/>
      <c r="AI1300" s="21"/>
      <c r="AJ1300" s="21"/>
      <c r="AK1300" s="22"/>
    </row>
    <row r="1301" spans="1:37" x14ac:dyDescent="0.25">
      <c r="A1301" s="20"/>
      <c r="B1301" s="21"/>
      <c r="C1301" s="21"/>
      <c r="D1301" s="21"/>
      <c r="E1301" s="21"/>
      <c r="F1301" s="21"/>
      <c r="G1301" s="21" t="s">
        <v>110</v>
      </c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  <c r="AE1301" s="21"/>
      <c r="AF1301" s="21"/>
      <c r="AG1301" s="21"/>
      <c r="AH1301" s="21"/>
      <c r="AI1301" s="21"/>
      <c r="AJ1301" s="21"/>
      <c r="AK1301" s="22"/>
    </row>
    <row r="1302" spans="1:37" x14ac:dyDescent="0.25">
      <c r="A1302" s="11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4" t="s">
        <v>50</v>
      </c>
      <c r="P1302" s="14"/>
      <c r="Q1302" s="14"/>
      <c r="R1302" s="14"/>
      <c r="S1302" s="14"/>
      <c r="T1302" s="14"/>
      <c r="U1302" s="14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24"/>
    </row>
    <row r="1303" spans="1:37" x14ac:dyDescent="0.25">
      <c r="A1303" s="2"/>
      <c r="B1303" s="3"/>
      <c r="C1303" s="3"/>
      <c r="D1303" s="3"/>
      <c r="E1303" s="3"/>
      <c r="F1303" s="4"/>
      <c r="G1303" s="2"/>
      <c r="H1303" s="3"/>
      <c r="I1303" s="3"/>
      <c r="J1303" s="3"/>
      <c r="K1303" s="3"/>
      <c r="L1303" s="3"/>
      <c r="M1303" s="3"/>
      <c r="N1303" s="4"/>
      <c r="O1303" s="2"/>
      <c r="P1303" s="3"/>
      <c r="Q1303" s="3"/>
      <c r="R1303" s="3"/>
      <c r="S1303" s="3"/>
      <c r="T1303" s="3"/>
      <c r="U1303" s="4"/>
      <c r="V1303" s="8">
        <f>ROUND(40,2)</f>
        <v>40</v>
      </c>
      <c r="W1303" s="9"/>
      <c r="X1303" s="9"/>
      <c r="Y1303" s="9"/>
      <c r="Z1303" s="9"/>
      <c r="AA1303" s="10"/>
      <c r="AB1303" s="8">
        <f>ROUND(959.2,2)</f>
        <v>959.2</v>
      </c>
      <c r="AC1303" s="9"/>
      <c r="AD1303" s="9"/>
      <c r="AE1303" s="9"/>
      <c r="AF1303" s="10"/>
      <c r="AG1303" s="8">
        <f>ROUND(0,2)</f>
        <v>0</v>
      </c>
      <c r="AH1303" s="9"/>
      <c r="AI1303" s="9"/>
      <c r="AJ1303" s="9"/>
      <c r="AK1303" s="10"/>
    </row>
    <row r="1304" spans="1:37" x14ac:dyDescent="0.25">
      <c r="A1304" s="11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4"/>
      <c r="P1304" s="14"/>
      <c r="Q1304" s="14"/>
      <c r="R1304" s="14"/>
      <c r="S1304" s="14"/>
      <c r="T1304" s="14"/>
      <c r="U1304" s="14"/>
      <c r="V1304" s="15">
        <f>ROUND(40,2)</f>
        <v>40</v>
      </c>
      <c r="W1304" s="15"/>
      <c r="X1304" s="15"/>
      <c r="Y1304" s="15"/>
      <c r="Z1304" s="15"/>
      <c r="AA1304" s="15"/>
      <c r="AB1304" s="15">
        <f>ROUND(959.2,2)</f>
        <v>959.2</v>
      </c>
      <c r="AC1304" s="15"/>
      <c r="AD1304" s="15"/>
      <c r="AE1304" s="15"/>
      <c r="AF1304" s="15"/>
      <c r="AG1304" s="15">
        <f>ROUND(0,2)</f>
        <v>0</v>
      </c>
      <c r="AH1304" s="15"/>
      <c r="AI1304" s="15"/>
      <c r="AJ1304" s="15"/>
      <c r="AK1304" s="16"/>
    </row>
    <row r="1305" spans="1:37" x14ac:dyDescent="0.25">
      <c r="A1305" s="11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4" t="s">
        <v>70</v>
      </c>
      <c r="P1305" s="14"/>
      <c r="Q1305" s="14"/>
      <c r="R1305" s="14"/>
      <c r="S1305" s="14"/>
      <c r="T1305" s="14"/>
      <c r="U1305" s="14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24"/>
    </row>
    <row r="1306" spans="1:37" x14ac:dyDescent="0.25">
      <c r="A1306" s="2"/>
      <c r="B1306" s="3"/>
      <c r="C1306" s="3"/>
      <c r="D1306" s="3"/>
      <c r="E1306" s="3"/>
      <c r="F1306" s="4"/>
      <c r="G1306" s="2"/>
      <c r="H1306" s="3"/>
      <c r="I1306" s="3"/>
      <c r="J1306" s="3"/>
      <c r="K1306" s="3"/>
      <c r="L1306" s="3"/>
      <c r="M1306" s="3"/>
      <c r="N1306" s="4"/>
      <c r="O1306" s="2"/>
      <c r="P1306" s="3"/>
      <c r="Q1306" s="3"/>
      <c r="R1306" s="3"/>
      <c r="S1306" s="3"/>
      <c r="T1306" s="3"/>
      <c r="U1306" s="4"/>
      <c r="V1306" s="8">
        <f>ROUND(40,2)</f>
        <v>40</v>
      </c>
      <c r="W1306" s="9"/>
      <c r="X1306" s="9"/>
      <c r="Y1306" s="9"/>
      <c r="Z1306" s="9"/>
      <c r="AA1306" s="10"/>
      <c r="AB1306" s="8">
        <f>ROUND(959.2,2)</f>
        <v>959.2</v>
      </c>
      <c r="AC1306" s="9"/>
      <c r="AD1306" s="9"/>
      <c r="AE1306" s="9"/>
      <c r="AF1306" s="10"/>
      <c r="AG1306" s="8">
        <f>ROUND(0,2)</f>
        <v>0</v>
      </c>
      <c r="AH1306" s="9"/>
      <c r="AI1306" s="9"/>
      <c r="AJ1306" s="9"/>
      <c r="AK1306" s="10"/>
    </row>
    <row r="1307" spans="1:37" x14ac:dyDescent="0.25">
      <c r="A1307" s="11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4"/>
      <c r="P1307" s="14"/>
      <c r="Q1307" s="14"/>
      <c r="R1307" s="14"/>
      <c r="S1307" s="14"/>
      <c r="T1307" s="14"/>
      <c r="U1307" s="14"/>
      <c r="V1307" s="15">
        <f>ROUND(40,2)</f>
        <v>40</v>
      </c>
      <c r="W1307" s="15"/>
      <c r="X1307" s="15"/>
      <c r="Y1307" s="15"/>
      <c r="Z1307" s="15"/>
      <c r="AA1307" s="15"/>
      <c r="AB1307" s="15">
        <f>ROUND(959.2,2)</f>
        <v>959.2</v>
      </c>
      <c r="AC1307" s="15"/>
      <c r="AD1307" s="15"/>
      <c r="AE1307" s="15"/>
      <c r="AF1307" s="15"/>
      <c r="AG1307" s="15">
        <f>ROUND(0,2)</f>
        <v>0</v>
      </c>
      <c r="AH1307" s="15"/>
      <c r="AI1307" s="15"/>
      <c r="AJ1307" s="15"/>
      <c r="AK1307" s="16"/>
    </row>
    <row r="1308" spans="1:37" x14ac:dyDescent="0.25">
      <c r="A1308" s="11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4" t="s">
        <v>75</v>
      </c>
      <c r="P1308" s="14"/>
      <c r="Q1308" s="14"/>
      <c r="R1308" s="14"/>
      <c r="S1308" s="14"/>
      <c r="T1308" s="14"/>
      <c r="U1308" s="14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24"/>
    </row>
    <row r="1309" spans="1:37" x14ac:dyDescent="0.25">
      <c r="A1309" s="2"/>
      <c r="B1309" s="3"/>
      <c r="C1309" s="3"/>
      <c r="D1309" s="3"/>
      <c r="E1309" s="3"/>
      <c r="F1309" s="4"/>
      <c r="G1309" s="2"/>
      <c r="H1309" s="3"/>
      <c r="I1309" s="3"/>
      <c r="J1309" s="3"/>
      <c r="K1309" s="3"/>
      <c r="L1309" s="3"/>
      <c r="M1309" s="3"/>
      <c r="N1309" s="4"/>
      <c r="O1309" s="2"/>
      <c r="P1309" s="3"/>
      <c r="Q1309" s="3"/>
      <c r="R1309" s="3"/>
      <c r="S1309" s="3"/>
      <c r="T1309" s="3"/>
      <c r="U1309" s="4"/>
      <c r="V1309" s="8">
        <f>ROUND(40,2)</f>
        <v>40</v>
      </c>
      <c r="W1309" s="9"/>
      <c r="X1309" s="9"/>
      <c r="Y1309" s="9"/>
      <c r="Z1309" s="9"/>
      <c r="AA1309" s="10"/>
      <c r="AB1309" s="8">
        <f>ROUND(1014.4,2)</f>
        <v>1014.4</v>
      </c>
      <c r="AC1309" s="9"/>
      <c r="AD1309" s="9"/>
      <c r="AE1309" s="9"/>
      <c r="AF1309" s="10"/>
      <c r="AG1309" s="8">
        <f>ROUND(0,2)</f>
        <v>0</v>
      </c>
      <c r="AH1309" s="9"/>
      <c r="AI1309" s="9"/>
      <c r="AJ1309" s="9"/>
      <c r="AK1309" s="10"/>
    </row>
    <row r="1310" spans="1:37" x14ac:dyDescent="0.25">
      <c r="A1310" s="11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4"/>
      <c r="P1310" s="14"/>
      <c r="Q1310" s="14"/>
      <c r="R1310" s="14"/>
      <c r="S1310" s="14"/>
      <c r="T1310" s="14"/>
      <c r="U1310" s="14"/>
      <c r="V1310" s="15">
        <f>ROUND(40,2)</f>
        <v>40</v>
      </c>
      <c r="W1310" s="15"/>
      <c r="X1310" s="15"/>
      <c r="Y1310" s="15"/>
      <c r="Z1310" s="15"/>
      <c r="AA1310" s="15"/>
      <c r="AB1310" s="15">
        <f>ROUND(1014.4,2)</f>
        <v>1014.4</v>
      </c>
      <c r="AC1310" s="15"/>
      <c r="AD1310" s="15"/>
      <c r="AE1310" s="15"/>
      <c r="AF1310" s="15"/>
      <c r="AG1310" s="15">
        <f>ROUND(0,2)</f>
        <v>0</v>
      </c>
      <c r="AH1310" s="15"/>
      <c r="AI1310" s="15"/>
      <c r="AJ1310" s="15"/>
      <c r="AK1310" s="16"/>
    </row>
    <row r="1311" spans="1:37" x14ac:dyDescent="0.25">
      <c r="A1311" s="11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4" t="s">
        <v>87</v>
      </c>
      <c r="P1311" s="14"/>
      <c r="Q1311" s="14"/>
      <c r="R1311" s="14"/>
      <c r="S1311" s="14"/>
      <c r="T1311" s="14"/>
      <c r="U1311" s="14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24"/>
    </row>
    <row r="1312" spans="1:37" x14ac:dyDescent="0.25">
      <c r="A1312" s="2"/>
      <c r="B1312" s="3"/>
      <c r="C1312" s="3"/>
      <c r="D1312" s="3"/>
      <c r="E1312" s="3"/>
      <c r="F1312" s="4"/>
      <c r="G1312" s="2"/>
      <c r="H1312" s="3"/>
      <c r="I1312" s="3"/>
      <c r="J1312" s="3"/>
      <c r="K1312" s="3"/>
      <c r="L1312" s="3"/>
      <c r="M1312" s="3"/>
      <c r="N1312" s="4"/>
      <c r="O1312" s="2"/>
      <c r="P1312" s="3"/>
      <c r="Q1312" s="3"/>
      <c r="R1312" s="3"/>
      <c r="S1312" s="3"/>
      <c r="T1312" s="3"/>
      <c r="U1312" s="4"/>
      <c r="V1312" s="8">
        <f>ROUND(40,2)</f>
        <v>40</v>
      </c>
      <c r="W1312" s="9"/>
      <c r="X1312" s="9"/>
      <c r="Y1312" s="9"/>
      <c r="Z1312" s="9"/>
      <c r="AA1312" s="10"/>
      <c r="AB1312" s="8">
        <f>ROUND(959.2,2)</f>
        <v>959.2</v>
      </c>
      <c r="AC1312" s="9"/>
      <c r="AD1312" s="9"/>
      <c r="AE1312" s="9"/>
      <c r="AF1312" s="10"/>
      <c r="AG1312" s="8">
        <f>ROUND(0,2)</f>
        <v>0</v>
      </c>
      <c r="AH1312" s="9"/>
      <c r="AI1312" s="9"/>
      <c r="AJ1312" s="9"/>
      <c r="AK1312" s="10"/>
    </row>
    <row r="1313" spans="1:37" x14ac:dyDescent="0.25">
      <c r="A1313" s="11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4"/>
      <c r="P1313" s="14"/>
      <c r="Q1313" s="14"/>
      <c r="R1313" s="14"/>
      <c r="S1313" s="14"/>
      <c r="T1313" s="14"/>
      <c r="U1313" s="14"/>
      <c r="V1313" s="15">
        <f>ROUND(40,2)</f>
        <v>40</v>
      </c>
      <c r="W1313" s="15"/>
      <c r="X1313" s="15"/>
      <c r="Y1313" s="15"/>
      <c r="Z1313" s="15"/>
      <c r="AA1313" s="15"/>
      <c r="AB1313" s="15">
        <f>ROUND(959.2,2)</f>
        <v>959.2</v>
      </c>
      <c r="AC1313" s="15"/>
      <c r="AD1313" s="15"/>
      <c r="AE1313" s="15"/>
      <c r="AF1313" s="15"/>
      <c r="AG1313" s="15">
        <f>ROUND(0,2)</f>
        <v>0</v>
      </c>
      <c r="AH1313" s="15"/>
      <c r="AI1313" s="15"/>
      <c r="AJ1313" s="15"/>
      <c r="AK1313" s="16"/>
    </row>
    <row r="1314" spans="1:37" x14ac:dyDescent="0.25">
      <c r="A1314" s="11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4" t="s">
        <v>93</v>
      </c>
      <c r="P1314" s="14"/>
      <c r="Q1314" s="14"/>
      <c r="R1314" s="14"/>
      <c r="S1314" s="14"/>
      <c r="T1314" s="14"/>
      <c r="U1314" s="14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24"/>
    </row>
    <row r="1315" spans="1:37" x14ac:dyDescent="0.25">
      <c r="A1315" s="2"/>
      <c r="B1315" s="3"/>
      <c r="C1315" s="3"/>
      <c r="D1315" s="3"/>
      <c r="E1315" s="3"/>
      <c r="F1315" s="4"/>
      <c r="G1315" s="2"/>
      <c r="H1315" s="3"/>
      <c r="I1315" s="3"/>
      <c r="J1315" s="3"/>
      <c r="K1315" s="3"/>
      <c r="L1315" s="3"/>
      <c r="M1315" s="3"/>
      <c r="N1315" s="4"/>
      <c r="O1315" s="2"/>
      <c r="P1315" s="3"/>
      <c r="Q1315" s="3"/>
      <c r="R1315" s="3"/>
      <c r="S1315" s="3"/>
      <c r="T1315" s="3"/>
      <c r="U1315" s="4"/>
      <c r="V1315" s="8">
        <f>ROUND(40,2)</f>
        <v>40</v>
      </c>
      <c r="W1315" s="9"/>
      <c r="X1315" s="9"/>
      <c r="Y1315" s="9"/>
      <c r="Z1315" s="9"/>
      <c r="AA1315" s="10"/>
      <c r="AB1315" s="8">
        <f>ROUND(959.2,2)</f>
        <v>959.2</v>
      </c>
      <c r="AC1315" s="9"/>
      <c r="AD1315" s="9"/>
      <c r="AE1315" s="9"/>
      <c r="AF1315" s="10"/>
      <c r="AG1315" s="8">
        <f>ROUND(0,2)</f>
        <v>0</v>
      </c>
      <c r="AH1315" s="9"/>
      <c r="AI1315" s="9"/>
      <c r="AJ1315" s="9"/>
      <c r="AK1315" s="10"/>
    </row>
    <row r="1316" spans="1:37" x14ac:dyDescent="0.25">
      <c r="A1316" s="11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4"/>
      <c r="P1316" s="14"/>
      <c r="Q1316" s="14"/>
      <c r="R1316" s="14"/>
      <c r="S1316" s="14"/>
      <c r="T1316" s="14"/>
      <c r="U1316" s="14"/>
      <c r="V1316" s="15">
        <f>ROUND(40,2)</f>
        <v>40</v>
      </c>
      <c r="W1316" s="15"/>
      <c r="X1316" s="15"/>
      <c r="Y1316" s="15"/>
      <c r="Z1316" s="15"/>
      <c r="AA1316" s="15"/>
      <c r="AB1316" s="15">
        <f>ROUND(959.2,2)</f>
        <v>959.2</v>
      </c>
      <c r="AC1316" s="15"/>
      <c r="AD1316" s="15"/>
      <c r="AE1316" s="15"/>
      <c r="AF1316" s="15"/>
      <c r="AG1316" s="15">
        <f>ROUND(0,2)</f>
        <v>0</v>
      </c>
      <c r="AH1316" s="15"/>
      <c r="AI1316" s="15"/>
      <c r="AJ1316" s="15"/>
      <c r="AK1316" s="16"/>
    </row>
    <row r="1317" spans="1:37" x14ac:dyDescent="0.25">
      <c r="A1317" s="20"/>
      <c r="B1317" s="21"/>
      <c r="C1317" s="21"/>
      <c r="D1317" s="21"/>
      <c r="E1317" s="21"/>
      <c r="F1317" s="21"/>
      <c r="G1317" s="21" t="s">
        <v>112</v>
      </c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  <c r="AE1317" s="21"/>
      <c r="AF1317" s="21"/>
      <c r="AG1317" s="21"/>
      <c r="AH1317" s="21"/>
      <c r="AI1317" s="21"/>
      <c r="AJ1317" s="21"/>
      <c r="AK1317" s="22"/>
    </row>
    <row r="1318" spans="1:37" x14ac:dyDescent="0.25">
      <c r="A1318" s="11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4" t="s">
        <v>50</v>
      </c>
      <c r="P1318" s="14"/>
      <c r="Q1318" s="14"/>
      <c r="R1318" s="14"/>
      <c r="S1318" s="14"/>
      <c r="T1318" s="14"/>
      <c r="U1318" s="14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24"/>
    </row>
    <row r="1319" spans="1:37" x14ac:dyDescent="0.25">
      <c r="A1319" s="2"/>
      <c r="B1319" s="3"/>
      <c r="C1319" s="3"/>
      <c r="D1319" s="3"/>
      <c r="E1319" s="3"/>
      <c r="F1319" s="4"/>
      <c r="G1319" s="2"/>
      <c r="H1319" s="3"/>
      <c r="I1319" s="3"/>
      <c r="J1319" s="3"/>
      <c r="K1319" s="3"/>
      <c r="L1319" s="3"/>
      <c r="M1319" s="3"/>
      <c r="N1319" s="4"/>
      <c r="O1319" s="2"/>
      <c r="P1319" s="3"/>
      <c r="Q1319" s="3"/>
      <c r="R1319" s="3"/>
      <c r="S1319" s="3"/>
      <c r="T1319" s="3"/>
      <c r="U1319" s="4"/>
      <c r="V1319" s="8">
        <f>ROUND(8,2)</f>
        <v>8</v>
      </c>
      <c r="W1319" s="9"/>
      <c r="X1319" s="9"/>
      <c r="Y1319" s="9"/>
      <c r="Z1319" s="9"/>
      <c r="AA1319" s="10"/>
      <c r="AB1319" s="8">
        <f>ROUND(287.76,2)</f>
        <v>287.76</v>
      </c>
      <c r="AC1319" s="9"/>
      <c r="AD1319" s="9"/>
      <c r="AE1319" s="9"/>
      <c r="AF1319" s="10"/>
      <c r="AG1319" s="8">
        <f>ROUND(0,2)</f>
        <v>0</v>
      </c>
      <c r="AH1319" s="9"/>
      <c r="AI1319" s="9"/>
      <c r="AJ1319" s="9"/>
      <c r="AK1319" s="10"/>
    </row>
    <row r="1320" spans="1:37" x14ac:dyDescent="0.25">
      <c r="A1320" s="11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4"/>
      <c r="P1320" s="14"/>
      <c r="Q1320" s="14"/>
      <c r="R1320" s="14"/>
      <c r="S1320" s="14"/>
      <c r="T1320" s="14"/>
      <c r="U1320" s="14"/>
      <c r="V1320" s="15">
        <f>ROUND(8,2)</f>
        <v>8</v>
      </c>
      <c r="W1320" s="15"/>
      <c r="X1320" s="15"/>
      <c r="Y1320" s="15"/>
      <c r="Z1320" s="15"/>
      <c r="AA1320" s="15"/>
      <c r="AB1320" s="15">
        <f>ROUND(287.76,2)</f>
        <v>287.76</v>
      </c>
      <c r="AC1320" s="15"/>
      <c r="AD1320" s="15"/>
      <c r="AE1320" s="15"/>
      <c r="AF1320" s="15"/>
      <c r="AG1320" s="15">
        <f>ROUND(0,2)</f>
        <v>0</v>
      </c>
      <c r="AH1320" s="15"/>
      <c r="AI1320" s="15"/>
      <c r="AJ1320" s="15"/>
      <c r="AK1320" s="16"/>
    </row>
    <row r="1321" spans="1:37" x14ac:dyDescent="0.25">
      <c r="A1321" s="11"/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4" t="s">
        <v>70</v>
      </c>
      <c r="P1321" s="14"/>
      <c r="Q1321" s="14"/>
      <c r="R1321" s="14"/>
      <c r="S1321" s="14"/>
      <c r="T1321" s="14"/>
      <c r="U1321" s="14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24"/>
    </row>
    <row r="1322" spans="1:37" x14ac:dyDescent="0.25">
      <c r="A1322" s="2"/>
      <c r="B1322" s="3"/>
      <c r="C1322" s="3"/>
      <c r="D1322" s="3"/>
      <c r="E1322" s="3"/>
      <c r="F1322" s="4"/>
      <c r="G1322" s="2"/>
      <c r="H1322" s="3"/>
      <c r="I1322" s="3"/>
      <c r="J1322" s="3"/>
      <c r="K1322" s="3"/>
      <c r="L1322" s="3"/>
      <c r="M1322" s="3"/>
      <c r="N1322" s="4"/>
      <c r="O1322" s="2"/>
      <c r="P1322" s="3"/>
      <c r="Q1322" s="3"/>
      <c r="R1322" s="3"/>
      <c r="S1322" s="3"/>
      <c r="T1322" s="3"/>
      <c r="U1322" s="4"/>
      <c r="V1322" s="8">
        <f>ROUND(8,2)</f>
        <v>8</v>
      </c>
      <c r="W1322" s="9"/>
      <c r="X1322" s="9"/>
      <c r="Y1322" s="9"/>
      <c r="Z1322" s="9"/>
      <c r="AA1322" s="10"/>
      <c r="AB1322" s="8">
        <f>ROUND(287.76,2)</f>
        <v>287.76</v>
      </c>
      <c r="AC1322" s="9"/>
      <c r="AD1322" s="9"/>
      <c r="AE1322" s="9"/>
      <c r="AF1322" s="10"/>
      <c r="AG1322" s="8">
        <f>ROUND(0,2)</f>
        <v>0</v>
      </c>
      <c r="AH1322" s="9"/>
      <c r="AI1322" s="9"/>
      <c r="AJ1322" s="9"/>
      <c r="AK1322" s="10"/>
    </row>
    <row r="1323" spans="1:37" x14ac:dyDescent="0.25">
      <c r="A1323" s="11"/>
      <c r="B1323" s="12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4"/>
      <c r="P1323" s="14"/>
      <c r="Q1323" s="14"/>
      <c r="R1323" s="14"/>
      <c r="S1323" s="14"/>
      <c r="T1323" s="14"/>
      <c r="U1323" s="14"/>
      <c r="V1323" s="15">
        <f>ROUND(8,2)</f>
        <v>8</v>
      </c>
      <c r="W1323" s="15"/>
      <c r="X1323" s="15"/>
      <c r="Y1323" s="15"/>
      <c r="Z1323" s="15"/>
      <c r="AA1323" s="15"/>
      <c r="AB1323" s="15">
        <f>ROUND(287.76,2)</f>
        <v>287.76</v>
      </c>
      <c r="AC1323" s="15"/>
      <c r="AD1323" s="15"/>
      <c r="AE1323" s="15"/>
      <c r="AF1323" s="15"/>
      <c r="AG1323" s="15">
        <f>ROUND(0,2)</f>
        <v>0</v>
      </c>
      <c r="AH1323" s="15"/>
      <c r="AI1323" s="15"/>
      <c r="AJ1323" s="15"/>
      <c r="AK1323" s="16"/>
    </row>
    <row r="1324" spans="1:37" x14ac:dyDescent="0.25">
      <c r="A1324" s="11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4" t="s">
        <v>75</v>
      </c>
      <c r="P1324" s="14"/>
      <c r="Q1324" s="14"/>
      <c r="R1324" s="14"/>
      <c r="S1324" s="14"/>
      <c r="T1324" s="14"/>
      <c r="U1324" s="14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24"/>
    </row>
    <row r="1325" spans="1:37" x14ac:dyDescent="0.25">
      <c r="A1325" s="2"/>
      <c r="B1325" s="3"/>
      <c r="C1325" s="3"/>
      <c r="D1325" s="3"/>
      <c r="E1325" s="3"/>
      <c r="F1325" s="4"/>
      <c r="G1325" s="2"/>
      <c r="H1325" s="3"/>
      <c r="I1325" s="3"/>
      <c r="J1325" s="3"/>
      <c r="K1325" s="3"/>
      <c r="L1325" s="3"/>
      <c r="M1325" s="3"/>
      <c r="N1325" s="4"/>
      <c r="O1325" s="2"/>
      <c r="P1325" s="3"/>
      <c r="Q1325" s="3"/>
      <c r="R1325" s="3"/>
      <c r="S1325" s="3"/>
      <c r="T1325" s="3"/>
      <c r="U1325" s="4"/>
      <c r="V1325" s="8">
        <f>ROUND(9.25,2)</f>
        <v>9.25</v>
      </c>
      <c r="W1325" s="9"/>
      <c r="X1325" s="9"/>
      <c r="Y1325" s="9"/>
      <c r="Z1325" s="9"/>
      <c r="AA1325" s="10"/>
      <c r="AB1325" s="8">
        <f>ROUND(351.87,2)</f>
        <v>351.87</v>
      </c>
      <c r="AC1325" s="9"/>
      <c r="AD1325" s="9"/>
      <c r="AE1325" s="9"/>
      <c r="AF1325" s="10"/>
      <c r="AG1325" s="8">
        <f>ROUND(0,2)</f>
        <v>0</v>
      </c>
      <c r="AH1325" s="9"/>
      <c r="AI1325" s="9"/>
      <c r="AJ1325" s="9"/>
      <c r="AK1325" s="10"/>
    </row>
    <row r="1326" spans="1:37" x14ac:dyDescent="0.25">
      <c r="A1326" s="11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4"/>
      <c r="P1326" s="14"/>
      <c r="Q1326" s="14"/>
      <c r="R1326" s="14"/>
      <c r="S1326" s="14"/>
      <c r="T1326" s="14"/>
      <c r="U1326" s="14"/>
      <c r="V1326" s="15">
        <f>ROUND(9.25,2)</f>
        <v>9.25</v>
      </c>
      <c r="W1326" s="15"/>
      <c r="X1326" s="15"/>
      <c r="Y1326" s="15"/>
      <c r="Z1326" s="15"/>
      <c r="AA1326" s="15"/>
      <c r="AB1326" s="15">
        <f>ROUND(351.87,2)</f>
        <v>351.87</v>
      </c>
      <c r="AC1326" s="15"/>
      <c r="AD1326" s="15"/>
      <c r="AE1326" s="15"/>
      <c r="AF1326" s="15"/>
      <c r="AG1326" s="15">
        <f>ROUND(0,2)</f>
        <v>0</v>
      </c>
      <c r="AH1326" s="15"/>
      <c r="AI1326" s="15"/>
      <c r="AJ1326" s="15"/>
      <c r="AK1326" s="16"/>
    </row>
    <row r="1327" spans="1:37" x14ac:dyDescent="0.25">
      <c r="A1327" s="11"/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4" t="s">
        <v>87</v>
      </c>
      <c r="P1327" s="14"/>
      <c r="Q1327" s="14"/>
      <c r="R1327" s="14"/>
      <c r="S1327" s="14"/>
      <c r="T1327" s="14"/>
      <c r="U1327" s="14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24"/>
    </row>
    <row r="1328" spans="1:37" x14ac:dyDescent="0.25">
      <c r="A1328" s="2"/>
      <c r="B1328" s="3"/>
      <c r="C1328" s="3"/>
      <c r="D1328" s="3"/>
      <c r="E1328" s="3"/>
      <c r="F1328" s="4"/>
      <c r="G1328" s="2"/>
      <c r="H1328" s="3"/>
      <c r="I1328" s="3"/>
      <c r="J1328" s="3"/>
      <c r="K1328" s="3"/>
      <c r="L1328" s="3"/>
      <c r="M1328" s="3"/>
      <c r="N1328" s="4"/>
      <c r="O1328" s="2"/>
      <c r="P1328" s="3"/>
      <c r="Q1328" s="3"/>
      <c r="R1328" s="3"/>
      <c r="S1328" s="3"/>
      <c r="T1328" s="3"/>
      <c r="U1328" s="4"/>
      <c r="V1328" s="8">
        <f>ROUND(8,2)</f>
        <v>8</v>
      </c>
      <c r="W1328" s="9"/>
      <c r="X1328" s="9"/>
      <c r="Y1328" s="9"/>
      <c r="Z1328" s="9"/>
      <c r="AA1328" s="10"/>
      <c r="AB1328" s="8">
        <f>ROUND(287.76,2)</f>
        <v>287.76</v>
      </c>
      <c r="AC1328" s="9"/>
      <c r="AD1328" s="9"/>
      <c r="AE1328" s="9"/>
      <c r="AF1328" s="10"/>
      <c r="AG1328" s="8">
        <f>ROUND(0,2)</f>
        <v>0</v>
      </c>
      <c r="AH1328" s="9"/>
      <c r="AI1328" s="9"/>
      <c r="AJ1328" s="9"/>
      <c r="AK1328" s="10"/>
    </row>
    <row r="1329" spans="1:37" x14ac:dyDescent="0.25">
      <c r="A1329" s="11"/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4"/>
      <c r="P1329" s="14"/>
      <c r="Q1329" s="14"/>
      <c r="R1329" s="14"/>
      <c r="S1329" s="14"/>
      <c r="T1329" s="14"/>
      <c r="U1329" s="14"/>
      <c r="V1329" s="15">
        <f>ROUND(8,2)</f>
        <v>8</v>
      </c>
      <c r="W1329" s="15"/>
      <c r="X1329" s="15"/>
      <c r="Y1329" s="15"/>
      <c r="Z1329" s="15"/>
      <c r="AA1329" s="15"/>
      <c r="AB1329" s="15">
        <f>ROUND(287.76,2)</f>
        <v>287.76</v>
      </c>
      <c r="AC1329" s="15"/>
      <c r="AD1329" s="15"/>
      <c r="AE1329" s="15"/>
      <c r="AF1329" s="15"/>
      <c r="AG1329" s="15">
        <f>ROUND(0,2)</f>
        <v>0</v>
      </c>
      <c r="AH1329" s="15"/>
      <c r="AI1329" s="15"/>
      <c r="AJ1329" s="15"/>
      <c r="AK1329" s="16"/>
    </row>
    <row r="1330" spans="1:37" x14ac:dyDescent="0.25">
      <c r="A1330" s="11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4" t="s">
        <v>93</v>
      </c>
      <c r="P1330" s="14"/>
      <c r="Q1330" s="14"/>
      <c r="R1330" s="14"/>
      <c r="S1330" s="14"/>
      <c r="T1330" s="14"/>
      <c r="U1330" s="14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24"/>
    </row>
    <row r="1331" spans="1:37" x14ac:dyDescent="0.25">
      <c r="A1331" s="2"/>
      <c r="B1331" s="3"/>
      <c r="C1331" s="3"/>
      <c r="D1331" s="3"/>
      <c r="E1331" s="3"/>
      <c r="F1331" s="4"/>
      <c r="G1331" s="2"/>
      <c r="H1331" s="3"/>
      <c r="I1331" s="3"/>
      <c r="J1331" s="3"/>
      <c r="K1331" s="3"/>
      <c r="L1331" s="3"/>
      <c r="M1331" s="3"/>
      <c r="N1331" s="4"/>
      <c r="O1331" s="2"/>
      <c r="P1331" s="3"/>
      <c r="Q1331" s="3"/>
      <c r="R1331" s="3"/>
      <c r="S1331" s="3"/>
      <c r="T1331" s="3"/>
      <c r="U1331" s="4"/>
      <c r="V1331" s="8">
        <f>ROUND(8,2)</f>
        <v>8</v>
      </c>
      <c r="W1331" s="9"/>
      <c r="X1331" s="9"/>
      <c r="Y1331" s="9"/>
      <c r="Z1331" s="9"/>
      <c r="AA1331" s="10"/>
      <c r="AB1331" s="8">
        <f>ROUND(287.76,2)</f>
        <v>287.76</v>
      </c>
      <c r="AC1331" s="9"/>
      <c r="AD1331" s="9"/>
      <c r="AE1331" s="9"/>
      <c r="AF1331" s="10"/>
      <c r="AG1331" s="8">
        <f>ROUND(0,2)</f>
        <v>0</v>
      </c>
      <c r="AH1331" s="9"/>
      <c r="AI1331" s="9"/>
      <c r="AJ1331" s="9"/>
      <c r="AK1331" s="10"/>
    </row>
    <row r="1332" spans="1:37" x14ac:dyDescent="0.25">
      <c r="A1332" s="11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4"/>
      <c r="P1332" s="14"/>
      <c r="Q1332" s="14"/>
      <c r="R1332" s="14"/>
      <c r="S1332" s="14"/>
      <c r="T1332" s="14"/>
      <c r="U1332" s="14"/>
      <c r="V1332" s="15">
        <f>ROUND(8,2)</f>
        <v>8</v>
      </c>
      <c r="W1332" s="15"/>
      <c r="X1332" s="15"/>
      <c r="Y1332" s="15"/>
      <c r="Z1332" s="15"/>
      <c r="AA1332" s="15"/>
      <c r="AB1332" s="15">
        <f>ROUND(287.76,2)</f>
        <v>287.76</v>
      </c>
      <c r="AC1332" s="15"/>
      <c r="AD1332" s="15"/>
      <c r="AE1332" s="15"/>
      <c r="AF1332" s="15"/>
      <c r="AG1332" s="15">
        <f>ROUND(0,2)</f>
        <v>0</v>
      </c>
      <c r="AH1332" s="15"/>
      <c r="AI1332" s="15"/>
      <c r="AJ1332" s="15"/>
      <c r="AK1332" s="16"/>
    </row>
    <row r="1333" spans="1:37" x14ac:dyDescent="0.25">
      <c r="A1333" s="20"/>
      <c r="B1333" s="21"/>
      <c r="C1333" s="21"/>
      <c r="D1333" s="21"/>
      <c r="E1333" s="21"/>
      <c r="F1333" s="21"/>
      <c r="G1333" s="21" t="s">
        <v>107</v>
      </c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  <c r="AE1333" s="21"/>
      <c r="AF1333" s="21"/>
      <c r="AG1333" s="21"/>
      <c r="AH1333" s="21"/>
      <c r="AI1333" s="21"/>
      <c r="AJ1333" s="21"/>
      <c r="AK1333" s="22"/>
    </row>
    <row r="1334" spans="1:37" x14ac:dyDescent="0.25">
      <c r="A1334" s="11"/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4" t="s">
        <v>50</v>
      </c>
      <c r="P1334" s="14"/>
      <c r="Q1334" s="14"/>
      <c r="R1334" s="14"/>
      <c r="S1334" s="14"/>
      <c r="T1334" s="14"/>
      <c r="U1334" s="14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24"/>
    </row>
    <row r="1335" spans="1:37" x14ac:dyDescent="0.25">
      <c r="A1335" s="2"/>
      <c r="B1335" s="3"/>
      <c r="C1335" s="3"/>
      <c r="D1335" s="3"/>
      <c r="E1335" s="3"/>
      <c r="F1335" s="4"/>
      <c r="G1335" s="2"/>
      <c r="H1335" s="3"/>
      <c r="I1335" s="3"/>
      <c r="J1335" s="3"/>
      <c r="K1335" s="3"/>
      <c r="L1335" s="3"/>
      <c r="M1335" s="3"/>
      <c r="N1335" s="4"/>
      <c r="O1335" s="2"/>
      <c r="P1335" s="3"/>
      <c r="Q1335" s="3"/>
      <c r="R1335" s="3"/>
      <c r="S1335" s="3"/>
      <c r="T1335" s="3"/>
      <c r="U1335" s="4"/>
      <c r="V1335" s="8">
        <f>ROUND(48,2)</f>
        <v>48</v>
      </c>
      <c r="W1335" s="9"/>
      <c r="X1335" s="9"/>
      <c r="Y1335" s="9"/>
      <c r="Z1335" s="9"/>
      <c r="AA1335" s="10"/>
      <c r="AB1335" s="8">
        <f>ROUND(1246.96,2)</f>
        <v>1246.96</v>
      </c>
      <c r="AC1335" s="9"/>
      <c r="AD1335" s="9"/>
      <c r="AE1335" s="9"/>
      <c r="AF1335" s="10"/>
      <c r="AG1335" s="8">
        <f>ROUND(0,2)</f>
        <v>0</v>
      </c>
      <c r="AH1335" s="9"/>
      <c r="AI1335" s="9"/>
      <c r="AJ1335" s="9"/>
      <c r="AK1335" s="10"/>
    </row>
    <row r="1336" spans="1:37" x14ac:dyDescent="0.25">
      <c r="A1336" s="11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4"/>
      <c r="P1336" s="14"/>
      <c r="Q1336" s="14"/>
      <c r="R1336" s="14"/>
      <c r="S1336" s="14"/>
      <c r="T1336" s="14"/>
      <c r="U1336" s="14"/>
      <c r="V1336" s="15">
        <f>ROUND(48,2)</f>
        <v>48</v>
      </c>
      <c r="W1336" s="15"/>
      <c r="X1336" s="15"/>
      <c r="Y1336" s="15"/>
      <c r="Z1336" s="15"/>
      <c r="AA1336" s="15"/>
      <c r="AB1336" s="15">
        <f>ROUND(1246.96,2)</f>
        <v>1246.96</v>
      </c>
      <c r="AC1336" s="15"/>
      <c r="AD1336" s="15"/>
      <c r="AE1336" s="15"/>
      <c r="AF1336" s="15"/>
      <c r="AG1336" s="15">
        <f>ROUND(0,2)</f>
        <v>0</v>
      </c>
      <c r="AH1336" s="15"/>
      <c r="AI1336" s="15"/>
      <c r="AJ1336" s="15"/>
      <c r="AK1336" s="16"/>
    </row>
    <row r="1337" spans="1:37" x14ac:dyDescent="0.25">
      <c r="A1337" s="11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4" t="s">
        <v>70</v>
      </c>
      <c r="P1337" s="14"/>
      <c r="Q1337" s="14"/>
      <c r="R1337" s="14"/>
      <c r="S1337" s="14"/>
      <c r="T1337" s="14"/>
      <c r="U1337" s="14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24"/>
    </row>
    <row r="1338" spans="1:37" x14ac:dyDescent="0.25">
      <c r="A1338" s="2"/>
      <c r="B1338" s="3"/>
      <c r="C1338" s="3"/>
      <c r="D1338" s="3"/>
      <c r="E1338" s="3"/>
      <c r="F1338" s="4"/>
      <c r="G1338" s="2"/>
      <c r="H1338" s="3"/>
      <c r="I1338" s="3"/>
      <c r="J1338" s="3"/>
      <c r="K1338" s="3"/>
      <c r="L1338" s="3"/>
      <c r="M1338" s="3"/>
      <c r="N1338" s="4"/>
      <c r="O1338" s="2"/>
      <c r="P1338" s="3"/>
      <c r="Q1338" s="3"/>
      <c r="R1338" s="3"/>
      <c r="S1338" s="3"/>
      <c r="T1338" s="3"/>
      <c r="U1338" s="4"/>
      <c r="V1338" s="8">
        <f>ROUND(48,2)</f>
        <v>48</v>
      </c>
      <c r="W1338" s="9"/>
      <c r="X1338" s="9"/>
      <c r="Y1338" s="9"/>
      <c r="Z1338" s="9"/>
      <c r="AA1338" s="10"/>
      <c r="AB1338" s="8">
        <f>ROUND(1246.96,2)</f>
        <v>1246.96</v>
      </c>
      <c r="AC1338" s="9"/>
      <c r="AD1338" s="9"/>
      <c r="AE1338" s="9"/>
      <c r="AF1338" s="10"/>
      <c r="AG1338" s="8">
        <f>ROUND(0,2)</f>
        <v>0</v>
      </c>
      <c r="AH1338" s="9"/>
      <c r="AI1338" s="9"/>
      <c r="AJ1338" s="9"/>
      <c r="AK1338" s="10"/>
    </row>
    <row r="1339" spans="1:37" x14ac:dyDescent="0.25">
      <c r="A1339" s="11"/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4"/>
      <c r="P1339" s="14"/>
      <c r="Q1339" s="14"/>
      <c r="R1339" s="14"/>
      <c r="S1339" s="14"/>
      <c r="T1339" s="14"/>
      <c r="U1339" s="14"/>
      <c r="V1339" s="15">
        <f>ROUND(48,2)</f>
        <v>48</v>
      </c>
      <c r="W1339" s="15"/>
      <c r="X1339" s="15"/>
      <c r="Y1339" s="15"/>
      <c r="Z1339" s="15"/>
      <c r="AA1339" s="15"/>
      <c r="AB1339" s="15">
        <f>ROUND(1246.96,2)</f>
        <v>1246.96</v>
      </c>
      <c r="AC1339" s="15"/>
      <c r="AD1339" s="15"/>
      <c r="AE1339" s="15"/>
      <c r="AF1339" s="15"/>
      <c r="AG1339" s="15">
        <f>ROUND(0,2)</f>
        <v>0</v>
      </c>
      <c r="AH1339" s="15"/>
      <c r="AI1339" s="15"/>
      <c r="AJ1339" s="15"/>
      <c r="AK1339" s="16"/>
    </row>
    <row r="1340" spans="1:37" x14ac:dyDescent="0.25">
      <c r="A1340" s="11"/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4" t="s">
        <v>75</v>
      </c>
      <c r="P1340" s="14"/>
      <c r="Q1340" s="14"/>
      <c r="R1340" s="14"/>
      <c r="S1340" s="14"/>
      <c r="T1340" s="14"/>
      <c r="U1340" s="14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24"/>
    </row>
    <row r="1341" spans="1:37" x14ac:dyDescent="0.25">
      <c r="A1341" s="2"/>
      <c r="B1341" s="3"/>
      <c r="C1341" s="3"/>
      <c r="D1341" s="3"/>
      <c r="E1341" s="3"/>
      <c r="F1341" s="4"/>
      <c r="G1341" s="2"/>
      <c r="H1341" s="3"/>
      <c r="I1341" s="3"/>
      <c r="J1341" s="3"/>
      <c r="K1341" s="3"/>
      <c r="L1341" s="3"/>
      <c r="M1341" s="3"/>
      <c r="N1341" s="4"/>
      <c r="O1341" s="2"/>
      <c r="P1341" s="3"/>
      <c r="Q1341" s="3"/>
      <c r="R1341" s="3"/>
      <c r="S1341" s="3"/>
      <c r="T1341" s="3"/>
      <c r="U1341" s="4"/>
      <c r="V1341" s="8">
        <f>ROUND(49.25,2)</f>
        <v>49.25</v>
      </c>
      <c r="W1341" s="9"/>
      <c r="X1341" s="9"/>
      <c r="Y1341" s="9"/>
      <c r="Z1341" s="9"/>
      <c r="AA1341" s="10"/>
      <c r="AB1341" s="8">
        <f>ROUND(1366.27,2)</f>
        <v>1366.27</v>
      </c>
      <c r="AC1341" s="9"/>
      <c r="AD1341" s="9"/>
      <c r="AE1341" s="9"/>
      <c r="AF1341" s="10"/>
      <c r="AG1341" s="8">
        <f>ROUND(0,2)</f>
        <v>0</v>
      </c>
      <c r="AH1341" s="9"/>
      <c r="AI1341" s="9"/>
      <c r="AJ1341" s="9"/>
      <c r="AK1341" s="10"/>
    </row>
    <row r="1342" spans="1:37" x14ac:dyDescent="0.25">
      <c r="A1342" s="11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4"/>
      <c r="P1342" s="14"/>
      <c r="Q1342" s="14"/>
      <c r="R1342" s="14"/>
      <c r="S1342" s="14"/>
      <c r="T1342" s="14"/>
      <c r="U1342" s="14"/>
      <c r="V1342" s="15">
        <f>ROUND(49.25,2)</f>
        <v>49.25</v>
      </c>
      <c r="W1342" s="15"/>
      <c r="X1342" s="15"/>
      <c r="Y1342" s="15"/>
      <c r="Z1342" s="15"/>
      <c r="AA1342" s="15"/>
      <c r="AB1342" s="15">
        <f>ROUND(1366.27,2)</f>
        <v>1366.27</v>
      </c>
      <c r="AC1342" s="15"/>
      <c r="AD1342" s="15"/>
      <c r="AE1342" s="15"/>
      <c r="AF1342" s="15"/>
      <c r="AG1342" s="15">
        <f>ROUND(0,2)</f>
        <v>0</v>
      </c>
      <c r="AH1342" s="15"/>
      <c r="AI1342" s="15"/>
      <c r="AJ1342" s="15"/>
      <c r="AK1342" s="16"/>
    </row>
    <row r="1343" spans="1:37" x14ac:dyDescent="0.25">
      <c r="A1343" s="11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4" t="s">
        <v>87</v>
      </c>
      <c r="P1343" s="14"/>
      <c r="Q1343" s="14"/>
      <c r="R1343" s="14"/>
      <c r="S1343" s="14"/>
      <c r="T1343" s="14"/>
      <c r="U1343" s="14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24"/>
    </row>
    <row r="1344" spans="1:37" x14ac:dyDescent="0.25">
      <c r="A1344" s="2"/>
      <c r="B1344" s="3"/>
      <c r="C1344" s="3"/>
      <c r="D1344" s="3"/>
      <c r="E1344" s="3"/>
      <c r="F1344" s="4"/>
      <c r="G1344" s="2"/>
      <c r="H1344" s="3"/>
      <c r="I1344" s="3"/>
      <c r="J1344" s="3"/>
      <c r="K1344" s="3"/>
      <c r="L1344" s="3"/>
      <c r="M1344" s="3"/>
      <c r="N1344" s="4"/>
      <c r="O1344" s="2"/>
      <c r="P1344" s="3"/>
      <c r="Q1344" s="3"/>
      <c r="R1344" s="3"/>
      <c r="S1344" s="3"/>
      <c r="T1344" s="3"/>
      <c r="U1344" s="4"/>
      <c r="V1344" s="8">
        <f>ROUND(48,2)</f>
        <v>48</v>
      </c>
      <c r="W1344" s="9"/>
      <c r="X1344" s="9"/>
      <c r="Y1344" s="9"/>
      <c r="Z1344" s="9"/>
      <c r="AA1344" s="10"/>
      <c r="AB1344" s="8">
        <f>ROUND(1246.96,2)</f>
        <v>1246.96</v>
      </c>
      <c r="AC1344" s="9"/>
      <c r="AD1344" s="9"/>
      <c r="AE1344" s="9"/>
      <c r="AF1344" s="10"/>
      <c r="AG1344" s="8">
        <f>ROUND(0,2)</f>
        <v>0</v>
      </c>
      <c r="AH1344" s="9"/>
      <c r="AI1344" s="9"/>
      <c r="AJ1344" s="9"/>
      <c r="AK1344" s="10"/>
    </row>
    <row r="1345" spans="1:37" x14ac:dyDescent="0.25">
      <c r="A1345" s="11"/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4"/>
      <c r="P1345" s="14"/>
      <c r="Q1345" s="14"/>
      <c r="R1345" s="14"/>
      <c r="S1345" s="14"/>
      <c r="T1345" s="14"/>
      <c r="U1345" s="14"/>
      <c r="V1345" s="15">
        <f>ROUND(48,2)</f>
        <v>48</v>
      </c>
      <c r="W1345" s="15"/>
      <c r="X1345" s="15"/>
      <c r="Y1345" s="15"/>
      <c r="Z1345" s="15"/>
      <c r="AA1345" s="15"/>
      <c r="AB1345" s="15">
        <f>ROUND(1246.96,2)</f>
        <v>1246.96</v>
      </c>
      <c r="AC1345" s="15"/>
      <c r="AD1345" s="15"/>
      <c r="AE1345" s="15"/>
      <c r="AF1345" s="15"/>
      <c r="AG1345" s="15">
        <f>ROUND(0,2)</f>
        <v>0</v>
      </c>
      <c r="AH1345" s="15"/>
      <c r="AI1345" s="15"/>
      <c r="AJ1345" s="15"/>
      <c r="AK1345" s="16"/>
    </row>
    <row r="1346" spans="1:37" x14ac:dyDescent="0.25">
      <c r="A1346" s="11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4" t="s">
        <v>93</v>
      </c>
      <c r="P1346" s="14"/>
      <c r="Q1346" s="14"/>
      <c r="R1346" s="14"/>
      <c r="S1346" s="14"/>
      <c r="T1346" s="14"/>
      <c r="U1346" s="14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24"/>
    </row>
    <row r="1347" spans="1:37" x14ac:dyDescent="0.25">
      <c r="A1347" s="2"/>
      <c r="B1347" s="3"/>
      <c r="C1347" s="3"/>
      <c r="D1347" s="3"/>
      <c r="E1347" s="3"/>
      <c r="F1347" s="4"/>
      <c r="G1347" s="2"/>
      <c r="H1347" s="3"/>
      <c r="I1347" s="3"/>
      <c r="J1347" s="3"/>
      <c r="K1347" s="3"/>
      <c r="L1347" s="3"/>
      <c r="M1347" s="3"/>
      <c r="N1347" s="4"/>
      <c r="O1347" s="2"/>
      <c r="P1347" s="3"/>
      <c r="Q1347" s="3"/>
      <c r="R1347" s="3"/>
      <c r="S1347" s="3"/>
      <c r="T1347" s="3"/>
      <c r="U1347" s="4"/>
      <c r="V1347" s="8">
        <f>ROUND(48,2)</f>
        <v>48</v>
      </c>
      <c r="W1347" s="9"/>
      <c r="X1347" s="9"/>
      <c r="Y1347" s="9"/>
      <c r="Z1347" s="9"/>
      <c r="AA1347" s="10"/>
      <c r="AB1347" s="8">
        <f>ROUND(1246.96,2)</f>
        <v>1246.96</v>
      </c>
      <c r="AC1347" s="9"/>
      <c r="AD1347" s="9"/>
      <c r="AE1347" s="9"/>
      <c r="AF1347" s="10"/>
      <c r="AG1347" s="8">
        <f>ROUND(0,2)</f>
        <v>0</v>
      </c>
      <c r="AH1347" s="9"/>
      <c r="AI1347" s="9"/>
      <c r="AJ1347" s="9"/>
      <c r="AK1347" s="10"/>
    </row>
    <row r="1348" spans="1:37" x14ac:dyDescent="0.25">
      <c r="A1348" s="11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4"/>
      <c r="P1348" s="14"/>
      <c r="Q1348" s="14"/>
      <c r="R1348" s="14"/>
      <c r="S1348" s="14"/>
      <c r="T1348" s="14"/>
      <c r="U1348" s="14"/>
      <c r="V1348" s="15">
        <f>ROUND(48,2)</f>
        <v>48</v>
      </c>
      <c r="W1348" s="15"/>
      <c r="X1348" s="15"/>
      <c r="Y1348" s="15"/>
      <c r="Z1348" s="15"/>
      <c r="AA1348" s="15"/>
      <c r="AB1348" s="15">
        <f>ROUND(1246.96,2)</f>
        <v>1246.96</v>
      </c>
      <c r="AC1348" s="15"/>
      <c r="AD1348" s="15"/>
      <c r="AE1348" s="15"/>
      <c r="AF1348" s="15"/>
      <c r="AG1348" s="15">
        <f>ROUND(0,2)</f>
        <v>0</v>
      </c>
      <c r="AH1348" s="15"/>
      <c r="AI1348" s="15"/>
      <c r="AJ1348" s="15"/>
      <c r="AK1348" s="16"/>
    </row>
    <row r="1349" spans="1:37" x14ac:dyDescent="0.25">
      <c r="A1349" s="20"/>
      <c r="B1349" s="21"/>
      <c r="C1349" s="21"/>
      <c r="D1349" s="21"/>
      <c r="E1349" s="21"/>
      <c r="F1349" s="21"/>
      <c r="G1349" s="21" t="s">
        <v>105</v>
      </c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  <c r="AB1349" s="21"/>
      <c r="AC1349" s="21"/>
      <c r="AD1349" s="21"/>
      <c r="AE1349" s="21"/>
      <c r="AF1349" s="21"/>
      <c r="AG1349" s="21"/>
      <c r="AH1349" s="21"/>
      <c r="AI1349" s="21"/>
      <c r="AJ1349" s="21"/>
      <c r="AK1349" s="22"/>
    </row>
    <row r="1350" spans="1:37" x14ac:dyDescent="0.25">
      <c r="A1350" s="11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4" t="s">
        <v>50</v>
      </c>
      <c r="P1350" s="14"/>
      <c r="Q1350" s="14"/>
      <c r="R1350" s="14"/>
      <c r="S1350" s="14"/>
      <c r="T1350" s="14"/>
      <c r="U1350" s="14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24"/>
    </row>
    <row r="1351" spans="1:37" x14ac:dyDescent="0.25">
      <c r="A1351" s="2"/>
      <c r="B1351" s="3"/>
      <c r="C1351" s="3"/>
      <c r="D1351" s="3"/>
      <c r="E1351" s="3"/>
      <c r="F1351" s="4"/>
      <c r="G1351" s="2"/>
      <c r="H1351" s="3"/>
      <c r="I1351" s="3"/>
      <c r="J1351" s="3"/>
      <c r="K1351" s="3"/>
      <c r="L1351" s="3"/>
      <c r="M1351" s="3"/>
      <c r="N1351" s="4"/>
      <c r="O1351" s="2"/>
      <c r="P1351" s="3"/>
      <c r="Q1351" s="3"/>
      <c r="R1351" s="3"/>
      <c r="S1351" s="3"/>
      <c r="T1351" s="3"/>
      <c r="U1351" s="4"/>
      <c r="V1351" s="8">
        <f>ROUND(40,2)</f>
        <v>40</v>
      </c>
      <c r="W1351" s="9"/>
      <c r="X1351" s="9"/>
      <c r="Y1351" s="9"/>
      <c r="Z1351" s="9"/>
      <c r="AA1351" s="10"/>
      <c r="AB1351" s="8">
        <f>ROUND(959.2,2)</f>
        <v>959.2</v>
      </c>
      <c r="AC1351" s="9"/>
      <c r="AD1351" s="9"/>
      <c r="AE1351" s="9"/>
      <c r="AF1351" s="10"/>
      <c r="AG1351" s="8">
        <f>ROUND(0,2)</f>
        <v>0</v>
      </c>
      <c r="AH1351" s="9"/>
      <c r="AI1351" s="9"/>
      <c r="AJ1351" s="9"/>
      <c r="AK1351" s="10"/>
    </row>
    <row r="1352" spans="1:37" x14ac:dyDescent="0.25">
      <c r="A1352" s="11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4"/>
      <c r="P1352" s="14"/>
      <c r="Q1352" s="14"/>
      <c r="R1352" s="14"/>
      <c r="S1352" s="14"/>
      <c r="T1352" s="14"/>
      <c r="U1352" s="14"/>
      <c r="V1352" s="15">
        <f>ROUND(40,2)</f>
        <v>40</v>
      </c>
      <c r="W1352" s="15"/>
      <c r="X1352" s="15"/>
      <c r="Y1352" s="15"/>
      <c r="Z1352" s="15"/>
      <c r="AA1352" s="15"/>
      <c r="AB1352" s="15">
        <f>ROUND(959.2,2)</f>
        <v>959.2</v>
      </c>
      <c r="AC1352" s="15"/>
      <c r="AD1352" s="15"/>
      <c r="AE1352" s="15"/>
      <c r="AF1352" s="15"/>
      <c r="AG1352" s="15">
        <f>ROUND(0,2)</f>
        <v>0</v>
      </c>
      <c r="AH1352" s="15"/>
      <c r="AI1352" s="15"/>
      <c r="AJ1352" s="15"/>
      <c r="AK1352" s="16"/>
    </row>
    <row r="1353" spans="1:37" x14ac:dyDescent="0.25">
      <c r="A1353" s="11"/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4" t="s">
        <v>70</v>
      </c>
      <c r="P1353" s="14"/>
      <c r="Q1353" s="14"/>
      <c r="R1353" s="14"/>
      <c r="S1353" s="14"/>
      <c r="T1353" s="14"/>
      <c r="U1353" s="14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24"/>
    </row>
    <row r="1354" spans="1:37" x14ac:dyDescent="0.25">
      <c r="A1354" s="2"/>
      <c r="B1354" s="3"/>
      <c r="C1354" s="3"/>
      <c r="D1354" s="3"/>
      <c r="E1354" s="3"/>
      <c r="F1354" s="4"/>
      <c r="G1354" s="2"/>
      <c r="H1354" s="3"/>
      <c r="I1354" s="3"/>
      <c r="J1354" s="3"/>
      <c r="K1354" s="3"/>
      <c r="L1354" s="3"/>
      <c r="M1354" s="3"/>
      <c r="N1354" s="4"/>
      <c r="O1354" s="2"/>
      <c r="P1354" s="3"/>
      <c r="Q1354" s="3"/>
      <c r="R1354" s="3"/>
      <c r="S1354" s="3"/>
      <c r="T1354" s="3"/>
      <c r="U1354" s="4"/>
      <c r="V1354" s="8">
        <f>ROUND(40,2)</f>
        <v>40</v>
      </c>
      <c r="W1354" s="9"/>
      <c r="X1354" s="9"/>
      <c r="Y1354" s="9"/>
      <c r="Z1354" s="9"/>
      <c r="AA1354" s="10"/>
      <c r="AB1354" s="8">
        <f>ROUND(959.2,2)</f>
        <v>959.2</v>
      </c>
      <c r="AC1354" s="9"/>
      <c r="AD1354" s="9"/>
      <c r="AE1354" s="9"/>
      <c r="AF1354" s="10"/>
      <c r="AG1354" s="8">
        <f>ROUND(0,2)</f>
        <v>0</v>
      </c>
      <c r="AH1354" s="9"/>
      <c r="AI1354" s="9"/>
      <c r="AJ1354" s="9"/>
      <c r="AK1354" s="10"/>
    </row>
    <row r="1355" spans="1:37" x14ac:dyDescent="0.25">
      <c r="A1355" s="11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4"/>
      <c r="P1355" s="14"/>
      <c r="Q1355" s="14"/>
      <c r="R1355" s="14"/>
      <c r="S1355" s="14"/>
      <c r="T1355" s="14"/>
      <c r="U1355" s="14"/>
      <c r="V1355" s="15">
        <f>ROUND(40,2)</f>
        <v>40</v>
      </c>
      <c r="W1355" s="15"/>
      <c r="X1355" s="15"/>
      <c r="Y1355" s="15"/>
      <c r="Z1355" s="15"/>
      <c r="AA1355" s="15"/>
      <c r="AB1355" s="15">
        <f>ROUND(959.2,2)</f>
        <v>959.2</v>
      </c>
      <c r="AC1355" s="15"/>
      <c r="AD1355" s="15"/>
      <c r="AE1355" s="15"/>
      <c r="AF1355" s="15"/>
      <c r="AG1355" s="15">
        <f>ROUND(0,2)</f>
        <v>0</v>
      </c>
      <c r="AH1355" s="15"/>
      <c r="AI1355" s="15"/>
      <c r="AJ1355" s="15"/>
      <c r="AK1355" s="16"/>
    </row>
    <row r="1356" spans="1:37" x14ac:dyDescent="0.25">
      <c r="A1356" s="11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4" t="s">
        <v>75</v>
      </c>
      <c r="P1356" s="14"/>
      <c r="Q1356" s="14"/>
      <c r="R1356" s="14"/>
      <c r="S1356" s="14"/>
      <c r="T1356" s="14"/>
      <c r="U1356" s="14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24"/>
    </row>
    <row r="1357" spans="1:37" x14ac:dyDescent="0.25">
      <c r="A1357" s="2"/>
      <c r="B1357" s="3"/>
      <c r="C1357" s="3"/>
      <c r="D1357" s="3"/>
      <c r="E1357" s="3"/>
      <c r="F1357" s="4"/>
      <c r="G1357" s="2"/>
      <c r="H1357" s="3"/>
      <c r="I1357" s="3"/>
      <c r="J1357" s="3"/>
      <c r="K1357" s="3"/>
      <c r="L1357" s="3"/>
      <c r="M1357" s="3"/>
      <c r="N1357" s="4"/>
      <c r="O1357" s="2"/>
      <c r="P1357" s="3"/>
      <c r="Q1357" s="3"/>
      <c r="R1357" s="3"/>
      <c r="S1357" s="3"/>
      <c r="T1357" s="3"/>
      <c r="U1357" s="4"/>
      <c r="V1357" s="8">
        <f>ROUND(40,2)</f>
        <v>40</v>
      </c>
      <c r="W1357" s="9"/>
      <c r="X1357" s="9"/>
      <c r="Y1357" s="9"/>
      <c r="Z1357" s="9"/>
      <c r="AA1357" s="10"/>
      <c r="AB1357" s="8">
        <f>ROUND(1014.4,2)</f>
        <v>1014.4</v>
      </c>
      <c r="AC1357" s="9"/>
      <c r="AD1357" s="9"/>
      <c r="AE1357" s="9"/>
      <c r="AF1357" s="10"/>
      <c r="AG1357" s="8">
        <f>ROUND(0,2)</f>
        <v>0</v>
      </c>
      <c r="AH1357" s="9"/>
      <c r="AI1357" s="9"/>
      <c r="AJ1357" s="9"/>
      <c r="AK1357" s="10"/>
    </row>
    <row r="1358" spans="1:37" x14ac:dyDescent="0.25">
      <c r="A1358" s="11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4"/>
      <c r="P1358" s="14"/>
      <c r="Q1358" s="14"/>
      <c r="R1358" s="14"/>
      <c r="S1358" s="14"/>
      <c r="T1358" s="14"/>
      <c r="U1358" s="14"/>
      <c r="V1358" s="15">
        <f>ROUND(40,2)</f>
        <v>40</v>
      </c>
      <c r="W1358" s="15"/>
      <c r="X1358" s="15"/>
      <c r="Y1358" s="15"/>
      <c r="Z1358" s="15"/>
      <c r="AA1358" s="15"/>
      <c r="AB1358" s="15">
        <f>ROUND(1014.4,2)</f>
        <v>1014.4</v>
      </c>
      <c r="AC1358" s="15"/>
      <c r="AD1358" s="15"/>
      <c r="AE1358" s="15"/>
      <c r="AF1358" s="15"/>
      <c r="AG1358" s="15">
        <f>ROUND(0,2)</f>
        <v>0</v>
      </c>
      <c r="AH1358" s="15"/>
      <c r="AI1358" s="15"/>
      <c r="AJ1358" s="15"/>
      <c r="AK1358" s="16"/>
    </row>
    <row r="1359" spans="1:37" x14ac:dyDescent="0.25">
      <c r="A1359" s="11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4" t="s">
        <v>87</v>
      </c>
      <c r="P1359" s="14"/>
      <c r="Q1359" s="14"/>
      <c r="R1359" s="14"/>
      <c r="S1359" s="14"/>
      <c r="T1359" s="14"/>
      <c r="U1359" s="14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24"/>
    </row>
    <row r="1360" spans="1:37" x14ac:dyDescent="0.25">
      <c r="A1360" s="2"/>
      <c r="B1360" s="3"/>
      <c r="C1360" s="3"/>
      <c r="D1360" s="3"/>
      <c r="E1360" s="3"/>
      <c r="F1360" s="4"/>
      <c r="G1360" s="2"/>
      <c r="H1360" s="3"/>
      <c r="I1360" s="3"/>
      <c r="J1360" s="3"/>
      <c r="K1360" s="3"/>
      <c r="L1360" s="3"/>
      <c r="M1360" s="3"/>
      <c r="N1360" s="4"/>
      <c r="O1360" s="2"/>
      <c r="P1360" s="3"/>
      <c r="Q1360" s="3"/>
      <c r="R1360" s="3"/>
      <c r="S1360" s="3"/>
      <c r="T1360" s="3"/>
      <c r="U1360" s="4"/>
      <c r="V1360" s="8">
        <f>ROUND(40,2)</f>
        <v>40</v>
      </c>
      <c r="W1360" s="9"/>
      <c r="X1360" s="9"/>
      <c r="Y1360" s="9"/>
      <c r="Z1360" s="9"/>
      <c r="AA1360" s="10"/>
      <c r="AB1360" s="8">
        <f>ROUND(959.2,2)</f>
        <v>959.2</v>
      </c>
      <c r="AC1360" s="9"/>
      <c r="AD1360" s="9"/>
      <c r="AE1360" s="9"/>
      <c r="AF1360" s="10"/>
      <c r="AG1360" s="8">
        <f>ROUND(0,2)</f>
        <v>0</v>
      </c>
      <c r="AH1360" s="9"/>
      <c r="AI1360" s="9"/>
      <c r="AJ1360" s="9"/>
      <c r="AK1360" s="10"/>
    </row>
    <row r="1361" spans="1:37" x14ac:dyDescent="0.25">
      <c r="A1361" s="11"/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4"/>
      <c r="P1361" s="14"/>
      <c r="Q1361" s="14"/>
      <c r="R1361" s="14"/>
      <c r="S1361" s="14"/>
      <c r="T1361" s="14"/>
      <c r="U1361" s="14"/>
      <c r="V1361" s="15">
        <f>ROUND(40,2)</f>
        <v>40</v>
      </c>
      <c r="W1361" s="15"/>
      <c r="X1361" s="15"/>
      <c r="Y1361" s="15"/>
      <c r="Z1361" s="15"/>
      <c r="AA1361" s="15"/>
      <c r="AB1361" s="15">
        <f>ROUND(959.2,2)</f>
        <v>959.2</v>
      </c>
      <c r="AC1361" s="15"/>
      <c r="AD1361" s="15"/>
      <c r="AE1361" s="15"/>
      <c r="AF1361" s="15"/>
      <c r="AG1361" s="15">
        <f>ROUND(0,2)</f>
        <v>0</v>
      </c>
      <c r="AH1361" s="15"/>
      <c r="AI1361" s="15"/>
      <c r="AJ1361" s="15"/>
      <c r="AK1361" s="16"/>
    </row>
    <row r="1362" spans="1:37" x14ac:dyDescent="0.25">
      <c r="A1362" s="11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4" t="s">
        <v>93</v>
      </c>
      <c r="P1362" s="14"/>
      <c r="Q1362" s="14"/>
      <c r="R1362" s="14"/>
      <c r="S1362" s="14"/>
      <c r="T1362" s="14"/>
      <c r="U1362" s="14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24"/>
    </row>
    <row r="1363" spans="1:37" x14ac:dyDescent="0.25">
      <c r="A1363" s="2"/>
      <c r="B1363" s="3"/>
      <c r="C1363" s="3"/>
      <c r="D1363" s="3"/>
      <c r="E1363" s="3"/>
      <c r="F1363" s="4"/>
      <c r="G1363" s="2"/>
      <c r="H1363" s="3"/>
      <c r="I1363" s="3"/>
      <c r="J1363" s="3"/>
      <c r="K1363" s="3"/>
      <c r="L1363" s="3"/>
      <c r="M1363" s="3"/>
      <c r="N1363" s="4"/>
      <c r="O1363" s="2"/>
      <c r="P1363" s="3"/>
      <c r="Q1363" s="3"/>
      <c r="R1363" s="3"/>
      <c r="S1363" s="3"/>
      <c r="T1363" s="3"/>
      <c r="U1363" s="4"/>
      <c r="V1363" s="8">
        <f>ROUND(40,2)</f>
        <v>40</v>
      </c>
      <c r="W1363" s="9"/>
      <c r="X1363" s="9"/>
      <c r="Y1363" s="9"/>
      <c r="Z1363" s="9"/>
      <c r="AA1363" s="10"/>
      <c r="AB1363" s="8">
        <f>ROUND(959.2,2)</f>
        <v>959.2</v>
      </c>
      <c r="AC1363" s="9"/>
      <c r="AD1363" s="9"/>
      <c r="AE1363" s="9"/>
      <c r="AF1363" s="10"/>
      <c r="AG1363" s="8">
        <f>ROUND(0,2)</f>
        <v>0</v>
      </c>
      <c r="AH1363" s="9"/>
      <c r="AI1363" s="9"/>
      <c r="AJ1363" s="9"/>
      <c r="AK1363" s="10"/>
    </row>
    <row r="1364" spans="1:37" x14ac:dyDescent="0.25">
      <c r="A1364" s="11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4"/>
      <c r="P1364" s="14"/>
      <c r="Q1364" s="14"/>
      <c r="R1364" s="14"/>
      <c r="S1364" s="14"/>
      <c r="T1364" s="14"/>
      <c r="U1364" s="14"/>
      <c r="V1364" s="15">
        <f>ROUND(40,2)</f>
        <v>40</v>
      </c>
      <c r="W1364" s="15"/>
      <c r="X1364" s="15"/>
      <c r="Y1364" s="15"/>
      <c r="Z1364" s="15"/>
      <c r="AA1364" s="15"/>
      <c r="AB1364" s="15">
        <f>ROUND(959.2,2)</f>
        <v>959.2</v>
      </c>
      <c r="AC1364" s="15"/>
      <c r="AD1364" s="15"/>
      <c r="AE1364" s="15"/>
      <c r="AF1364" s="15"/>
      <c r="AG1364" s="15">
        <f>ROUND(0,2)</f>
        <v>0</v>
      </c>
      <c r="AH1364" s="15"/>
      <c r="AI1364" s="15"/>
      <c r="AJ1364" s="15"/>
      <c r="AK1364" s="16"/>
    </row>
    <row r="1365" spans="1:37" x14ac:dyDescent="0.25">
      <c r="A1365" s="20"/>
      <c r="B1365" s="21"/>
      <c r="C1365" s="21"/>
      <c r="D1365" s="21"/>
      <c r="E1365" s="21"/>
      <c r="F1365" s="21"/>
      <c r="G1365" s="21" t="s">
        <v>108</v>
      </c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  <c r="AE1365" s="21"/>
      <c r="AF1365" s="21"/>
      <c r="AG1365" s="21"/>
      <c r="AH1365" s="21"/>
      <c r="AI1365" s="21"/>
      <c r="AJ1365" s="21"/>
      <c r="AK1365" s="22"/>
    </row>
    <row r="1366" spans="1:37" x14ac:dyDescent="0.25">
      <c r="A1366" s="11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4" t="s">
        <v>50</v>
      </c>
      <c r="P1366" s="14"/>
      <c r="Q1366" s="14"/>
      <c r="R1366" s="14"/>
      <c r="S1366" s="14"/>
      <c r="T1366" s="14"/>
      <c r="U1366" s="14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24"/>
    </row>
    <row r="1367" spans="1:37" x14ac:dyDescent="0.25">
      <c r="A1367" s="2"/>
      <c r="B1367" s="3"/>
      <c r="C1367" s="3"/>
      <c r="D1367" s="3"/>
      <c r="E1367" s="3"/>
      <c r="F1367" s="4"/>
      <c r="G1367" s="2"/>
      <c r="H1367" s="3"/>
      <c r="I1367" s="3"/>
      <c r="J1367" s="3"/>
      <c r="K1367" s="3"/>
      <c r="L1367" s="3"/>
      <c r="M1367" s="3"/>
      <c r="N1367" s="4"/>
      <c r="O1367" s="2"/>
      <c r="P1367" s="3"/>
      <c r="Q1367" s="3"/>
      <c r="R1367" s="3"/>
      <c r="S1367" s="3"/>
      <c r="T1367" s="3"/>
      <c r="U1367" s="4"/>
      <c r="V1367" s="8">
        <f>ROUND(48,2)</f>
        <v>48</v>
      </c>
      <c r="W1367" s="9"/>
      <c r="X1367" s="9"/>
      <c r="Y1367" s="9"/>
      <c r="Z1367" s="9"/>
      <c r="AA1367" s="10"/>
      <c r="AB1367" s="8">
        <f>ROUND(1246.96,2)</f>
        <v>1246.96</v>
      </c>
      <c r="AC1367" s="9"/>
      <c r="AD1367" s="9"/>
      <c r="AE1367" s="9"/>
      <c r="AF1367" s="10"/>
      <c r="AG1367" s="8">
        <f>ROUND(0,2)</f>
        <v>0</v>
      </c>
      <c r="AH1367" s="9"/>
      <c r="AI1367" s="9"/>
      <c r="AJ1367" s="9"/>
      <c r="AK1367" s="10"/>
    </row>
    <row r="1368" spans="1:37" x14ac:dyDescent="0.25">
      <c r="A1368" s="11"/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4"/>
      <c r="P1368" s="14"/>
      <c r="Q1368" s="14"/>
      <c r="R1368" s="14"/>
      <c r="S1368" s="14"/>
      <c r="T1368" s="14"/>
      <c r="U1368" s="14"/>
      <c r="V1368" s="15">
        <f>ROUND(48,2)</f>
        <v>48</v>
      </c>
      <c r="W1368" s="15"/>
      <c r="X1368" s="15"/>
      <c r="Y1368" s="15"/>
      <c r="Z1368" s="15"/>
      <c r="AA1368" s="15"/>
      <c r="AB1368" s="15">
        <f>ROUND(1246.96,2)</f>
        <v>1246.96</v>
      </c>
      <c r="AC1368" s="15"/>
      <c r="AD1368" s="15"/>
      <c r="AE1368" s="15"/>
      <c r="AF1368" s="15"/>
      <c r="AG1368" s="15">
        <f>ROUND(0,2)</f>
        <v>0</v>
      </c>
      <c r="AH1368" s="15"/>
      <c r="AI1368" s="15"/>
      <c r="AJ1368" s="15"/>
      <c r="AK1368" s="16"/>
    </row>
    <row r="1369" spans="1:37" x14ac:dyDescent="0.25">
      <c r="A1369" s="11"/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4" t="s">
        <v>70</v>
      </c>
      <c r="P1369" s="14"/>
      <c r="Q1369" s="14"/>
      <c r="R1369" s="14"/>
      <c r="S1369" s="14"/>
      <c r="T1369" s="14"/>
      <c r="U1369" s="14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24"/>
    </row>
    <row r="1370" spans="1:37" x14ac:dyDescent="0.25">
      <c r="A1370" s="2"/>
      <c r="B1370" s="3"/>
      <c r="C1370" s="3"/>
      <c r="D1370" s="3"/>
      <c r="E1370" s="3"/>
      <c r="F1370" s="4"/>
      <c r="G1370" s="2"/>
      <c r="H1370" s="3"/>
      <c r="I1370" s="3"/>
      <c r="J1370" s="3"/>
      <c r="K1370" s="3"/>
      <c r="L1370" s="3"/>
      <c r="M1370" s="3"/>
      <c r="N1370" s="4"/>
      <c r="O1370" s="2"/>
      <c r="P1370" s="3"/>
      <c r="Q1370" s="3"/>
      <c r="R1370" s="3"/>
      <c r="S1370" s="3"/>
      <c r="T1370" s="3"/>
      <c r="U1370" s="4"/>
      <c r="V1370" s="8">
        <f>ROUND(48,2)</f>
        <v>48</v>
      </c>
      <c r="W1370" s="9"/>
      <c r="X1370" s="9"/>
      <c r="Y1370" s="9"/>
      <c r="Z1370" s="9"/>
      <c r="AA1370" s="10"/>
      <c r="AB1370" s="8">
        <f>ROUND(1246.96,2)</f>
        <v>1246.96</v>
      </c>
      <c r="AC1370" s="9"/>
      <c r="AD1370" s="9"/>
      <c r="AE1370" s="9"/>
      <c r="AF1370" s="10"/>
      <c r="AG1370" s="8">
        <f>ROUND(0,2)</f>
        <v>0</v>
      </c>
      <c r="AH1370" s="9"/>
      <c r="AI1370" s="9"/>
      <c r="AJ1370" s="9"/>
      <c r="AK1370" s="10"/>
    </row>
    <row r="1371" spans="1:37" x14ac:dyDescent="0.25">
      <c r="A1371" s="11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4"/>
      <c r="P1371" s="14"/>
      <c r="Q1371" s="14"/>
      <c r="R1371" s="14"/>
      <c r="S1371" s="14"/>
      <c r="T1371" s="14"/>
      <c r="U1371" s="14"/>
      <c r="V1371" s="15">
        <f>ROUND(48,2)</f>
        <v>48</v>
      </c>
      <c r="W1371" s="15"/>
      <c r="X1371" s="15"/>
      <c r="Y1371" s="15"/>
      <c r="Z1371" s="15"/>
      <c r="AA1371" s="15"/>
      <c r="AB1371" s="15">
        <f>ROUND(1246.96,2)</f>
        <v>1246.96</v>
      </c>
      <c r="AC1371" s="15"/>
      <c r="AD1371" s="15"/>
      <c r="AE1371" s="15"/>
      <c r="AF1371" s="15"/>
      <c r="AG1371" s="15">
        <f>ROUND(0,2)</f>
        <v>0</v>
      </c>
      <c r="AH1371" s="15"/>
      <c r="AI1371" s="15"/>
      <c r="AJ1371" s="15"/>
      <c r="AK1371" s="16"/>
    </row>
    <row r="1372" spans="1:37" x14ac:dyDescent="0.25">
      <c r="A1372" s="11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4" t="s">
        <v>75</v>
      </c>
      <c r="P1372" s="14"/>
      <c r="Q1372" s="14"/>
      <c r="R1372" s="14"/>
      <c r="S1372" s="14"/>
      <c r="T1372" s="14"/>
      <c r="U1372" s="14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24"/>
    </row>
    <row r="1373" spans="1:37" x14ac:dyDescent="0.25">
      <c r="A1373" s="2"/>
      <c r="B1373" s="3"/>
      <c r="C1373" s="3"/>
      <c r="D1373" s="3"/>
      <c r="E1373" s="3"/>
      <c r="F1373" s="4"/>
      <c r="G1373" s="2"/>
      <c r="H1373" s="3"/>
      <c r="I1373" s="3"/>
      <c r="J1373" s="3"/>
      <c r="K1373" s="3"/>
      <c r="L1373" s="3"/>
      <c r="M1373" s="3"/>
      <c r="N1373" s="4"/>
      <c r="O1373" s="2"/>
      <c r="P1373" s="3"/>
      <c r="Q1373" s="3"/>
      <c r="R1373" s="3"/>
      <c r="S1373" s="3"/>
      <c r="T1373" s="3"/>
      <c r="U1373" s="4"/>
      <c r="V1373" s="8">
        <f>ROUND(49.25,2)</f>
        <v>49.25</v>
      </c>
      <c r="W1373" s="9"/>
      <c r="X1373" s="9"/>
      <c r="Y1373" s="9"/>
      <c r="Z1373" s="9"/>
      <c r="AA1373" s="10"/>
      <c r="AB1373" s="8">
        <f>ROUND(1366.27,2)</f>
        <v>1366.27</v>
      </c>
      <c r="AC1373" s="9"/>
      <c r="AD1373" s="9"/>
      <c r="AE1373" s="9"/>
      <c r="AF1373" s="10"/>
      <c r="AG1373" s="8">
        <f>ROUND(0,2)</f>
        <v>0</v>
      </c>
      <c r="AH1373" s="9"/>
      <c r="AI1373" s="9"/>
      <c r="AJ1373" s="9"/>
      <c r="AK1373" s="10"/>
    </row>
    <row r="1374" spans="1:37" x14ac:dyDescent="0.25">
      <c r="A1374" s="11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4"/>
      <c r="P1374" s="14"/>
      <c r="Q1374" s="14"/>
      <c r="R1374" s="14"/>
      <c r="S1374" s="14"/>
      <c r="T1374" s="14"/>
      <c r="U1374" s="14"/>
      <c r="V1374" s="15">
        <f>ROUND(49.25,2)</f>
        <v>49.25</v>
      </c>
      <c r="W1374" s="15"/>
      <c r="X1374" s="15"/>
      <c r="Y1374" s="15"/>
      <c r="Z1374" s="15"/>
      <c r="AA1374" s="15"/>
      <c r="AB1374" s="15">
        <f>ROUND(1366.27,2)</f>
        <v>1366.27</v>
      </c>
      <c r="AC1374" s="15"/>
      <c r="AD1374" s="15"/>
      <c r="AE1374" s="15"/>
      <c r="AF1374" s="15"/>
      <c r="AG1374" s="15">
        <f>ROUND(0,2)</f>
        <v>0</v>
      </c>
      <c r="AH1374" s="15"/>
      <c r="AI1374" s="15"/>
      <c r="AJ1374" s="15"/>
      <c r="AK1374" s="16"/>
    </row>
    <row r="1375" spans="1:37" x14ac:dyDescent="0.25">
      <c r="A1375" s="11"/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4" t="s">
        <v>87</v>
      </c>
      <c r="P1375" s="14"/>
      <c r="Q1375" s="14"/>
      <c r="R1375" s="14"/>
      <c r="S1375" s="14"/>
      <c r="T1375" s="14"/>
      <c r="U1375" s="14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24"/>
    </row>
    <row r="1376" spans="1:37" x14ac:dyDescent="0.25">
      <c r="A1376" s="2"/>
      <c r="B1376" s="3"/>
      <c r="C1376" s="3"/>
      <c r="D1376" s="3"/>
      <c r="E1376" s="3"/>
      <c r="F1376" s="4"/>
      <c r="G1376" s="2"/>
      <c r="H1376" s="3"/>
      <c r="I1376" s="3"/>
      <c r="J1376" s="3"/>
      <c r="K1376" s="3"/>
      <c r="L1376" s="3"/>
      <c r="M1376" s="3"/>
      <c r="N1376" s="4"/>
      <c r="O1376" s="2"/>
      <c r="P1376" s="3"/>
      <c r="Q1376" s="3"/>
      <c r="R1376" s="3"/>
      <c r="S1376" s="3"/>
      <c r="T1376" s="3"/>
      <c r="U1376" s="4"/>
      <c r="V1376" s="8">
        <f>ROUND(48,2)</f>
        <v>48</v>
      </c>
      <c r="W1376" s="9"/>
      <c r="X1376" s="9"/>
      <c r="Y1376" s="9"/>
      <c r="Z1376" s="9"/>
      <c r="AA1376" s="10"/>
      <c r="AB1376" s="8">
        <f>ROUND(1246.96,2)</f>
        <v>1246.96</v>
      </c>
      <c r="AC1376" s="9"/>
      <c r="AD1376" s="9"/>
      <c r="AE1376" s="9"/>
      <c r="AF1376" s="10"/>
      <c r="AG1376" s="8">
        <f>ROUND(0,2)</f>
        <v>0</v>
      </c>
      <c r="AH1376" s="9"/>
      <c r="AI1376" s="9"/>
      <c r="AJ1376" s="9"/>
      <c r="AK1376" s="10"/>
    </row>
    <row r="1377" spans="1:37" x14ac:dyDescent="0.25">
      <c r="A1377" s="11"/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4"/>
      <c r="P1377" s="14"/>
      <c r="Q1377" s="14"/>
      <c r="R1377" s="14"/>
      <c r="S1377" s="14"/>
      <c r="T1377" s="14"/>
      <c r="U1377" s="14"/>
      <c r="V1377" s="15">
        <f>ROUND(48,2)</f>
        <v>48</v>
      </c>
      <c r="W1377" s="15"/>
      <c r="X1377" s="15"/>
      <c r="Y1377" s="15"/>
      <c r="Z1377" s="15"/>
      <c r="AA1377" s="15"/>
      <c r="AB1377" s="15">
        <f>ROUND(1246.96,2)</f>
        <v>1246.96</v>
      </c>
      <c r="AC1377" s="15"/>
      <c r="AD1377" s="15"/>
      <c r="AE1377" s="15"/>
      <c r="AF1377" s="15"/>
      <c r="AG1377" s="15">
        <f>ROUND(0,2)</f>
        <v>0</v>
      </c>
      <c r="AH1377" s="15"/>
      <c r="AI1377" s="15"/>
      <c r="AJ1377" s="15"/>
      <c r="AK1377" s="16"/>
    </row>
    <row r="1378" spans="1:37" x14ac:dyDescent="0.25">
      <c r="A1378" s="11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4" t="s">
        <v>93</v>
      </c>
      <c r="P1378" s="14"/>
      <c r="Q1378" s="14"/>
      <c r="R1378" s="14"/>
      <c r="S1378" s="14"/>
      <c r="T1378" s="14"/>
      <c r="U1378" s="14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24"/>
    </row>
    <row r="1379" spans="1:37" x14ac:dyDescent="0.25">
      <c r="A1379" s="2"/>
      <c r="B1379" s="3"/>
      <c r="C1379" s="3"/>
      <c r="D1379" s="3"/>
      <c r="E1379" s="3"/>
      <c r="F1379" s="4"/>
      <c r="G1379" s="2"/>
      <c r="H1379" s="3"/>
      <c r="I1379" s="3"/>
      <c r="J1379" s="3"/>
      <c r="K1379" s="3"/>
      <c r="L1379" s="3"/>
      <c r="M1379" s="3"/>
      <c r="N1379" s="4"/>
      <c r="O1379" s="2"/>
      <c r="P1379" s="3"/>
      <c r="Q1379" s="3"/>
      <c r="R1379" s="3"/>
      <c r="S1379" s="3"/>
      <c r="T1379" s="3"/>
      <c r="U1379" s="4"/>
      <c r="V1379" s="8">
        <f>ROUND(48,2)</f>
        <v>48</v>
      </c>
      <c r="W1379" s="9"/>
      <c r="X1379" s="9"/>
      <c r="Y1379" s="9"/>
      <c r="Z1379" s="9"/>
      <c r="AA1379" s="10"/>
      <c r="AB1379" s="8">
        <f>ROUND(1246.96,2)</f>
        <v>1246.96</v>
      </c>
      <c r="AC1379" s="9"/>
      <c r="AD1379" s="9"/>
      <c r="AE1379" s="9"/>
      <c r="AF1379" s="10"/>
      <c r="AG1379" s="8">
        <f>ROUND(0,2)</f>
        <v>0</v>
      </c>
      <c r="AH1379" s="9"/>
      <c r="AI1379" s="9"/>
      <c r="AJ1379" s="9"/>
      <c r="AK1379" s="10"/>
    </row>
    <row r="1380" spans="1:37" x14ac:dyDescent="0.25">
      <c r="A1380" s="11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4"/>
      <c r="P1380" s="14"/>
      <c r="Q1380" s="14"/>
      <c r="R1380" s="14"/>
      <c r="S1380" s="14"/>
      <c r="T1380" s="14"/>
      <c r="U1380" s="14"/>
      <c r="V1380" s="15">
        <f>ROUND(48,2)</f>
        <v>48</v>
      </c>
      <c r="W1380" s="15"/>
      <c r="X1380" s="15"/>
      <c r="Y1380" s="15"/>
      <c r="Z1380" s="15"/>
      <c r="AA1380" s="15"/>
      <c r="AB1380" s="15">
        <f>ROUND(1246.96,2)</f>
        <v>1246.96</v>
      </c>
      <c r="AC1380" s="15"/>
      <c r="AD1380" s="15"/>
      <c r="AE1380" s="15"/>
      <c r="AF1380" s="15"/>
      <c r="AG1380" s="15">
        <f>ROUND(0,2)</f>
        <v>0</v>
      </c>
      <c r="AH1380" s="15"/>
      <c r="AI1380" s="15"/>
      <c r="AJ1380" s="15"/>
      <c r="AK1380" s="16"/>
    </row>
    <row r="1381" spans="1:37" x14ac:dyDescent="0.25">
      <c r="A1381" s="20"/>
      <c r="B1381" s="21"/>
      <c r="C1381" s="21"/>
      <c r="D1381" s="21"/>
      <c r="E1381" s="21"/>
      <c r="F1381" s="21"/>
      <c r="G1381" s="21" t="s">
        <v>111</v>
      </c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  <c r="AE1381" s="21"/>
      <c r="AF1381" s="21"/>
      <c r="AG1381" s="21"/>
      <c r="AH1381" s="21"/>
      <c r="AI1381" s="21"/>
      <c r="AJ1381" s="21"/>
      <c r="AK1381" s="22"/>
    </row>
    <row r="1382" spans="1:37" x14ac:dyDescent="0.25">
      <c r="A1382" s="11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4" t="s">
        <v>50</v>
      </c>
      <c r="P1382" s="14"/>
      <c r="Q1382" s="14"/>
      <c r="R1382" s="14"/>
      <c r="S1382" s="14"/>
      <c r="T1382" s="14"/>
      <c r="U1382" s="14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24"/>
    </row>
    <row r="1383" spans="1:37" x14ac:dyDescent="0.25">
      <c r="A1383" s="2"/>
      <c r="B1383" s="3"/>
      <c r="C1383" s="3"/>
      <c r="D1383" s="3"/>
      <c r="E1383" s="3"/>
      <c r="F1383" s="4"/>
      <c r="G1383" s="2"/>
      <c r="H1383" s="3"/>
      <c r="I1383" s="3"/>
      <c r="J1383" s="3"/>
      <c r="K1383" s="3"/>
      <c r="L1383" s="3"/>
      <c r="M1383" s="3"/>
      <c r="N1383" s="4"/>
      <c r="O1383" s="2"/>
      <c r="P1383" s="3"/>
      <c r="Q1383" s="3"/>
      <c r="R1383" s="3"/>
      <c r="S1383" s="3"/>
      <c r="T1383" s="3"/>
      <c r="U1383" s="4"/>
      <c r="V1383" s="8">
        <f>ROUND(8,2)</f>
        <v>8</v>
      </c>
      <c r="W1383" s="9"/>
      <c r="X1383" s="9"/>
      <c r="Y1383" s="9"/>
      <c r="Z1383" s="9"/>
      <c r="AA1383" s="10"/>
      <c r="AB1383" s="8">
        <f>ROUND(287.76,2)</f>
        <v>287.76</v>
      </c>
      <c r="AC1383" s="9"/>
      <c r="AD1383" s="9"/>
      <c r="AE1383" s="9"/>
      <c r="AF1383" s="10"/>
      <c r="AG1383" s="8">
        <f>ROUND(0,2)</f>
        <v>0</v>
      </c>
      <c r="AH1383" s="9"/>
      <c r="AI1383" s="9"/>
      <c r="AJ1383" s="9"/>
      <c r="AK1383" s="10"/>
    </row>
    <row r="1384" spans="1:37" x14ac:dyDescent="0.25">
      <c r="A1384" s="11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4"/>
      <c r="P1384" s="14"/>
      <c r="Q1384" s="14"/>
      <c r="R1384" s="14"/>
      <c r="S1384" s="14"/>
      <c r="T1384" s="14"/>
      <c r="U1384" s="14"/>
      <c r="V1384" s="15">
        <f>ROUND(8,2)</f>
        <v>8</v>
      </c>
      <c r="W1384" s="15"/>
      <c r="X1384" s="15"/>
      <c r="Y1384" s="15"/>
      <c r="Z1384" s="15"/>
      <c r="AA1384" s="15"/>
      <c r="AB1384" s="15">
        <f>ROUND(287.76,2)</f>
        <v>287.76</v>
      </c>
      <c r="AC1384" s="15"/>
      <c r="AD1384" s="15"/>
      <c r="AE1384" s="15"/>
      <c r="AF1384" s="15"/>
      <c r="AG1384" s="15">
        <f>ROUND(0,2)</f>
        <v>0</v>
      </c>
      <c r="AH1384" s="15"/>
      <c r="AI1384" s="15"/>
      <c r="AJ1384" s="15"/>
      <c r="AK1384" s="16"/>
    </row>
    <row r="1385" spans="1:37" x14ac:dyDescent="0.25">
      <c r="A1385" s="11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4" t="s">
        <v>70</v>
      </c>
      <c r="P1385" s="14"/>
      <c r="Q1385" s="14"/>
      <c r="R1385" s="14"/>
      <c r="S1385" s="14"/>
      <c r="T1385" s="14"/>
      <c r="U1385" s="14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24"/>
    </row>
    <row r="1386" spans="1:37" x14ac:dyDescent="0.25">
      <c r="A1386" s="2"/>
      <c r="B1386" s="3"/>
      <c r="C1386" s="3"/>
      <c r="D1386" s="3"/>
      <c r="E1386" s="3"/>
      <c r="F1386" s="4"/>
      <c r="G1386" s="2"/>
      <c r="H1386" s="3"/>
      <c r="I1386" s="3"/>
      <c r="J1386" s="3"/>
      <c r="K1386" s="3"/>
      <c r="L1386" s="3"/>
      <c r="M1386" s="3"/>
      <c r="N1386" s="4"/>
      <c r="O1386" s="2"/>
      <c r="P1386" s="3"/>
      <c r="Q1386" s="3"/>
      <c r="R1386" s="3"/>
      <c r="S1386" s="3"/>
      <c r="T1386" s="3"/>
      <c r="U1386" s="4"/>
      <c r="V1386" s="8">
        <f>ROUND(8,2)</f>
        <v>8</v>
      </c>
      <c r="W1386" s="9"/>
      <c r="X1386" s="9"/>
      <c r="Y1386" s="9"/>
      <c r="Z1386" s="9"/>
      <c r="AA1386" s="10"/>
      <c r="AB1386" s="8">
        <f>ROUND(287.76,2)</f>
        <v>287.76</v>
      </c>
      <c r="AC1386" s="9"/>
      <c r="AD1386" s="9"/>
      <c r="AE1386" s="9"/>
      <c r="AF1386" s="10"/>
      <c r="AG1386" s="8">
        <f>ROUND(0,2)</f>
        <v>0</v>
      </c>
      <c r="AH1386" s="9"/>
      <c r="AI1386" s="9"/>
      <c r="AJ1386" s="9"/>
      <c r="AK1386" s="10"/>
    </row>
    <row r="1387" spans="1:37" x14ac:dyDescent="0.25">
      <c r="A1387" s="11"/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4"/>
      <c r="P1387" s="14"/>
      <c r="Q1387" s="14"/>
      <c r="R1387" s="14"/>
      <c r="S1387" s="14"/>
      <c r="T1387" s="14"/>
      <c r="U1387" s="14"/>
      <c r="V1387" s="15">
        <f>ROUND(8,2)</f>
        <v>8</v>
      </c>
      <c r="W1387" s="15"/>
      <c r="X1387" s="15"/>
      <c r="Y1387" s="15"/>
      <c r="Z1387" s="15"/>
      <c r="AA1387" s="15"/>
      <c r="AB1387" s="15">
        <f>ROUND(287.76,2)</f>
        <v>287.76</v>
      </c>
      <c r="AC1387" s="15"/>
      <c r="AD1387" s="15"/>
      <c r="AE1387" s="15"/>
      <c r="AF1387" s="15"/>
      <c r="AG1387" s="15">
        <f>ROUND(0,2)</f>
        <v>0</v>
      </c>
      <c r="AH1387" s="15"/>
      <c r="AI1387" s="15"/>
      <c r="AJ1387" s="15"/>
      <c r="AK1387" s="16"/>
    </row>
    <row r="1388" spans="1:37" x14ac:dyDescent="0.25">
      <c r="A1388" s="11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4" t="s">
        <v>75</v>
      </c>
      <c r="P1388" s="14"/>
      <c r="Q1388" s="14"/>
      <c r="R1388" s="14"/>
      <c r="S1388" s="14"/>
      <c r="T1388" s="14"/>
      <c r="U1388" s="14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24"/>
    </row>
    <row r="1389" spans="1:37" x14ac:dyDescent="0.25">
      <c r="A1389" s="2"/>
      <c r="B1389" s="3"/>
      <c r="C1389" s="3"/>
      <c r="D1389" s="3"/>
      <c r="E1389" s="3"/>
      <c r="F1389" s="4"/>
      <c r="G1389" s="2"/>
      <c r="H1389" s="3"/>
      <c r="I1389" s="3"/>
      <c r="J1389" s="3"/>
      <c r="K1389" s="3"/>
      <c r="L1389" s="3"/>
      <c r="M1389" s="3"/>
      <c r="N1389" s="4"/>
      <c r="O1389" s="2"/>
      <c r="P1389" s="3"/>
      <c r="Q1389" s="3"/>
      <c r="R1389" s="3"/>
      <c r="S1389" s="3"/>
      <c r="T1389" s="3"/>
      <c r="U1389" s="4"/>
      <c r="V1389" s="8">
        <f>ROUND(9.25,2)</f>
        <v>9.25</v>
      </c>
      <c r="W1389" s="9"/>
      <c r="X1389" s="9"/>
      <c r="Y1389" s="9"/>
      <c r="Z1389" s="9"/>
      <c r="AA1389" s="10"/>
      <c r="AB1389" s="8">
        <f>ROUND(351.87,2)</f>
        <v>351.87</v>
      </c>
      <c r="AC1389" s="9"/>
      <c r="AD1389" s="9"/>
      <c r="AE1389" s="9"/>
      <c r="AF1389" s="10"/>
      <c r="AG1389" s="8">
        <f>ROUND(0,2)</f>
        <v>0</v>
      </c>
      <c r="AH1389" s="9"/>
      <c r="AI1389" s="9"/>
      <c r="AJ1389" s="9"/>
      <c r="AK1389" s="10"/>
    </row>
    <row r="1390" spans="1:37" x14ac:dyDescent="0.25">
      <c r="A1390" s="11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4"/>
      <c r="P1390" s="14"/>
      <c r="Q1390" s="14"/>
      <c r="R1390" s="14"/>
      <c r="S1390" s="14"/>
      <c r="T1390" s="14"/>
      <c r="U1390" s="14"/>
      <c r="V1390" s="15">
        <f>ROUND(9.25,2)</f>
        <v>9.25</v>
      </c>
      <c r="W1390" s="15"/>
      <c r="X1390" s="15"/>
      <c r="Y1390" s="15"/>
      <c r="Z1390" s="15"/>
      <c r="AA1390" s="15"/>
      <c r="AB1390" s="15">
        <f>ROUND(351.87,2)</f>
        <v>351.87</v>
      </c>
      <c r="AC1390" s="15"/>
      <c r="AD1390" s="15"/>
      <c r="AE1390" s="15"/>
      <c r="AF1390" s="15"/>
      <c r="AG1390" s="15">
        <f>ROUND(0,2)</f>
        <v>0</v>
      </c>
      <c r="AH1390" s="15"/>
      <c r="AI1390" s="15"/>
      <c r="AJ1390" s="15"/>
      <c r="AK1390" s="16"/>
    </row>
    <row r="1391" spans="1:37" x14ac:dyDescent="0.25">
      <c r="A1391" s="11"/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4" t="s">
        <v>87</v>
      </c>
      <c r="P1391" s="14"/>
      <c r="Q1391" s="14"/>
      <c r="R1391" s="14"/>
      <c r="S1391" s="14"/>
      <c r="T1391" s="14"/>
      <c r="U1391" s="14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24"/>
    </row>
    <row r="1392" spans="1:37" x14ac:dyDescent="0.25">
      <c r="A1392" s="2"/>
      <c r="B1392" s="3"/>
      <c r="C1392" s="3"/>
      <c r="D1392" s="3"/>
      <c r="E1392" s="3"/>
      <c r="F1392" s="4"/>
      <c r="G1392" s="2"/>
      <c r="H1392" s="3"/>
      <c r="I1392" s="3"/>
      <c r="J1392" s="3"/>
      <c r="K1392" s="3"/>
      <c r="L1392" s="3"/>
      <c r="M1392" s="3"/>
      <c r="N1392" s="4"/>
      <c r="O1392" s="2"/>
      <c r="P1392" s="3"/>
      <c r="Q1392" s="3"/>
      <c r="R1392" s="3"/>
      <c r="S1392" s="3"/>
      <c r="T1392" s="3"/>
      <c r="U1392" s="4"/>
      <c r="V1392" s="8">
        <f>ROUND(8,2)</f>
        <v>8</v>
      </c>
      <c r="W1392" s="9"/>
      <c r="X1392" s="9"/>
      <c r="Y1392" s="9"/>
      <c r="Z1392" s="9"/>
      <c r="AA1392" s="10"/>
      <c r="AB1392" s="8">
        <f>ROUND(287.76,2)</f>
        <v>287.76</v>
      </c>
      <c r="AC1392" s="9"/>
      <c r="AD1392" s="9"/>
      <c r="AE1392" s="9"/>
      <c r="AF1392" s="10"/>
      <c r="AG1392" s="8">
        <f>ROUND(0,2)</f>
        <v>0</v>
      </c>
      <c r="AH1392" s="9"/>
      <c r="AI1392" s="9"/>
      <c r="AJ1392" s="9"/>
      <c r="AK1392" s="10"/>
    </row>
    <row r="1393" spans="1:37" x14ac:dyDescent="0.25">
      <c r="A1393" s="11"/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4"/>
      <c r="P1393" s="14"/>
      <c r="Q1393" s="14"/>
      <c r="R1393" s="14"/>
      <c r="S1393" s="14"/>
      <c r="T1393" s="14"/>
      <c r="U1393" s="14"/>
      <c r="V1393" s="15">
        <f>ROUND(8,2)</f>
        <v>8</v>
      </c>
      <c r="W1393" s="15"/>
      <c r="X1393" s="15"/>
      <c r="Y1393" s="15"/>
      <c r="Z1393" s="15"/>
      <c r="AA1393" s="15"/>
      <c r="AB1393" s="15">
        <f>ROUND(287.76,2)</f>
        <v>287.76</v>
      </c>
      <c r="AC1393" s="15"/>
      <c r="AD1393" s="15"/>
      <c r="AE1393" s="15"/>
      <c r="AF1393" s="15"/>
      <c r="AG1393" s="15">
        <f>ROUND(0,2)</f>
        <v>0</v>
      </c>
      <c r="AH1393" s="15"/>
      <c r="AI1393" s="15"/>
      <c r="AJ1393" s="15"/>
      <c r="AK1393" s="16"/>
    </row>
    <row r="1394" spans="1:37" x14ac:dyDescent="0.25">
      <c r="A1394" s="11"/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4" t="s">
        <v>93</v>
      </c>
      <c r="P1394" s="14"/>
      <c r="Q1394" s="14"/>
      <c r="R1394" s="14"/>
      <c r="S1394" s="14"/>
      <c r="T1394" s="14"/>
      <c r="U1394" s="14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24"/>
    </row>
    <row r="1395" spans="1:37" x14ac:dyDescent="0.25">
      <c r="A1395" s="2"/>
      <c r="B1395" s="3"/>
      <c r="C1395" s="3"/>
      <c r="D1395" s="3"/>
      <c r="E1395" s="3"/>
      <c r="F1395" s="4"/>
      <c r="G1395" s="2"/>
      <c r="H1395" s="3"/>
      <c r="I1395" s="3"/>
      <c r="J1395" s="3"/>
      <c r="K1395" s="3"/>
      <c r="L1395" s="3"/>
      <c r="M1395" s="3"/>
      <c r="N1395" s="4"/>
      <c r="O1395" s="2"/>
      <c r="P1395" s="3"/>
      <c r="Q1395" s="3"/>
      <c r="R1395" s="3"/>
      <c r="S1395" s="3"/>
      <c r="T1395" s="3"/>
      <c r="U1395" s="4"/>
      <c r="V1395" s="8">
        <f>ROUND(8,2)</f>
        <v>8</v>
      </c>
      <c r="W1395" s="9"/>
      <c r="X1395" s="9"/>
      <c r="Y1395" s="9"/>
      <c r="Z1395" s="9"/>
      <c r="AA1395" s="10"/>
      <c r="AB1395" s="8">
        <f>ROUND(287.76,2)</f>
        <v>287.76</v>
      </c>
      <c r="AC1395" s="9"/>
      <c r="AD1395" s="9"/>
      <c r="AE1395" s="9"/>
      <c r="AF1395" s="10"/>
      <c r="AG1395" s="8">
        <f>ROUND(0,2)</f>
        <v>0</v>
      </c>
      <c r="AH1395" s="9"/>
      <c r="AI1395" s="9"/>
      <c r="AJ1395" s="9"/>
      <c r="AK1395" s="10"/>
    </row>
    <row r="1396" spans="1:37" x14ac:dyDescent="0.25">
      <c r="A1396" s="11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4"/>
      <c r="P1396" s="14"/>
      <c r="Q1396" s="14"/>
      <c r="R1396" s="14"/>
      <c r="S1396" s="14"/>
      <c r="T1396" s="14"/>
      <c r="U1396" s="14"/>
      <c r="V1396" s="15">
        <f>ROUND(8,2)</f>
        <v>8</v>
      </c>
      <c r="W1396" s="15"/>
      <c r="X1396" s="15"/>
      <c r="Y1396" s="15"/>
      <c r="Z1396" s="15"/>
      <c r="AA1396" s="15"/>
      <c r="AB1396" s="15">
        <f>ROUND(287.76,2)</f>
        <v>287.76</v>
      </c>
      <c r="AC1396" s="15"/>
      <c r="AD1396" s="15"/>
      <c r="AE1396" s="15"/>
      <c r="AF1396" s="15"/>
      <c r="AG1396" s="15">
        <f>ROUND(0,2)</f>
        <v>0</v>
      </c>
      <c r="AH1396" s="15"/>
      <c r="AI1396" s="15"/>
      <c r="AJ1396" s="15"/>
      <c r="AK1396" s="16"/>
    </row>
    <row r="1397" spans="1:37" x14ac:dyDescent="0.25">
      <c r="A1397" s="20"/>
      <c r="B1397" s="21"/>
      <c r="C1397" s="21"/>
      <c r="D1397" s="21"/>
      <c r="E1397" s="21"/>
      <c r="F1397" s="21"/>
      <c r="G1397" s="21" t="s">
        <v>104</v>
      </c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  <c r="AE1397" s="21"/>
      <c r="AF1397" s="21"/>
      <c r="AG1397" s="21"/>
      <c r="AH1397" s="21"/>
      <c r="AI1397" s="21"/>
      <c r="AJ1397" s="21"/>
      <c r="AK1397" s="22"/>
    </row>
    <row r="1398" spans="1:37" x14ac:dyDescent="0.25">
      <c r="A1398" s="11"/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4" t="s">
        <v>50</v>
      </c>
      <c r="P1398" s="14"/>
      <c r="Q1398" s="14"/>
      <c r="R1398" s="14"/>
      <c r="S1398" s="14"/>
      <c r="T1398" s="14"/>
      <c r="U1398" s="14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24"/>
    </row>
    <row r="1399" spans="1:37" x14ac:dyDescent="0.25">
      <c r="A1399" s="2"/>
      <c r="B1399" s="3"/>
      <c r="C1399" s="3"/>
      <c r="D1399" s="3"/>
      <c r="E1399" s="3"/>
      <c r="F1399" s="4"/>
      <c r="G1399" s="2"/>
      <c r="H1399" s="3"/>
      <c r="I1399" s="3"/>
      <c r="J1399" s="3"/>
      <c r="K1399" s="3"/>
      <c r="L1399" s="3"/>
      <c r="M1399" s="3"/>
      <c r="N1399" s="4"/>
      <c r="O1399" s="2"/>
      <c r="P1399" s="3"/>
      <c r="Q1399" s="3"/>
      <c r="R1399" s="3"/>
      <c r="S1399" s="3"/>
      <c r="T1399" s="3"/>
      <c r="U1399" s="4"/>
      <c r="V1399" s="8">
        <f>ROUND(40,2)</f>
        <v>40</v>
      </c>
      <c r="W1399" s="9"/>
      <c r="X1399" s="9"/>
      <c r="Y1399" s="9"/>
      <c r="Z1399" s="9"/>
      <c r="AA1399" s="10"/>
      <c r="AB1399" s="8">
        <f>ROUND(959.2,2)</f>
        <v>959.2</v>
      </c>
      <c r="AC1399" s="9"/>
      <c r="AD1399" s="9"/>
      <c r="AE1399" s="9"/>
      <c r="AF1399" s="10"/>
      <c r="AG1399" s="8">
        <f>ROUND(0,2)</f>
        <v>0</v>
      </c>
      <c r="AH1399" s="9"/>
      <c r="AI1399" s="9"/>
      <c r="AJ1399" s="9"/>
      <c r="AK1399" s="10"/>
    </row>
    <row r="1400" spans="1:37" x14ac:dyDescent="0.25">
      <c r="A1400" s="11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4"/>
      <c r="P1400" s="14"/>
      <c r="Q1400" s="14"/>
      <c r="R1400" s="14"/>
      <c r="S1400" s="14"/>
      <c r="T1400" s="14"/>
      <c r="U1400" s="14"/>
      <c r="V1400" s="15">
        <f>ROUND(40,2)</f>
        <v>40</v>
      </c>
      <c r="W1400" s="15"/>
      <c r="X1400" s="15"/>
      <c r="Y1400" s="15"/>
      <c r="Z1400" s="15"/>
      <c r="AA1400" s="15"/>
      <c r="AB1400" s="15">
        <f>ROUND(959.2,2)</f>
        <v>959.2</v>
      </c>
      <c r="AC1400" s="15"/>
      <c r="AD1400" s="15"/>
      <c r="AE1400" s="15"/>
      <c r="AF1400" s="15"/>
      <c r="AG1400" s="15">
        <f>ROUND(0,2)</f>
        <v>0</v>
      </c>
      <c r="AH1400" s="15"/>
      <c r="AI1400" s="15"/>
      <c r="AJ1400" s="15"/>
      <c r="AK1400" s="16"/>
    </row>
    <row r="1401" spans="1:37" x14ac:dyDescent="0.25">
      <c r="A1401" s="11"/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4" t="s">
        <v>70</v>
      </c>
      <c r="P1401" s="14"/>
      <c r="Q1401" s="14"/>
      <c r="R1401" s="14"/>
      <c r="S1401" s="14"/>
      <c r="T1401" s="14"/>
      <c r="U1401" s="14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24"/>
    </row>
    <row r="1402" spans="1:37" x14ac:dyDescent="0.25">
      <c r="A1402" s="2"/>
      <c r="B1402" s="3"/>
      <c r="C1402" s="3"/>
      <c r="D1402" s="3"/>
      <c r="E1402" s="3"/>
      <c r="F1402" s="4"/>
      <c r="G1402" s="2"/>
      <c r="H1402" s="3"/>
      <c r="I1402" s="3"/>
      <c r="J1402" s="3"/>
      <c r="K1402" s="3"/>
      <c r="L1402" s="3"/>
      <c r="M1402" s="3"/>
      <c r="N1402" s="4"/>
      <c r="O1402" s="2"/>
      <c r="P1402" s="3"/>
      <c r="Q1402" s="3"/>
      <c r="R1402" s="3"/>
      <c r="S1402" s="3"/>
      <c r="T1402" s="3"/>
      <c r="U1402" s="4"/>
      <c r="V1402" s="8">
        <f>ROUND(40,2)</f>
        <v>40</v>
      </c>
      <c r="W1402" s="9"/>
      <c r="X1402" s="9"/>
      <c r="Y1402" s="9"/>
      <c r="Z1402" s="9"/>
      <c r="AA1402" s="10"/>
      <c r="AB1402" s="8">
        <f>ROUND(959.2,2)</f>
        <v>959.2</v>
      </c>
      <c r="AC1402" s="9"/>
      <c r="AD1402" s="9"/>
      <c r="AE1402" s="9"/>
      <c r="AF1402" s="10"/>
      <c r="AG1402" s="8">
        <f>ROUND(0,2)</f>
        <v>0</v>
      </c>
      <c r="AH1402" s="9"/>
      <c r="AI1402" s="9"/>
      <c r="AJ1402" s="9"/>
      <c r="AK1402" s="10"/>
    </row>
    <row r="1403" spans="1:37" x14ac:dyDescent="0.25">
      <c r="A1403" s="11"/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4"/>
      <c r="P1403" s="14"/>
      <c r="Q1403" s="14"/>
      <c r="R1403" s="14"/>
      <c r="S1403" s="14"/>
      <c r="T1403" s="14"/>
      <c r="U1403" s="14"/>
      <c r="V1403" s="15">
        <f>ROUND(40,2)</f>
        <v>40</v>
      </c>
      <c r="W1403" s="15"/>
      <c r="X1403" s="15"/>
      <c r="Y1403" s="15"/>
      <c r="Z1403" s="15"/>
      <c r="AA1403" s="15"/>
      <c r="AB1403" s="15">
        <f>ROUND(959.2,2)</f>
        <v>959.2</v>
      </c>
      <c r="AC1403" s="15"/>
      <c r="AD1403" s="15"/>
      <c r="AE1403" s="15"/>
      <c r="AF1403" s="15"/>
      <c r="AG1403" s="15">
        <f>ROUND(0,2)</f>
        <v>0</v>
      </c>
      <c r="AH1403" s="15"/>
      <c r="AI1403" s="15"/>
      <c r="AJ1403" s="15"/>
      <c r="AK1403" s="16"/>
    </row>
    <row r="1404" spans="1:37" x14ac:dyDescent="0.25">
      <c r="A1404" s="11"/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4" t="s">
        <v>75</v>
      </c>
      <c r="P1404" s="14"/>
      <c r="Q1404" s="14"/>
      <c r="R1404" s="14"/>
      <c r="S1404" s="14"/>
      <c r="T1404" s="14"/>
      <c r="U1404" s="14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24"/>
    </row>
    <row r="1405" spans="1:37" x14ac:dyDescent="0.25">
      <c r="A1405" s="2"/>
      <c r="B1405" s="3"/>
      <c r="C1405" s="3"/>
      <c r="D1405" s="3"/>
      <c r="E1405" s="3"/>
      <c r="F1405" s="4"/>
      <c r="G1405" s="2"/>
      <c r="H1405" s="3"/>
      <c r="I1405" s="3"/>
      <c r="J1405" s="3"/>
      <c r="K1405" s="3"/>
      <c r="L1405" s="3"/>
      <c r="M1405" s="3"/>
      <c r="N1405" s="4"/>
      <c r="O1405" s="2"/>
      <c r="P1405" s="3"/>
      <c r="Q1405" s="3"/>
      <c r="R1405" s="3"/>
      <c r="S1405" s="3"/>
      <c r="T1405" s="3"/>
      <c r="U1405" s="4"/>
      <c r="V1405" s="8">
        <f>ROUND(40,2)</f>
        <v>40</v>
      </c>
      <c r="W1405" s="9"/>
      <c r="X1405" s="9"/>
      <c r="Y1405" s="9"/>
      <c r="Z1405" s="9"/>
      <c r="AA1405" s="10"/>
      <c r="AB1405" s="8">
        <f>ROUND(1014.4,2)</f>
        <v>1014.4</v>
      </c>
      <c r="AC1405" s="9"/>
      <c r="AD1405" s="9"/>
      <c r="AE1405" s="9"/>
      <c r="AF1405" s="10"/>
      <c r="AG1405" s="8">
        <f>ROUND(0,2)</f>
        <v>0</v>
      </c>
      <c r="AH1405" s="9"/>
      <c r="AI1405" s="9"/>
      <c r="AJ1405" s="9"/>
      <c r="AK1405" s="10"/>
    </row>
    <row r="1406" spans="1:37" x14ac:dyDescent="0.25">
      <c r="A1406" s="11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4"/>
      <c r="P1406" s="14"/>
      <c r="Q1406" s="14"/>
      <c r="R1406" s="14"/>
      <c r="S1406" s="14"/>
      <c r="T1406" s="14"/>
      <c r="U1406" s="14"/>
      <c r="V1406" s="15">
        <f>ROUND(40,2)</f>
        <v>40</v>
      </c>
      <c r="W1406" s="15"/>
      <c r="X1406" s="15"/>
      <c r="Y1406" s="15"/>
      <c r="Z1406" s="15"/>
      <c r="AA1406" s="15"/>
      <c r="AB1406" s="15">
        <f>ROUND(1014.4,2)</f>
        <v>1014.4</v>
      </c>
      <c r="AC1406" s="15"/>
      <c r="AD1406" s="15"/>
      <c r="AE1406" s="15"/>
      <c r="AF1406" s="15"/>
      <c r="AG1406" s="15">
        <f>ROUND(0,2)</f>
        <v>0</v>
      </c>
      <c r="AH1406" s="15"/>
      <c r="AI1406" s="15"/>
      <c r="AJ1406" s="15"/>
      <c r="AK1406" s="16"/>
    </row>
    <row r="1407" spans="1:37" x14ac:dyDescent="0.25">
      <c r="A1407" s="11"/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4" t="s">
        <v>87</v>
      </c>
      <c r="P1407" s="14"/>
      <c r="Q1407" s="14"/>
      <c r="R1407" s="14"/>
      <c r="S1407" s="14"/>
      <c r="T1407" s="14"/>
      <c r="U1407" s="14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24"/>
    </row>
    <row r="1408" spans="1:37" x14ac:dyDescent="0.25">
      <c r="A1408" s="2"/>
      <c r="B1408" s="3"/>
      <c r="C1408" s="3"/>
      <c r="D1408" s="3"/>
      <c r="E1408" s="3"/>
      <c r="F1408" s="4"/>
      <c r="G1408" s="2"/>
      <c r="H1408" s="3"/>
      <c r="I1408" s="3"/>
      <c r="J1408" s="3"/>
      <c r="K1408" s="3"/>
      <c r="L1408" s="3"/>
      <c r="M1408" s="3"/>
      <c r="N1408" s="4"/>
      <c r="O1408" s="2"/>
      <c r="P1408" s="3"/>
      <c r="Q1408" s="3"/>
      <c r="R1408" s="3"/>
      <c r="S1408" s="3"/>
      <c r="T1408" s="3"/>
      <c r="U1408" s="4"/>
      <c r="V1408" s="8">
        <f>ROUND(40,2)</f>
        <v>40</v>
      </c>
      <c r="W1408" s="9"/>
      <c r="X1408" s="9"/>
      <c r="Y1408" s="9"/>
      <c r="Z1408" s="9"/>
      <c r="AA1408" s="10"/>
      <c r="AB1408" s="8">
        <f>ROUND(959.2,2)</f>
        <v>959.2</v>
      </c>
      <c r="AC1408" s="9"/>
      <c r="AD1408" s="9"/>
      <c r="AE1408" s="9"/>
      <c r="AF1408" s="10"/>
      <c r="AG1408" s="8">
        <f>ROUND(0,2)</f>
        <v>0</v>
      </c>
      <c r="AH1408" s="9"/>
      <c r="AI1408" s="9"/>
      <c r="AJ1408" s="9"/>
      <c r="AK1408" s="10"/>
    </row>
    <row r="1409" spans="1:37" x14ac:dyDescent="0.25">
      <c r="A1409" s="11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4"/>
      <c r="P1409" s="14"/>
      <c r="Q1409" s="14"/>
      <c r="R1409" s="14"/>
      <c r="S1409" s="14"/>
      <c r="T1409" s="14"/>
      <c r="U1409" s="14"/>
      <c r="V1409" s="15">
        <f>ROUND(40,2)</f>
        <v>40</v>
      </c>
      <c r="W1409" s="15"/>
      <c r="X1409" s="15"/>
      <c r="Y1409" s="15"/>
      <c r="Z1409" s="15"/>
      <c r="AA1409" s="15"/>
      <c r="AB1409" s="15">
        <f>ROUND(959.2,2)</f>
        <v>959.2</v>
      </c>
      <c r="AC1409" s="15"/>
      <c r="AD1409" s="15"/>
      <c r="AE1409" s="15"/>
      <c r="AF1409" s="15"/>
      <c r="AG1409" s="15">
        <f>ROUND(0,2)</f>
        <v>0</v>
      </c>
      <c r="AH1409" s="15"/>
      <c r="AI1409" s="15"/>
      <c r="AJ1409" s="15"/>
      <c r="AK1409" s="16"/>
    </row>
    <row r="1410" spans="1:37" x14ac:dyDescent="0.25">
      <c r="A1410" s="11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4" t="s">
        <v>93</v>
      </c>
      <c r="P1410" s="14"/>
      <c r="Q1410" s="14"/>
      <c r="R1410" s="14"/>
      <c r="S1410" s="14"/>
      <c r="T1410" s="14"/>
      <c r="U1410" s="14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24"/>
    </row>
    <row r="1411" spans="1:37" x14ac:dyDescent="0.25">
      <c r="A1411" s="2"/>
      <c r="B1411" s="3"/>
      <c r="C1411" s="3"/>
      <c r="D1411" s="3"/>
      <c r="E1411" s="3"/>
      <c r="F1411" s="4"/>
      <c r="G1411" s="2"/>
      <c r="H1411" s="3"/>
      <c r="I1411" s="3"/>
      <c r="J1411" s="3"/>
      <c r="K1411" s="3"/>
      <c r="L1411" s="3"/>
      <c r="M1411" s="3"/>
      <c r="N1411" s="4"/>
      <c r="O1411" s="2"/>
      <c r="P1411" s="3"/>
      <c r="Q1411" s="3"/>
      <c r="R1411" s="3"/>
      <c r="S1411" s="3"/>
      <c r="T1411" s="3"/>
      <c r="U1411" s="4"/>
      <c r="V1411" s="8">
        <f>ROUND(40,2)</f>
        <v>40</v>
      </c>
      <c r="W1411" s="9"/>
      <c r="X1411" s="9"/>
      <c r="Y1411" s="9"/>
      <c r="Z1411" s="9"/>
      <c r="AA1411" s="10"/>
      <c r="AB1411" s="8">
        <f>ROUND(959.2,2)</f>
        <v>959.2</v>
      </c>
      <c r="AC1411" s="9"/>
      <c r="AD1411" s="9"/>
      <c r="AE1411" s="9"/>
      <c r="AF1411" s="10"/>
      <c r="AG1411" s="8">
        <f>ROUND(0,2)</f>
        <v>0</v>
      </c>
      <c r="AH1411" s="9"/>
      <c r="AI1411" s="9"/>
      <c r="AJ1411" s="9"/>
      <c r="AK1411" s="10"/>
    </row>
    <row r="1412" spans="1:37" x14ac:dyDescent="0.25">
      <c r="A1412" s="11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4"/>
      <c r="P1412" s="14"/>
      <c r="Q1412" s="14"/>
      <c r="R1412" s="14"/>
      <c r="S1412" s="14"/>
      <c r="T1412" s="14"/>
      <c r="U1412" s="14"/>
      <c r="V1412" s="15">
        <f>ROUND(40,2)</f>
        <v>40</v>
      </c>
      <c r="W1412" s="15"/>
      <c r="X1412" s="15"/>
      <c r="Y1412" s="15"/>
      <c r="Z1412" s="15"/>
      <c r="AA1412" s="15"/>
      <c r="AB1412" s="15">
        <f>ROUND(959.2,2)</f>
        <v>959.2</v>
      </c>
      <c r="AC1412" s="15"/>
      <c r="AD1412" s="15"/>
      <c r="AE1412" s="15"/>
      <c r="AF1412" s="15"/>
      <c r="AG1412" s="15">
        <f>ROUND(0,2)</f>
        <v>0</v>
      </c>
      <c r="AH1412" s="15"/>
      <c r="AI1412" s="15"/>
      <c r="AJ1412" s="15"/>
      <c r="AK1412" s="16"/>
    </row>
    <row r="1413" spans="1:37" x14ac:dyDescent="0.25">
      <c r="A1413" s="20"/>
      <c r="B1413" s="21"/>
      <c r="C1413" s="21"/>
      <c r="D1413" s="21"/>
      <c r="E1413" s="21"/>
      <c r="F1413" s="21"/>
      <c r="G1413" s="21" t="s">
        <v>109</v>
      </c>
      <c r="H1413" s="21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  <c r="AE1413" s="21"/>
      <c r="AF1413" s="21"/>
      <c r="AG1413" s="21"/>
      <c r="AH1413" s="21"/>
      <c r="AI1413" s="21"/>
      <c r="AJ1413" s="21"/>
      <c r="AK1413" s="22"/>
    </row>
    <row r="1414" spans="1:37" x14ac:dyDescent="0.25">
      <c r="A1414" s="11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4" t="s">
        <v>50</v>
      </c>
      <c r="P1414" s="14"/>
      <c r="Q1414" s="14"/>
      <c r="R1414" s="14"/>
      <c r="S1414" s="14"/>
      <c r="T1414" s="14"/>
      <c r="U1414" s="14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24"/>
    </row>
    <row r="1415" spans="1:37" x14ac:dyDescent="0.25">
      <c r="A1415" s="2"/>
      <c r="B1415" s="3"/>
      <c r="C1415" s="3"/>
      <c r="D1415" s="3"/>
      <c r="E1415" s="3"/>
      <c r="F1415" s="4"/>
      <c r="G1415" s="2"/>
      <c r="H1415" s="3"/>
      <c r="I1415" s="3"/>
      <c r="J1415" s="3"/>
      <c r="K1415" s="3"/>
      <c r="L1415" s="3"/>
      <c r="M1415" s="3"/>
      <c r="N1415" s="4"/>
      <c r="O1415" s="2"/>
      <c r="P1415" s="3"/>
      <c r="Q1415" s="3"/>
      <c r="R1415" s="3"/>
      <c r="S1415" s="3"/>
      <c r="T1415" s="3"/>
      <c r="U1415" s="4"/>
      <c r="V1415" s="8">
        <f>ROUND(40,2)</f>
        <v>40</v>
      </c>
      <c r="W1415" s="9"/>
      <c r="X1415" s="9"/>
      <c r="Y1415" s="9"/>
      <c r="Z1415" s="9"/>
      <c r="AA1415" s="10"/>
      <c r="AB1415" s="8">
        <f>ROUND(20,2)</f>
        <v>20</v>
      </c>
      <c r="AC1415" s="9"/>
      <c r="AD1415" s="9"/>
      <c r="AE1415" s="9"/>
      <c r="AF1415" s="10"/>
      <c r="AG1415" s="8">
        <f>ROUND(0,2)</f>
        <v>0</v>
      </c>
      <c r="AH1415" s="9"/>
      <c r="AI1415" s="9"/>
      <c r="AJ1415" s="9"/>
      <c r="AK1415" s="10"/>
    </row>
    <row r="1416" spans="1:37" x14ac:dyDescent="0.25">
      <c r="A1416" s="11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4"/>
      <c r="P1416" s="14"/>
      <c r="Q1416" s="14"/>
      <c r="R1416" s="14"/>
      <c r="S1416" s="14"/>
      <c r="T1416" s="14"/>
      <c r="U1416" s="14"/>
      <c r="V1416" s="15">
        <f>ROUND(40,2)</f>
        <v>40</v>
      </c>
      <c r="W1416" s="15"/>
      <c r="X1416" s="15"/>
      <c r="Y1416" s="15"/>
      <c r="Z1416" s="15"/>
      <c r="AA1416" s="15"/>
      <c r="AB1416" s="15">
        <f>ROUND(20,2)</f>
        <v>20</v>
      </c>
      <c r="AC1416" s="15"/>
      <c r="AD1416" s="15"/>
      <c r="AE1416" s="15"/>
      <c r="AF1416" s="15"/>
      <c r="AG1416" s="15">
        <f>ROUND(0,2)</f>
        <v>0</v>
      </c>
      <c r="AH1416" s="15"/>
      <c r="AI1416" s="15"/>
      <c r="AJ1416" s="15"/>
      <c r="AK1416" s="16"/>
    </row>
    <row r="1417" spans="1:37" x14ac:dyDescent="0.25">
      <c r="A1417" s="11"/>
      <c r="B1417" s="12"/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4" t="s">
        <v>70</v>
      </c>
      <c r="P1417" s="14"/>
      <c r="Q1417" s="14"/>
      <c r="R1417" s="14"/>
      <c r="S1417" s="14"/>
      <c r="T1417" s="14"/>
      <c r="U1417" s="14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24"/>
    </row>
    <row r="1418" spans="1:37" x14ac:dyDescent="0.25">
      <c r="A1418" s="2"/>
      <c r="B1418" s="3"/>
      <c r="C1418" s="3"/>
      <c r="D1418" s="3"/>
      <c r="E1418" s="3"/>
      <c r="F1418" s="4"/>
      <c r="G1418" s="2"/>
      <c r="H1418" s="3"/>
      <c r="I1418" s="3"/>
      <c r="J1418" s="3"/>
      <c r="K1418" s="3"/>
      <c r="L1418" s="3"/>
      <c r="M1418" s="3"/>
      <c r="N1418" s="4"/>
      <c r="O1418" s="2"/>
      <c r="P1418" s="3"/>
      <c r="Q1418" s="3"/>
      <c r="R1418" s="3"/>
      <c r="S1418" s="3"/>
      <c r="T1418" s="3"/>
      <c r="U1418" s="4"/>
      <c r="V1418" s="8">
        <f>ROUND(40,2)</f>
        <v>40</v>
      </c>
      <c r="W1418" s="9"/>
      <c r="X1418" s="9"/>
      <c r="Y1418" s="9"/>
      <c r="Z1418" s="9"/>
      <c r="AA1418" s="10"/>
      <c r="AB1418" s="8">
        <f>ROUND(20,2)</f>
        <v>20</v>
      </c>
      <c r="AC1418" s="9"/>
      <c r="AD1418" s="9"/>
      <c r="AE1418" s="9"/>
      <c r="AF1418" s="10"/>
      <c r="AG1418" s="8">
        <f>ROUND(0,2)</f>
        <v>0</v>
      </c>
      <c r="AH1418" s="9"/>
      <c r="AI1418" s="9"/>
      <c r="AJ1418" s="9"/>
      <c r="AK1418" s="10"/>
    </row>
    <row r="1419" spans="1:37" x14ac:dyDescent="0.25">
      <c r="A1419" s="11"/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4"/>
      <c r="P1419" s="14"/>
      <c r="Q1419" s="14"/>
      <c r="R1419" s="14"/>
      <c r="S1419" s="14"/>
      <c r="T1419" s="14"/>
      <c r="U1419" s="14"/>
      <c r="V1419" s="15">
        <f>ROUND(40,2)</f>
        <v>40</v>
      </c>
      <c r="W1419" s="15"/>
      <c r="X1419" s="15"/>
      <c r="Y1419" s="15"/>
      <c r="Z1419" s="15"/>
      <c r="AA1419" s="15"/>
      <c r="AB1419" s="15">
        <f>ROUND(20,2)</f>
        <v>20</v>
      </c>
      <c r="AC1419" s="15"/>
      <c r="AD1419" s="15"/>
      <c r="AE1419" s="15"/>
      <c r="AF1419" s="15"/>
      <c r="AG1419" s="15">
        <f>ROUND(0,2)</f>
        <v>0</v>
      </c>
      <c r="AH1419" s="15"/>
      <c r="AI1419" s="15"/>
      <c r="AJ1419" s="15"/>
      <c r="AK1419" s="16"/>
    </row>
    <row r="1420" spans="1:37" x14ac:dyDescent="0.25">
      <c r="A1420" s="11"/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4" t="s">
        <v>75</v>
      </c>
      <c r="P1420" s="14"/>
      <c r="Q1420" s="14"/>
      <c r="R1420" s="14"/>
      <c r="S1420" s="14"/>
      <c r="T1420" s="14"/>
      <c r="U1420" s="14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24"/>
    </row>
    <row r="1421" spans="1:37" x14ac:dyDescent="0.25">
      <c r="A1421" s="2"/>
      <c r="B1421" s="3"/>
      <c r="C1421" s="3"/>
      <c r="D1421" s="3"/>
      <c r="E1421" s="3"/>
      <c r="F1421" s="4"/>
      <c r="G1421" s="2"/>
      <c r="H1421" s="3"/>
      <c r="I1421" s="3"/>
      <c r="J1421" s="3"/>
      <c r="K1421" s="3"/>
      <c r="L1421" s="3"/>
      <c r="M1421" s="3"/>
      <c r="N1421" s="4"/>
      <c r="O1421" s="2"/>
      <c r="P1421" s="3"/>
      <c r="Q1421" s="3"/>
      <c r="R1421" s="3"/>
      <c r="S1421" s="3"/>
      <c r="T1421" s="3"/>
      <c r="U1421" s="4"/>
      <c r="V1421" s="8">
        <f>ROUND(40,2)</f>
        <v>40</v>
      </c>
      <c r="W1421" s="9"/>
      <c r="X1421" s="9"/>
      <c r="Y1421" s="9"/>
      <c r="Z1421" s="9"/>
      <c r="AA1421" s="10"/>
      <c r="AB1421" s="8">
        <f>ROUND(20,2)</f>
        <v>20</v>
      </c>
      <c r="AC1421" s="9"/>
      <c r="AD1421" s="9"/>
      <c r="AE1421" s="9"/>
      <c r="AF1421" s="10"/>
      <c r="AG1421" s="8">
        <f>ROUND(0,2)</f>
        <v>0</v>
      </c>
      <c r="AH1421" s="9"/>
      <c r="AI1421" s="9"/>
      <c r="AJ1421" s="9"/>
      <c r="AK1421" s="10"/>
    </row>
    <row r="1422" spans="1:37" x14ac:dyDescent="0.25">
      <c r="A1422" s="11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4"/>
      <c r="P1422" s="14"/>
      <c r="Q1422" s="14"/>
      <c r="R1422" s="14"/>
      <c r="S1422" s="14"/>
      <c r="T1422" s="14"/>
      <c r="U1422" s="14"/>
      <c r="V1422" s="15">
        <f>ROUND(40,2)</f>
        <v>40</v>
      </c>
      <c r="W1422" s="15"/>
      <c r="X1422" s="15"/>
      <c r="Y1422" s="15"/>
      <c r="Z1422" s="15"/>
      <c r="AA1422" s="15"/>
      <c r="AB1422" s="15">
        <f>ROUND(20,2)</f>
        <v>20</v>
      </c>
      <c r="AC1422" s="15"/>
      <c r="AD1422" s="15"/>
      <c r="AE1422" s="15"/>
      <c r="AF1422" s="15"/>
      <c r="AG1422" s="15">
        <f>ROUND(0,2)</f>
        <v>0</v>
      </c>
      <c r="AH1422" s="15"/>
      <c r="AI1422" s="15"/>
      <c r="AJ1422" s="15"/>
      <c r="AK1422" s="16"/>
    </row>
    <row r="1423" spans="1:37" x14ac:dyDescent="0.25">
      <c r="A1423" s="11"/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4" t="s">
        <v>87</v>
      </c>
      <c r="P1423" s="14"/>
      <c r="Q1423" s="14"/>
      <c r="R1423" s="14"/>
      <c r="S1423" s="14"/>
      <c r="T1423" s="14"/>
      <c r="U1423" s="14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24"/>
    </row>
    <row r="1424" spans="1:37" x14ac:dyDescent="0.25">
      <c r="A1424" s="2"/>
      <c r="B1424" s="3"/>
      <c r="C1424" s="3"/>
      <c r="D1424" s="3"/>
      <c r="E1424" s="3"/>
      <c r="F1424" s="4"/>
      <c r="G1424" s="2"/>
      <c r="H1424" s="3"/>
      <c r="I1424" s="3"/>
      <c r="J1424" s="3"/>
      <c r="K1424" s="3"/>
      <c r="L1424" s="3"/>
      <c r="M1424" s="3"/>
      <c r="N1424" s="4"/>
      <c r="O1424" s="2"/>
      <c r="P1424" s="3"/>
      <c r="Q1424" s="3"/>
      <c r="R1424" s="3"/>
      <c r="S1424" s="3"/>
      <c r="T1424" s="3"/>
      <c r="U1424" s="4"/>
      <c r="V1424" s="8">
        <f>ROUND(40,2)</f>
        <v>40</v>
      </c>
      <c r="W1424" s="9"/>
      <c r="X1424" s="9"/>
      <c r="Y1424" s="9"/>
      <c r="Z1424" s="9"/>
      <c r="AA1424" s="10"/>
      <c r="AB1424" s="8">
        <f>ROUND(20,2)</f>
        <v>20</v>
      </c>
      <c r="AC1424" s="9"/>
      <c r="AD1424" s="9"/>
      <c r="AE1424" s="9"/>
      <c r="AF1424" s="10"/>
      <c r="AG1424" s="8">
        <f>ROUND(0,2)</f>
        <v>0</v>
      </c>
      <c r="AH1424" s="9"/>
      <c r="AI1424" s="9"/>
      <c r="AJ1424" s="9"/>
      <c r="AK1424" s="10"/>
    </row>
    <row r="1425" spans="1:37" x14ac:dyDescent="0.25">
      <c r="A1425" s="11"/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4"/>
      <c r="P1425" s="14"/>
      <c r="Q1425" s="14"/>
      <c r="R1425" s="14"/>
      <c r="S1425" s="14"/>
      <c r="T1425" s="14"/>
      <c r="U1425" s="14"/>
      <c r="V1425" s="15">
        <f>ROUND(40,2)</f>
        <v>40</v>
      </c>
      <c r="W1425" s="15"/>
      <c r="X1425" s="15"/>
      <c r="Y1425" s="15"/>
      <c r="Z1425" s="15"/>
      <c r="AA1425" s="15"/>
      <c r="AB1425" s="15">
        <f>ROUND(20,2)</f>
        <v>20</v>
      </c>
      <c r="AC1425" s="15"/>
      <c r="AD1425" s="15"/>
      <c r="AE1425" s="15"/>
      <c r="AF1425" s="15"/>
      <c r="AG1425" s="15">
        <f>ROUND(0,2)</f>
        <v>0</v>
      </c>
      <c r="AH1425" s="15"/>
      <c r="AI1425" s="15"/>
      <c r="AJ1425" s="15"/>
      <c r="AK1425" s="16"/>
    </row>
    <row r="1426" spans="1:37" x14ac:dyDescent="0.25">
      <c r="A1426" s="11"/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4" t="s">
        <v>93</v>
      </c>
      <c r="P1426" s="14"/>
      <c r="Q1426" s="14"/>
      <c r="R1426" s="14"/>
      <c r="S1426" s="14"/>
      <c r="T1426" s="14"/>
      <c r="U1426" s="14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24"/>
    </row>
    <row r="1427" spans="1:37" x14ac:dyDescent="0.25">
      <c r="A1427" s="2"/>
      <c r="B1427" s="3"/>
      <c r="C1427" s="3"/>
      <c r="D1427" s="3"/>
      <c r="E1427" s="3"/>
      <c r="F1427" s="4"/>
      <c r="G1427" s="2"/>
      <c r="H1427" s="3"/>
      <c r="I1427" s="3"/>
      <c r="J1427" s="3"/>
      <c r="K1427" s="3"/>
      <c r="L1427" s="3"/>
      <c r="M1427" s="3"/>
      <c r="N1427" s="4"/>
      <c r="O1427" s="2"/>
      <c r="P1427" s="3"/>
      <c r="Q1427" s="3"/>
      <c r="R1427" s="3"/>
      <c r="S1427" s="3"/>
      <c r="T1427" s="3"/>
      <c r="U1427" s="4"/>
      <c r="V1427" s="8">
        <f>ROUND(40,2)</f>
        <v>40</v>
      </c>
      <c r="W1427" s="9"/>
      <c r="X1427" s="9"/>
      <c r="Y1427" s="9"/>
      <c r="Z1427" s="9"/>
      <c r="AA1427" s="10"/>
      <c r="AB1427" s="8">
        <f>ROUND(20,2)</f>
        <v>20</v>
      </c>
      <c r="AC1427" s="9"/>
      <c r="AD1427" s="9"/>
      <c r="AE1427" s="9"/>
      <c r="AF1427" s="10"/>
      <c r="AG1427" s="8">
        <f>ROUND(0,2)</f>
        <v>0</v>
      </c>
      <c r="AH1427" s="9"/>
      <c r="AI1427" s="9"/>
      <c r="AJ1427" s="9"/>
      <c r="AK1427" s="10"/>
    </row>
    <row r="1428" spans="1:37" x14ac:dyDescent="0.25">
      <c r="A1428" s="11"/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4"/>
      <c r="P1428" s="14"/>
      <c r="Q1428" s="14"/>
      <c r="R1428" s="14"/>
      <c r="S1428" s="14"/>
      <c r="T1428" s="14"/>
      <c r="U1428" s="14"/>
      <c r="V1428" s="15">
        <f>ROUND(40,2)</f>
        <v>40</v>
      </c>
      <c r="W1428" s="15"/>
      <c r="X1428" s="15"/>
      <c r="Y1428" s="15"/>
      <c r="Z1428" s="15"/>
      <c r="AA1428" s="15"/>
      <c r="AB1428" s="15">
        <f>ROUND(20,2)</f>
        <v>20</v>
      </c>
      <c r="AC1428" s="15"/>
      <c r="AD1428" s="15"/>
      <c r="AE1428" s="15"/>
      <c r="AF1428" s="15"/>
      <c r="AG1428" s="15">
        <f>ROUND(0,2)</f>
        <v>0</v>
      </c>
      <c r="AH1428" s="15"/>
      <c r="AI1428" s="15"/>
      <c r="AJ1428" s="15"/>
      <c r="AK1428" s="16"/>
    </row>
    <row r="1429" spans="1:37" x14ac:dyDescent="0.25">
      <c r="A1429" s="20"/>
      <c r="B1429" s="21"/>
      <c r="C1429" s="21"/>
      <c r="D1429" s="21"/>
      <c r="E1429" s="21"/>
      <c r="F1429" s="21"/>
      <c r="G1429" s="21" t="s">
        <v>106</v>
      </c>
      <c r="H1429" s="21"/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  <c r="AE1429" s="21"/>
      <c r="AF1429" s="21"/>
      <c r="AG1429" s="21"/>
      <c r="AH1429" s="21"/>
      <c r="AI1429" s="21"/>
      <c r="AJ1429" s="21"/>
      <c r="AK1429" s="22"/>
    </row>
    <row r="1430" spans="1:37" x14ac:dyDescent="0.25">
      <c r="A1430" s="11"/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4" t="s">
        <v>50</v>
      </c>
      <c r="P1430" s="14"/>
      <c r="Q1430" s="14"/>
      <c r="R1430" s="14"/>
      <c r="S1430" s="14"/>
      <c r="T1430" s="14"/>
      <c r="U1430" s="14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24"/>
    </row>
    <row r="1431" spans="1:37" x14ac:dyDescent="0.25">
      <c r="A1431" s="2"/>
      <c r="B1431" s="3"/>
      <c r="C1431" s="3"/>
      <c r="D1431" s="3"/>
      <c r="E1431" s="3"/>
      <c r="F1431" s="4"/>
      <c r="G1431" s="2"/>
      <c r="H1431" s="3"/>
      <c r="I1431" s="3"/>
      <c r="J1431" s="3"/>
      <c r="K1431" s="3"/>
      <c r="L1431" s="3"/>
      <c r="M1431" s="3"/>
      <c r="N1431" s="4"/>
      <c r="O1431" s="2"/>
      <c r="P1431" s="3"/>
      <c r="Q1431" s="3"/>
      <c r="R1431" s="3"/>
      <c r="S1431" s="3"/>
      <c r="T1431" s="3"/>
      <c r="U1431" s="4"/>
      <c r="V1431" s="8">
        <f>ROUND(8,2)</f>
        <v>8</v>
      </c>
      <c r="W1431" s="9"/>
      <c r="X1431" s="9"/>
      <c r="Y1431" s="9"/>
      <c r="Z1431" s="9"/>
      <c r="AA1431" s="10"/>
      <c r="AB1431" s="8">
        <f>ROUND(6,2)</f>
        <v>6</v>
      </c>
      <c r="AC1431" s="9"/>
      <c r="AD1431" s="9"/>
      <c r="AE1431" s="9"/>
      <c r="AF1431" s="10"/>
      <c r="AG1431" s="8">
        <f>ROUND(0,2)</f>
        <v>0</v>
      </c>
      <c r="AH1431" s="9"/>
      <c r="AI1431" s="9"/>
      <c r="AJ1431" s="9"/>
      <c r="AK1431" s="10"/>
    </row>
    <row r="1432" spans="1:37" x14ac:dyDescent="0.25">
      <c r="A1432" s="11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4"/>
      <c r="P1432" s="14"/>
      <c r="Q1432" s="14"/>
      <c r="R1432" s="14"/>
      <c r="S1432" s="14"/>
      <c r="T1432" s="14"/>
      <c r="U1432" s="14"/>
      <c r="V1432" s="15">
        <f>ROUND(8,2)</f>
        <v>8</v>
      </c>
      <c r="W1432" s="15"/>
      <c r="X1432" s="15"/>
      <c r="Y1432" s="15"/>
      <c r="Z1432" s="15"/>
      <c r="AA1432" s="15"/>
      <c r="AB1432" s="15">
        <f>ROUND(6,2)</f>
        <v>6</v>
      </c>
      <c r="AC1432" s="15"/>
      <c r="AD1432" s="15"/>
      <c r="AE1432" s="15"/>
      <c r="AF1432" s="15"/>
      <c r="AG1432" s="15">
        <f>ROUND(0,2)</f>
        <v>0</v>
      </c>
      <c r="AH1432" s="15"/>
      <c r="AI1432" s="15"/>
      <c r="AJ1432" s="15"/>
      <c r="AK1432" s="16"/>
    </row>
    <row r="1433" spans="1:37" x14ac:dyDescent="0.25">
      <c r="A1433" s="11"/>
      <c r="B1433" s="12"/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4" t="s">
        <v>70</v>
      </c>
      <c r="P1433" s="14"/>
      <c r="Q1433" s="14"/>
      <c r="R1433" s="14"/>
      <c r="S1433" s="14"/>
      <c r="T1433" s="14"/>
      <c r="U1433" s="14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24"/>
    </row>
    <row r="1434" spans="1:37" x14ac:dyDescent="0.25">
      <c r="A1434" s="2"/>
      <c r="B1434" s="3"/>
      <c r="C1434" s="3"/>
      <c r="D1434" s="3"/>
      <c r="E1434" s="3"/>
      <c r="F1434" s="4"/>
      <c r="G1434" s="2"/>
      <c r="H1434" s="3"/>
      <c r="I1434" s="3"/>
      <c r="J1434" s="3"/>
      <c r="K1434" s="3"/>
      <c r="L1434" s="3"/>
      <c r="M1434" s="3"/>
      <c r="N1434" s="4"/>
      <c r="O1434" s="2"/>
      <c r="P1434" s="3"/>
      <c r="Q1434" s="3"/>
      <c r="R1434" s="3"/>
      <c r="S1434" s="3"/>
      <c r="T1434" s="3"/>
      <c r="U1434" s="4"/>
      <c r="V1434" s="8">
        <f>ROUND(8,2)</f>
        <v>8</v>
      </c>
      <c r="W1434" s="9"/>
      <c r="X1434" s="9"/>
      <c r="Y1434" s="9"/>
      <c r="Z1434" s="9"/>
      <c r="AA1434" s="10"/>
      <c r="AB1434" s="8">
        <f>ROUND(6,2)</f>
        <v>6</v>
      </c>
      <c r="AC1434" s="9"/>
      <c r="AD1434" s="9"/>
      <c r="AE1434" s="9"/>
      <c r="AF1434" s="10"/>
      <c r="AG1434" s="8">
        <f>ROUND(0,2)</f>
        <v>0</v>
      </c>
      <c r="AH1434" s="9"/>
      <c r="AI1434" s="9"/>
      <c r="AJ1434" s="9"/>
      <c r="AK1434" s="10"/>
    </row>
    <row r="1435" spans="1:37" x14ac:dyDescent="0.25">
      <c r="A1435" s="11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4"/>
      <c r="P1435" s="14"/>
      <c r="Q1435" s="14"/>
      <c r="R1435" s="14"/>
      <c r="S1435" s="14"/>
      <c r="T1435" s="14"/>
      <c r="U1435" s="14"/>
      <c r="V1435" s="15">
        <f>ROUND(8,2)</f>
        <v>8</v>
      </c>
      <c r="W1435" s="15"/>
      <c r="X1435" s="15"/>
      <c r="Y1435" s="15"/>
      <c r="Z1435" s="15"/>
      <c r="AA1435" s="15"/>
      <c r="AB1435" s="15">
        <f>ROUND(6,2)</f>
        <v>6</v>
      </c>
      <c r="AC1435" s="15"/>
      <c r="AD1435" s="15"/>
      <c r="AE1435" s="15"/>
      <c r="AF1435" s="15"/>
      <c r="AG1435" s="15">
        <f>ROUND(0,2)</f>
        <v>0</v>
      </c>
      <c r="AH1435" s="15"/>
      <c r="AI1435" s="15"/>
      <c r="AJ1435" s="15"/>
      <c r="AK1435" s="16"/>
    </row>
    <row r="1436" spans="1:37" x14ac:dyDescent="0.25">
      <c r="A1436" s="11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4" t="s">
        <v>75</v>
      </c>
      <c r="P1436" s="14"/>
      <c r="Q1436" s="14"/>
      <c r="R1436" s="14"/>
      <c r="S1436" s="14"/>
      <c r="T1436" s="14"/>
      <c r="U1436" s="14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24"/>
    </row>
    <row r="1437" spans="1:37" x14ac:dyDescent="0.25">
      <c r="A1437" s="2"/>
      <c r="B1437" s="3"/>
      <c r="C1437" s="3"/>
      <c r="D1437" s="3"/>
      <c r="E1437" s="3"/>
      <c r="F1437" s="4"/>
      <c r="G1437" s="2"/>
      <c r="H1437" s="3"/>
      <c r="I1437" s="3"/>
      <c r="J1437" s="3"/>
      <c r="K1437" s="3"/>
      <c r="L1437" s="3"/>
      <c r="M1437" s="3"/>
      <c r="N1437" s="4"/>
      <c r="O1437" s="2"/>
      <c r="P1437" s="3"/>
      <c r="Q1437" s="3"/>
      <c r="R1437" s="3"/>
      <c r="S1437" s="3"/>
      <c r="T1437" s="3"/>
      <c r="U1437" s="4"/>
      <c r="V1437" s="8">
        <f>ROUND(9.25,2)</f>
        <v>9.25</v>
      </c>
      <c r="W1437" s="9"/>
      <c r="X1437" s="9"/>
      <c r="Y1437" s="9"/>
      <c r="Z1437" s="9"/>
      <c r="AA1437" s="10"/>
      <c r="AB1437" s="8">
        <f>ROUND(6.9375,2)</f>
        <v>6.94</v>
      </c>
      <c r="AC1437" s="9"/>
      <c r="AD1437" s="9"/>
      <c r="AE1437" s="9"/>
      <c r="AF1437" s="10"/>
      <c r="AG1437" s="8">
        <f>ROUND(0,2)</f>
        <v>0</v>
      </c>
      <c r="AH1437" s="9"/>
      <c r="AI1437" s="9"/>
      <c r="AJ1437" s="9"/>
      <c r="AK1437" s="10"/>
    </row>
    <row r="1438" spans="1:37" x14ac:dyDescent="0.25">
      <c r="A1438" s="11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4"/>
      <c r="P1438" s="14"/>
      <c r="Q1438" s="14"/>
      <c r="R1438" s="14"/>
      <c r="S1438" s="14"/>
      <c r="T1438" s="14"/>
      <c r="U1438" s="14"/>
      <c r="V1438" s="15">
        <f>ROUND(9.25,2)</f>
        <v>9.25</v>
      </c>
      <c r="W1438" s="15"/>
      <c r="X1438" s="15"/>
      <c r="Y1438" s="15"/>
      <c r="Z1438" s="15"/>
      <c r="AA1438" s="15"/>
      <c r="AB1438" s="15">
        <f>ROUND(6.9375,2)</f>
        <v>6.94</v>
      </c>
      <c r="AC1438" s="15"/>
      <c r="AD1438" s="15"/>
      <c r="AE1438" s="15"/>
      <c r="AF1438" s="15"/>
      <c r="AG1438" s="15">
        <f>ROUND(0,2)</f>
        <v>0</v>
      </c>
      <c r="AH1438" s="15"/>
      <c r="AI1438" s="15"/>
      <c r="AJ1438" s="15"/>
      <c r="AK1438" s="16"/>
    </row>
    <row r="1439" spans="1:37" x14ac:dyDescent="0.25">
      <c r="A1439" s="11"/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4" t="s">
        <v>87</v>
      </c>
      <c r="P1439" s="14"/>
      <c r="Q1439" s="14"/>
      <c r="R1439" s="14"/>
      <c r="S1439" s="14"/>
      <c r="T1439" s="14"/>
      <c r="U1439" s="14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24"/>
    </row>
    <row r="1440" spans="1:37" x14ac:dyDescent="0.25">
      <c r="A1440" s="2"/>
      <c r="B1440" s="3"/>
      <c r="C1440" s="3"/>
      <c r="D1440" s="3"/>
      <c r="E1440" s="3"/>
      <c r="F1440" s="4"/>
      <c r="G1440" s="2"/>
      <c r="H1440" s="3"/>
      <c r="I1440" s="3"/>
      <c r="J1440" s="3"/>
      <c r="K1440" s="3"/>
      <c r="L1440" s="3"/>
      <c r="M1440" s="3"/>
      <c r="N1440" s="4"/>
      <c r="O1440" s="2"/>
      <c r="P1440" s="3"/>
      <c r="Q1440" s="3"/>
      <c r="R1440" s="3"/>
      <c r="S1440" s="3"/>
      <c r="T1440" s="3"/>
      <c r="U1440" s="4"/>
      <c r="V1440" s="8">
        <f>ROUND(8,2)</f>
        <v>8</v>
      </c>
      <c r="W1440" s="9"/>
      <c r="X1440" s="9"/>
      <c r="Y1440" s="9"/>
      <c r="Z1440" s="9"/>
      <c r="AA1440" s="10"/>
      <c r="AB1440" s="8">
        <f>ROUND(6,2)</f>
        <v>6</v>
      </c>
      <c r="AC1440" s="9"/>
      <c r="AD1440" s="9"/>
      <c r="AE1440" s="9"/>
      <c r="AF1440" s="10"/>
      <c r="AG1440" s="8">
        <f>ROUND(0,2)</f>
        <v>0</v>
      </c>
      <c r="AH1440" s="9"/>
      <c r="AI1440" s="9"/>
      <c r="AJ1440" s="9"/>
      <c r="AK1440" s="10"/>
    </row>
    <row r="1441" spans="1:37" x14ac:dyDescent="0.25">
      <c r="A1441" s="11"/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4"/>
      <c r="P1441" s="14"/>
      <c r="Q1441" s="14"/>
      <c r="R1441" s="14"/>
      <c r="S1441" s="14"/>
      <c r="T1441" s="14"/>
      <c r="U1441" s="14"/>
      <c r="V1441" s="15">
        <f>ROUND(8,2)</f>
        <v>8</v>
      </c>
      <c r="W1441" s="15"/>
      <c r="X1441" s="15"/>
      <c r="Y1441" s="15"/>
      <c r="Z1441" s="15"/>
      <c r="AA1441" s="15"/>
      <c r="AB1441" s="15">
        <f>ROUND(6,2)</f>
        <v>6</v>
      </c>
      <c r="AC1441" s="15"/>
      <c r="AD1441" s="15"/>
      <c r="AE1441" s="15"/>
      <c r="AF1441" s="15"/>
      <c r="AG1441" s="15">
        <f>ROUND(0,2)</f>
        <v>0</v>
      </c>
      <c r="AH1441" s="15"/>
      <c r="AI1441" s="15"/>
      <c r="AJ1441" s="15"/>
      <c r="AK1441" s="16"/>
    </row>
    <row r="1442" spans="1:37" x14ac:dyDescent="0.25">
      <c r="A1442" s="11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4" t="s">
        <v>93</v>
      </c>
      <c r="P1442" s="14"/>
      <c r="Q1442" s="14"/>
      <c r="R1442" s="14"/>
      <c r="S1442" s="14"/>
      <c r="T1442" s="14"/>
      <c r="U1442" s="14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24"/>
    </row>
    <row r="1443" spans="1:37" x14ac:dyDescent="0.25">
      <c r="A1443" s="2"/>
      <c r="B1443" s="3"/>
      <c r="C1443" s="3"/>
      <c r="D1443" s="3"/>
      <c r="E1443" s="3"/>
      <c r="F1443" s="4"/>
      <c r="G1443" s="2"/>
      <c r="H1443" s="3"/>
      <c r="I1443" s="3"/>
      <c r="J1443" s="3"/>
      <c r="K1443" s="3"/>
      <c r="L1443" s="3"/>
      <c r="M1443" s="3"/>
      <c r="N1443" s="4"/>
      <c r="O1443" s="2"/>
      <c r="P1443" s="3"/>
      <c r="Q1443" s="3"/>
      <c r="R1443" s="3"/>
      <c r="S1443" s="3"/>
      <c r="T1443" s="3"/>
      <c r="U1443" s="4"/>
      <c r="V1443" s="8">
        <f>ROUND(8,2)</f>
        <v>8</v>
      </c>
      <c r="W1443" s="9"/>
      <c r="X1443" s="9"/>
      <c r="Y1443" s="9"/>
      <c r="Z1443" s="9"/>
      <c r="AA1443" s="10"/>
      <c r="AB1443" s="8">
        <f>ROUND(6,2)</f>
        <v>6</v>
      </c>
      <c r="AC1443" s="9"/>
      <c r="AD1443" s="9"/>
      <c r="AE1443" s="9"/>
      <c r="AF1443" s="10"/>
      <c r="AG1443" s="8">
        <f>ROUND(0,2)</f>
        <v>0</v>
      </c>
      <c r="AH1443" s="9"/>
      <c r="AI1443" s="9"/>
      <c r="AJ1443" s="9"/>
      <c r="AK1443" s="10"/>
    </row>
    <row r="1444" spans="1:37" x14ac:dyDescent="0.25">
      <c r="A1444" s="11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4"/>
      <c r="P1444" s="14"/>
      <c r="Q1444" s="14"/>
      <c r="R1444" s="14"/>
      <c r="S1444" s="14"/>
      <c r="T1444" s="14"/>
      <c r="U1444" s="14"/>
      <c r="V1444" s="15">
        <f>ROUND(8,2)</f>
        <v>8</v>
      </c>
      <c r="W1444" s="15"/>
      <c r="X1444" s="15"/>
      <c r="Y1444" s="15"/>
      <c r="Z1444" s="15"/>
      <c r="AA1444" s="15"/>
      <c r="AB1444" s="15">
        <f>ROUND(6,2)</f>
        <v>6</v>
      </c>
      <c r="AC1444" s="15"/>
      <c r="AD1444" s="15"/>
      <c r="AE1444" s="15"/>
      <c r="AF1444" s="15"/>
      <c r="AG1444" s="15">
        <f>ROUND(0,2)</f>
        <v>0</v>
      </c>
      <c r="AH1444" s="15"/>
      <c r="AI1444" s="15"/>
      <c r="AJ1444" s="15"/>
      <c r="AK1444" s="16"/>
    </row>
    <row r="1445" spans="1:37" x14ac:dyDescent="0.25">
      <c r="A1445" s="20" t="s">
        <v>118</v>
      </c>
      <c r="B1445" s="21"/>
      <c r="C1445" s="21"/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  <c r="AB1445" s="21"/>
      <c r="AC1445" s="21"/>
      <c r="AD1445" s="21"/>
      <c r="AE1445" s="21"/>
      <c r="AF1445" s="21"/>
      <c r="AG1445" s="21"/>
      <c r="AH1445" s="21"/>
      <c r="AI1445" s="21"/>
      <c r="AJ1445" s="21"/>
      <c r="AK1445" s="22"/>
    </row>
    <row r="1446" spans="1:37" x14ac:dyDescent="0.25">
      <c r="A1446" s="20"/>
      <c r="B1446" s="21"/>
      <c r="C1446" s="21"/>
      <c r="D1446" s="21"/>
      <c r="E1446" s="21"/>
      <c r="F1446" s="21"/>
      <c r="G1446" s="21" t="s">
        <v>110</v>
      </c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  <c r="AB1446" s="21"/>
      <c r="AC1446" s="21"/>
      <c r="AD1446" s="21"/>
      <c r="AE1446" s="21"/>
      <c r="AF1446" s="21"/>
      <c r="AG1446" s="21"/>
      <c r="AH1446" s="21"/>
      <c r="AI1446" s="21"/>
      <c r="AJ1446" s="21"/>
      <c r="AK1446" s="22"/>
    </row>
    <row r="1447" spans="1:37" x14ac:dyDescent="0.25">
      <c r="A1447" s="11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4" t="s">
        <v>43</v>
      </c>
      <c r="P1447" s="14"/>
      <c r="Q1447" s="14"/>
      <c r="R1447" s="14"/>
      <c r="S1447" s="14"/>
      <c r="T1447" s="14"/>
      <c r="U1447" s="14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24"/>
    </row>
    <row r="1448" spans="1:37" x14ac:dyDescent="0.25">
      <c r="A1448" s="2"/>
      <c r="B1448" s="3"/>
      <c r="C1448" s="3"/>
      <c r="D1448" s="3"/>
      <c r="E1448" s="3"/>
      <c r="F1448" s="4"/>
      <c r="G1448" s="2"/>
      <c r="H1448" s="3"/>
      <c r="I1448" s="3"/>
      <c r="J1448" s="3"/>
      <c r="K1448" s="3"/>
      <c r="L1448" s="3"/>
      <c r="M1448" s="3"/>
      <c r="N1448" s="4"/>
      <c r="O1448" s="2"/>
      <c r="P1448" s="3"/>
      <c r="Q1448" s="3"/>
      <c r="R1448" s="3"/>
      <c r="S1448" s="3"/>
      <c r="T1448" s="3"/>
      <c r="U1448" s="4"/>
      <c r="V1448" s="8">
        <f>ROUND(40,2)</f>
        <v>40</v>
      </c>
      <c r="W1448" s="9"/>
      <c r="X1448" s="9"/>
      <c r="Y1448" s="9"/>
      <c r="Z1448" s="9"/>
      <c r="AA1448" s="10"/>
      <c r="AB1448" s="8">
        <f>ROUND(959.2,2)</f>
        <v>959.2</v>
      </c>
      <c r="AC1448" s="9"/>
      <c r="AD1448" s="9"/>
      <c r="AE1448" s="9"/>
      <c r="AF1448" s="10"/>
      <c r="AG1448" s="8">
        <f>ROUND(0,2)</f>
        <v>0</v>
      </c>
      <c r="AH1448" s="9"/>
      <c r="AI1448" s="9"/>
      <c r="AJ1448" s="9"/>
      <c r="AK1448" s="10"/>
    </row>
    <row r="1449" spans="1:37" x14ac:dyDescent="0.25">
      <c r="A1449" s="11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4"/>
      <c r="P1449" s="14"/>
      <c r="Q1449" s="14"/>
      <c r="R1449" s="14"/>
      <c r="S1449" s="14"/>
      <c r="T1449" s="14"/>
      <c r="U1449" s="14"/>
      <c r="V1449" s="15">
        <f>ROUND(40,2)</f>
        <v>40</v>
      </c>
      <c r="W1449" s="15"/>
      <c r="X1449" s="15"/>
      <c r="Y1449" s="15"/>
      <c r="Z1449" s="15"/>
      <c r="AA1449" s="15"/>
      <c r="AB1449" s="15">
        <f>ROUND(959.2,2)</f>
        <v>959.2</v>
      </c>
      <c r="AC1449" s="15"/>
      <c r="AD1449" s="15"/>
      <c r="AE1449" s="15"/>
      <c r="AF1449" s="15"/>
      <c r="AG1449" s="15">
        <f>ROUND(0,2)</f>
        <v>0</v>
      </c>
      <c r="AH1449" s="15"/>
      <c r="AI1449" s="15"/>
      <c r="AJ1449" s="15"/>
      <c r="AK1449" s="16"/>
    </row>
    <row r="1450" spans="1:37" x14ac:dyDescent="0.25">
      <c r="A1450" s="11"/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4" t="s">
        <v>49</v>
      </c>
      <c r="P1450" s="14"/>
      <c r="Q1450" s="14"/>
      <c r="R1450" s="14"/>
      <c r="S1450" s="14"/>
      <c r="T1450" s="14"/>
      <c r="U1450" s="14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24"/>
    </row>
    <row r="1451" spans="1:37" x14ac:dyDescent="0.25">
      <c r="A1451" s="2"/>
      <c r="B1451" s="3"/>
      <c r="C1451" s="3"/>
      <c r="D1451" s="3"/>
      <c r="E1451" s="3"/>
      <c r="F1451" s="4"/>
      <c r="G1451" s="2"/>
      <c r="H1451" s="3"/>
      <c r="I1451" s="3"/>
      <c r="J1451" s="3"/>
      <c r="K1451" s="3"/>
      <c r="L1451" s="3"/>
      <c r="M1451" s="3"/>
      <c r="N1451" s="4"/>
      <c r="O1451" s="2"/>
      <c r="P1451" s="3"/>
      <c r="Q1451" s="3"/>
      <c r="R1451" s="3"/>
      <c r="S1451" s="3"/>
      <c r="T1451" s="3"/>
      <c r="U1451" s="4"/>
      <c r="V1451" s="8">
        <f>ROUND(40,2)</f>
        <v>40</v>
      </c>
      <c r="W1451" s="9"/>
      <c r="X1451" s="9"/>
      <c r="Y1451" s="9"/>
      <c r="Z1451" s="9"/>
      <c r="AA1451" s="10"/>
      <c r="AB1451" s="8">
        <f>ROUND(959.2,2)</f>
        <v>959.2</v>
      </c>
      <c r="AC1451" s="9"/>
      <c r="AD1451" s="9"/>
      <c r="AE1451" s="9"/>
      <c r="AF1451" s="10"/>
      <c r="AG1451" s="8">
        <f>ROUND(0,2)</f>
        <v>0</v>
      </c>
      <c r="AH1451" s="9"/>
      <c r="AI1451" s="9"/>
      <c r="AJ1451" s="9"/>
      <c r="AK1451" s="10"/>
    </row>
    <row r="1452" spans="1:37" x14ac:dyDescent="0.25">
      <c r="A1452" s="11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4"/>
      <c r="P1452" s="14"/>
      <c r="Q1452" s="14"/>
      <c r="R1452" s="14"/>
      <c r="S1452" s="14"/>
      <c r="T1452" s="14"/>
      <c r="U1452" s="14"/>
      <c r="V1452" s="15">
        <f>ROUND(40,2)</f>
        <v>40</v>
      </c>
      <c r="W1452" s="15"/>
      <c r="X1452" s="15"/>
      <c r="Y1452" s="15"/>
      <c r="Z1452" s="15"/>
      <c r="AA1452" s="15"/>
      <c r="AB1452" s="15">
        <f>ROUND(959.2,2)</f>
        <v>959.2</v>
      </c>
      <c r="AC1452" s="15"/>
      <c r="AD1452" s="15"/>
      <c r="AE1452" s="15"/>
      <c r="AF1452" s="15"/>
      <c r="AG1452" s="15">
        <f>ROUND(0,2)</f>
        <v>0</v>
      </c>
      <c r="AH1452" s="15"/>
      <c r="AI1452" s="15"/>
      <c r="AJ1452" s="15"/>
      <c r="AK1452" s="16"/>
    </row>
    <row r="1453" spans="1:37" x14ac:dyDescent="0.25">
      <c r="A1453" s="11"/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4" t="s">
        <v>51</v>
      </c>
      <c r="P1453" s="14"/>
      <c r="Q1453" s="14"/>
      <c r="R1453" s="14"/>
      <c r="S1453" s="14"/>
      <c r="T1453" s="14"/>
      <c r="U1453" s="14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24"/>
    </row>
    <row r="1454" spans="1:37" x14ac:dyDescent="0.25">
      <c r="A1454" s="2"/>
      <c r="B1454" s="3"/>
      <c r="C1454" s="3"/>
      <c r="D1454" s="3"/>
      <c r="E1454" s="3"/>
      <c r="F1454" s="4"/>
      <c r="G1454" s="2"/>
      <c r="H1454" s="3"/>
      <c r="I1454" s="3"/>
      <c r="J1454" s="3"/>
      <c r="K1454" s="3"/>
      <c r="L1454" s="3"/>
      <c r="M1454" s="3"/>
      <c r="N1454" s="4"/>
      <c r="O1454" s="2"/>
      <c r="P1454" s="3"/>
      <c r="Q1454" s="3"/>
      <c r="R1454" s="3"/>
      <c r="S1454" s="3"/>
      <c r="T1454" s="3"/>
      <c r="U1454" s="4"/>
      <c r="V1454" s="8">
        <f>ROUND(40,2)</f>
        <v>40</v>
      </c>
      <c r="W1454" s="9"/>
      <c r="X1454" s="9"/>
      <c r="Y1454" s="9"/>
      <c r="Z1454" s="9"/>
      <c r="AA1454" s="10"/>
      <c r="AB1454" s="8">
        <f>ROUND(959.2,2)</f>
        <v>959.2</v>
      </c>
      <c r="AC1454" s="9"/>
      <c r="AD1454" s="9"/>
      <c r="AE1454" s="9"/>
      <c r="AF1454" s="10"/>
      <c r="AG1454" s="8">
        <f>ROUND(0,2)</f>
        <v>0</v>
      </c>
      <c r="AH1454" s="9"/>
      <c r="AI1454" s="9"/>
      <c r="AJ1454" s="9"/>
      <c r="AK1454" s="10"/>
    </row>
    <row r="1455" spans="1:37" x14ac:dyDescent="0.25">
      <c r="A1455" s="11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4"/>
      <c r="P1455" s="14"/>
      <c r="Q1455" s="14"/>
      <c r="R1455" s="14"/>
      <c r="S1455" s="14"/>
      <c r="T1455" s="14"/>
      <c r="U1455" s="14"/>
      <c r="V1455" s="15">
        <f>ROUND(40,2)</f>
        <v>40</v>
      </c>
      <c r="W1455" s="15"/>
      <c r="X1455" s="15"/>
      <c r="Y1455" s="15"/>
      <c r="Z1455" s="15"/>
      <c r="AA1455" s="15"/>
      <c r="AB1455" s="15">
        <f>ROUND(959.2,2)</f>
        <v>959.2</v>
      </c>
      <c r="AC1455" s="15"/>
      <c r="AD1455" s="15"/>
      <c r="AE1455" s="15"/>
      <c r="AF1455" s="15"/>
      <c r="AG1455" s="15">
        <f>ROUND(0,2)</f>
        <v>0</v>
      </c>
      <c r="AH1455" s="15"/>
      <c r="AI1455" s="15"/>
      <c r="AJ1455" s="15"/>
      <c r="AK1455" s="16"/>
    </row>
    <row r="1456" spans="1:37" x14ac:dyDescent="0.25">
      <c r="A1456" s="11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4" t="s">
        <v>61</v>
      </c>
      <c r="P1456" s="14"/>
      <c r="Q1456" s="14"/>
      <c r="R1456" s="14"/>
      <c r="S1456" s="14"/>
      <c r="T1456" s="14"/>
      <c r="U1456" s="14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24"/>
    </row>
    <row r="1457" spans="1:37" x14ac:dyDescent="0.25">
      <c r="A1457" s="2"/>
      <c r="B1457" s="3"/>
      <c r="C1457" s="3"/>
      <c r="D1457" s="3"/>
      <c r="E1457" s="3"/>
      <c r="F1457" s="4"/>
      <c r="G1457" s="2"/>
      <c r="H1457" s="3"/>
      <c r="I1457" s="3"/>
      <c r="J1457" s="3"/>
      <c r="K1457" s="3"/>
      <c r="L1457" s="3"/>
      <c r="M1457" s="3"/>
      <c r="N1457" s="4"/>
      <c r="O1457" s="2"/>
      <c r="P1457" s="3"/>
      <c r="Q1457" s="3"/>
      <c r="R1457" s="3"/>
      <c r="S1457" s="3"/>
      <c r="T1457" s="3"/>
      <c r="U1457" s="4"/>
      <c r="V1457" s="8">
        <f>ROUND(40,2)</f>
        <v>40</v>
      </c>
      <c r="W1457" s="9"/>
      <c r="X1457" s="9"/>
      <c r="Y1457" s="9"/>
      <c r="Z1457" s="9"/>
      <c r="AA1457" s="10"/>
      <c r="AB1457" s="8">
        <f>ROUND(959.2,2)</f>
        <v>959.2</v>
      </c>
      <c r="AC1457" s="9"/>
      <c r="AD1457" s="9"/>
      <c r="AE1457" s="9"/>
      <c r="AF1457" s="10"/>
      <c r="AG1457" s="8">
        <f>ROUND(0,2)</f>
        <v>0</v>
      </c>
      <c r="AH1457" s="9"/>
      <c r="AI1457" s="9"/>
      <c r="AJ1457" s="9"/>
      <c r="AK1457" s="10"/>
    </row>
    <row r="1458" spans="1:37" x14ac:dyDescent="0.25">
      <c r="A1458" s="11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4"/>
      <c r="P1458" s="14"/>
      <c r="Q1458" s="14"/>
      <c r="R1458" s="14"/>
      <c r="S1458" s="14"/>
      <c r="T1458" s="14"/>
      <c r="U1458" s="14"/>
      <c r="V1458" s="15">
        <f>ROUND(40,2)</f>
        <v>40</v>
      </c>
      <c r="W1458" s="15"/>
      <c r="X1458" s="15"/>
      <c r="Y1458" s="15"/>
      <c r="Z1458" s="15"/>
      <c r="AA1458" s="15"/>
      <c r="AB1458" s="15">
        <f>ROUND(959.2,2)</f>
        <v>959.2</v>
      </c>
      <c r="AC1458" s="15"/>
      <c r="AD1458" s="15"/>
      <c r="AE1458" s="15"/>
      <c r="AF1458" s="15"/>
      <c r="AG1458" s="15">
        <f>ROUND(0,2)</f>
        <v>0</v>
      </c>
      <c r="AH1458" s="15"/>
      <c r="AI1458" s="15"/>
      <c r="AJ1458" s="15"/>
      <c r="AK1458" s="16"/>
    </row>
    <row r="1459" spans="1:37" x14ac:dyDescent="0.25">
      <c r="A1459" s="11"/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4" t="s">
        <v>67</v>
      </c>
      <c r="P1459" s="14"/>
      <c r="Q1459" s="14"/>
      <c r="R1459" s="14"/>
      <c r="S1459" s="14"/>
      <c r="T1459" s="14"/>
      <c r="U1459" s="14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24"/>
    </row>
    <row r="1460" spans="1:37" x14ac:dyDescent="0.25">
      <c r="A1460" s="2"/>
      <c r="B1460" s="3"/>
      <c r="C1460" s="3"/>
      <c r="D1460" s="3"/>
      <c r="E1460" s="3"/>
      <c r="F1460" s="4"/>
      <c r="G1460" s="2"/>
      <c r="H1460" s="3"/>
      <c r="I1460" s="3"/>
      <c r="J1460" s="3"/>
      <c r="K1460" s="3"/>
      <c r="L1460" s="3"/>
      <c r="M1460" s="3"/>
      <c r="N1460" s="4"/>
      <c r="O1460" s="2"/>
      <c r="P1460" s="3"/>
      <c r="Q1460" s="3"/>
      <c r="R1460" s="3"/>
      <c r="S1460" s="3"/>
      <c r="T1460" s="3"/>
      <c r="U1460" s="4"/>
      <c r="V1460" s="8">
        <f>ROUND(40,2)</f>
        <v>40</v>
      </c>
      <c r="W1460" s="9"/>
      <c r="X1460" s="9"/>
      <c r="Y1460" s="9"/>
      <c r="Z1460" s="9"/>
      <c r="AA1460" s="10"/>
      <c r="AB1460" s="8">
        <f>ROUND(959.2,2)</f>
        <v>959.2</v>
      </c>
      <c r="AC1460" s="9"/>
      <c r="AD1460" s="9"/>
      <c r="AE1460" s="9"/>
      <c r="AF1460" s="10"/>
      <c r="AG1460" s="8">
        <f>ROUND(0,2)</f>
        <v>0</v>
      </c>
      <c r="AH1460" s="9"/>
      <c r="AI1460" s="9"/>
      <c r="AJ1460" s="9"/>
      <c r="AK1460" s="10"/>
    </row>
    <row r="1461" spans="1:37" x14ac:dyDescent="0.25">
      <c r="A1461" s="11"/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4"/>
      <c r="P1461" s="14"/>
      <c r="Q1461" s="14"/>
      <c r="R1461" s="14"/>
      <c r="S1461" s="14"/>
      <c r="T1461" s="14"/>
      <c r="U1461" s="14"/>
      <c r="V1461" s="15">
        <f>ROUND(40,2)</f>
        <v>40</v>
      </c>
      <c r="W1461" s="15"/>
      <c r="X1461" s="15"/>
      <c r="Y1461" s="15"/>
      <c r="Z1461" s="15"/>
      <c r="AA1461" s="15"/>
      <c r="AB1461" s="15">
        <f>ROUND(959.2,2)</f>
        <v>959.2</v>
      </c>
      <c r="AC1461" s="15"/>
      <c r="AD1461" s="15"/>
      <c r="AE1461" s="15"/>
      <c r="AF1461" s="15"/>
      <c r="AG1461" s="15">
        <f>ROUND(0,2)</f>
        <v>0</v>
      </c>
      <c r="AH1461" s="15"/>
      <c r="AI1461" s="15"/>
      <c r="AJ1461" s="15"/>
      <c r="AK1461" s="16"/>
    </row>
    <row r="1462" spans="1:37" x14ac:dyDescent="0.25">
      <c r="A1462" s="11"/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4" t="s">
        <v>76</v>
      </c>
      <c r="P1462" s="14"/>
      <c r="Q1462" s="14"/>
      <c r="R1462" s="14"/>
      <c r="S1462" s="14"/>
      <c r="T1462" s="14"/>
      <c r="U1462" s="14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24"/>
    </row>
    <row r="1463" spans="1:37" x14ac:dyDescent="0.25">
      <c r="A1463" s="2"/>
      <c r="B1463" s="3"/>
      <c r="C1463" s="3"/>
      <c r="D1463" s="3"/>
      <c r="E1463" s="3"/>
      <c r="F1463" s="4"/>
      <c r="G1463" s="2"/>
      <c r="H1463" s="3"/>
      <c r="I1463" s="3"/>
      <c r="J1463" s="3"/>
      <c r="K1463" s="3"/>
      <c r="L1463" s="3"/>
      <c r="M1463" s="3"/>
      <c r="N1463" s="4"/>
      <c r="O1463" s="2"/>
      <c r="P1463" s="3"/>
      <c r="Q1463" s="3"/>
      <c r="R1463" s="3"/>
      <c r="S1463" s="3"/>
      <c r="T1463" s="3"/>
      <c r="U1463" s="4"/>
      <c r="V1463" s="8">
        <f>ROUND(40,2)</f>
        <v>40</v>
      </c>
      <c r="W1463" s="9"/>
      <c r="X1463" s="9"/>
      <c r="Y1463" s="9"/>
      <c r="Z1463" s="9"/>
      <c r="AA1463" s="10"/>
      <c r="AB1463" s="8">
        <f>ROUND(959.2,2)</f>
        <v>959.2</v>
      </c>
      <c r="AC1463" s="9"/>
      <c r="AD1463" s="9"/>
      <c r="AE1463" s="9"/>
      <c r="AF1463" s="10"/>
      <c r="AG1463" s="8">
        <f>ROUND(0,2)</f>
        <v>0</v>
      </c>
      <c r="AH1463" s="9"/>
      <c r="AI1463" s="9"/>
      <c r="AJ1463" s="9"/>
      <c r="AK1463" s="10"/>
    </row>
    <row r="1464" spans="1:37" x14ac:dyDescent="0.25">
      <c r="A1464" s="11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4"/>
      <c r="P1464" s="14"/>
      <c r="Q1464" s="14"/>
      <c r="R1464" s="14"/>
      <c r="S1464" s="14"/>
      <c r="T1464" s="14"/>
      <c r="U1464" s="14"/>
      <c r="V1464" s="15">
        <f>ROUND(40,2)</f>
        <v>40</v>
      </c>
      <c r="W1464" s="15"/>
      <c r="X1464" s="15"/>
      <c r="Y1464" s="15"/>
      <c r="Z1464" s="15"/>
      <c r="AA1464" s="15"/>
      <c r="AB1464" s="15">
        <f>ROUND(959.2,2)</f>
        <v>959.2</v>
      </c>
      <c r="AC1464" s="15"/>
      <c r="AD1464" s="15"/>
      <c r="AE1464" s="15"/>
      <c r="AF1464" s="15"/>
      <c r="AG1464" s="15">
        <f>ROUND(0,2)</f>
        <v>0</v>
      </c>
      <c r="AH1464" s="15"/>
      <c r="AI1464" s="15"/>
      <c r="AJ1464" s="15"/>
      <c r="AK1464" s="16"/>
    </row>
    <row r="1465" spans="1:37" x14ac:dyDescent="0.25">
      <c r="A1465" s="11"/>
      <c r="B1465" s="12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4" t="s">
        <v>80</v>
      </c>
      <c r="P1465" s="14"/>
      <c r="Q1465" s="14"/>
      <c r="R1465" s="14"/>
      <c r="S1465" s="14"/>
      <c r="T1465" s="14"/>
      <c r="U1465" s="14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24"/>
    </row>
    <row r="1466" spans="1:37" x14ac:dyDescent="0.25">
      <c r="A1466" s="2"/>
      <c r="B1466" s="3"/>
      <c r="C1466" s="3"/>
      <c r="D1466" s="3"/>
      <c r="E1466" s="3"/>
      <c r="F1466" s="4"/>
      <c r="G1466" s="2"/>
      <c r="H1466" s="3"/>
      <c r="I1466" s="3"/>
      <c r="J1466" s="3"/>
      <c r="K1466" s="3"/>
      <c r="L1466" s="3"/>
      <c r="M1466" s="3"/>
      <c r="N1466" s="4"/>
      <c r="O1466" s="2"/>
      <c r="P1466" s="3"/>
      <c r="Q1466" s="3"/>
      <c r="R1466" s="3"/>
      <c r="S1466" s="3"/>
      <c r="T1466" s="3"/>
      <c r="U1466" s="4"/>
      <c r="V1466" s="8">
        <f>ROUND(40,2)</f>
        <v>40</v>
      </c>
      <c r="W1466" s="9"/>
      <c r="X1466" s="9"/>
      <c r="Y1466" s="9"/>
      <c r="Z1466" s="9"/>
      <c r="AA1466" s="10"/>
      <c r="AB1466" s="8">
        <f>ROUND(959.2,2)</f>
        <v>959.2</v>
      </c>
      <c r="AC1466" s="9"/>
      <c r="AD1466" s="9"/>
      <c r="AE1466" s="9"/>
      <c r="AF1466" s="10"/>
      <c r="AG1466" s="8">
        <f>ROUND(0,2)</f>
        <v>0</v>
      </c>
      <c r="AH1466" s="9"/>
      <c r="AI1466" s="9"/>
      <c r="AJ1466" s="9"/>
      <c r="AK1466" s="10"/>
    </row>
    <row r="1467" spans="1:37" x14ac:dyDescent="0.25">
      <c r="A1467" s="11"/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4"/>
      <c r="P1467" s="14"/>
      <c r="Q1467" s="14"/>
      <c r="R1467" s="14"/>
      <c r="S1467" s="14"/>
      <c r="T1467" s="14"/>
      <c r="U1467" s="14"/>
      <c r="V1467" s="15">
        <f>ROUND(40,2)</f>
        <v>40</v>
      </c>
      <c r="W1467" s="15"/>
      <c r="X1467" s="15"/>
      <c r="Y1467" s="15"/>
      <c r="Z1467" s="15"/>
      <c r="AA1467" s="15"/>
      <c r="AB1467" s="15">
        <f>ROUND(959.2,2)</f>
        <v>959.2</v>
      </c>
      <c r="AC1467" s="15"/>
      <c r="AD1467" s="15"/>
      <c r="AE1467" s="15"/>
      <c r="AF1467" s="15"/>
      <c r="AG1467" s="15">
        <f>ROUND(0,2)</f>
        <v>0</v>
      </c>
      <c r="AH1467" s="15"/>
      <c r="AI1467" s="15"/>
      <c r="AJ1467" s="15"/>
      <c r="AK1467" s="16"/>
    </row>
    <row r="1468" spans="1:37" x14ac:dyDescent="0.25">
      <c r="A1468" s="11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4" t="s">
        <v>85</v>
      </c>
      <c r="P1468" s="14"/>
      <c r="Q1468" s="14"/>
      <c r="R1468" s="14"/>
      <c r="S1468" s="14"/>
      <c r="T1468" s="14"/>
      <c r="U1468" s="14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24"/>
    </row>
    <row r="1469" spans="1:37" x14ac:dyDescent="0.25">
      <c r="A1469" s="2"/>
      <c r="B1469" s="3"/>
      <c r="C1469" s="3"/>
      <c r="D1469" s="3"/>
      <c r="E1469" s="3"/>
      <c r="F1469" s="4"/>
      <c r="G1469" s="2"/>
      <c r="H1469" s="3"/>
      <c r="I1469" s="3"/>
      <c r="J1469" s="3"/>
      <c r="K1469" s="3"/>
      <c r="L1469" s="3"/>
      <c r="M1469" s="3"/>
      <c r="N1469" s="4"/>
      <c r="O1469" s="2"/>
      <c r="P1469" s="3"/>
      <c r="Q1469" s="3"/>
      <c r="R1469" s="3"/>
      <c r="S1469" s="3"/>
      <c r="T1469" s="3"/>
      <c r="U1469" s="4"/>
      <c r="V1469" s="8">
        <f>ROUND(40,2)</f>
        <v>40</v>
      </c>
      <c r="W1469" s="9"/>
      <c r="X1469" s="9"/>
      <c r="Y1469" s="9"/>
      <c r="Z1469" s="9"/>
      <c r="AA1469" s="10"/>
      <c r="AB1469" s="8">
        <f>ROUND(959.2,2)</f>
        <v>959.2</v>
      </c>
      <c r="AC1469" s="9"/>
      <c r="AD1469" s="9"/>
      <c r="AE1469" s="9"/>
      <c r="AF1469" s="10"/>
      <c r="AG1469" s="8">
        <f>ROUND(0,2)</f>
        <v>0</v>
      </c>
      <c r="AH1469" s="9"/>
      <c r="AI1469" s="9"/>
      <c r="AJ1469" s="9"/>
      <c r="AK1469" s="10"/>
    </row>
    <row r="1470" spans="1:37" x14ac:dyDescent="0.25">
      <c r="A1470" s="11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4"/>
      <c r="P1470" s="14"/>
      <c r="Q1470" s="14"/>
      <c r="R1470" s="14"/>
      <c r="S1470" s="14"/>
      <c r="T1470" s="14"/>
      <c r="U1470" s="14"/>
      <c r="V1470" s="15">
        <f>ROUND(40,2)</f>
        <v>40</v>
      </c>
      <c r="W1470" s="15"/>
      <c r="X1470" s="15"/>
      <c r="Y1470" s="15"/>
      <c r="Z1470" s="15"/>
      <c r="AA1470" s="15"/>
      <c r="AB1470" s="15">
        <f>ROUND(959.2,2)</f>
        <v>959.2</v>
      </c>
      <c r="AC1470" s="15"/>
      <c r="AD1470" s="15"/>
      <c r="AE1470" s="15"/>
      <c r="AF1470" s="15"/>
      <c r="AG1470" s="15">
        <f>ROUND(0,2)</f>
        <v>0</v>
      </c>
      <c r="AH1470" s="15"/>
      <c r="AI1470" s="15"/>
      <c r="AJ1470" s="15"/>
      <c r="AK1470" s="16"/>
    </row>
    <row r="1471" spans="1:37" x14ac:dyDescent="0.25">
      <c r="A1471" s="20"/>
      <c r="B1471" s="21"/>
      <c r="C1471" s="21"/>
      <c r="D1471" s="21"/>
      <c r="E1471" s="21"/>
      <c r="F1471" s="21"/>
      <c r="G1471" s="21" t="s">
        <v>112</v>
      </c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  <c r="AB1471" s="21"/>
      <c r="AC1471" s="21"/>
      <c r="AD1471" s="21"/>
      <c r="AE1471" s="21"/>
      <c r="AF1471" s="21"/>
      <c r="AG1471" s="21"/>
      <c r="AH1471" s="21"/>
      <c r="AI1471" s="21"/>
      <c r="AJ1471" s="21"/>
      <c r="AK1471" s="22"/>
    </row>
    <row r="1472" spans="1:37" x14ac:dyDescent="0.25">
      <c r="A1472" s="11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4" t="s">
        <v>43</v>
      </c>
      <c r="P1472" s="14"/>
      <c r="Q1472" s="14"/>
      <c r="R1472" s="14"/>
      <c r="S1472" s="14"/>
      <c r="T1472" s="14"/>
      <c r="U1472" s="14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24"/>
    </row>
    <row r="1473" spans="1:37" x14ac:dyDescent="0.25">
      <c r="A1473" s="2"/>
      <c r="B1473" s="3"/>
      <c r="C1473" s="3"/>
      <c r="D1473" s="3"/>
      <c r="E1473" s="3"/>
      <c r="F1473" s="4"/>
      <c r="G1473" s="2"/>
      <c r="H1473" s="3"/>
      <c r="I1473" s="3"/>
      <c r="J1473" s="3"/>
      <c r="K1473" s="3"/>
      <c r="L1473" s="3"/>
      <c r="M1473" s="3"/>
      <c r="N1473" s="4"/>
      <c r="O1473" s="2"/>
      <c r="P1473" s="3"/>
      <c r="Q1473" s="3"/>
      <c r="R1473" s="3"/>
      <c r="S1473" s="3"/>
      <c r="T1473" s="3"/>
      <c r="U1473" s="4"/>
      <c r="V1473" s="8">
        <f>ROUND(12,2)</f>
        <v>12</v>
      </c>
      <c r="W1473" s="9"/>
      <c r="X1473" s="9"/>
      <c r="Y1473" s="9"/>
      <c r="Z1473" s="9"/>
      <c r="AA1473" s="10"/>
      <c r="AB1473" s="8">
        <f>ROUND(431.64,2)</f>
        <v>431.64</v>
      </c>
      <c r="AC1473" s="9"/>
      <c r="AD1473" s="9"/>
      <c r="AE1473" s="9"/>
      <c r="AF1473" s="10"/>
      <c r="AG1473" s="8">
        <f>ROUND(0,2)</f>
        <v>0</v>
      </c>
      <c r="AH1473" s="9"/>
      <c r="AI1473" s="9"/>
      <c r="AJ1473" s="9"/>
      <c r="AK1473" s="10"/>
    </row>
    <row r="1474" spans="1:37" x14ac:dyDescent="0.25">
      <c r="A1474" s="11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4"/>
      <c r="P1474" s="14"/>
      <c r="Q1474" s="14"/>
      <c r="R1474" s="14"/>
      <c r="S1474" s="14"/>
      <c r="T1474" s="14"/>
      <c r="U1474" s="14"/>
      <c r="V1474" s="15">
        <f>ROUND(12,2)</f>
        <v>12</v>
      </c>
      <c r="W1474" s="15"/>
      <c r="X1474" s="15"/>
      <c r="Y1474" s="15"/>
      <c r="Z1474" s="15"/>
      <c r="AA1474" s="15"/>
      <c r="AB1474" s="15">
        <f>ROUND(431.64,2)</f>
        <v>431.64</v>
      </c>
      <c r="AC1474" s="15"/>
      <c r="AD1474" s="15"/>
      <c r="AE1474" s="15"/>
      <c r="AF1474" s="15"/>
      <c r="AG1474" s="15">
        <f>ROUND(0,2)</f>
        <v>0</v>
      </c>
      <c r="AH1474" s="15"/>
      <c r="AI1474" s="15"/>
      <c r="AJ1474" s="15"/>
      <c r="AK1474" s="16"/>
    </row>
    <row r="1475" spans="1:37" x14ac:dyDescent="0.25">
      <c r="A1475" s="11"/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4" t="s">
        <v>49</v>
      </c>
      <c r="P1475" s="14"/>
      <c r="Q1475" s="14"/>
      <c r="R1475" s="14"/>
      <c r="S1475" s="14"/>
      <c r="T1475" s="14"/>
      <c r="U1475" s="14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24"/>
    </row>
    <row r="1476" spans="1:37" x14ac:dyDescent="0.25">
      <c r="A1476" s="2"/>
      <c r="B1476" s="3"/>
      <c r="C1476" s="3"/>
      <c r="D1476" s="3"/>
      <c r="E1476" s="3"/>
      <c r="F1476" s="4"/>
      <c r="G1476" s="2"/>
      <c r="H1476" s="3"/>
      <c r="I1476" s="3"/>
      <c r="J1476" s="3"/>
      <c r="K1476" s="3"/>
      <c r="L1476" s="3"/>
      <c r="M1476" s="3"/>
      <c r="N1476" s="4"/>
      <c r="O1476" s="2"/>
      <c r="P1476" s="3"/>
      <c r="Q1476" s="3"/>
      <c r="R1476" s="3"/>
      <c r="S1476" s="3"/>
      <c r="T1476" s="3"/>
      <c r="U1476" s="4"/>
      <c r="V1476" s="8">
        <f>ROUND(12,2)</f>
        <v>12</v>
      </c>
      <c r="W1476" s="9"/>
      <c r="X1476" s="9"/>
      <c r="Y1476" s="9"/>
      <c r="Z1476" s="9"/>
      <c r="AA1476" s="10"/>
      <c r="AB1476" s="8">
        <f>ROUND(431.64,2)</f>
        <v>431.64</v>
      </c>
      <c r="AC1476" s="9"/>
      <c r="AD1476" s="9"/>
      <c r="AE1476" s="9"/>
      <c r="AF1476" s="10"/>
      <c r="AG1476" s="8">
        <f>ROUND(0,2)</f>
        <v>0</v>
      </c>
      <c r="AH1476" s="9"/>
      <c r="AI1476" s="9"/>
      <c r="AJ1476" s="9"/>
      <c r="AK1476" s="10"/>
    </row>
    <row r="1477" spans="1:37" x14ac:dyDescent="0.25">
      <c r="A1477" s="11"/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4"/>
      <c r="P1477" s="14"/>
      <c r="Q1477" s="14"/>
      <c r="R1477" s="14"/>
      <c r="S1477" s="14"/>
      <c r="T1477" s="14"/>
      <c r="U1477" s="14"/>
      <c r="V1477" s="15">
        <f>ROUND(12,2)</f>
        <v>12</v>
      </c>
      <c r="W1477" s="15"/>
      <c r="X1477" s="15"/>
      <c r="Y1477" s="15"/>
      <c r="Z1477" s="15"/>
      <c r="AA1477" s="15"/>
      <c r="AB1477" s="15">
        <f>ROUND(431.64,2)</f>
        <v>431.64</v>
      </c>
      <c r="AC1477" s="15"/>
      <c r="AD1477" s="15"/>
      <c r="AE1477" s="15"/>
      <c r="AF1477" s="15"/>
      <c r="AG1477" s="15">
        <f>ROUND(0,2)</f>
        <v>0</v>
      </c>
      <c r="AH1477" s="15"/>
      <c r="AI1477" s="15"/>
      <c r="AJ1477" s="15"/>
      <c r="AK1477" s="16"/>
    </row>
    <row r="1478" spans="1:37" x14ac:dyDescent="0.25">
      <c r="A1478" s="11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4" t="s">
        <v>51</v>
      </c>
      <c r="P1478" s="14"/>
      <c r="Q1478" s="14"/>
      <c r="R1478" s="14"/>
      <c r="S1478" s="14"/>
      <c r="T1478" s="14"/>
      <c r="U1478" s="14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24"/>
    </row>
    <row r="1479" spans="1:37" x14ac:dyDescent="0.25">
      <c r="A1479" s="2"/>
      <c r="B1479" s="3"/>
      <c r="C1479" s="3"/>
      <c r="D1479" s="3"/>
      <c r="E1479" s="3"/>
      <c r="F1479" s="4"/>
      <c r="G1479" s="2"/>
      <c r="H1479" s="3"/>
      <c r="I1479" s="3"/>
      <c r="J1479" s="3"/>
      <c r="K1479" s="3"/>
      <c r="L1479" s="3"/>
      <c r="M1479" s="3"/>
      <c r="N1479" s="4"/>
      <c r="O1479" s="2"/>
      <c r="P1479" s="3"/>
      <c r="Q1479" s="3"/>
      <c r="R1479" s="3"/>
      <c r="S1479" s="3"/>
      <c r="T1479" s="3"/>
      <c r="U1479" s="4"/>
      <c r="V1479" s="8">
        <f>ROUND(12,2)</f>
        <v>12</v>
      </c>
      <c r="W1479" s="9"/>
      <c r="X1479" s="9"/>
      <c r="Y1479" s="9"/>
      <c r="Z1479" s="9"/>
      <c r="AA1479" s="10"/>
      <c r="AB1479" s="8">
        <f>ROUND(431.64,2)</f>
        <v>431.64</v>
      </c>
      <c r="AC1479" s="9"/>
      <c r="AD1479" s="9"/>
      <c r="AE1479" s="9"/>
      <c r="AF1479" s="10"/>
      <c r="AG1479" s="8">
        <f>ROUND(0,2)</f>
        <v>0</v>
      </c>
      <c r="AH1479" s="9"/>
      <c r="AI1479" s="9"/>
      <c r="AJ1479" s="9"/>
      <c r="AK1479" s="10"/>
    </row>
    <row r="1480" spans="1:37" x14ac:dyDescent="0.25">
      <c r="A1480" s="11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4"/>
      <c r="P1480" s="14"/>
      <c r="Q1480" s="14"/>
      <c r="R1480" s="14"/>
      <c r="S1480" s="14"/>
      <c r="T1480" s="14"/>
      <c r="U1480" s="14"/>
      <c r="V1480" s="15">
        <f>ROUND(12,2)</f>
        <v>12</v>
      </c>
      <c r="W1480" s="15"/>
      <c r="X1480" s="15"/>
      <c r="Y1480" s="15"/>
      <c r="Z1480" s="15"/>
      <c r="AA1480" s="15"/>
      <c r="AB1480" s="15">
        <f>ROUND(431.64,2)</f>
        <v>431.64</v>
      </c>
      <c r="AC1480" s="15"/>
      <c r="AD1480" s="15"/>
      <c r="AE1480" s="15"/>
      <c r="AF1480" s="15"/>
      <c r="AG1480" s="15">
        <f>ROUND(0,2)</f>
        <v>0</v>
      </c>
      <c r="AH1480" s="15"/>
      <c r="AI1480" s="15"/>
      <c r="AJ1480" s="15"/>
      <c r="AK1480" s="16"/>
    </row>
    <row r="1481" spans="1:37" x14ac:dyDescent="0.25">
      <c r="A1481" s="11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4" t="s">
        <v>61</v>
      </c>
      <c r="P1481" s="14"/>
      <c r="Q1481" s="14"/>
      <c r="R1481" s="14"/>
      <c r="S1481" s="14"/>
      <c r="T1481" s="14"/>
      <c r="U1481" s="14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24"/>
    </row>
    <row r="1482" spans="1:37" x14ac:dyDescent="0.25">
      <c r="A1482" s="2"/>
      <c r="B1482" s="3"/>
      <c r="C1482" s="3"/>
      <c r="D1482" s="3"/>
      <c r="E1482" s="3"/>
      <c r="F1482" s="4"/>
      <c r="G1482" s="2"/>
      <c r="H1482" s="3"/>
      <c r="I1482" s="3"/>
      <c r="J1482" s="3"/>
      <c r="K1482" s="3"/>
      <c r="L1482" s="3"/>
      <c r="M1482" s="3"/>
      <c r="N1482" s="4"/>
      <c r="O1482" s="2"/>
      <c r="P1482" s="3"/>
      <c r="Q1482" s="3"/>
      <c r="R1482" s="3"/>
      <c r="S1482" s="3"/>
      <c r="T1482" s="3"/>
      <c r="U1482" s="4"/>
      <c r="V1482" s="8">
        <f>ROUND(12,2)</f>
        <v>12</v>
      </c>
      <c r="W1482" s="9"/>
      <c r="X1482" s="9"/>
      <c r="Y1482" s="9"/>
      <c r="Z1482" s="9"/>
      <c r="AA1482" s="10"/>
      <c r="AB1482" s="8">
        <f>ROUND(431.64,2)</f>
        <v>431.64</v>
      </c>
      <c r="AC1482" s="9"/>
      <c r="AD1482" s="9"/>
      <c r="AE1482" s="9"/>
      <c r="AF1482" s="10"/>
      <c r="AG1482" s="8">
        <f>ROUND(0,2)</f>
        <v>0</v>
      </c>
      <c r="AH1482" s="9"/>
      <c r="AI1482" s="9"/>
      <c r="AJ1482" s="9"/>
      <c r="AK1482" s="10"/>
    </row>
    <row r="1483" spans="1:37" x14ac:dyDescent="0.25">
      <c r="A1483" s="11"/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4"/>
      <c r="P1483" s="14"/>
      <c r="Q1483" s="14"/>
      <c r="R1483" s="14"/>
      <c r="S1483" s="14"/>
      <c r="T1483" s="14"/>
      <c r="U1483" s="14"/>
      <c r="V1483" s="15">
        <f>ROUND(12,2)</f>
        <v>12</v>
      </c>
      <c r="W1483" s="15"/>
      <c r="X1483" s="15"/>
      <c r="Y1483" s="15"/>
      <c r="Z1483" s="15"/>
      <c r="AA1483" s="15"/>
      <c r="AB1483" s="15">
        <f>ROUND(431.64,2)</f>
        <v>431.64</v>
      </c>
      <c r="AC1483" s="15"/>
      <c r="AD1483" s="15"/>
      <c r="AE1483" s="15"/>
      <c r="AF1483" s="15"/>
      <c r="AG1483" s="15">
        <f>ROUND(0,2)</f>
        <v>0</v>
      </c>
      <c r="AH1483" s="15"/>
      <c r="AI1483" s="15"/>
      <c r="AJ1483" s="15"/>
      <c r="AK1483" s="16"/>
    </row>
    <row r="1484" spans="1:37" x14ac:dyDescent="0.25">
      <c r="A1484" s="11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4" t="s">
        <v>67</v>
      </c>
      <c r="P1484" s="14"/>
      <c r="Q1484" s="14"/>
      <c r="R1484" s="14"/>
      <c r="S1484" s="14"/>
      <c r="T1484" s="14"/>
      <c r="U1484" s="14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24"/>
    </row>
    <row r="1485" spans="1:37" x14ac:dyDescent="0.25">
      <c r="A1485" s="2"/>
      <c r="B1485" s="3"/>
      <c r="C1485" s="3"/>
      <c r="D1485" s="3"/>
      <c r="E1485" s="3"/>
      <c r="F1485" s="4"/>
      <c r="G1485" s="2"/>
      <c r="H1485" s="3"/>
      <c r="I1485" s="3"/>
      <c r="J1485" s="3"/>
      <c r="K1485" s="3"/>
      <c r="L1485" s="3"/>
      <c r="M1485" s="3"/>
      <c r="N1485" s="4"/>
      <c r="O1485" s="2"/>
      <c r="P1485" s="3"/>
      <c r="Q1485" s="3"/>
      <c r="R1485" s="3"/>
      <c r="S1485" s="3"/>
      <c r="T1485" s="3"/>
      <c r="U1485" s="4"/>
      <c r="V1485" s="8">
        <f>ROUND(12,2)</f>
        <v>12</v>
      </c>
      <c r="W1485" s="9"/>
      <c r="X1485" s="9"/>
      <c r="Y1485" s="9"/>
      <c r="Z1485" s="9"/>
      <c r="AA1485" s="10"/>
      <c r="AB1485" s="8">
        <f>ROUND(431.64,2)</f>
        <v>431.64</v>
      </c>
      <c r="AC1485" s="9"/>
      <c r="AD1485" s="9"/>
      <c r="AE1485" s="9"/>
      <c r="AF1485" s="10"/>
      <c r="AG1485" s="8">
        <f>ROUND(0,2)</f>
        <v>0</v>
      </c>
      <c r="AH1485" s="9"/>
      <c r="AI1485" s="9"/>
      <c r="AJ1485" s="9"/>
      <c r="AK1485" s="10"/>
    </row>
    <row r="1486" spans="1:37" x14ac:dyDescent="0.25">
      <c r="A1486" s="11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4"/>
      <c r="P1486" s="14"/>
      <c r="Q1486" s="14"/>
      <c r="R1486" s="14"/>
      <c r="S1486" s="14"/>
      <c r="T1486" s="14"/>
      <c r="U1486" s="14"/>
      <c r="V1486" s="15">
        <f>ROUND(12,2)</f>
        <v>12</v>
      </c>
      <c r="W1486" s="15"/>
      <c r="X1486" s="15"/>
      <c r="Y1486" s="15"/>
      <c r="Z1486" s="15"/>
      <c r="AA1486" s="15"/>
      <c r="AB1486" s="15">
        <f>ROUND(431.64,2)</f>
        <v>431.64</v>
      </c>
      <c r="AC1486" s="15"/>
      <c r="AD1486" s="15"/>
      <c r="AE1486" s="15"/>
      <c r="AF1486" s="15"/>
      <c r="AG1486" s="15">
        <f>ROUND(0,2)</f>
        <v>0</v>
      </c>
      <c r="AH1486" s="15"/>
      <c r="AI1486" s="15"/>
      <c r="AJ1486" s="15"/>
      <c r="AK1486" s="16"/>
    </row>
    <row r="1487" spans="1:37" x14ac:dyDescent="0.25">
      <c r="A1487" s="11"/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4" t="s">
        <v>76</v>
      </c>
      <c r="P1487" s="14"/>
      <c r="Q1487" s="14"/>
      <c r="R1487" s="14"/>
      <c r="S1487" s="14"/>
      <c r="T1487" s="14"/>
      <c r="U1487" s="14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24"/>
    </row>
    <row r="1488" spans="1:37" x14ac:dyDescent="0.25">
      <c r="A1488" s="2"/>
      <c r="B1488" s="3"/>
      <c r="C1488" s="3"/>
      <c r="D1488" s="3"/>
      <c r="E1488" s="3"/>
      <c r="F1488" s="4"/>
      <c r="G1488" s="2"/>
      <c r="H1488" s="3"/>
      <c r="I1488" s="3"/>
      <c r="J1488" s="3"/>
      <c r="K1488" s="3"/>
      <c r="L1488" s="3"/>
      <c r="M1488" s="3"/>
      <c r="N1488" s="4"/>
      <c r="O1488" s="2"/>
      <c r="P1488" s="3"/>
      <c r="Q1488" s="3"/>
      <c r="R1488" s="3"/>
      <c r="S1488" s="3"/>
      <c r="T1488" s="3"/>
      <c r="U1488" s="4"/>
      <c r="V1488" s="8">
        <f>ROUND(12,2)</f>
        <v>12</v>
      </c>
      <c r="W1488" s="9"/>
      <c r="X1488" s="9"/>
      <c r="Y1488" s="9"/>
      <c r="Z1488" s="9"/>
      <c r="AA1488" s="10"/>
      <c r="AB1488" s="8">
        <f>ROUND(431.64,2)</f>
        <v>431.64</v>
      </c>
      <c r="AC1488" s="9"/>
      <c r="AD1488" s="9"/>
      <c r="AE1488" s="9"/>
      <c r="AF1488" s="10"/>
      <c r="AG1488" s="8">
        <f>ROUND(0,2)</f>
        <v>0</v>
      </c>
      <c r="AH1488" s="9"/>
      <c r="AI1488" s="9"/>
      <c r="AJ1488" s="9"/>
      <c r="AK1488" s="10"/>
    </row>
    <row r="1489" spans="1:37" x14ac:dyDescent="0.25">
      <c r="A1489" s="11"/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4"/>
      <c r="P1489" s="14"/>
      <c r="Q1489" s="14"/>
      <c r="R1489" s="14"/>
      <c r="S1489" s="14"/>
      <c r="T1489" s="14"/>
      <c r="U1489" s="14"/>
      <c r="V1489" s="15">
        <f>ROUND(12,2)</f>
        <v>12</v>
      </c>
      <c r="W1489" s="15"/>
      <c r="X1489" s="15"/>
      <c r="Y1489" s="15"/>
      <c r="Z1489" s="15"/>
      <c r="AA1489" s="15"/>
      <c r="AB1489" s="15">
        <f>ROUND(431.64,2)</f>
        <v>431.64</v>
      </c>
      <c r="AC1489" s="15"/>
      <c r="AD1489" s="15"/>
      <c r="AE1489" s="15"/>
      <c r="AF1489" s="15"/>
      <c r="AG1489" s="15">
        <f>ROUND(0,2)</f>
        <v>0</v>
      </c>
      <c r="AH1489" s="15"/>
      <c r="AI1489" s="15"/>
      <c r="AJ1489" s="15"/>
      <c r="AK1489" s="16"/>
    </row>
    <row r="1490" spans="1:37" x14ac:dyDescent="0.25">
      <c r="A1490" s="11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4" t="s">
        <v>80</v>
      </c>
      <c r="P1490" s="14"/>
      <c r="Q1490" s="14"/>
      <c r="R1490" s="14"/>
      <c r="S1490" s="14"/>
      <c r="T1490" s="14"/>
      <c r="U1490" s="14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24"/>
    </row>
    <row r="1491" spans="1:37" x14ac:dyDescent="0.25">
      <c r="A1491" s="2"/>
      <c r="B1491" s="3"/>
      <c r="C1491" s="3"/>
      <c r="D1491" s="3"/>
      <c r="E1491" s="3"/>
      <c r="F1491" s="4"/>
      <c r="G1491" s="2"/>
      <c r="H1491" s="3"/>
      <c r="I1491" s="3"/>
      <c r="J1491" s="3"/>
      <c r="K1491" s="3"/>
      <c r="L1491" s="3"/>
      <c r="M1491" s="3"/>
      <c r="N1491" s="4"/>
      <c r="O1491" s="2"/>
      <c r="P1491" s="3"/>
      <c r="Q1491" s="3"/>
      <c r="R1491" s="3"/>
      <c r="S1491" s="3"/>
      <c r="T1491" s="3"/>
      <c r="U1491" s="4"/>
      <c r="V1491" s="8">
        <f>ROUND(12,2)</f>
        <v>12</v>
      </c>
      <c r="W1491" s="9"/>
      <c r="X1491" s="9"/>
      <c r="Y1491" s="9"/>
      <c r="Z1491" s="9"/>
      <c r="AA1491" s="10"/>
      <c r="AB1491" s="8">
        <f>ROUND(431.64,2)</f>
        <v>431.64</v>
      </c>
      <c r="AC1491" s="9"/>
      <c r="AD1491" s="9"/>
      <c r="AE1491" s="9"/>
      <c r="AF1491" s="10"/>
      <c r="AG1491" s="8">
        <f>ROUND(0,2)</f>
        <v>0</v>
      </c>
      <c r="AH1491" s="9"/>
      <c r="AI1491" s="9"/>
      <c r="AJ1491" s="9"/>
      <c r="AK1491" s="10"/>
    </row>
    <row r="1492" spans="1:37" x14ac:dyDescent="0.25">
      <c r="A1492" s="11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4"/>
      <c r="P1492" s="14"/>
      <c r="Q1492" s="14"/>
      <c r="R1492" s="14"/>
      <c r="S1492" s="14"/>
      <c r="T1492" s="14"/>
      <c r="U1492" s="14"/>
      <c r="V1492" s="15">
        <f>ROUND(12,2)</f>
        <v>12</v>
      </c>
      <c r="W1492" s="15"/>
      <c r="X1492" s="15"/>
      <c r="Y1492" s="15"/>
      <c r="Z1492" s="15"/>
      <c r="AA1492" s="15"/>
      <c r="AB1492" s="15">
        <f>ROUND(431.64,2)</f>
        <v>431.64</v>
      </c>
      <c r="AC1492" s="15"/>
      <c r="AD1492" s="15"/>
      <c r="AE1492" s="15"/>
      <c r="AF1492" s="15"/>
      <c r="AG1492" s="15">
        <f>ROUND(0,2)</f>
        <v>0</v>
      </c>
      <c r="AH1492" s="15"/>
      <c r="AI1492" s="15"/>
      <c r="AJ1492" s="15"/>
      <c r="AK1492" s="16"/>
    </row>
    <row r="1493" spans="1:37" x14ac:dyDescent="0.25">
      <c r="A1493" s="11"/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4" t="s">
        <v>85</v>
      </c>
      <c r="P1493" s="14"/>
      <c r="Q1493" s="14"/>
      <c r="R1493" s="14"/>
      <c r="S1493" s="14"/>
      <c r="T1493" s="14"/>
      <c r="U1493" s="14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24"/>
    </row>
    <row r="1494" spans="1:37" x14ac:dyDescent="0.25">
      <c r="A1494" s="2"/>
      <c r="B1494" s="3"/>
      <c r="C1494" s="3"/>
      <c r="D1494" s="3"/>
      <c r="E1494" s="3"/>
      <c r="F1494" s="4"/>
      <c r="G1494" s="2"/>
      <c r="H1494" s="3"/>
      <c r="I1494" s="3"/>
      <c r="J1494" s="3"/>
      <c r="K1494" s="3"/>
      <c r="L1494" s="3"/>
      <c r="M1494" s="3"/>
      <c r="N1494" s="4"/>
      <c r="O1494" s="2"/>
      <c r="P1494" s="3"/>
      <c r="Q1494" s="3"/>
      <c r="R1494" s="3"/>
      <c r="S1494" s="3"/>
      <c r="T1494" s="3"/>
      <c r="U1494" s="4"/>
      <c r="V1494" s="8">
        <f>ROUND(12,2)</f>
        <v>12</v>
      </c>
      <c r="W1494" s="9"/>
      <c r="X1494" s="9"/>
      <c r="Y1494" s="9"/>
      <c r="Z1494" s="9"/>
      <c r="AA1494" s="10"/>
      <c r="AB1494" s="8">
        <f>ROUND(431.64,2)</f>
        <v>431.64</v>
      </c>
      <c r="AC1494" s="9"/>
      <c r="AD1494" s="9"/>
      <c r="AE1494" s="9"/>
      <c r="AF1494" s="10"/>
      <c r="AG1494" s="8">
        <f>ROUND(0,2)</f>
        <v>0</v>
      </c>
      <c r="AH1494" s="9"/>
      <c r="AI1494" s="9"/>
      <c r="AJ1494" s="9"/>
      <c r="AK1494" s="10"/>
    </row>
    <row r="1495" spans="1:37" x14ac:dyDescent="0.25">
      <c r="A1495" s="11"/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4"/>
      <c r="P1495" s="14"/>
      <c r="Q1495" s="14"/>
      <c r="R1495" s="14"/>
      <c r="S1495" s="14"/>
      <c r="T1495" s="14"/>
      <c r="U1495" s="14"/>
      <c r="V1495" s="15">
        <f>ROUND(12,2)</f>
        <v>12</v>
      </c>
      <c r="W1495" s="15"/>
      <c r="X1495" s="15"/>
      <c r="Y1495" s="15"/>
      <c r="Z1495" s="15"/>
      <c r="AA1495" s="15"/>
      <c r="AB1495" s="15">
        <f>ROUND(431.64,2)</f>
        <v>431.64</v>
      </c>
      <c r="AC1495" s="15"/>
      <c r="AD1495" s="15"/>
      <c r="AE1495" s="15"/>
      <c r="AF1495" s="15"/>
      <c r="AG1495" s="15">
        <f>ROUND(0,2)</f>
        <v>0</v>
      </c>
      <c r="AH1495" s="15"/>
      <c r="AI1495" s="15"/>
      <c r="AJ1495" s="15"/>
      <c r="AK1495" s="16"/>
    </row>
    <row r="1496" spans="1:37" x14ac:dyDescent="0.25">
      <c r="A1496" s="20"/>
      <c r="B1496" s="21"/>
      <c r="C1496" s="21"/>
      <c r="D1496" s="21"/>
      <c r="E1496" s="21"/>
      <c r="F1496" s="21"/>
      <c r="G1496" s="21" t="s">
        <v>107</v>
      </c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  <c r="AB1496" s="21"/>
      <c r="AC1496" s="21"/>
      <c r="AD1496" s="21"/>
      <c r="AE1496" s="21"/>
      <c r="AF1496" s="21"/>
      <c r="AG1496" s="21"/>
      <c r="AH1496" s="21"/>
      <c r="AI1496" s="21"/>
      <c r="AJ1496" s="21"/>
      <c r="AK1496" s="22"/>
    </row>
    <row r="1497" spans="1:37" x14ac:dyDescent="0.25">
      <c r="A1497" s="11"/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4" t="s">
        <v>43</v>
      </c>
      <c r="P1497" s="14"/>
      <c r="Q1497" s="14"/>
      <c r="R1497" s="14"/>
      <c r="S1497" s="14"/>
      <c r="T1497" s="14"/>
      <c r="U1497" s="14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24"/>
    </row>
    <row r="1498" spans="1:37" x14ac:dyDescent="0.25">
      <c r="A1498" s="2"/>
      <c r="B1498" s="3"/>
      <c r="C1498" s="3"/>
      <c r="D1498" s="3"/>
      <c r="E1498" s="3"/>
      <c r="F1498" s="4"/>
      <c r="G1498" s="2"/>
      <c r="H1498" s="3"/>
      <c r="I1498" s="3"/>
      <c r="J1498" s="3"/>
      <c r="K1498" s="3"/>
      <c r="L1498" s="3"/>
      <c r="M1498" s="3"/>
      <c r="N1498" s="4"/>
      <c r="O1498" s="2"/>
      <c r="P1498" s="3"/>
      <c r="Q1498" s="3"/>
      <c r="R1498" s="3"/>
      <c r="S1498" s="3"/>
      <c r="T1498" s="3"/>
      <c r="U1498" s="4"/>
      <c r="V1498" s="8">
        <f>ROUND(52,2)</f>
        <v>52</v>
      </c>
      <c r="W1498" s="9"/>
      <c r="X1498" s="9"/>
      <c r="Y1498" s="9"/>
      <c r="Z1498" s="9"/>
      <c r="AA1498" s="10"/>
      <c r="AB1498" s="8">
        <f>ROUND(1390.84,2)</f>
        <v>1390.84</v>
      </c>
      <c r="AC1498" s="9"/>
      <c r="AD1498" s="9"/>
      <c r="AE1498" s="9"/>
      <c r="AF1498" s="10"/>
      <c r="AG1498" s="8">
        <f>ROUND(0,2)</f>
        <v>0</v>
      </c>
      <c r="AH1498" s="9"/>
      <c r="AI1498" s="9"/>
      <c r="AJ1498" s="9"/>
      <c r="AK1498" s="10"/>
    </row>
    <row r="1499" spans="1:37" x14ac:dyDescent="0.25">
      <c r="A1499" s="11"/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4"/>
      <c r="P1499" s="14"/>
      <c r="Q1499" s="14"/>
      <c r="R1499" s="14"/>
      <c r="S1499" s="14"/>
      <c r="T1499" s="14"/>
      <c r="U1499" s="14"/>
      <c r="V1499" s="15">
        <f>ROUND(52,2)</f>
        <v>52</v>
      </c>
      <c r="W1499" s="15"/>
      <c r="X1499" s="15"/>
      <c r="Y1499" s="15"/>
      <c r="Z1499" s="15"/>
      <c r="AA1499" s="15"/>
      <c r="AB1499" s="15">
        <f>ROUND(1390.84,2)</f>
        <v>1390.84</v>
      </c>
      <c r="AC1499" s="15"/>
      <c r="AD1499" s="15"/>
      <c r="AE1499" s="15"/>
      <c r="AF1499" s="15"/>
      <c r="AG1499" s="15">
        <f>ROUND(0,2)</f>
        <v>0</v>
      </c>
      <c r="AH1499" s="15"/>
      <c r="AI1499" s="15"/>
      <c r="AJ1499" s="15"/>
      <c r="AK1499" s="16"/>
    </row>
    <row r="1500" spans="1:37" x14ac:dyDescent="0.25">
      <c r="A1500" s="11"/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4" t="s">
        <v>49</v>
      </c>
      <c r="P1500" s="14"/>
      <c r="Q1500" s="14"/>
      <c r="R1500" s="14"/>
      <c r="S1500" s="14"/>
      <c r="T1500" s="14"/>
      <c r="U1500" s="14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24"/>
    </row>
    <row r="1501" spans="1:37" x14ac:dyDescent="0.25">
      <c r="A1501" s="2"/>
      <c r="B1501" s="3"/>
      <c r="C1501" s="3"/>
      <c r="D1501" s="3"/>
      <c r="E1501" s="3"/>
      <c r="F1501" s="4"/>
      <c r="G1501" s="2"/>
      <c r="H1501" s="3"/>
      <c r="I1501" s="3"/>
      <c r="J1501" s="3"/>
      <c r="K1501" s="3"/>
      <c r="L1501" s="3"/>
      <c r="M1501" s="3"/>
      <c r="N1501" s="4"/>
      <c r="O1501" s="2"/>
      <c r="P1501" s="3"/>
      <c r="Q1501" s="3"/>
      <c r="R1501" s="3"/>
      <c r="S1501" s="3"/>
      <c r="T1501" s="3"/>
      <c r="U1501" s="4"/>
      <c r="V1501" s="8">
        <f>ROUND(52,2)</f>
        <v>52</v>
      </c>
      <c r="W1501" s="9"/>
      <c r="X1501" s="9"/>
      <c r="Y1501" s="9"/>
      <c r="Z1501" s="9"/>
      <c r="AA1501" s="10"/>
      <c r="AB1501" s="8">
        <f>ROUND(1390.84,2)</f>
        <v>1390.84</v>
      </c>
      <c r="AC1501" s="9"/>
      <c r="AD1501" s="9"/>
      <c r="AE1501" s="9"/>
      <c r="AF1501" s="10"/>
      <c r="AG1501" s="8">
        <f>ROUND(0,2)</f>
        <v>0</v>
      </c>
      <c r="AH1501" s="9"/>
      <c r="AI1501" s="9"/>
      <c r="AJ1501" s="9"/>
      <c r="AK1501" s="10"/>
    </row>
    <row r="1502" spans="1:37" x14ac:dyDescent="0.25">
      <c r="A1502" s="11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4"/>
      <c r="P1502" s="14"/>
      <c r="Q1502" s="14"/>
      <c r="R1502" s="14"/>
      <c r="S1502" s="14"/>
      <c r="T1502" s="14"/>
      <c r="U1502" s="14"/>
      <c r="V1502" s="15">
        <f>ROUND(52,2)</f>
        <v>52</v>
      </c>
      <c r="W1502" s="15"/>
      <c r="X1502" s="15"/>
      <c r="Y1502" s="15"/>
      <c r="Z1502" s="15"/>
      <c r="AA1502" s="15"/>
      <c r="AB1502" s="15">
        <f>ROUND(1390.84,2)</f>
        <v>1390.84</v>
      </c>
      <c r="AC1502" s="15"/>
      <c r="AD1502" s="15"/>
      <c r="AE1502" s="15"/>
      <c r="AF1502" s="15"/>
      <c r="AG1502" s="15">
        <f>ROUND(0,2)</f>
        <v>0</v>
      </c>
      <c r="AH1502" s="15"/>
      <c r="AI1502" s="15"/>
      <c r="AJ1502" s="15"/>
      <c r="AK1502" s="16"/>
    </row>
    <row r="1503" spans="1:37" x14ac:dyDescent="0.25">
      <c r="A1503" s="11"/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4" t="s">
        <v>51</v>
      </c>
      <c r="P1503" s="14"/>
      <c r="Q1503" s="14"/>
      <c r="R1503" s="14"/>
      <c r="S1503" s="14"/>
      <c r="T1503" s="14"/>
      <c r="U1503" s="14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24"/>
    </row>
    <row r="1504" spans="1:37" x14ac:dyDescent="0.25">
      <c r="A1504" s="2"/>
      <c r="B1504" s="3"/>
      <c r="C1504" s="3"/>
      <c r="D1504" s="3"/>
      <c r="E1504" s="3"/>
      <c r="F1504" s="4"/>
      <c r="G1504" s="2"/>
      <c r="H1504" s="3"/>
      <c r="I1504" s="3"/>
      <c r="J1504" s="3"/>
      <c r="K1504" s="3"/>
      <c r="L1504" s="3"/>
      <c r="M1504" s="3"/>
      <c r="N1504" s="4"/>
      <c r="O1504" s="2"/>
      <c r="P1504" s="3"/>
      <c r="Q1504" s="3"/>
      <c r="R1504" s="3"/>
      <c r="S1504" s="3"/>
      <c r="T1504" s="3"/>
      <c r="U1504" s="4"/>
      <c r="V1504" s="8">
        <f>ROUND(52,2)</f>
        <v>52</v>
      </c>
      <c r="W1504" s="9"/>
      <c r="X1504" s="9"/>
      <c r="Y1504" s="9"/>
      <c r="Z1504" s="9"/>
      <c r="AA1504" s="10"/>
      <c r="AB1504" s="8">
        <f>ROUND(1390.84,2)</f>
        <v>1390.84</v>
      </c>
      <c r="AC1504" s="9"/>
      <c r="AD1504" s="9"/>
      <c r="AE1504" s="9"/>
      <c r="AF1504" s="10"/>
      <c r="AG1504" s="8">
        <f>ROUND(0,2)</f>
        <v>0</v>
      </c>
      <c r="AH1504" s="9"/>
      <c r="AI1504" s="9"/>
      <c r="AJ1504" s="9"/>
      <c r="AK1504" s="10"/>
    </row>
    <row r="1505" spans="1:37" x14ac:dyDescent="0.25">
      <c r="A1505" s="11"/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4"/>
      <c r="P1505" s="14"/>
      <c r="Q1505" s="14"/>
      <c r="R1505" s="14"/>
      <c r="S1505" s="14"/>
      <c r="T1505" s="14"/>
      <c r="U1505" s="14"/>
      <c r="V1505" s="15">
        <f>ROUND(52,2)</f>
        <v>52</v>
      </c>
      <c r="W1505" s="15"/>
      <c r="X1505" s="15"/>
      <c r="Y1505" s="15"/>
      <c r="Z1505" s="15"/>
      <c r="AA1505" s="15"/>
      <c r="AB1505" s="15">
        <f>ROUND(1390.84,2)</f>
        <v>1390.84</v>
      </c>
      <c r="AC1505" s="15"/>
      <c r="AD1505" s="15"/>
      <c r="AE1505" s="15"/>
      <c r="AF1505" s="15"/>
      <c r="AG1505" s="15">
        <f>ROUND(0,2)</f>
        <v>0</v>
      </c>
      <c r="AH1505" s="15"/>
      <c r="AI1505" s="15"/>
      <c r="AJ1505" s="15"/>
      <c r="AK1505" s="16"/>
    </row>
    <row r="1506" spans="1:37" x14ac:dyDescent="0.25">
      <c r="A1506" s="11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4" t="s">
        <v>61</v>
      </c>
      <c r="P1506" s="14"/>
      <c r="Q1506" s="14"/>
      <c r="R1506" s="14"/>
      <c r="S1506" s="14"/>
      <c r="T1506" s="14"/>
      <c r="U1506" s="14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24"/>
    </row>
    <row r="1507" spans="1:37" x14ac:dyDescent="0.25">
      <c r="A1507" s="2"/>
      <c r="B1507" s="3"/>
      <c r="C1507" s="3"/>
      <c r="D1507" s="3"/>
      <c r="E1507" s="3"/>
      <c r="F1507" s="4"/>
      <c r="G1507" s="2"/>
      <c r="H1507" s="3"/>
      <c r="I1507" s="3"/>
      <c r="J1507" s="3"/>
      <c r="K1507" s="3"/>
      <c r="L1507" s="3"/>
      <c r="M1507" s="3"/>
      <c r="N1507" s="4"/>
      <c r="O1507" s="2"/>
      <c r="P1507" s="3"/>
      <c r="Q1507" s="3"/>
      <c r="R1507" s="3"/>
      <c r="S1507" s="3"/>
      <c r="T1507" s="3"/>
      <c r="U1507" s="4"/>
      <c r="V1507" s="8">
        <f>ROUND(52,2)</f>
        <v>52</v>
      </c>
      <c r="W1507" s="9"/>
      <c r="X1507" s="9"/>
      <c r="Y1507" s="9"/>
      <c r="Z1507" s="9"/>
      <c r="AA1507" s="10"/>
      <c r="AB1507" s="8">
        <f>ROUND(1390.84,2)</f>
        <v>1390.84</v>
      </c>
      <c r="AC1507" s="9"/>
      <c r="AD1507" s="9"/>
      <c r="AE1507" s="9"/>
      <c r="AF1507" s="10"/>
      <c r="AG1507" s="8">
        <f>ROUND(0,2)</f>
        <v>0</v>
      </c>
      <c r="AH1507" s="9"/>
      <c r="AI1507" s="9"/>
      <c r="AJ1507" s="9"/>
      <c r="AK1507" s="10"/>
    </row>
    <row r="1508" spans="1:37" x14ac:dyDescent="0.25">
      <c r="A1508" s="11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4"/>
      <c r="P1508" s="14"/>
      <c r="Q1508" s="14"/>
      <c r="R1508" s="14"/>
      <c r="S1508" s="14"/>
      <c r="T1508" s="14"/>
      <c r="U1508" s="14"/>
      <c r="V1508" s="15">
        <f>ROUND(52,2)</f>
        <v>52</v>
      </c>
      <c r="W1508" s="15"/>
      <c r="X1508" s="15"/>
      <c r="Y1508" s="15"/>
      <c r="Z1508" s="15"/>
      <c r="AA1508" s="15"/>
      <c r="AB1508" s="15">
        <f>ROUND(1390.84,2)</f>
        <v>1390.84</v>
      </c>
      <c r="AC1508" s="15"/>
      <c r="AD1508" s="15"/>
      <c r="AE1508" s="15"/>
      <c r="AF1508" s="15"/>
      <c r="AG1508" s="15">
        <f>ROUND(0,2)</f>
        <v>0</v>
      </c>
      <c r="AH1508" s="15"/>
      <c r="AI1508" s="15"/>
      <c r="AJ1508" s="15"/>
      <c r="AK1508" s="16"/>
    </row>
    <row r="1509" spans="1:37" x14ac:dyDescent="0.25">
      <c r="A1509" s="11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4" t="s">
        <v>67</v>
      </c>
      <c r="P1509" s="14"/>
      <c r="Q1509" s="14"/>
      <c r="R1509" s="14"/>
      <c r="S1509" s="14"/>
      <c r="T1509" s="14"/>
      <c r="U1509" s="14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24"/>
    </row>
    <row r="1510" spans="1:37" x14ac:dyDescent="0.25">
      <c r="A1510" s="2"/>
      <c r="B1510" s="3"/>
      <c r="C1510" s="3"/>
      <c r="D1510" s="3"/>
      <c r="E1510" s="3"/>
      <c r="F1510" s="4"/>
      <c r="G1510" s="2"/>
      <c r="H1510" s="3"/>
      <c r="I1510" s="3"/>
      <c r="J1510" s="3"/>
      <c r="K1510" s="3"/>
      <c r="L1510" s="3"/>
      <c r="M1510" s="3"/>
      <c r="N1510" s="4"/>
      <c r="O1510" s="2"/>
      <c r="P1510" s="3"/>
      <c r="Q1510" s="3"/>
      <c r="R1510" s="3"/>
      <c r="S1510" s="3"/>
      <c r="T1510" s="3"/>
      <c r="U1510" s="4"/>
      <c r="V1510" s="8">
        <f>ROUND(52,2)</f>
        <v>52</v>
      </c>
      <c r="W1510" s="9"/>
      <c r="X1510" s="9"/>
      <c r="Y1510" s="9"/>
      <c r="Z1510" s="9"/>
      <c r="AA1510" s="10"/>
      <c r="AB1510" s="8">
        <f>ROUND(1390.84,2)</f>
        <v>1390.84</v>
      </c>
      <c r="AC1510" s="9"/>
      <c r="AD1510" s="9"/>
      <c r="AE1510" s="9"/>
      <c r="AF1510" s="10"/>
      <c r="AG1510" s="8">
        <f>ROUND(0,2)</f>
        <v>0</v>
      </c>
      <c r="AH1510" s="9"/>
      <c r="AI1510" s="9"/>
      <c r="AJ1510" s="9"/>
      <c r="AK1510" s="10"/>
    </row>
    <row r="1511" spans="1:37" x14ac:dyDescent="0.25">
      <c r="A1511" s="11"/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4"/>
      <c r="P1511" s="14"/>
      <c r="Q1511" s="14"/>
      <c r="R1511" s="14"/>
      <c r="S1511" s="14"/>
      <c r="T1511" s="14"/>
      <c r="U1511" s="14"/>
      <c r="V1511" s="15">
        <f>ROUND(52,2)</f>
        <v>52</v>
      </c>
      <c r="W1511" s="15"/>
      <c r="X1511" s="15"/>
      <c r="Y1511" s="15"/>
      <c r="Z1511" s="15"/>
      <c r="AA1511" s="15"/>
      <c r="AB1511" s="15">
        <f>ROUND(1390.84,2)</f>
        <v>1390.84</v>
      </c>
      <c r="AC1511" s="15"/>
      <c r="AD1511" s="15"/>
      <c r="AE1511" s="15"/>
      <c r="AF1511" s="15"/>
      <c r="AG1511" s="15">
        <f>ROUND(0,2)</f>
        <v>0</v>
      </c>
      <c r="AH1511" s="15"/>
      <c r="AI1511" s="15"/>
      <c r="AJ1511" s="15"/>
      <c r="AK1511" s="16"/>
    </row>
    <row r="1512" spans="1:37" x14ac:dyDescent="0.25">
      <c r="A1512" s="11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4" t="s">
        <v>76</v>
      </c>
      <c r="P1512" s="14"/>
      <c r="Q1512" s="14"/>
      <c r="R1512" s="14"/>
      <c r="S1512" s="14"/>
      <c r="T1512" s="14"/>
      <c r="U1512" s="14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24"/>
    </row>
    <row r="1513" spans="1:37" x14ac:dyDescent="0.25">
      <c r="A1513" s="2"/>
      <c r="B1513" s="3"/>
      <c r="C1513" s="3"/>
      <c r="D1513" s="3"/>
      <c r="E1513" s="3"/>
      <c r="F1513" s="4"/>
      <c r="G1513" s="2"/>
      <c r="H1513" s="3"/>
      <c r="I1513" s="3"/>
      <c r="J1513" s="3"/>
      <c r="K1513" s="3"/>
      <c r="L1513" s="3"/>
      <c r="M1513" s="3"/>
      <c r="N1513" s="4"/>
      <c r="O1513" s="2"/>
      <c r="P1513" s="3"/>
      <c r="Q1513" s="3"/>
      <c r="R1513" s="3"/>
      <c r="S1513" s="3"/>
      <c r="T1513" s="3"/>
      <c r="U1513" s="4"/>
      <c r="V1513" s="8">
        <f>ROUND(52,2)</f>
        <v>52</v>
      </c>
      <c r="W1513" s="9"/>
      <c r="X1513" s="9"/>
      <c r="Y1513" s="9"/>
      <c r="Z1513" s="9"/>
      <c r="AA1513" s="10"/>
      <c r="AB1513" s="8">
        <f>ROUND(1390.84,2)</f>
        <v>1390.84</v>
      </c>
      <c r="AC1513" s="9"/>
      <c r="AD1513" s="9"/>
      <c r="AE1513" s="9"/>
      <c r="AF1513" s="10"/>
      <c r="AG1513" s="8">
        <f>ROUND(0,2)</f>
        <v>0</v>
      </c>
      <c r="AH1513" s="9"/>
      <c r="AI1513" s="9"/>
      <c r="AJ1513" s="9"/>
      <c r="AK1513" s="10"/>
    </row>
    <row r="1514" spans="1:37" x14ac:dyDescent="0.25">
      <c r="A1514" s="11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4"/>
      <c r="P1514" s="14"/>
      <c r="Q1514" s="14"/>
      <c r="R1514" s="14"/>
      <c r="S1514" s="14"/>
      <c r="T1514" s="14"/>
      <c r="U1514" s="14"/>
      <c r="V1514" s="15">
        <f>ROUND(52,2)</f>
        <v>52</v>
      </c>
      <c r="W1514" s="15"/>
      <c r="X1514" s="15"/>
      <c r="Y1514" s="15"/>
      <c r="Z1514" s="15"/>
      <c r="AA1514" s="15"/>
      <c r="AB1514" s="15">
        <f>ROUND(1390.84,2)</f>
        <v>1390.84</v>
      </c>
      <c r="AC1514" s="15"/>
      <c r="AD1514" s="15"/>
      <c r="AE1514" s="15"/>
      <c r="AF1514" s="15"/>
      <c r="AG1514" s="15">
        <f>ROUND(0,2)</f>
        <v>0</v>
      </c>
      <c r="AH1514" s="15"/>
      <c r="AI1514" s="15"/>
      <c r="AJ1514" s="15"/>
      <c r="AK1514" s="16"/>
    </row>
    <row r="1515" spans="1:37" x14ac:dyDescent="0.25">
      <c r="A1515" s="11"/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4" t="s">
        <v>80</v>
      </c>
      <c r="P1515" s="14"/>
      <c r="Q1515" s="14"/>
      <c r="R1515" s="14"/>
      <c r="S1515" s="14"/>
      <c r="T1515" s="14"/>
      <c r="U1515" s="14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24"/>
    </row>
    <row r="1516" spans="1:37" x14ac:dyDescent="0.25">
      <c r="A1516" s="2"/>
      <c r="B1516" s="3"/>
      <c r="C1516" s="3"/>
      <c r="D1516" s="3"/>
      <c r="E1516" s="3"/>
      <c r="F1516" s="4"/>
      <c r="G1516" s="2"/>
      <c r="H1516" s="3"/>
      <c r="I1516" s="3"/>
      <c r="J1516" s="3"/>
      <c r="K1516" s="3"/>
      <c r="L1516" s="3"/>
      <c r="M1516" s="3"/>
      <c r="N1516" s="4"/>
      <c r="O1516" s="2"/>
      <c r="P1516" s="3"/>
      <c r="Q1516" s="3"/>
      <c r="R1516" s="3"/>
      <c r="S1516" s="3"/>
      <c r="T1516" s="3"/>
      <c r="U1516" s="4"/>
      <c r="V1516" s="8">
        <f>ROUND(52,2)</f>
        <v>52</v>
      </c>
      <c r="W1516" s="9"/>
      <c r="X1516" s="9"/>
      <c r="Y1516" s="9"/>
      <c r="Z1516" s="9"/>
      <c r="AA1516" s="10"/>
      <c r="AB1516" s="8">
        <f>ROUND(1390.84,2)</f>
        <v>1390.84</v>
      </c>
      <c r="AC1516" s="9"/>
      <c r="AD1516" s="9"/>
      <c r="AE1516" s="9"/>
      <c r="AF1516" s="10"/>
      <c r="AG1516" s="8">
        <f>ROUND(0,2)</f>
        <v>0</v>
      </c>
      <c r="AH1516" s="9"/>
      <c r="AI1516" s="9"/>
      <c r="AJ1516" s="9"/>
      <c r="AK1516" s="10"/>
    </row>
    <row r="1517" spans="1:37" x14ac:dyDescent="0.25">
      <c r="A1517" s="11"/>
      <c r="B1517" s="12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4"/>
      <c r="P1517" s="14"/>
      <c r="Q1517" s="14"/>
      <c r="R1517" s="14"/>
      <c r="S1517" s="14"/>
      <c r="T1517" s="14"/>
      <c r="U1517" s="14"/>
      <c r="V1517" s="15">
        <f>ROUND(52,2)</f>
        <v>52</v>
      </c>
      <c r="W1517" s="15"/>
      <c r="X1517" s="15"/>
      <c r="Y1517" s="15"/>
      <c r="Z1517" s="15"/>
      <c r="AA1517" s="15"/>
      <c r="AB1517" s="15">
        <f>ROUND(1390.84,2)</f>
        <v>1390.84</v>
      </c>
      <c r="AC1517" s="15"/>
      <c r="AD1517" s="15"/>
      <c r="AE1517" s="15"/>
      <c r="AF1517" s="15"/>
      <c r="AG1517" s="15">
        <f>ROUND(0,2)</f>
        <v>0</v>
      </c>
      <c r="AH1517" s="15"/>
      <c r="AI1517" s="15"/>
      <c r="AJ1517" s="15"/>
      <c r="AK1517" s="16"/>
    </row>
    <row r="1518" spans="1:37" x14ac:dyDescent="0.25">
      <c r="A1518" s="11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4" t="s">
        <v>85</v>
      </c>
      <c r="P1518" s="14"/>
      <c r="Q1518" s="14"/>
      <c r="R1518" s="14"/>
      <c r="S1518" s="14"/>
      <c r="T1518" s="14"/>
      <c r="U1518" s="14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24"/>
    </row>
    <row r="1519" spans="1:37" x14ac:dyDescent="0.25">
      <c r="A1519" s="2"/>
      <c r="B1519" s="3"/>
      <c r="C1519" s="3"/>
      <c r="D1519" s="3"/>
      <c r="E1519" s="3"/>
      <c r="F1519" s="4"/>
      <c r="G1519" s="2"/>
      <c r="H1519" s="3"/>
      <c r="I1519" s="3"/>
      <c r="J1519" s="3"/>
      <c r="K1519" s="3"/>
      <c r="L1519" s="3"/>
      <c r="M1519" s="3"/>
      <c r="N1519" s="4"/>
      <c r="O1519" s="2"/>
      <c r="P1519" s="3"/>
      <c r="Q1519" s="3"/>
      <c r="R1519" s="3"/>
      <c r="S1519" s="3"/>
      <c r="T1519" s="3"/>
      <c r="U1519" s="4"/>
      <c r="V1519" s="8">
        <f>ROUND(52,2)</f>
        <v>52</v>
      </c>
      <c r="W1519" s="9"/>
      <c r="X1519" s="9"/>
      <c r="Y1519" s="9"/>
      <c r="Z1519" s="9"/>
      <c r="AA1519" s="10"/>
      <c r="AB1519" s="8">
        <f>ROUND(1390.84,2)</f>
        <v>1390.84</v>
      </c>
      <c r="AC1519" s="9"/>
      <c r="AD1519" s="9"/>
      <c r="AE1519" s="9"/>
      <c r="AF1519" s="10"/>
      <c r="AG1519" s="8">
        <f>ROUND(0,2)</f>
        <v>0</v>
      </c>
      <c r="AH1519" s="9"/>
      <c r="AI1519" s="9"/>
      <c r="AJ1519" s="9"/>
      <c r="AK1519" s="10"/>
    </row>
    <row r="1520" spans="1:37" x14ac:dyDescent="0.25">
      <c r="A1520" s="11"/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4"/>
      <c r="P1520" s="14"/>
      <c r="Q1520" s="14"/>
      <c r="R1520" s="14"/>
      <c r="S1520" s="14"/>
      <c r="T1520" s="14"/>
      <c r="U1520" s="14"/>
      <c r="V1520" s="15">
        <f>ROUND(52,2)</f>
        <v>52</v>
      </c>
      <c r="W1520" s="15"/>
      <c r="X1520" s="15"/>
      <c r="Y1520" s="15"/>
      <c r="Z1520" s="15"/>
      <c r="AA1520" s="15"/>
      <c r="AB1520" s="15">
        <f>ROUND(1390.84,2)</f>
        <v>1390.84</v>
      </c>
      <c r="AC1520" s="15"/>
      <c r="AD1520" s="15"/>
      <c r="AE1520" s="15"/>
      <c r="AF1520" s="15"/>
      <c r="AG1520" s="15">
        <f>ROUND(0,2)</f>
        <v>0</v>
      </c>
      <c r="AH1520" s="15"/>
      <c r="AI1520" s="15"/>
      <c r="AJ1520" s="15"/>
      <c r="AK1520" s="16"/>
    </row>
    <row r="1521" spans="1:37" x14ac:dyDescent="0.25">
      <c r="A1521" s="20"/>
      <c r="B1521" s="21"/>
      <c r="C1521" s="21"/>
      <c r="D1521" s="21"/>
      <c r="E1521" s="21"/>
      <c r="F1521" s="21"/>
      <c r="G1521" s="21" t="s">
        <v>105</v>
      </c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  <c r="AB1521" s="21"/>
      <c r="AC1521" s="21"/>
      <c r="AD1521" s="21"/>
      <c r="AE1521" s="21"/>
      <c r="AF1521" s="21"/>
      <c r="AG1521" s="21"/>
      <c r="AH1521" s="21"/>
      <c r="AI1521" s="21"/>
      <c r="AJ1521" s="21"/>
      <c r="AK1521" s="22"/>
    </row>
    <row r="1522" spans="1:37" x14ac:dyDescent="0.25">
      <c r="A1522" s="11"/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4" t="s">
        <v>43</v>
      </c>
      <c r="P1522" s="14"/>
      <c r="Q1522" s="14"/>
      <c r="R1522" s="14"/>
      <c r="S1522" s="14"/>
      <c r="T1522" s="14"/>
      <c r="U1522" s="14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24"/>
    </row>
    <row r="1523" spans="1:37" x14ac:dyDescent="0.25">
      <c r="A1523" s="2"/>
      <c r="B1523" s="3"/>
      <c r="C1523" s="3"/>
      <c r="D1523" s="3"/>
      <c r="E1523" s="3"/>
      <c r="F1523" s="4"/>
      <c r="G1523" s="2"/>
      <c r="H1523" s="3"/>
      <c r="I1523" s="3"/>
      <c r="J1523" s="3"/>
      <c r="K1523" s="3"/>
      <c r="L1523" s="3"/>
      <c r="M1523" s="3"/>
      <c r="N1523" s="4"/>
      <c r="O1523" s="2"/>
      <c r="P1523" s="3"/>
      <c r="Q1523" s="3"/>
      <c r="R1523" s="3"/>
      <c r="S1523" s="3"/>
      <c r="T1523" s="3"/>
      <c r="U1523" s="4"/>
      <c r="V1523" s="8">
        <f>ROUND(40,2)</f>
        <v>40</v>
      </c>
      <c r="W1523" s="9"/>
      <c r="X1523" s="9"/>
      <c r="Y1523" s="9"/>
      <c r="Z1523" s="9"/>
      <c r="AA1523" s="10"/>
      <c r="AB1523" s="8">
        <f>ROUND(959.2,2)</f>
        <v>959.2</v>
      </c>
      <c r="AC1523" s="9"/>
      <c r="AD1523" s="9"/>
      <c r="AE1523" s="9"/>
      <c r="AF1523" s="10"/>
      <c r="AG1523" s="8">
        <f>ROUND(0,2)</f>
        <v>0</v>
      </c>
      <c r="AH1523" s="9"/>
      <c r="AI1523" s="9"/>
      <c r="AJ1523" s="9"/>
      <c r="AK1523" s="10"/>
    </row>
    <row r="1524" spans="1:37" x14ac:dyDescent="0.25">
      <c r="A1524" s="11"/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4"/>
      <c r="P1524" s="14"/>
      <c r="Q1524" s="14"/>
      <c r="R1524" s="14"/>
      <c r="S1524" s="14"/>
      <c r="T1524" s="14"/>
      <c r="U1524" s="14"/>
      <c r="V1524" s="15">
        <f>ROUND(40,2)</f>
        <v>40</v>
      </c>
      <c r="W1524" s="15"/>
      <c r="X1524" s="15"/>
      <c r="Y1524" s="15"/>
      <c r="Z1524" s="15"/>
      <c r="AA1524" s="15"/>
      <c r="AB1524" s="15">
        <f>ROUND(959.2,2)</f>
        <v>959.2</v>
      </c>
      <c r="AC1524" s="15"/>
      <c r="AD1524" s="15"/>
      <c r="AE1524" s="15"/>
      <c r="AF1524" s="15"/>
      <c r="AG1524" s="15">
        <f>ROUND(0,2)</f>
        <v>0</v>
      </c>
      <c r="AH1524" s="15"/>
      <c r="AI1524" s="15"/>
      <c r="AJ1524" s="15"/>
      <c r="AK1524" s="16"/>
    </row>
    <row r="1525" spans="1:37" x14ac:dyDescent="0.25">
      <c r="A1525" s="11"/>
      <c r="B1525" s="12"/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4" t="s">
        <v>49</v>
      </c>
      <c r="P1525" s="14"/>
      <c r="Q1525" s="14"/>
      <c r="R1525" s="14"/>
      <c r="S1525" s="14"/>
      <c r="T1525" s="14"/>
      <c r="U1525" s="14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24"/>
    </row>
    <row r="1526" spans="1:37" x14ac:dyDescent="0.25">
      <c r="A1526" s="2"/>
      <c r="B1526" s="3"/>
      <c r="C1526" s="3"/>
      <c r="D1526" s="3"/>
      <c r="E1526" s="3"/>
      <c r="F1526" s="4"/>
      <c r="G1526" s="2"/>
      <c r="H1526" s="3"/>
      <c r="I1526" s="3"/>
      <c r="J1526" s="3"/>
      <c r="K1526" s="3"/>
      <c r="L1526" s="3"/>
      <c r="M1526" s="3"/>
      <c r="N1526" s="4"/>
      <c r="O1526" s="2"/>
      <c r="P1526" s="3"/>
      <c r="Q1526" s="3"/>
      <c r="R1526" s="3"/>
      <c r="S1526" s="3"/>
      <c r="T1526" s="3"/>
      <c r="U1526" s="4"/>
      <c r="V1526" s="8">
        <f>ROUND(40,2)</f>
        <v>40</v>
      </c>
      <c r="W1526" s="9"/>
      <c r="X1526" s="9"/>
      <c r="Y1526" s="9"/>
      <c r="Z1526" s="9"/>
      <c r="AA1526" s="10"/>
      <c r="AB1526" s="8">
        <f>ROUND(959.2,2)</f>
        <v>959.2</v>
      </c>
      <c r="AC1526" s="9"/>
      <c r="AD1526" s="9"/>
      <c r="AE1526" s="9"/>
      <c r="AF1526" s="10"/>
      <c r="AG1526" s="8">
        <f>ROUND(0,2)</f>
        <v>0</v>
      </c>
      <c r="AH1526" s="9"/>
      <c r="AI1526" s="9"/>
      <c r="AJ1526" s="9"/>
      <c r="AK1526" s="10"/>
    </row>
    <row r="1527" spans="1:37" x14ac:dyDescent="0.25">
      <c r="A1527" s="11"/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4"/>
      <c r="P1527" s="14"/>
      <c r="Q1527" s="14"/>
      <c r="R1527" s="14"/>
      <c r="S1527" s="14"/>
      <c r="T1527" s="14"/>
      <c r="U1527" s="14"/>
      <c r="V1527" s="15">
        <f>ROUND(40,2)</f>
        <v>40</v>
      </c>
      <c r="W1527" s="15"/>
      <c r="X1527" s="15"/>
      <c r="Y1527" s="15"/>
      <c r="Z1527" s="15"/>
      <c r="AA1527" s="15"/>
      <c r="AB1527" s="15">
        <f>ROUND(959.2,2)</f>
        <v>959.2</v>
      </c>
      <c r="AC1527" s="15"/>
      <c r="AD1527" s="15"/>
      <c r="AE1527" s="15"/>
      <c r="AF1527" s="15"/>
      <c r="AG1527" s="15">
        <f>ROUND(0,2)</f>
        <v>0</v>
      </c>
      <c r="AH1527" s="15"/>
      <c r="AI1527" s="15"/>
      <c r="AJ1527" s="15"/>
      <c r="AK1527" s="16"/>
    </row>
    <row r="1528" spans="1:37" x14ac:dyDescent="0.25">
      <c r="A1528" s="11"/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4" t="s">
        <v>51</v>
      </c>
      <c r="P1528" s="14"/>
      <c r="Q1528" s="14"/>
      <c r="R1528" s="14"/>
      <c r="S1528" s="14"/>
      <c r="T1528" s="14"/>
      <c r="U1528" s="14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24"/>
    </row>
    <row r="1529" spans="1:37" x14ac:dyDescent="0.25">
      <c r="A1529" s="2"/>
      <c r="B1529" s="3"/>
      <c r="C1529" s="3"/>
      <c r="D1529" s="3"/>
      <c r="E1529" s="3"/>
      <c r="F1529" s="4"/>
      <c r="G1529" s="2"/>
      <c r="H1529" s="3"/>
      <c r="I1529" s="3"/>
      <c r="J1529" s="3"/>
      <c r="K1529" s="3"/>
      <c r="L1529" s="3"/>
      <c r="M1529" s="3"/>
      <c r="N1529" s="4"/>
      <c r="O1529" s="2"/>
      <c r="P1529" s="3"/>
      <c r="Q1529" s="3"/>
      <c r="R1529" s="3"/>
      <c r="S1529" s="3"/>
      <c r="T1529" s="3"/>
      <c r="U1529" s="4"/>
      <c r="V1529" s="8">
        <f>ROUND(40,2)</f>
        <v>40</v>
      </c>
      <c r="W1529" s="9"/>
      <c r="X1529" s="9"/>
      <c r="Y1529" s="9"/>
      <c r="Z1529" s="9"/>
      <c r="AA1529" s="10"/>
      <c r="AB1529" s="8">
        <f>ROUND(959.2,2)</f>
        <v>959.2</v>
      </c>
      <c r="AC1529" s="9"/>
      <c r="AD1529" s="9"/>
      <c r="AE1529" s="9"/>
      <c r="AF1529" s="10"/>
      <c r="AG1529" s="8">
        <f>ROUND(0,2)</f>
        <v>0</v>
      </c>
      <c r="AH1529" s="9"/>
      <c r="AI1529" s="9"/>
      <c r="AJ1529" s="9"/>
      <c r="AK1529" s="10"/>
    </row>
    <row r="1530" spans="1:37" x14ac:dyDescent="0.25">
      <c r="A1530" s="11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4"/>
      <c r="P1530" s="14"/>
      <c r="Q1530" s="14"/>
      <c r="R1530" s="14"/>
      <c r="S1530" s="14"/>
      <c r="T1530" s="14"/>
      <c r="U1530" s="14"/>
      <c r="V1530" s="15">
        <f>ROUND(40,2)</f>
        <v>40</v>
      </c>
      <c r="W1530" s="15"/>
      <c r="X1530" s="15"/>
      <c r="Y1530" s="15"/>
      <c r="Z1530" s="15"/>
      <c r="AA1530" s="15"/>
      <c r="AB1530" s="15">
        <f>ROUND(959.2,2)</f>
        <v>959.2</v>
      </c>
      <c r="AC1530" s="15"/>
      <c r="AD1530" s="15"/>
      <c r="AE1530" s="15"/>
      <c r="AF1530" s="15"/>
      <c r="AG1530" s="15">
        <f>ROUND(0,2)</f>
        <v>0</v>
      </c>
      <c r="AH1530" s="15"/>
      <c r="AI1530" s="15"/>
      <c r="AJ1530" s="15"/>
      <c r="AK1530" s="16"/>
    </row>
    <row r="1531" spans="1:37" x14ac:dyDescent="0.25">
      <c r="A1531" s="11"/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4" t="s">
        <v>61</v>
      </c>
      <c r="P1531" s="14"/>
      <c r="Q1531" s="14"/>
      <c r="R1531" s="14"/>
      <c r="S1531" s="14"/>
      <c r="T1531" s="14"/>
      <c r="U1531" s="14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24"/>
    </row>
    <row r="1532" spans="1:37" x14ac:dyDescent="0.25">
      <c r="A1532" s="2"/>
      <c r="B1532" s="3"/>
      <c r="C1532" s="3"/>
      <c r="D1532" s="3"/>
      <c r="E1532" s="3"/>
      <c r="F1532" s="4"/>
      <c r="G1532" s="2"/>
      <c r="H1532" s="3"/>
      <c r="I1532" s="3"/>
      <c r="J1532" s="3"/>
      <c r="K1532" s="3"/>
      <c r="L1532" s="3"/>
      <c r="M1532" s="3"/>
      <c r="N1532" s="4"/>
      <c r="O1532" s="2"/>
      <c r="P1532" s="3"/>
      <c r="Q1532" s="3"/>
      <c r="R1532" s="3"/>
      <c r="S1532" s="3"/>
      <c r="T1532" s="3"/>
      <c r="U1532" s="4"/>
      <c r="V1532" s="8">
        <f>ROUND(40,2)</f>
        <v>40</v>
      </c>
      <c r="W1532" s="9"/>
      <c r="X1532" s="9"/>
      <c r="Y1532" s="9"/>
      <c r="Z1532" s="9"/>
      <c r="AA1532" s="10"/>
      <c r="AB1532" s="8">
        <f>ROUND(959.2,2)</f>
        <v>959.2</v>
      </c>
      <c r="AC1532" s="9"/>
      <c r="AD1532" s="9"/>
      <c r="AE1532" s="9"/>
      <c r="AF1532" s="10"/>
      <c r="AG1532" s="8">
        <f>ROUND(0,2)</f>
        <v>0</v>
      </c>
      <c r="AH1532" s="9"/>
      <c r="AI1532" s="9"/>
      <c r="AJ1532" s="9"/>
      <c r="AK1532" s="10"/>
    </row>
    <row r="1533" spans="1:37" x14ac:dyDescent="0.25">
      <c r="A1533" s="11"/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4"/>
      <c r="P1533" s="14"/>
      <c r="Q1533" s="14"/>
      <c r="R1533" s="14"/>
      <c r="S1533" s="14"/>
      <c r="T1533" s="14"/>
      <c r="U1533" s="14"/>
      <c r="V1533" s="15">
        <f>ROUND(40,2)</f>
        <v>40</v>
      </c>
      <c r="W1533" s="15"/>
      <c r="X1533" s="15"/>
      <c r="Y1533" s="15"/>
      <c r="Z1533" s="15"/>
      <c r="AA1533" s="15"/>
      <c r="AB1533" s="15">
        <f>ROUND(959.2,2)</f>
        <v>959.2</v>
      </c>
      <c r="AC1533" s="15"/>
      <c r="AD1533" s="15"/>
      <c r="AE1533" s="15"/>
      <c r="AF1533" s="15"/>
      <c r="AG1533" s="15">
        <f>ROUND(0,2)</f>
        <v>0</v>
      </c>
      <c r="AH1533" s="15"/>
      <c r="AI1533" s="15"/>
      <c r="AJ1533" s="15"/>
      <c r="AK1533" s="16"/>
    </row>
    <row r="1534" spans="1:37" x14ac:dyDescent="0.25">
      <c r="A1534" s="11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4" t="s">
        <v>67</v>
      </c>
      <c r="P1534" s="14"/>
      <c r="Q1534" s="14"/>
      <c r="R1534" s="14"/>
      <c r="S1534" s="14"/>
      <c r="T1534" s="14"/>
      <c r="U1534" s="14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24"/>
    </row>
    <row r="1535" spans="1:37" x14ac:dyDescent="0.25">
      <c r="A1535" s="2"/>
      <c r="B1535" s="3"/>
      <c r="C1535" s="3"/>
      <c r="D1535" s="3"/>
      <c r="E1535" s="3"/>
      <c r="F1535" s="4"/>
      <c r="G1535" s="2"/>
      <c r="H1535" s="3"/>
      <c r="I1535" s="3"/>
      <c r="J1535" s="3"/>
      <c r="K1535" s="3"/>
      <c r="L1535" s="3"/>
      <c r="M1535" s="3"/>
      <c r="N1535" s="4"/>
      <c r="O1535" s="2"/>
      <c r="P1535" s="3"/>
      <c r="Q1535" s="3"/>
      <c r="R1535" s="3"/>
      <c r="S1535" s="3"/>
      <c r="T1535" s="3"/>
      <c r="U1535" s="4"/>
      <c r="V1535" s="8">
        <f>ROUND(40,2)</f>
        <v>40</v>
      </c>
      <c r="W1535" s="9"/>
      <c r="X1535" s="9"/>
      <c r="Y1535" s="9"/>
      <c r="Z1535" s="9"/>
      <c r="AA1535" s="10"/>
      <c r="AB1535" s="8">
        <f>ROUND(959.2,2)</f>
        <v>959.2</v>
      </c>
      <c r="AC1535" s="9"/>
      <c r="AD1535" s="9"/>
      <c r="AE1535" s="9"/>
      <c r="AF1535" s="10"/>
      <c r="AG1535" s="8">
        <f>ROUND(0,2)</f>
        <v>0</v>
      </c>
      <c r="AH1535" s="9"/>
      <c r="AI1535" s="9"/>
      <c r="AJ1535" s="9"/>
      <c r="AK1535" s="10"/>
    </row>
    <row r="1536" spans="1:37" x14ac:dyDescent="0.25">
      <c r="A1536" s="11"/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4"/>
      <c r="P1536" s="14"/>
      <c r="Q1536" s="14"/>
      <c r="R1536" s="14"/>
      <c r="S1536" s="14"/>
      <c r="T1536" s="14"/>
      <c r="U1536" s="14"/>
      <c r="V1536" s="15">
        <f>ROUND(40,2)</f>
        <v>40</v>
      </c>
      <c r="W1536" s="15"/>
      <c r="X1536" s="15"/>
      <c r="Y1536" s="15"/>
      <c r="Z1536" s="15"/>
      <c r="AA1536" s="15"/>
      <c r="AB1536" s="15">
        <f>ROUND(959.2,2)</f>
        <v>959.2</v>
      </c>
      <c r="AC1536" s="15"/>
      <c r="AD1536" s="15"/>
      <c r="AE1536" s="15"/>
      <c r="AF1536" s="15"/>
      <c r="AG1536" s="15">
        <f>ROUND(0,2)</f>
        <v>0</v>
      </c>
      <c r="AH1536" s="15"/>
      <c r="AI1536" s="15"/>
      <c r="AJ1536" s="15"/>
      <c r="AK1536" s="16"/>
    </row>
    <row r="1537" spans="1:37" x14ac:dyDescent="0.25">
      <c r="A1537" s="11"/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4" t="s">
        <v>76</v>
      </c>
      <c r="P1537" s="14"/>
      <c r="Q1537" s="14"/>
      <c r="R1537" s="14"/>
      <c r="S1537" s="14"/>
      <c r="T1537" s="14"/>
      <c r="U1537" s="14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24"/>
    </row>
    <row r="1538" spans="1:37" x14ac:dyDescent="0.25">
      <c r="A1538" s="2"/>
      <c r="B1538" s="3"/>
      <c r="C1538" s="3"/>
      <c r="D1538" s="3"/>
      <c r="E1538" s="3"/>
      <c r="F1538" s="4"/>
      <c r="G1538" s="2"/>
      <c r="H1538" s="3"/>
      <c r="I1538" s="3"/>
      <c r="J1538" s="3"/>
      <c r="K1538" s="3"/>
      <c r="L1538" s="3"/>
      <c r="M1538" s="3"/>
      <c r="N1538" s="4"/>
      <c r="O1538" s="2"/>
      <c r="P1538" s="3"/>
      <c r="Q1538" s="3"/>
      <c r="R1538" s="3"/>
      <c r="S1538" s="3"/>
      <c r="T1538" s="3"/>
      <c r="U1538" s="4"/>
      <c r="V1538" s="8">
        <f>ROUND(40,2)</f>
        <v>40</v>
      </c>
      <c r="W1538" s="9"/>
      <c r="X1538" s="9"/>
      <c r="Y1538" s="9"/>
      <c r="Z1538" s="9"/>
      <c r="AA1538" s="10"/>
      <c r="AB1538" s="8">
        <f>ROUND(959.2,2)</f>
        <v>959.2</v>
      </c>
      <c r="AC1538" s="9"/>
      <c r="AD1538" s="9"/>
      <c r="AE1538" s="9"/>
      <c r="AF1538" s="10"/>
      <c r="AG1538" s="8">
        <f>ROUND(0,2)</f>
        <v>0</v>
      </c>
      <c r="AH1538" s="9"/>
      <c r="AI1538" s="9"/>
      <c r="AJ1538" s="9"/>
      <c r="AK1538" s="10"/>
    </row>
    <row r="1539" spans="1:37" x14ac:dyDescent="0.25">
      <c r="A1539" s="11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4"/>
      <c r="P1539" s="14"/>
      <c r="Q1539" s="14"/>
      <c r="R1539" s="14"/>
      <c r="S1539" s="14"/>
      <c r="T1539" s="14"/>
      <c r="U1539" s="14"/>
      <c r="V1539" s="15">
        <f>ROUND(40,2)</f>
        <v>40</v>
      </c>
      <c r="W1539" s="15"/>
      <c r="X1539" s="15"/>
      <c r="Y1539" s="15"/>
      <c r="Z1539" s="15"/>
      <c r="AA1539" s="15"/>
      <c r="AB1539" s="15">
        <f>ROUND(959.2,2)</f>
        <v>959.2</v>
      </c>
      <c r="AC1539" s="15"/>
      <c r="AD1539" s="15"/>
      <c r="AE1539" s="15"/>
      <c r="AF1539" s="15"/>
      <c r="AG1539" s="15">
        <f>ROUND(0,2)</f>
        <v>0</v>
      </c>
      <c r="AH1539" s="15"/>
      <c r="AI1539" s="15"/>
      <c r="AJ1539" s="15"/>
      <c r="AK1539" s="16"/>
    </row>
    <row r="1540" spans="1:37" x14ac:dyDescent="0.25">
      <c r="A1540" s="11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4" t="s">
        <v>80</v>
      </c>
      <c r="P1540" s="14"/>
      <c r="Q1540" s="14"/>
      <c r="R1540" s="14"/>
      <c r="S1540" s="14"/>
      <c r="T1540" s="14"/>
      <c r="U1540" s="14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24"/>
    </row>
    <row r="1541" spans="1:37" x14ac:dyDescent="0.25">
      <c r="A1541" s="2"/>
      <c r="B1541" s="3"/>
      <c r="C1541" s="3"/>
      <c r="D1541" s="3"/>
      <c r="E1541" s="3"/>
      <c r="F1541" s="4"/>
      <c r="G1541" s="2"/>
      <c r="H1541" s="3"/>
      <c r="I1541" s="3"/>
      <c r="J1541" s="3"/>
      <c r="K1541" s="3"/>
      <c r="L1541" s="3"/>
      <c r="M1541" s="3"/>
      <c r="N1541" s="4"/>
      <c r="O1541" s="2"/>
      <c r="P1541" s="3"/>
      <c r="Q1541" s="3"/>
      <c r="R1541" s="3"/>
      <c r="S1541" s="3"/>
      <c r="T1541" s="3"/>
      <c r="U1541" s="4"/>
      <c r="V1541" s="8">
        <f>ROUND(40,2)</f>
        <v>40</v>
      </c>
      <c r="W1541" s="9"/>
      <c r="X1541" s="9"/>
      <c r="Y1541" s="9"/>
      <c r="Z1541" s="9"/>
      <c r="AA1541" s="10"/>
      <c r="AB1541" s="8">
        <f>ROUND(959.2,2)</f>
        <v>959.2</v>
      </c>
      <c r="AC1541" s="9"/>
      <c r="AD1541" s="9"/>
      <c r="AE1541" s="9"/>
      <c r="AF1541" s="10"/>
      <c r="AG1541" s="8">
        <f>ROUND(0,2)</f>
        <v>0</v>
      </c>
      <c r="AH1541" s="9"/>
      <c r="AI1541" s="9"/>
      <c r="AJ1541" s="9"/>
      <c r="AK1541" s="10"/>
    </row>
    <row r="1542" spans="1:37" x14ac:dyDescent="0.25">
      <c r="A1542" s="11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4"/>
      <c r="P1542" s="14"/>
      <c r="Q1542" s="14"/>
      <c r="R1542" s="14"/>
      <c r="S1542" s="14"/>
      <c r="T1542" s="14"/>
      <c r="U1542" s="14"/>
      <c r="V1542" s="15">
        <f>ROUND(40,2)</f>
        <v>40</v>
      </c>
      <c r="W1542" s="15"/>
      <c r="X1542" s="15"/>
      <c r="Y1542" s="15"/>
      <c r="Z1542" s="15"/>
      <c r="AA1542" s="15"/>
      <c r="AB1542" s="15">
        <f>ROUND(959.2,2)</f>
        <v>959.2</v>
      </c>
      <c r="AC1542" s="15"/>
      <c r="AD1542" s="15"/>
      <c r="AE1542" s="15"/>
      <c r="AF1542" s="15"/>
      <c r="AG1542" s="15">
        <f>ROUND(0,2)</f>
        <v>0</v>
      </c>
      <c r="AH1542" s="15"/>
      <c r="AI1542" s="15"/>
      <c r="AJ1542" s="15"/>
      <c r="AK1542" s="16"/>
    </row>
    <row r="1543" spans="1:37" x14ac:dyDescent="0.25">
      <c r="A1543" s="11"/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4" t="s">
        <v>85</v>
      </c>
      <c r="P1543" s="14"/>
      <c r="Q1543" s="14"/>
      <c r="R1543" s="14"/>
      <c r="S1543" s="14"/>
      <c r="T1543" s="14"/>
      <c r="U1543" s="14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24"/>
    </row>
    <row r="1544" spans="1:37" x14ac:dyDescent="0.25">
      <c r="A1544" s="2"/>
      <c r="B1544" s="3"/>
      <c r="C1544" s="3"/>
      <c r="D1544" s="3"/>
      <c r="E1544" s="3"/>
      <c r="F1544" s="4"/>
      <c r="G1544" s="2"/>
      <c r="H1544" s="3"/>
      <c r="I1544" s="3"/>
      <c r="J1544" s="3"/>
      <c r="K1544" s="3"/>
      <c r="L1544" s="3"/>
      <c r="M1544" s="3"/>
      <c r="N1544" s="4"/>
      <c r="O1544" s="2"/>
      <c r="P1544" s="3"/>
      <c r="Q1544" s="3"/>
      <c r="R1544" s="3"/>
      <c r="S1544" s="3"/>
      <c r="T1544" s="3"/>
      <c r="U1544" s="4"/>
      <c r="V1544" s="8">
        <f>ROUND(40,2)</f>
        <v>40</v>
      </c>
      <c r="W1544" s="9"/>
      <c r="X1544" s="9"/>
      <c r="Y1544" s="9"/>
      <c r="Z1544" s="9"/>
      <c r="AA1544" s="10"/>
      <c r="AB1544" s="8">
        <f>ROUND(959.2,2)</f>
        <v>959.2</v>
      </c>
      <c r="AC1544" s="9"/>
      <c r="AD1544" s="9"/>
      <c r="AE1544" s="9"/>
      <c r="AF1544" s="10"/>
      <c r="AG1544" s="8">
        <f>ROUND(0,2)</f>
        <v>0</v>
      </c>
      <c r="AH1544" s="9"/>
      <c r="AI1544" s="9"/>
      <c r="AJ1544" s="9"/>
      <c r="AK1544" s="10"/>
    </row>
    <row r="1545" spans="1:37" x14ac:dyDescent="0.25">
      <c r="A1545" s="11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4"/>
      <c r="P1545" s="14"/>
      <c r="Q1545" s="14"/>
      <c r="R1545" s="14"/>
      <c r="S1545" s="14"/>
      <c r="T1545" s="14"/>
      <c r="U1545" s="14"/>
      <c r="V1545" s="15">
        <f>ROUND(40,2)</f>
        <v>40</v>
      </c>
      <c r="W1545" s="15"/>
      <c r="X1545" s="15"/>
      <c r="Y1545" s="15"/>
      <c r="Z1545" s="15"/>
      <c r="AA1545" s="15"/>
      <c r="AB1545" s="15">
        <f>ROUND(959.2,2)</f>
        <v>959.2</v>
      </c>
      <c r="AC1545" s="15"/>
      <c r="AD1545" s="15"/>
      <c r="AE1545" s="15"/>
      <c r="AF1545" s="15"/>
      <c r="AG1545" s="15">
        <f>ROUND(0,2)</f>
        <v>0</v>
      </c>
      <c r="AH1545" s="15"/>
      <c r="AI1545" s="15"/>
      <c r="AJ1545" s="15"/>
      <c r="AK1545" s="16"/>
    </row>
    <row r="1546" spans="1:37" x14ac:dyDescent="0.25">
      <c r="A1546" s="20"/>
      <c r="B1546" s="21"/>
      <c r="C1546" s="21"/>
      <c r="D1546" s="21"/>
      <c r="E1546" s="21"/>
      <c r="F1546" s="21"/>
      <c r="G1546" s="21" t="s">
        <v>108</v>
      </c>
      <c r="H1546" s="21"/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  <c r="AB1546" s="21"/>
      <c r="AC1546" s="21"/>
      <c r="AD1546" s="21"/>
      <c r="AE1546" s="21"/>
      <c r="AF1546" s="21"/>
      <c r="AG1546" s="21"/>
      <c r="AH1546" s="21"/>
      <c r="AI1546" s="21"/>
      <c r="AJ1546" s="21"/>
      <c r="AK1546" s="22"/>
    </row>
    <row r="1547" spans="1:37" x14ac:dyDescent="0.25">
      <c r="A1547" s="11"/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4" t="s">
        <v>43</v>
      </c>
      <c r="P1547" s="14"/>
      <c r="Q1547" s="14"/>
      <c r="R1547" s="14"/>
      <c r="S1547" s="14"/>
      <c r="T1547" s="14"/>
      <c r="U1547" s="14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24"/>
    </row>
    <row r="1548" spans="1:37" x14ac:dyDescent="0.25">
      <c r="A1548" s="2"/>
      <c r="B1548" s="3"/>
      <c r="C1548" s="3"/>
      <c r="D1548" s="3"/>
      <c r="E1548" s="3"/>
      <c r="F1548" s="4"/>
      <c r="G1548" s="2"/>
      <c r="H1548" s="3"/>
      <c r="I1548" s="3"/>
      <c r="J1548" s="3"/>
      <c r="K1548" s="3"/>
      <c r="L1548" s="3"/>
      <c r="M1548" s="3"/>
      <c r="N1548" s="4"/>
      <c r="O1548" s="2"/>
      <c r="P1548" s="3"/>
      <c r="Q1548" s="3"/>
      <c r="R1548" s="3"/>
      <c r="S1548" s="3"/>
      <c r="T1548" s="3"/>
      <c r="U1548" s="4"/>
      <c r="V1548" s="8">
        <f>ROUND(52,2)</f>
        <v>52</v>
      </c>
      <c r="W1548" s="9"/>
      <c r="X1548" s="9"/>
      <c r="Y1548" s="9"/>
      <c r="Z1548" s="9"/>
      <c r="AA1548" s="10"/>
      <c r="AB1548" s="8">
        <f>ROUND(1390.84,2)</f>
        <v>1390.84</v>
      </c>
      <c r="AC1548" s="9"/>
      <c r="AD1548" s="9"/>
      <c r="AE1548" s="9"/>
      <c r="AF1548" s="10"/>
      <c r="AG1548" s="8">
        <f>ROUND(0,2)</f>
        <v>0</v>
      </c>
      <c r="AH1548" s="9"/>
      <c r="AI1548" s="9"/>
      <c r="AJ1548" s="9"/>
      <c r="AK1548" s="10"/>
    </row>
    <row r="1549" spans="1:37" x14ac:dyDescent="0.25">
      <c r="A1549" s="11"/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4"/>
      <c r="P1549" s="14"/>
      <c r="Q1549" s="14"/>
      <c r="R1549" s="14"/>
      <c r="S1549" s="14"/>
      <c r="T1549" s="14"/>
      <c r="U1549" s="14"/>
      <c r="V1549" s="15">
        <f>ROUND(52,2)</f>
        <v>52</v>
      </c>
      <c r="W1549" s="15"/>
      <c r="X1549" s="15"/>
      <c r="Y1549" s="15"/>
      <c r="Z1549" s="15"/>
      <c r="AA1549" s="15"/>
      <c r="AB1549" s="15">
        <f>ROUND(1390.84,2)</f>
        <v>1390.84</v>
      </c>
      <c r="AC1549" s="15"/>
      <c r="AD1549" s="15"/>
      <c r="AE1549" s="15"/>
      <c r="AF1549" s="15"/>
      <c r="AG1549" s="15">
        <f>ROUND(0,2)</f>
        <v>0</v>
      </c>
      <c r="AH1549" s="15"/>
      <c r="AI1549" s="15"/>
      <c r="AJ1549" s="15"/>
      <c r="AK1549" s="16"/>
    </row>
    <row r="1550" spans="1:37" x14ac:dyDescent="0.25">
      <c r="A1550" s="11"/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4" t="s">
        <v>49</v>
      </c>
      <c r="P1550" s="14"/>
      <c r="Q1550" s="14"/>
      <c r="R1550" s="14"/>
      <c r="S1550" s="14"/>
      <c r="T1550" s="14"/>
      <c r="U1550" s="14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24"/>
    </row>
    <row r="1551" spans="1:37" x14ac:dyDescent="0.25">
      <c r="A1551" s="2"/>
      <c r="B1551" s="3"/>
      <c r="C1551" s="3"/>
      <c r="D1551" s="3"/>
      <c r="E1551" s="3"/>
      <c r="F1551" s="4"/>
      <c r="G1551" s="2"/>
      <c r="H1551" s="3"/>
      <c r="I1551" s="3"/>
      <c r="J1551" s="3"/>
      <c r="K1551" s="3"/>
      <c r="L1551" s="3"/>
      <c r="M1551" s="3"/>
      <c r="N1551" s="4"/>
      <c r="O1551" s="2"/>
      <c r="P1551" s="3"/>
      <c r="Q1551" s="3"/>
      <c r="R1551" s="3"/>
      <c r="S1551" s="3"/>
      <c r="T1551" s="3"/>
      <c r="U1551" s="4"/>
      <c r="V1551" s="8">
        <f>ROUND(52,2)</f>
        <v>52</v>
      </c>
      <c r="W1551" s="9"/>
      <c r="X1551" s="9"/>
      <c r="Y1551" s="9"/>
      <c r="Z1551" s="9"/>
      <c r="AA1551" s="10"/>
      <c r="AB1551" s="8">
        <f>ROUND(1390.84,2)</f>
        <v>1390.84</v>
      </c>
      <c r="AC1551" s="9"/>
      <c r="AD1551" s="9"/>
      <c r="AE1551" s="9"/>
      <c r="AF1551" s="10"/>
      <c r="AG1551" s="8">
        <f>ROUND(0,2)</f>
        <v>0</v>
      </c>
      <c r="AH1551" s="9"/>
      <c r="AI1551" s="9"/>
      <c r="AJ1551" s="9"/>
      <c r="AK1551" s="10"/>
    </row>
    <row r="1552" spans="1:37" x14ac:dyDescent="0.25">
      <c r="A1552" s="11"/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4"/>
      <c r="P1552" s="14"/>
      <c r="Q1552" s="14"/>
      <c r="R1552" s="14"/>
      <c r="S1552" s="14"/>
      <c r="T1552" s="14"/>
      <c r="U1552" s="14"/>
      <c r="V1552" s="15">
        <f>ROUND(52,2)</f>
        <v>52</v>
      </c>
      <c r="W1552" s="15"/>
      <c r="X1552" s="15"/>
      <c r="Y1552" s="15"/>
      <c r="Z1552" s="15"/>
      <c r="AA1552" s="15"/>
      <c r="AB1552" s="15">
        <f>ROUND(1390.84,2)</f>
        <v>1390.84</v>
      </c>
      <c r="AC1552" s="15"/>
      <c r="AD1552" s="15"/>
      <c r="AE1552" s="15"/>
      <c r="AF1552" s="15"/>
      <c r="AG1552" s="15">
        <f>ROUND(0,2)</f>
        <v>0</v>
      </c>
      <c r="AH1552" s="15"/>
      <c r="AI1552" s="15"/>
      <c r="AJ1552" s="15"/>
      <c r="AK1552" s="16"/>
    </row>
    <row r="1553" spans="1:37" x14ac:dyDescent="0.25">
      <c r="A1553" s="11"/>
      <c r="B1553" s="12"/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4" t="s">
        <v>51</v>
      </c>
      <c r="P1553" s="14"/>
      <c r="Q1553" s="14"/>
      <c r="R1553" s="14"/>
      <c r="S1553" s="14"/>
      <c r="T1553" s="14"/>
      <c r="U1553" s="14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24"/>
    </row>
    <row r="1554" spans="1:37" x14ac:dyDescent="0.25">
      <c r="A1554" s="2"/>
      <c r="B1554" s="3"/>
      <c r="C1554" s="3"/>
      <c r="D1554" s="3"/>
      <c r="E1554" s="3"/>
      <c r="F1554" s="4"/>
      <c r="G1554" s="2"/>
      <c r="H1554" s="3"/>
      <c r="I1554" s="3"/>
      <c r="J1554" s="3"/>
      <c r="K1554" s="3"/>
      <c r="L1554" s="3"/>
      <c r="M1554" s="3"/>
      <c r="N1554" s="4"/>
      <c r="O1554" s="2"/>
      <c r="P1554" s="3"/>
      <c r="Q1554" s="3"/>
      <c r="R1554" s="3"/>
      <c r="S1554" s="3"/>
      <c r="T1554" s="3"/>
      <c r="U1554" s="4"/>
      <c r="V1554" s="8">
        <f>ROUND(52,2)</f>
        <v>52</v>
      </c>
      <c r="W1554" s="9"/>
      <c r="X1554" s="9"/>
      <c r="Y1554" s="9"/>
      <c r="Z1554" s="9"/>
      <c r="AA1554" s="10"/>
      <c r="AB1554" s="8">
        <f>ROUND(1390.84,2)</f>
        <v>1390.84</v>
      </c>
      <c r="AC1554" s="9"/>
      <c r="AD1554" s="9"/>
      <c r="AE1554" s="9"/>
      <c r="AF1554" s="10"/>
      <c r="AG1554" s="8">
        <f>ROUND(0,2)</f>
        <v>0</v>
      </c>
      <c r="AH1554" s="9"/>
      <c r="AI1554" s="9"/>
      <c r="AJ1554" s="9"/>
      <c r="AK1554" s="10"/>
    </row>
    <row r="1555" spans="1:37" x14ac:dyDescent="0.25">
      <c r="A1555" s="11"/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4"/>
      <c r="P1555" s="14"/>
      <c r="Q1555" s="14"/>
      <c r="R1555" s="14"/>
      <c r="S1555" s="14"/>
      <c r="T1555" s="14"/>
      <c r="U1555" s="14"/>
      <c r="V1555" s="15">
        <f>ROUND(52,2)</f>
        <v>52</v>
      </c>
      <c r="W1555" s="15"/>
      <c r="X1555" s="15"/>
      <c r="Y1555" s="15"/>
      <c r="Z1555" s="15"/>
      <c r="AA1555" s="15"/>
      <c r="AB1555" s="15">
        <f>ROUND(1390.84,2)</f>
        <v>1390.84</v>
      </c>
      <c r="AC1555" s="15"/>
      <c r="AD1555" s="15"/>
      <c r="AE1555" s="15"/>
      <c r="AF1555" s="15"/>
      <c r="AG1555" s="15">
        <f>ROUND(0,2)</f>
        <v>0</v>
      </c>
      <c r="AH1555" s="15"/>
      <c r="AI1555" s="15"/>
      <c r="AJ1555" s="15"/>
      <c r="AK1555" s="16"/>
    </row>
    <row r="1556" spans="1:37" x14ac:dyDescent="0.25">
      <c r="A1556" s="11"/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4" t="s">
        <v>61</v>
      </c>
      <c r="P1556" s="14"/>
      <c r="Q1556" s="14"/>
      <c r="R1556" s="14"/>
      <c r="S1556" s="14"/>
      <c r="T1556" s="14"/>
      <c r="U1556" s="14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24"/>
    </row>
    <row r="1557" spans="1:37" x14ac:dyDescent="0.25">
      <c r="A1557" s="2"/>
      <c r="B1557" s="3"/>
      <c r="C1557" s="3"/>
      <c r="D1557" s="3"/>
      <c r="E1557" s="3"/>
      <c r="F1557" s="4"/>
      <c r="G1557" s="2"/>
      <c r="H1557" s="3"/>
      <c r="I1557" s="3"/>
      <c r="J1557" s="3"/>
      <c r="K1557" s="3"/>
      <c r="L1557" s="3"/>
      <c r="M1557" s="3"/>
      <c r="N1557" s="4"/>
      <c r="O1557" s="2"/>
      <c r="P1557" s="3"/>
      <c r="Q1557" s="3"/>
      <c r="R1557" s="3"/>
      <c r="S1557" s="3"/>
      <c r="T1557" s="3"/>
      <c r="U1557" s="4"/>
      <c r="V1557" s="8">
        <f>ROUND(52,2)</f>
        <v>52</v>
      </c>
      <c r="W1557" s="9"/>
      <c r="X1557" s="9"/>
      <c r="Y1557" s="9"/>
      <c r="Z1557" s="9"/>
      <c r="AA1557" s="10"/>
      <c r="AB1557" s="8">
        <f>ROUND(1390.84,2)</f>
        <v>1390.84</v>
      </c>
      <c r="AC1557" s="9"/>
      <c r="AD1557" s="9"/>
      <c r="AE1557" s="9"/>
      <c r="AF1557" s="10"/>
      <c r="AG1557" s="8">
        <f>ROUND(0,2)</f>
        <v>0</v>
      </c>
      <c r="AH1557" s="9"/>
      <c r="AI1557" s="9"/>
      <c r="AJ1557" s="9"/>
      <c r="AK1557" s="10"/>
    </row>
    <row r="1558" spans="1:37" x14ac:dyDescent="0.25">
      <c r="A1558" s="11"/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4"/>
      <c r="P1558" s="14"/>
      <c r="Q1558" s="14"/>
      <c r="R1558" s="14"/>
      <c r="S1558" s="14"/>
      <c r="T1558" s="14"/>
      <c r="U1558" s="14"/>
      <c r="V1558" s="15">
        <f>ROUND(52,2)</f>
        <v>52</v>
      </c>
      <c r="W1558" s="15"/>
      <c r="X1558" s="15"/>
      <c r="Y1558" s="15"/>
      <c r="Z1558" s="15"/>
      <c r="AA1558" s="15"/>
      <c r="AB1558" s="15">
        <f>ROUND(1390.84,2)</f>
        <v>1390.84</v>
      </c>
      <c r="AC1558" s="15"/>
      <c r="AD1558" s="15"/>
      <c r="AE1558" s="15"/>
      <c r="AF1558" s="15"/>
      <c r="AG1558" s="15">
        <f>ROUND(0,2)</f>
        <v>0</v>
      </c>
      <c r="AH1558" s="15"/>
      <c r="AI1558" s="15"/>
      <c r="AJ1558" s="15"/>
      <c r="AK1558" s="16"/>
    </row>
    <row r="1559" spans="1:37" x14ac:dyDescent="0.25">
      <c r="A1559" s="11"/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4" t="s">
        <v>67</v>
      </c>
      <c r="P1559" s="14"/>
      <c r="Q1559" s="14"/>
      <c r="R1559" s="14"/>
      <c r="S1559" s="14"/>
      <c r="T1559" s="14"/>
      <c r="U1559" s="14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24"/>
    </row>
    <row r="1560" spans="1:37" x14ac:dyDescent="0.25">
      <c r="A1560" s="2"/>
      <c r="B1560" s="3"/>
      <c r="C1560" s="3"/>
      <c r="D1560" s="3"/>
      <c r="E1560" s="3"/>
      <c r="F1560" s="4"/>
      <c r="G1560" s="2"/>
      <c r="H1560" s="3"/>
      <c r="I1560" s="3"/>
      <c r="J1560" s="3"/>
      <c r="K1560" s="3"/>
      <c r="L1560" s="3"/>
      <c r="M1560" s="3"/>
      <c r="N1560" s="4"/>
      <c r="O1560" s="2"/>
      <c r="P1560" s="3"/>
      <c r="Q1560" s="3"/>
      <c r="R1560" s="3"/>
      <c r="S1560" s="3"/>
      <c r="T1560" s="3"/>
      <c r="U1560" s="4"/>
      <c r="V1560" s="8">
        <f>ROUND(52,2)</f>
        <v>52</v>
      </c>
      <c r="W1560" s="9"/>
      <c r="X1560" s="9"/>
      <c r="Y1560" s="9"/>
      <c r="Z1560" s="9"/>
      <c r="AA1560" s="10"/>
      <c r="AB1560" s="8">
        <f>ROUND(1390.84,2)</f>
        <v>1390.84</v>
      </c>
      <c r="AC1560" s="9"/>
      <c r="AD1560" s="9"/>
      <c r="AE1560" s="9"/>
      <c r="AF1560" s="10"/>
      <c r="AG1560" s="8">
        <f>ROUND(0,2)</f>
        <v>0</v>
      </c>
      <c r="AH1560" s="9"/>
      <c r="AI1560" s="9"/>
      <c r="AJ1560" s="9"/>
      <c r="AK1560" s="10"/>
    </row>
    <row r="1561" spans="1:37" x14ac:dyDescent="0.25">
      <c r="A1561" s="11"/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4"/>
      <c r="P1561" s="14"/>
      <c r="Q1561" s="14"/>
      <c r="R1561" s="14"/>
      <c r="S1561" s="14"/>
      <c r="T1561" s="14"/>
      <c r="U1561" s="14"/>
      <c r="V1561" s="15">
        <f>ROUND(52,2)</f>
        <v>52</v>
      </c>
      <c r="W1561" s="15"/>
      <c r="X1561" s="15"/>
      <c r="Y1561" s="15"/>
      <c r="Z1561" s="15"/>
      <c r="AA1561" s="15"/>
      <c r="AB1561" s="15">
        <f>ROUND(1390.84,2)</f>
        <v>1390.84</v>
      </c>
      <c r="AC1561" s="15"/>
      <c r="AD1561" s="15"/>
      <c r="AE1561" s="15"/>
      <c r="AF1561" s="15"/>
      <c r="AG1561" s="15">
        <f>ROUND(0,2)</f>
        <v>0</v>
      </c>
      <c r="AH1561" s="15"/>
      <c r="AI1561" s="15"/>
      <c r="AJ1561" s="15"/>
      <c r="AK1561" s="16"/>
    </row>
    <row r="1562" spans="1:37" x14ac:dyDescent="0.25">
      <c r="A1562" s="11"/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4" t="s">
        <v>76</v>
      </c>
      <c r="P1562" s="14"/>
      <c r="Q1562" s="14"/>
      <c r="R1562" s="14"/>
      <c r="S1562" s="14"/>
      <c r="T1562" s="14"/>
      <c r="U1562" s="14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24"/>
    </row>
    <row r="1563" spans="1:37" x14ac:dyDescent="0.25">
      <c r="A1563" s="2"/>
      <c r="B1563" s="3"/>
      <c r="C1563" s="3"/>
      <c r="D1563" s="3"/>
      <c r="E1563" s="3"/>
      <c r="F1563" s="4"/>
      <c r="G1563" s="2"/>
      <c r="H1563" s="3"/>
      <c r="I1563" s="3"/>
      <c r="J1563" s="3"/>
      <c r="K1563" s="3"/>
      <c r="L1563" s="3"/>
      <c r="M1563" s="3"/>
      <c r="N1563" s="4"/>
      <c r="O1563" s="2"/>
      <c r="P1563" s="3"/>
      <c r="Q1563" s="3"/>
      <c r="R1563" s="3"/>
      <c r="S1563" s="3"/>
      <c r="T1563" s="3"/>
      <c r="U1563" s="4"/>
      <c r="V1563" s="8">
        <f>ROUND(52,2)</f>
        <v>52</v>
      </c>
      <c r="W1563" s="9"/>
      <c r="X1563" s="9"/>
      <c r="Y1563" s="9"/>
      <c r="Z1563" s="9"/>
      <c r="AA1563" s="10"/>
      <c r="AB1563" s="8">
        <f>ROUND(1390.84,2)</f>
        <v>1390.84</v>
      </c>
      <c r="AC1563" s="9"/>
      <c r="AD1563" s="9"/>
      <c r="AE1563" s="9"/>
      <c r="AF1563" s="10"/>
      <c r="AG1563" s="8">
        <f>ROUND(0,2)</f>
        <v>0</v>
      </c>
      <c r="AH1563" s="9"/>
      <c r="AI1563" s="9"/>
      <c r="AJ1563" s="9"/>
      <c r="AK1563" s="10"/>
    </row>
    <row r="1564" spans="1:37" x14ac:dyDescent="0.25">
      <c r="A1564" s="11"/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4"/>
      <c r="P1564" s="14"/>
      <c r="Q1564" s="14"/>
      <c r="R1564" s="14"/>
      <c r="S1564" s="14"/>
      <c r="T1564" s="14"/>
      <c r="U1564" s="14"/>
      <c r="V1564" s="15">
        <f>ROUND(52,2)</f>
        <v>52</v>
      </c>
      <c r="W1564" s="15"/>
      <c r="X1564" s="15"/>
      <c r="Y1564" s="15"/>
      <c r="Z1564" s="15"/>
      <c r="AA1564" s="15"/>
      <c r="AB1564" s="15">
        <f>ROUND(1390.84,2)</f>
        <v>1390.84</v>
      </c>
      <c r="AC1564" s="15"/>
      <c r="AD1564" s="15"/>
      <c r="AE1564" s="15"/>
      <c r="AF1564" s="15"/>
      <c r="AG1564" s="15">
        <f>ROUND(0,2)</f>
        <v>0</v>
      </c>
      <c r="AH1564" s="15"/>
      <c r="AI1564" s="15"/>
      <c r="AJ1564" s="15"/>
      <c r="AK1564" s="16"/>
    </row>
    <row r="1565" spans="1:37" x14ac:dyDescent="0.25">
      <c r="A1565" s="11"/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4" t="s">
        <v>80</v>
      </c>
      <c r="P1565" s="14"/>
      <c r="Q1565" s="14"/>
      <c r="R1565" s="14"/>
      <c r="S1565" s="14"/>
      <c r="T1565" s="14"/>
      <c r="U1565" s="14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24"/>
    </row>
    <row r="1566" spans="1:37" x14ac:dyDescent="0.25">
      <c r="A1566" s="2"/>
      <c r="B1566" s="3"/>
      <c r="C1566" s="3"/>
      <c r="D1566" s="3"/>
      <c r="E1566" s="3"/>
      <c r="F1566" s="4"/>
      <c r="G1566" s="2"/>
      <c r="H1566" s="3"/>
      <c r="I1566" s="3"/>
      <c r="J1566" s="3"/>
      <c r="K1566" s="3"/>
      <c r="L1566" s="3"/>
      <c r="M1566" s="3"/>
      <c r="N1566" s="4"/>
      <c r="O1566" s="2"/>
      <c r="P1566" s="3"/>
      <c r="Q1566" s="3"/>
      <c r="R1566" s="3"/>
      <c r="S1566" s="3"/>
      <c r="T1566" s="3"/>
      <c r="U1566" s="4"/>
      <c r="V1566" s="8">
        <f>ROUND(52,2)</f>
        <v>52</v>
      </c>
      <c r="W1566" s="9"/>
      <c r="X1566" s="9"/>
      <c r="Y1566" s="9"/>
      <c r="Z1566" s="9"/>
      <c r="AA1566" s="10"/>
      <c r="AB1566" s="8">
        <f>ROUND(1390.84,2)</f>
        <v>1390.84</v>
      </c>
      <c r="AC1566" s="9"/>
      <c r="AD1566" s="9"/>
      <c r="AE1566" s="9"/>
      <c r="AF1566" s="10"/>
      <c r="AG1566" s="8">
        <f>ROUND(0,2)</f>
        <v>0</v>
      </c>
      <c r="AH1566" s="9"/>
      <c r="AI1566" s="9"/>
      <c r="AJ1566" s="9"/>
      <c r="AK1566" s="10"/>
    </row>
    <row r="1567" spans="1:37" x14ac:dyDescent="0.25">
      <c r="A1567" s="11"/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4"/>
      <c r="P1567" s="14"/>
      <c r="Q1567" s="14"/>
      <c r="R1567" s="14"/>
      <c r="S1567" s="14"/>
      <c r="T1567" s="14"/>
      <c r="U1567" s="14"/>
      <c r="V1567" s="15">
        <f>ROUND(52,2)</f>
        <v>52</v>
      </c>
      <c r="W1567" s="15"/>
      <c r="X1567" s="15"/>
      <c r="Y1567" s="15"/>
      <c r="Z1567" s="15"/>
      <c r="AA1567" s="15"/>
      <c r="AB1567" s="15">
        <f>ROUND(1390.84,2)</f>
        <v>1390.84</v>
      </c>
      <c r="AC1567" s="15"/>
      <c r="AD1567" s="15"/>
      <c r="AE1567" s="15"/>
      <c r="AF1567" s="15"/>
      <c r="AG1567" s="15">
        <f>ROUND(0,2)</f>
        <v>0</v>
      </c>
      <c r="AH1567" s="15"/>
      <c r="AI1567" s="15"/>
      <c r="AJ1567" s="15"/>
      <c r="AK1567" s="16"/>
    </row>
    <row r="1568" spans="1:37" x14ac:dyDescent="0.25">
      <c r="A1568" s="11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4" t="s">
        <v>85</v>
      </c>
      <c r="P1568" s="14"/>
      <c r="Q1568" s="14"/>
      <c r="R1568" s="14"/>
      <c r="S1568" s="14"/>
      <c r="T1568" s="14"/>
      <c r="U1568" s="14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24"/>
    </row>
    <row r="1569" spans="1:37" x14ac:dyDescent="0.25">
      <c r="A1569" s="2"/>
      <c r="B1569" s="3"/>
      <c r="C1569" s="3"/>
      <c r="D1569" s="3"/>
      <c r="E1569" s="3"/>
      <c r="F1569" s="4"/>
      <c r="G1569" s="2"/>
      <c r="H1569" s="3"/>
      <c r="I1569" s="3"/>
      <c r="J1569" s="3"/>
      <c r="K1569" s="3"/>
      <c r="L1569" s="3"/>
      <c r="M1569" s="3"/>
      <c r="N1569" s="4"/>
      <c r="O1569" s="2"/>
      <c r="P1569" s="3"/>
      <c r="Q1569" s="3"/>
      <c r="R1569" s="3"/>
      <c r="S1569" s="3"/>
      <c r="T1569" s="3"/>
      <c r="U1569" s="4"/>
      <c r="V1569" s="8">
        <f>ROUND(52,2)</f>
        <v>52</v>
      </c>
      <c r="W1569" s="9"/>
      <c r="X1569" s="9"/>
      <c r="Y1569" s="9"/>
      <c r="Z1569" s="9"/>
      <c r="AA1569" s="10"/>
      <c r="AB1569" s="8">
        <f>ROUND(1390.84,2)</f>
        <v>1390.84</v>
      </c>
      <c r="AC1569" s="9"/>
      <c r="AD1569" s="9"/>
      <c r="AE1569" s="9"/>
      <c r="AF1569" s="10"/>
      <c r="AG1569" s="8">
        <f>ROUND(0,2)</f>
        <v>0</v>
      </c>
      <c r="AH1569" s="9"/>
      <c r="AI1569" s="9"/>
      <c r="AJ1569" s="9"/>
      <c r="AK1569" s="10"/>
    </row>
    <row r="1570" spans="1:37" x14ac:dyDescent="0.25">
      <c r="A1570" s="11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4"/>
      <c r="P1570" s="14"/>
      <c r="Q1570" s="14"/>
      <c r="R1570" s="14"/>
      <c r="S1570" s="14"/>
      <c r="T1570" s="14"/>
      <c r="U1570" s="14"/>
      <c r="V1570" s="15">
        <f>ROUND(52,2)</f>
        <v>52</v>
      </c>
      <c r="W1570" s="15"/>
      <c r="X1570" s="15"/>
      <c r="Y1570" s="15"/>
      <c r="Z1570" s="15"/>
      <c r="AA1570" s="15"/>
      <c r="AB1570" s="15">
        <f>ROUND(1390.84,2)</f>
        <v>1390.84</v>
      </c>
      <c r="AC1570" s="15"/>
      <c r="AD1570" s="15"/>
      <c r="AE1570" s="15"/>
      <c r="AF1570" s="15"/>
      <c r="AG1570" s="15">
        <f>ROUND(0,2)</f>
        <v>0</v>
      </c>
      <c r="AH1570" s="15"/>
      <c r="AI1570" s="15"/>
      <c r="AJ1570" s="15"/>
      <c r="AK1570" s="16"/>
    </row>
    <row r="1571" spans="1:37" x14ac:dyDescent="0.25">
      <c r="A1571" s="20"/>
      <c r="B1571" s="21"/>
      <c r="C1571" s="21"/>
      <c r="D1571" s="21"/>
      <c r="E1571" s="21"/>
      <c r="F1571" s="21"/>
      <c r="G1571" s="21" t="s">
        <v>111</v>
      </c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  <c r="AE1571" s="21"/>
      <c r="AF1571" s="21"/>
      <c r="AG1571" s="21"/>
      <c r="AH1571" s="21"/>
      <c r="AI1571" s="21"/>
      <c r="AJ1571" s="21"/>
      <c r="AK1571" s="22"/>
    </row>
    <row r="1572" spans="1:37" x14ac:dyDescent="0.25">
      <c r="A1572" s="11"/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4" t="s">
        <v>43</v>
      </c>
      <c r="P1572" s="14"/>
      <c r="Q1572" s="14"/>
      <c r="R1572" s="14"/>
      <c r="S1572" s="14"/>
      <c r="T1572" s="14"/>
      <c r="U1572" s="14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24"/>
    </row>
    <row r="1573" spans="1:37" x14ac:dyDescent="0.25">
      <c r="A1573" s="2"/>
      <c r="B1573" s="3"/>
      <c r="C1573" s="3"/>
      <c r="D1573" s="3"/>
      <c r="E1573" s="3"/>
      <c r="F1573" s="4"/>
      <c r="G1573" s="2"/>
      <c r="H1573" s="3"/>
      <c r="I1573" s="3"/>
      <c r="J1573" s="3"/>
      <c r="K1573" s="3"/>
      <c r="L1573" s="3"/>
      <c r="M1573" s="3"/>
      <c r="N1573" s="4"/>
      <c r="O1573" s="2"/>
      <c r="P1573" s="3"/>
      <c r="Q1573" s="3"/>
      <c r="R1573" s="3"/>
      <c r="S1573" s="3"/>
      <c r="T1573" s="3"/>
      <c r="U1573" s="4"/>
      <c r="V1573" s="8">
        <f>ROUND(12,2)</f>
        <v>12</v>
      </c>
      <c r="W1573" s="9"/>
      <c r="X1573" s="9"/>
      <c r="Y1573" s="9"/>
      <c r="Z1573" s="9"/>
      <c r="AA1573" s="10"/>
      <c r="AB1573" s="8">
        <f>ROUND(431.64,2)</f>
        <v>431.64</v>
      </c>
      <c r="AC1573" s="9"/>
      <c r="AD1573" s="9"/>
      <c r="AE1573" s="9"/>
      <c r="AF1573" s="10"/>
      <c r="AG1573" s="8">
        <f>ROUND(0,2)</f>
        <v>0</v>
      </c>
      <c r="AH1573" s="9"/>
      <c r="AI1573" s="9"/>
      <c r="AJ1573" s="9"/>
      <c r="AK1573" s="10"/>
    </row>
    <row r="1574" spans="1:37" x14ac:dyDescent="0.25">
      <c r="A1574" s="11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4"/>
      <c r="P1574" s="14"/>
      <c r="Q1574" s="14"/>
      <c r="R1574" s="14"/>
      <c r="S1574" s="14"/>
      <c r="T1574" s="14"/>
      <c r="U1574" s="14"/>
      <c r="V1574" s="15">
        <f>ROUND(12,2)</f>
        <v>12</v>
      </c>
      <c r="W1574" s="15"/>
      <c r="X1574" s="15"/>
      <c r="Y1574" s="15"/>
      <c r="Z1574" s="15"/>
      <c r="AA1574" s="15"/>
      <c r="AB1574" s="15">
        <f>ROUND(431.64,2)</f>
        <v>431.64</v>
      </c>
      <c r="AC1574" s="15"/>
      <c r="AD1574" s="15"/>
      <c r="AE1574" s="15"/>
      <c r="AF1574" s="15"/>
      <c r="AG1574" s="15">
        <f>ROUND(0,2)</f>
        <v>0</v>
      </c>
      <c r="AH1574" s="15"/>
      <c r="AI1574" s="15"/>
      <c r="AJ1574" s="15"/>
      <c r="AK1574" s="16"/>
    </row>
    <row r="1575" spans="1:37" x14ac:dyDescent="0.25">
      <c r="A1575" s="11"/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4" t="s">
        <v>49</v>
      </c>
      <c r="P1575" s="14"/>
      <c r="Q1575" s="14"/>
      <c r="R1575" s="14"/>
      <c r="S1575" s="14"/>
      <c r="T1575" s="14"/>
      <c r="U1575" s="14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24"/>
    </row>
    <row r="1576" spans="1:37" x14ac:dyDescent="0.25">
      <c r="A1576" s="2"/>
      <c r="B1576" s="3"/>
      <c r="C1576" s="3"/>
      <c r="D1576" s="3"/>
      <c r="E1576" s="3"/>
      <c r="F1576" s="4"/>
      <c r="G1576" s="2"/>
      <c r="H1576" s="3"/>
      <c r="I1576" s="3"/>
      <c r="J1576" s="3"/>
      <c r="K1576" s="3"/>
      <c r="L1576" s="3"/>
      <c r="M1576" s="3"/>
      <c r="N1576" s="4"/>
      <c r="O1576" s="2"/>
      <c r="P1576" s="3"/>
      <c r="Q1576" s="3"/>
      <c r="R1576" s="3"/>
      <c r="S1576" s="3"/>
      <c r="T1576" s="3"/>
      <c r="U1576" s="4"/>
      <c r="V1576" s="8">
        <f>ROUND(12,2)</f>
        <v>12</v>
      </c>
      <c r="W1576" s="9"/>
      <c r="X1576" s="9"/>
      <c r="Y1576" s="9"/>
      <c r="Z1576" s="9"/>
      <c r="AA1576" s="10"/>
      <c r="AB1576" s="8">
        <f>ROUND(431.64,2)</f>
        <v>431.64</v>
      </c>
      <c r="AC1576" s="9"/>
      <c r="AD1576" s="9"/>
      <c r="AE1576" s="9"/>
      <c r="AF1576" s="10"/>
      <c r="AG1576" s="8">
        <f>ROUND(0,2)</f>
        <v>0</v>
      </c>
      <c r="AH1576" s="9"/>
      <c r="AI1576" s="9"/>
      <c r="AJ1576" s="9"/>
      <c r="AK1576" s="10"/>
    </row>
    <row r="1577" spans="1:37" x14ac:dyDescent="0.25">
      <c r="A1577" s="11"/>
      <c r="B1577" s="12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4"/>
      <c r="P1577" s="14"/>
      <c r="Q1577" s="14"/>
      <c r="R1577" s="14"/>
      <c r="S1577" s="14"/>
      <c r="T1577" s="14"/>
      <c r="U1577" s="14"/>
      <c r="V1577" s="15">
        <f>ROUND(12,2)</f>
        <v>12</v>
      </c>
      <c r="W1577" s="15"/>
      <c r="X1577" s="15"/>
      <c r="Y1577" s="15"/>
      <c r="Z1577" s="15"/>
      <c r="AA1577" s="15"/>
      <c r="AB1577" s="15">
        <f>ROUND(431.64,2)</f>
        <v>431.64</v>
      </c>
      <c r="AC1577" s="15"/>
      <c r="AD1577" s="15"/>
      <c r="AE1577" s="15"/>
      <c r="AF1577" s="15"/>
      <c r="AG1577" s="15">
        <f>ROUND(0,2)</f>
        <v>0</v>
      </c>
      <c r="AH1577" s="15"/>
      <c r="AI1577" s="15"/>
      <c r="AJ1577" s="15"/>
      <c r="AK1577" s="16"/>
    </row>
    <row r="1578" spans="1:37" x14ac:dyDescent="0.25">
      <c r="A1578" s="11"/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4" t="s">
        <v>51</v>
      </c>
      <c r="P1578" s="14"/>
      <c r="Q1578" s="14"/>
      <c r="R1578" s="14"/>
      <c r="S1578" s="14"/>
      <c r="T1578" s="14"/>
      <c r="U1578" s="14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24"/>
    </row>
    <row r="1579" spans="1:37" x14ac:dyDescent="0.25">
      <c r="A1579" s="2"/>
      <c r="B1579" s="3"/>
      <c r="C1579" s="3"/>
      <c r="D1579" s="3"/>
      <c r="E1579" s="3"/>
      <c r="F1579" s="4"/>
      <c r="G1579" s="2"/>
      <c r="H1579" s="3"/>
      <c r="I1579" s="3"/>
      <c r="J1579" s="3"/>
      <c r="K1579" s="3"/>
      <c r="L1579" s="3"/>
      <c r="M1579" s="3"/>
      <c r="N1579" s="4"/>
      <c r="O1579" s="2"/>
      <c r="P1579" s="3"/>
      <c r="Q1579" s="3"/>
      <c r="R1579" s="3"/>
      <c r="S1579" s="3"/>
      <c r="T1579" s="3"/>
      <c r="U1579" s="4"/>
      <c r="V1579" s="8">
        <f>ROUND(12,2)</f>
        <v>12</v>
      </c>
      <c r="W1579" s="9"/>
      <c r="X1579" s="9"/>
      <c r="Y1579" s="9"/>
      <c r="Z1579" s="9"/>
      <c r="AA1579" s="10"/>
      <c r="AB1579" s="8">
        <f>ROUND(431.64,2)</f>
        <v>431.64</v>
      </c>
      <c r="AC1579" s="9"/>
      <c r="AD1579" s="9"/>
      <c r="AE1579" s="9"/>
      <c r="AF1579" s="10"/>
      <c r="AG1579" s="8">
        <f>ROUND(0,2)</f>
        <v>0</v>
      </c>
      <c r="AH1579" s="9"/>
      <c r="AI1579" s="9"/>
      <c r="AJ1579" s="9"/>
      <c r="AK1579" s="10"/>
    </row>
    <row r="1580" spans="1:37" x14ac:dyDescent="0.25">
      <c r="A1580" s="11"/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4"/>
      <c r="P1580" s="14"/>
      <c r="Q1580" s="14"/>
      <c r="R1580" s="14"/>
      <c r="S1580" s="14"/>
      <c r="T1580" s="14"/>
      <c r="U1580" s="14"/>
      <c r="V1580" s="15">
        <f>ROUND(12,2)</f>
        <v>12</v>
      </c>
      <c r="W1580" s="15"/>
      <c r="X1580" s="15"/>
      <c r="Y1580" s="15"/>
      <c r="Z1580" s="15"/>
      <c r="AA1580" s="15"/>
      <c r="AB1580" s="15">
        <f>ROUND(431.64,2)</f>
        <v>431.64</v>
      </c>
      <c r="AC1580" s="15"/>
      <c r="AD1580" s="15"/>
      <c r="AE1580" s="15"/>
      <c r="AF1580" s="15"/>
      <c r="AG1580" s="15">
        <f>ROUND(0,2)</f>
        <v>0</v>
      </c>
      <c r="AH1580" s="15"/>
      <c r="AI1580" s="15"/>
      <c r="AJ1580" s="15"/>
      <c r="AK1580" s="16"/>
    </row>
    <row r="1581" spans="1:37" x14ac:dyDescent="0.25">
      <c r="A1581" s="11"/>
      <c r="B1581" s="12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4" t="s">
        <v>61</v>
      </c>
      <c r="P1581" s="14"/>
      <c r="Q1581" s="14"/>
      <c r="R1581" s="14"/>
      <c r="S1581" s="14"/>
      <c r="T1581" s="14"/>
      <c r="U1581" s="14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24"/>
    </row>
    <row r="1582" spans="1:37" x14ac:dyDescent="0.25">
      <c r="A1582" s="2"/>
      <c r="B1582" s="3"/>
      <c r="C1582" s="3"/>
      <c r="D1582" s="3"/>
      <c r="E1582" s="3"/>
      <c r="F1582" s="4"/>
      <c r="G1582" s="2"/>
      <c r="H1582" s="3"/>
      <c r="I1582" s="3"/>
      <c r="J1582" s="3"/>
      <c r="K1582" s="3"/>
      <c r="L1582" s="3"/>
      <c r="M1582" s="3"/>
      <c r="N1582" s="4"/>
      <c r="O1582" s="2"/>
      <c r="P1582" s="3"/>
      <c r="Q1582" s="3"/>
      <c r="R1582" s="3"/>
      <c r="S1582" s="3"/>
      <c r="T1582" s="3"/>
      <c r="U1582" s="4"/>
      <c r="V1582" s="8">
        <f>ROUND(12,2)</f>
        <v>12</v>
      </c>
      <c r="W1582" s="9"/>
      <c r="X1582" s="9"/>
      <c r="Y1582" s="9"/>
      <c r="Z1582" s="9"/>
      <c r="AA1582" s="10"/>
      <c r="AB1582" s="8">
        <f>ROUND(431.64,2)</f>
        <v>431.64</v>
      </c>
      <c r="AC1582" s="9"/>
      <c r="AD1582" s="9"/>
      <c r="AE1582" s="9"/>
      <c r="AF1582" s="10"/>
      <c r="AG1582" s="8">
        <f>ROUND(0,2)</f>
        <v>0</v>
      </c>
      <c r="AH1582" s="9"/>
      <c r="AI1582" s="9"/>
      <c r="AJ1582" s="9"/>
      <c r="AK1582" s="10"/>
    </row>
    <row r="1583" spans="1:37" x14ac:dyDescent="0.25">
      <c r="A1583" s="11"/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4"/>
      <c r="P1583" s="14"/>
      <c r="Q1583" s="14"/>
      <c r="R1583" s="14"/>
      <c r="S1583" s="14"/>
      <c r="T1583" s="14"/>
      <c r="U1583" s="14"/>
      <c r="V1583" s="15">
        <f>ROUND(12,2)</f>
        <v>12</v>
      </c>
      <c r="W1583" s="15"/>
      <c r="X1583" s="15"/>
      <c r="Y1583" s="15"/>
      <c r="Z1583" s="15"/>
      <c r="AA1583" s="15"/>
      <c r="AB1583" s="15">
        <f>ROUND(431.64,2)</f>
        <v>431.64</v>
      </c>
      <c r="AC1583" s="15"/>
      <c r="AD1583" s="15"/>
      <c r="AE1583" s="15"/>
      <c r="AF1583" s="15"/>
      <c r="AG1583" s="15">
        <f>ROUND(0,2)</f>
        <v>0</v>
      </c>
      <c r="AH1583" s="15"/>
      <c r="AI1583" s="15"/>
      <c r="AJ1583" s="15"/>
      <c r="AK1583" s="16"/>
    </row>
    <row r="1584" spans="1:37" x14ac:dyDescent="0.25">
      <c r="A1584" s="11"/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4" t="s">
        <v>67</v>
      </c>
      <c r="P1584" s="14"/>
      <c r="Q1584" s="14"/>
      <c r="R1584" s="14"/>
      <c r="S1584" s="14"/>
      <c r="T1584" s="14"/>
      <c r="U1584" s="14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24"/>
    </row>
    <row r="1585" spans="1:37" x14ac:dyDescent="0.25">
      <c r="A1585" s="2"/>
      <c r="B1585" s="3"/>
      <c r="C1585" s="3"/>
      <c r="D1585" s="3"/>
      <c r="E1585" s="3"/>
      <c r="F1585" s="4"/>
      <c r="G1585" s="2"/>
      <c r="H1585" s="3"/>
      <c r="I1585" s="3"/>
      <c r="J1585" s="3"/>
      <c r="K1585" s="3"/>
      <c r="L1585" s="3"/>
      <c r="M1585" s="3"/>
      <c r="N1585" s="4"/>
      <c r="O1585" s="2"/>
      <c r="P1585" s="3"/>
      <c r="Q1585" s="3"/>
      <c r="R1585" s="3"/>
      <c r="S1585" s="3"/>
      <c r="T1585" s="3"/>
      <c r="U1585" s="4"/>
      <c r="V1585" s="8">
        <f>ROUND(12,2)</f>
        <v>12</v>
      </c>
      <c r="W1585" s="9"/>
      <c r="X1585" s="9"/>
      <c r="Y1585" s="9"/>
      <c r="Z1585" s="9"/>
      <c r="AA1585" s="10"/>
      <c r="AB1585" s="8">
        <f>ROUND(431.64,2)</f>
        <v>431.64</v>
      </c>
      <c r="AC1585" s="9"/>
      <c r="AD1585" s="9"/>
      <c r="AE1585" s="9"/>
      <c r="AF1585" s="10"/>
      <c r="AG1585" s="8">
        <f>ROUND(0,2)</f>
        <v>0</v>
      </c>
      <c r="AH1585" s="9"/>
      <c r="AI1585" s="9"/>
      <c r="AJ1585" s="9"/>
      <c r="AK1585" s="10"/>
    </row>
    <row r="1586" spans="1:37" x14ac:dyDescent="0.25">
      <c r="A1586" s="11"/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4"/>
      <c r="P1586" s="14"/>
      <c r="Q1586" s="14"/>
      <c r="R1586" s="14"/>
      <c r="S1586" s="14"/>
      <c r="T1586" s="14"/>
      <c r="U1586" s="14"/>
      <c r="V1586" s="15">
        <f>ROUND(12,2)</f>
        <v>12</v>
      </c>
      <c r="W1586" s="15"/>
      <c r="X1586" s="15"/>
      <c r="Y1586" s="15"/>
      <c r="Z1586" s="15"/>
      <c r="AA1586" s="15"/>
      <c r="AB1586" s="15">
        <f>ROUND(431.64,2)</f>
        <v>431.64</v>
      </c>
      <c r="AC1586" s="15"/>
      <c r="AD1586" s="15"/>
      <c r="AE1586" s="15"/>
      <c r="AF1586" s="15"/>
      <c r="AG1586" s="15">
        <f>ROUND(0,2)</f>
        <v>0</v>
      </c>
      <c r="AH1586" s="15"/>
      <c r="AI1586" s="15"/>
      <c r="AJ1586" s="15"/>
      <c r="AK1586" s="16"/>
    </row>
    <row r="1587" spans="1:37" x14ac:dyDescent="0.25">
      <c r="A1587" s="11"/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4" t="s">
        <v>76</v>
      </c>
      <c r="P1587" s="14"/>
      <c r="Q1587" s="14"/>
      <c r="R1587" s="14"/>
      <c r="S1587" s="14"/>
      <c r="T1587" s="14"/>
      <c r="U1587" s="14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24"/>
    </row>
    <row r="1588" spans="1:37" x14ac:dyDescent="0.25">
      <c r="A1588" s="2"/>
      <c r="B1588" s="3"/>
      <c r="C1588" s="3"/>
      <c r="D1588" s="3"/>
      <c r="E1588" s="3"/>
      <c r="F1588" s="4"/>
      <c r="G1588" s="2"/>
      <c r="H1588" s="3"/>
      <c r="I1588" s="3"/>
      <c r="J1588" s="3"/>
      <c r="K1588" s="3"/>
      <c r="L1588" s="3"/>
      <c r="M1588" s="3"/>
      <c r="N1588" s="4"/>
      <c r="O1588" s="2"/>
      <c r="P1588" s="3"/>
      <c r="Q1588" s="3"/>
      <c r="R1588" s="3"/>
      <c r="S1588" s="3"/>
      <c r="T1588" s="3"/>
      <c r="U1588" s="4"/>
      <c r="V1588" s="8">
        <f>ROUND(12,2)</f>
        <v>12</v>
      </c>
      <c r="W1588" s="9"/>
      <c r="X1588" s="9"/>
      <c r="Y1588" s="9"/>
      <c r="Z1588" s="9"/>
      <c r="AA1588" s="10"/>
      <c r="AB1588" s="8">
        <f>ROUND(431.64,2)</f>
        <v>431.64</v>
      </c>
      <c r="AC1588" s="9"/>
      <c r="AD1588" s="9"/>
      <c r="AE1588" s="9"/>
      <c r="AF1588" s="10"/>
      <c r="AG1588" s="8">
        <f>ROUND(0,2)</f>
        <v>0</v>
      </c>
      <c r="AH1588" s="9"/>
      <c r="AI1588" s="9"/>
      <c r="AJ1588" s="9"/>
      <c r="AK1588" s="10"/>
    </row>
    <row r="1589" spans="1:37" x14ac:dyDescent="0.25">
      <c r="A1589" s="11"/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4"/>
      <c r="P1589" s="14"/>
      <c r="Q1589" s="14"/>
      <c r="R1589" s="14"/>
      <c r="S1589" s="14"/>
      <c r="T1589" s="14"/>
      <c r="U1589" s="14"/>
      <c r="V1589" s="15">
        <f>ROUND(12,2)</f>
        <v>12</v>
      </c>
      <c r="W1589" s="15"/>
      <c r="X1589" s="15"/>
      <c r="Y1589" s="15"/>
      <c r="Z1589" s="15"/>
      <c r="AA1589" s="15"/>
      <c r="AB1589" s="15">
        <f>ROUND(431.64,2)</f>
        <v>431.64</v>
      </c>
      <c r="AC1589" s="15"/>
      <c r="AD1589" s="15"/>
      <c r="AE1589" s="15"/>
      <c r="AF1589" s="15"/>
      <c r="AG1589" s="15">
        <f>ROUND(0,2)</f>
        <v>0</v>
      </c>
      <c r="AH1589" s="15"/>
      <c r="AI1589" s="15"/>
      <c r="AJ1589" s="15"/>
      <c r="AK1589" s="16"/>
    </row>
    <row r="1590" spans="1:37" x14ac:dyDescent="0.25">
      <c r="A1590" s="11"/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4" t="s">
        <v>80</v>
      </c>
      <c r="P1590" s="14"/>
      <c r="Q1590" s="14"/>
      <c r="R1590" s="14"/>
      <c r="S1590" s="14"/>
      <c r="T1590" s="14"/>
      <c r="U1590" s="14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24"/>
    </row>
    <row r="1591" spans="1:37" x14ac:dyDescent="0.25">
      <c r="A1591" s="2"/>
      <c r="B1591" s="3"/>
      <c r="C1591" s="3"/>
      <c r="D1591" s="3"/>
      <c r="E1591" s="3"/>
      <c r="F1591" s="4"/>
      <c r="G1591" s="2"/>
      <c r="H1591" s="3"/>
      <c r="I1591" s="3"/>
      <c r="J1591" s="3"/>
      <c r="K1591" s="3"/>
      <c r="L1591" s="3"/>
      <c r="M1591" s="3"/>
      <c r="N1591" s="4"/>
      <c r="O1591" s="2"/>
      <c r="P1591" s="3"/>
      <c r="Q1591" s="3"/>
      <c r="R1591" s="3"/>
      <c r="S1591" s="3"/>
      <c r="T1591" s="3"/>
      <c r="U1591" s="4"/>
      <c r="V1591" s="8">
        <f>ROUND(12,2)</f>
        <v>12</v>
      </c>
      <c r="W1591" s="9"/>
      <c r="X1591" s="9"/>
      <c r="Y1591" s="9"/>
      <c r="Z1591" s="9"/>
      <c r="AA1591" s="10"/>
      <c r="AB1591" s="8">
        <f>ROUND(431.64,2)</f>
        <v>431.64</v>
      </c>
      <c r="AC1591" s="9"/>
      <c r="AD1591" s="9"/>
      <c r="AE1591" s="9"/>
      <c r="AF1591" s="10"/>
      <c r="AG1591" s="8">
        <f>ROUND(0,2)</f>
        <v>0</v>
      </c>
      <c r="AH1591" s="9"/>
      <c r="AI1591" s="9"/>
      <c r="AJ1591" s="9"/>
      <c r="AK1591" s="10"/>
    </row>
    <row r="1592" spans="1:37" x14ac:dyDescent="0.25">
      <c r="A1592" s="11"/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4"/>
      <c r="P1592" s="14"/>
      <c r="Q1592" s="14"/>
      <c r="R1592" s="14"/>
      <c r="S1592" s="14"/>
      <c r="T1592" s="14"/>
      <c r="U1592" s="14"/>
      <c r="V1592" s="15">
        <f>ROUND(12,2)</f>
        <v>12</v>
      </c>
      <c r="W1592" s="15"/>
      <c r="X1592" s="15"/>
      <c r="Y1592" s="15"/>
      <c r="Z1592" s="15"/>
      <c r="AA1592" s="15"/>
      <c r="AB1592" s="15">
        <f>ROUND(431.64,2)</f>
        <v>431.64</v>
      </c>
      <c r="AC1592" s="15"/>
      <c r="AD1592" s="15"/>
      <c r="AE1592" s="15"/>
      <c r="AF1592" s="15"/>
      <c r="AG1592" s="15">
        <f>ROUND(0,2)</f>
        <v>0</v>
      </c>
      <c r="AH1592" s="15"/>
      <c r="AI1592" s="15"/>
      <c r="AJ1592" s="15"/>
      <c r="AK1592" s="16"/>
    </row>
    <row r="1593" spans="1:37" x14ac:dyDescent="0.25">
      <c r="A1593" s="11"/>
      <c r="B1593" s="12"/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4" t="s">
        <v>85</v>
      </c>
      <c r="P1593" s="14"/>
      <c r="Q1593" s="14"/>
      <c r="R1593" s="14"/>
      <c r="S1593" s="14"/>
      <c r="T1593" s="14"/>
      <c r="U1593" s="14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24"/>
    </row>
    <row r="1594" spans="1:37" x14ac:dyDescent="0.25">
      <c r="A1594" s="2"/>
      <c r="B1594" s="3"/>
      <c r="C1594" s="3"/>
      <c r="D1594" s="3"/>
      <c r="E1594" s="3"/>
      <c r="F1594" s="4"/>
      <c r="G1594" s="2"/>
      <c r="H1594" s="3"/>
      <c r="I1594" s="3"/>
      <c r="J1594" s="3"/>
      <c r="K1594" s="3"/>
      <c r="L1594" s="3"/>
      <c r="M1594" s="3"/>
      <c r="N1594" s="4"/>
      <c r="O1594" s="2"/>
      <c r="P1594" s="3"/>
      <c r="Q1594" s="3"/>
      <c r="R1594" s="3"/>
      <c r="S1594" s="3"/>
      <c r="T1594" s="3"/>
      <c r="U1594" s="4"/>
      <c r="V1594" s="8">
        <f>ROUND(12,2)</f>
        <v>12</v>
      </c>
      <c r="W1594" s="9"/>
      <c r="X1594" s="9"/>
      <c r="Y1594" s="9"/>
      <c r="Z1594" s="9"/>
      <c r="AA1594" s="10"/>
      <c r="AB1594" s="8">
        <f>ROUND(431.64,2)</f>
        <v>431.64</v>
      </c>
      <c r="AC1594" s="9"/>
      <c r="AD1594" s="9"/>
      <c r="AE1594" s="9"/>
      <c r="AF1594" s="10"/>
      <c r="AG1594" s="8">
        <f>ROUND(0,2)</f>
        <v>0</v>
      </c>
      <c r="AH1594" s="9"/>
      <c r="AI1594" s="9"/>
      <c r="AJ1594" s="9"/>
      <c r="AK1594" s="10"/>
    </row>
    <row r="1595" spans="1:37" x14ac:dyDescent="0.25">
      <c r="A1595" s="11"/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4"/>
      <c r="P1595" s="14"/>
      <c r="Q1595" s="14"/>
      <c r="R1595" s="14"/>
      <c r="S1595" s="14"/>
      <c r="T1595" s="14"/>
      <c r="U1595" s="14"/>
      <c r="V1595" s="15">
        <f>ROUND(12,2)</f>
        <v>12</v>
      </c>
      <c r="W1595" s="15"/>
      <c r="X1595" s="15"/>
      <c r="Y1595" s="15"/>
      <c r="Z1595" s="15"/>
      <c r="AA1595" s="15"/>
      <c r="AB1595" s="15">
        <f>ROUND(431.64,2)</f>
        <v>431.64</v>
      </c>
      <c r="AC1595" s="15"/>
      <c r="AD1595" s="15"/>
      <c r="AE1595" s="15"/>
      <c r="AF1595" s="15"/>
      <c r="AG1595" s="15">
        <f>ROUND(0,2)</f>
        <v>0</v>
      </c>
      <c r="AH1595" s="15"/>
      <c r="AI1595" s="15"/>
      <c r="AJ1595" s="15"/>
      <c r="AK1595" s="16"/>
    </row>
    <row r="1596" spans="1:37" x14ac:dyDescent="0.25">
      <c r="A1596" s="20"/>
      <c r="B1596" s="21"/>
      <c r="C1596" s="21"/>
      <c r="D1596" s="21"/>
      <c r="E1596" s="21"/>
      <c r="F1596" s="21"/>
      <c r="G1596" s="21" t="s">
        <v>104</v>
      </c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  <c r="AB1596" s="21"/>
      <c r="AC1596" s="21"/>
      <c r="AD1596" s="21"/>
      <c r="AE1596" s="21"/>
      <c r="AF1596" s="21"/>
      <c r="AG1596" s="21"/>
      <c r="AH1596" s="21"/>
      <c r="AI1596" s="21"/>
      <c r="AJ1596" s="21"/>
      <c r="AK1596" s="22"/>
    </row>
    <row r="1597" spans="1:37" x14ac:dyDescent="0.25">
      <c r="A1597" s="11"/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4" t="s">
        <v>43</v>
      </c>
      <c r="P1597" s="14"/>
      <c r="Q1597" s="14"/>
      <c r="R1597" s="14"/>
      <c r="S1597" s="14"/>
      <c r="T1597" s="14"/>
      <c r="U1597" s="14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24"/>
    </row>
    <row r="1598" spans="1:37" x14ac:dyDescent="0.25">
      <c r="A1598" s="2"/>
      <c r="B1598" s="3"/>
      <c r="C1598" s="3"/>
      <c r="D1598" s="3"/>
      <c r="E1598" s="3"/>
      <c r="F1598" s="4"/>
      <c r="G1598" s="2"/>
      <c r="H1598" s="3"/>
      <c r="I1598" s="3"/>
      <c r="J1598" s="3"/>
      <c r="K1598" s="3"/>
      <c r="L1598" s="3"/>
      <c r="M1598" s="3"/>
      <c r="N1598" s="4"/>
      <c r="O1598" s="2"/>
      <c r="P1598" s="3"/>
      <c r="Q1598" s="3"/>
      <c r="R1598" s="3"/>
      <c r="S1598" s="3"/>
      <c r="T1598" s="3"/>
      <c r="U1598" s="4"/>
      <c r="V1598" s="8">
        <f>ROUND(40,2)</f>
        <v>40</v>
      </c>
      <c r="W1598" s="9"/>
      <c r="X1598" s="9"/>
      <c r="Y1598" s="9"/>
      <c r="Z1598" s="9"/>
      <c r="AA1598" s="10"/>
      <c r="AB1598" s="8">
        <f>ROUND(959.2,2)</f>
        <v>959.2</v>
      </c>
      <c r="AC1598" s="9"/>
      <c r="AD1598" s="9"/>
      <c r="AE1598" s="9"/>
      <c r="AF1598" s="10"/>
      <c r="AG1598" s="8">
        <f>ROUND(0,2)</f>
        <v>0</v>
      </c>
      <c r="AH1598" s="9"/>
      <c r="AI1598" s="9"/>
      <c r="AJ1598" s="9"/>
      <c r="AK1598" s="10"/>
    </row>
    <row r="1599" spans="1:37" x14ac:dyDescent="0.25">
      <c r="A1599" s="11"/>
      <c r="B1599" s="12"/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4"/>
      <c r="P1599" s="14"/>
      <c r="Q1599" s="14"/>
      <c r="R1599" s="14"/>
      <c r="S1599" s="14"/>
      <c r="T1599" s="14"/>
      <c r="U1599" s="14"/>
      <c r="V1599" s="15">
        <f>ROUND(40,2)</f>
        <v>40</v>
      </c>
      <c r="W1599" s="15"/>
      <c r="X1599" s="15"/>
      <c r="Y1599" s="15"/>
      <c r="Z1599" s="15"/>
      <c r="AA1599" s="15"/>
      <c r="AB1599" s="15">
        <f>ROUND(959.2,2)</f>
        <v>959.2</v>
      </c>
      <c r="AC1599" s="15"/>
      <c r="AD1599" s="15"/>
      <c r="AE1599" s="15"/>
      <c r="AF1599" s="15"/>
      <c r="AG1599" s="15">
        <f>ROUND(0,2)</f>
        <v>0</v>
      </c>
      <c r="AH1599" s="15"/>
      <c r="AI1599" s="15"/>
      <c r="AJ1599" s="15"/>
      <c r="AK1599" s="16"/>
    </row>
    <row r="1600" spans="1:37" x14ac:dyDescent="0.25">
      <c r="A1600" s="11"/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4" t="s">
        <v>49</v>
      </c>
      <c r="P1600" s="14"/>
      <c r="Q1600" s="14"/>
      <c r="R1600" s="14"/>
      <c r="S1600" s="14"/>
      <c r="T1600" s="14"/>
      <c r="U1600" s="14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24"/>
    </row>
    <row r="1601" spans="1:37" x14ac:dyDescent="0.25">
      <c r="A1601" s="2"/>
      <c r="B1601" s="3"/>
      <c r="C1601" s="3"/>
      <c r="D1601" s="3"/>
      <c r="E1601" s="3"/>
      <c r="F1601" s="4"/>
      <c r="G1601" s="2"/>
      <c r="H1601" s="3"/>
      <c r="I1601" s="3"/>
      <c r="J1601" s="3"/>
      <c r="K1601" s="3"/>
      <c r="L1601" s="3"/>
      <c r="M1601" s="3"/>
      <c r="N1601" s="4"/>
      <c r="O1601" s="2"/>
      <c r="P1601" s="3"/>
      <c r="Q1601" s="3"/>
      <c r="R1601" s="3"/>
      <c r="S1601" s="3"/>
      <c r="T1601" s="3"/>
      <c r="U1601" s="4"/>
      <c r="V1601" s="8">
        <f>ROUND(40,2)</f>
        <v>40</v>
      </c>
      <c r="W1601" s="9"/>
      <c r="X1601" s="9"/>
      <c r="Y1601" s="9"/>
      <c r="Z1601" s="9"/>
      <c r="AA1601" s="10"/>
      <c r="AB1601" s="8">
        <f>ROUND(959.2,2)</f>
        <v>959.2</v>
      </c>
      <c r="AC1601" s="9"/>
      <c r="AD1601" s="9"/>
      <c r="AE1601" s="9"/>
      <c r="AF1601" s="10"/>
      <c r="AG1601" s="8">
        <f>ROUND(0,2)</f>
        <v>0</v>
      </c>
      <c r="AH1601" s="9"/>
      <c r="AI1601" s="9"/>
      <c r="AJ1601" s="9"/>
      <c r="AK1601" s="10"/>
    </row>
    <row r="1602" spans="1:37" x14ac:dyDescent="0.25">
      <c r="A1602" s="11"/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4"/>
      <c r="P1602" s="14"/>
      <c r="Q1602" s="14"/>
      <c r="R1602" s="14"/>
      <c r="S1602" s="14"/>
      <c r="T1602" s="14"/>
      <c r="U1602" s="14"/>
      <c r="V1602" s="15">
        <f>ROUND(40,2)</f>
        <v>40</v>
      </c>
      <c r="W1602" s="15"/>
      <c r="X1602" s="15"/>
      <c r="Y1602" s="15"/>
      <c r="Z1602" s="15"/>
      <c r="AA1602" s="15"/>
      <c r="AB1602" s="15">
        <f>ROUND(959.2,2)</f>
        <v>959.2</v>
      </c>
      <c r="AC1602" s="15"/>
      <c r="AD1602" s="15"/>
      <c r="AE1602" s="15"/>
      <c r="AF1602" s="15"/>
      <c r="AG1602" s="15">
        <f>ROUND(0,2)</f>
        <v>0</v>
      </c>
      <c r="AH1602" s="15"/>
      <c r="AI1602" s="15"/>
      <c r="AJ1602" s="15"/>
      <c r="AK1602" s="16"/>
    </row>
    <row r="1603" spans="1:37" x14ac:dyDescent="0.25">
      <c r="A1603" s="11"/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4" t="s">
        <v>51</v>
      </c>
      <c r="P1603" s="14"/>
      <c r="Q1603" s="14"/>
      <c r="R1603" s="14"/>
      <c r="S1603" s="14"/>
      <c r="T1603" s="14"/>
      <c r="U1603" s="14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24"/>
    </row>
    <row r="1604" spans="1:37" x14ac:dyDescent="0.25">
      <c r="A1604" s="2"/>
      <c r="B1604" s="3"/>
      <c r="C1604" s="3"/>
      <c r="D1604" s="3"/>
      <c r="E1604" s="3"/>
      <c r="F1604" s="4"/>
      <c r="G1604" s="2"/>
      <c r="H1604" s="3"/>
      <c r="I1604" s="3"/>
      <c r="J1604" s="3"/>
      <c r="K1604" s="3"/>
      <c r="L1604" s="3"/>
      <c r="M1604" s="3"/>
      <c r="N1604" s="4"/>
      <c r="O1604" s="2"/>
      <c r="P1604" s="3"/>
      <c r="Q1604" s="3"/>
      <c r="R1604" s="3"/>
      <c r="S1604" s="3"/>
      <c r="T1604" s="3"/>
      <c r="U1604" s="4"/>
      <c r="V1604" s="8">
        <f>ROUND(40,2)</f>
        <v>40</v>
      </c>
      <c r="W1604" s="9"/>
      <c r="X1604" s="9"/>
      <c r="Y1604" s="9"/>
      <c r="Z1604" s="9"/>
      <c r="AA1604" s="10"/>
      <c r="AB1604" s="8">
        <f>ROUND(959.2,2)</f>
        <v>959.2</v>
      </c>
      <c r="AC1604" s="9"/>
      <c r="AD1604" s="9"/>
      <c r="AE1604" s="9"/>
      <c r="AF1604" s="10"/>
      <c r="AG1604" s="8">
        <f>ROUND(0,2)</f>
        <v>0</v>
      </c>
      <c r="AH1604" s="9"/>
      <c r="AI1604" s="9"/>
      <c r="AJ1604" s="9"/>
      <c r="AK1604" s="10"/>
    </row>
    <row r="1605" spans="1:37" x14ac:dyDescent="0.25">
      <c r="A1605" s="11"/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4"/>
      <c r="P1605" s="14"/>
      <c r="Q1605" s="14"/>
      <c r="R1605" s="14"/>
      <c r="S1605" s="14"/>
      <c r="T1605" s="14"/>
      <c r="U1605" s="14"/>
      <c r="V1605" s="15">
        <f>ROUND(40,2)</f>
        <v>40</v>
      </c>
      <c r="W1605" s="15"/>
      <c r="X1605" s="15"/>
      <c r="Y1605" s="15"/>
      <c r="Z1605" s="15"/>
      <c r="AA1605" s="15"/>
      <c r="AB1605" s="15">
        <f>ROUND(959.2,2)</f>
        <v>959.2</v>
      </c>
      <c r="AC1605" s="15"/>
      <c r="AD1605" s="15"/>
      <c r="AE1605" s="15"/>
      <c r="AF1605" s="15"/>
      <c r="AG1605" s="15">
        <f>ROUND(0,2)</f>
        <v>0</v>
      </c>
      <c r="AH1605" s="15"/>
      <c r="AI1605" s="15"/>
      <c r="AJ1605" s="15"/>
      <c r="AK1605" s="16"/>
    </row>
    <row r="1606" spans="1:37" x14ac:dyDescent="0.25">
      <c r="A1606" s="11"/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4" t="s">
        <v>61</v>
      </c>
      <c r="P1606" s="14"/>
      <c r="Q1606" s="14"/>
      <c r="R1606" s="14"/>
      <c r="S1606" s="14"/>
      <c r="T1606" s="14"/>
      <c r="U1606" s="14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24"/>
    </row>
    <row r="1607" spans="1:37" x14ac:dyDescent="0.25">
      <c r="A1607" s="2"/>
      <c r="B1607" s="3"/>
      <c r="C1607" s="3"/>
      <c r="D1607" s="3"/>
      <c r="E1607" s="3"/>
      <c r="F1607" s="4"/>
      <c r="G1607" s="2"/>
      <c r="H1607" s="3"/>
      <c r="I1607" s="3"/>
      <c r="J1607" s="3"/>
      <c r="K1607" s="3"/>
      <c r="L1607" s="3"/>
      <c r="M1607" s="3"/>
      <c r="N1607" s="4"/>
      <c r="O1607" s="2"/>
      <c r="P1607" s="3"/>
      <c r="Q1607" s="3"/>
      <c r="R1607" s="3"/>
      <c r="S1607" s="3"/>
      <c r="T1607" s="3"/>
      <c r="U1607" s="4"/>
      <c r="V1607" s="8">
        <f>ROUND(40,2)</f>
        <v>40</v>
      </c>
      <c r="W1607" s="9"/>
      <c r="X1607" s="9"/>
      <c r="Y1607" s="9"/>
      <c r="Z1607" s="9"/>
      <c r="AA1607" s="10"/>
      <c r="AB1607" s="8">
        <f>ROUND(959.2,2)</f>
        <v>959.2</v>
      </c>
      <c r="AC1607" s="9"/>
      <c r="AD1607" s="9"/>
      <c r="AE1607" s="9"/>
      <c r="AF1607" s="10"/>
      <c r="AG1607" s="8">
        <f>ROUND(0,2)</f>
        <v>0</v>
      </c>
      <c r="AH1607" s="9"/>
      <c r="AI1607" s="9"/>
      <c r="AJ1607" s="9"/>
      <c r="AK1607" s="10"/>
    </row>
    <row r="1608" spans="1:37" x14ac:dyDescent="0.25">
      <c r="A1608" s="11"/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4"/>
      <c r="P1608" s="14"/>
      <c r="Q1608" s="14"/>
      <c r="R1608" s="14"/>
      <c r="S1608" s="14"/>
      <c r="T1608" s="14"/>
      <c r="U1608" s="14"/>
      <c r="V1608" s="15">
        <f>ROUND(40,2)</f>
        <v>40</v>
      </c>
      <c r="W1608" s="15"/>
      <c r="X1608" s="15"/>
      <c r="Y1608" s="15"/>
      <c r="Z1608" s="15"/>
      <c r="AA1608" s="15"/>
      <c r="AB1608" s="15">
        <f>ROUND(959.2,2)</f>
        <v>959.2</v>
      </c>
      <c r="AC1608" s="15"/>
      <c r="AD1608" s="15"/>
      <c r="AE1608" s="15"/>
      <c r="AF1608" s="15"/>
      <c r="AG1608" s="15">
        <f>ROUND(0,2)</f>
        <v>0</v>
      </c>
      <c r="AH1608" s="15"/>
      <c r="AI1608" s="15"/>
      <c r="AJ1608" s="15"/>
      <c r="AK1608" s="16"/>
    </row>
    <row r="1609" spans="1:37" x14ac:dyDescent="0.25">
      <c r="A1609" s="11"/>
      <c r="B1609" s="12"/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4" t="s">
        <v>67</v>
      </c>
      <c r="P1609" s="14"/>
      <c r="Q1609" s="14"/>
      <c r="R1609" s="14"/>
      <c r="S1609" s="14"/>
      <c r="T1609" s="14"/>
      <c r="U1609" s="14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24"/>
    </row>
    <row r="1610" spans="1:37" x14ac:dyDescent="0.25">
      <c r="A1610" s="2"/>
      <c r="B1610" s="3"/>
      <c r="C1610" s="3"/>
      <c r="D1610" s="3"/>
      <c r="E1610" s="3"/>
      <c r="F1610" s="4"/>
      <c r="G1610" s="2"/>
      <c r="H1610" s="3"/>
      <c r="I1610" s="3"/>
      <c r="J1610" s="3"/>
      <c r="K1610" s="3"/>
      <c r="L1610" s="3"/>
      <c r="M1610" s="3"/>
      <c r="N1610" s="4"/>
      <c r="O1610" s="2"/>
      <c r="P1610" s="3"/>
      <c r="Q1610" s="3"/>
      <c r="R1610" s="3"/>
      <c r="S1610" s="3"/>
      <c r="T1610" s="3"/>
      <c r="U1610" s="4"/>
      <c r="V1610" s="8">
        <f>ROUND(40,2)</f>
        <v>40</v>
      </c>
      <c r="W1610" s="9"/>
      <c r="X1610" s="9"/>
      <c r="Y1610" s="9"/>
      <c r="Z1610" s="9"/>
      <c r="AA1610" s="10"/>
      <c r="AB1610" s="8">
        <f>ROUND(959.2,2)</f>
        <v>959.2</v>
      </c>
      <c r="AC1610" s="9"/>
      <c r="AD1610" s="9"/>
      <c r="AE1610" s="9"/>
      <c r="AF1610" s="10"/>
      <c r="AG1610" s="8">
        <f>ROUND(0,2)</f>
        <v>0</v>
      </c>
      <c r="AH1610" s="9"/>
      <c r="AI1610" s="9"/>
      <c r="AJ1610" s="9"/>
      <c r="AK1610" s="10"/>
    </row>
    <row r="1611" spans="1:37" x14ac:dyDescent="0.25">
      <c r="A1611" s="11"/>
      <c r="B1611" s="12"/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4"/>
      <c r="P1611" s="14"/>
      <c r="Q1611" s="14"/>
      <c r="R1611" s="14"/>
      <c r="S1611" s="14"/>
      <c r="T1611" s="14"/>
      <c r="U1611" s="14"/>
      <c r="V1611" s="15">
        <f>ROUND(40,2)</f>
        <v>40</v>
      </c>
      <c r="W1611" s="15"/>
      <c r="X1611" s="15"/>
      <c r="Y1611" s="15"/>
      <c r="Z1611" s="15"/>
      <c r="AA1611" s="15"/>
      <c r="AB1611" s="15">
        <f>ROUND(959.2,2)</f>
        <v>959.2</v>
      </c>
      <c r="AC1611" s="15"/>
      <c r="AD1611" s="15"/>
      <c r="AE1611" s="15"/>
      <c r="AF1611" s="15"/>
      <c r="AG1611" s="15">
        <f>ROUND(0,2)</f>
        <v>0</v>
      </c>
      <c r="AH1611" s="15"/>
      <c r="AI1611" s="15"/>
      <c r="AJ1611" s="15"/>
      <c r="AK1611" s="16"/>
    </row>
    <row r="1612" spans="1:37" x14ac:dyDescent="0.25">
      <c r="A1612" s="11"/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4" t="s">
        <v>76</v>
      </c>
      <c r="P1612" s="14"/>
      <c r="Q1612" s="14"/>
      <c r="R1612" s="14"/>
      <c r="S1612" s="14"/>
      <c r="T1612" s="14"/>
      <c r="U1612" s="14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24"/>
    </row>
    <row r="1613" spans="1:37" x14ac:dyDescent="0.25">
      <c r="A1613" s="2"/>
      <c r="B1613" s="3"/>
      <c r="C1613" s="3"/>
      <c r="D1613" s="3"/>
      <c r="E1613" s="3"/>
      <c r="F1613" s="4"/>
      <c r="G1613" s="2"/>
      <c r="H1613" s="3"/>
      <c r="I1613" s="3"/>
      <c r="J1613" s="3"/>
      <c r="K1613" s="3"/>
      <c r="L1613" s="3"/>
      <c r="M1613" s="3"/>
      <c r="N1613" s="4"/>
      <c r="O1613" s="2"/>
      <c r="P1613" s="3"/>
      <c r="Q1613" s="3"/>
      <c r="R1613" s="3"/>
      <c r="S1613" s="3"/>
      <c r="T1613" s="3"/>
      <c r="U1613" s="4"/>
      <c r="V1613" s="8">
        <f>ROUND(40,2)</f>
        <v>40</v>
      </c>
      <c r="W1613" s="9"/>
      <c r="X1613" s="9"/>
      <c r="Y1613" s="9"/>
      <c r="Z1613" s="9"/>
      <c r="AA1613" s="10"/>
      <c r="AB1613" s="8">
        <f>ROUND(959.2,2)</f>
        <v>959.2</v>
      </c>
      <c r="AC1613" s="9"/>
      <c r="AD1613" s="9"/>
      <c r="AE1613" s="9"/>
      <c r="AF1613" s="10"/>
      <c r="AG1613" s="8">
        <f>ROUND(0,2)</f>
        <v>0</v>
      </c>
      <c r="AH1613" s="9"/>
      <c r="AI1613" s="9"/>
      <c r="AJ1613" s="9"/>
      <c r="AK1613" s="10"/>
    </row>
    <row r="1614" spans="1:37" x14ac:dyDescent="0.25">
      <c r="A1614" s="11"/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4"/>
      <c r="P1614" s="14"/>
      <c r="Q1614" s="14"/>
      <c r="R1614" s="14"/>
      <c r="S1614" s="14"/>
      <c r="T1614" s="14"/>
      <c r="U1614" s="14"/>
      <c r="V1614" s="15">
        <f>ROUND(40,2)</f>
        <v>40</v>
      </c>
      <c r="W1614" s="15"/>
      <c r="X1614" s="15"/>
      <c r="Y1614" s="15"/>
      <c r="Z1614" s="15"/>
      <c r="AA1614" s="15"/>
      <c r="AB1614" s="15">
        <f>ROUND(959.2,2)</f>
        <v>959.2</v>
      </c>
      <c r="AC1614" s="15"/>
      <c r="AD1614" s="15"/>
      <c r="AE1614" s="15"/>
      <c r="AF1614" s="15"/>
      <c r="AG1614" s="15">
        <f>ROUND(0,2)</f>
        <v>0</v>
      </c>
      <c r="AH1614" s="15"/>
      <c r="AI1614" s="15"/>
      <c r="AJ1614" s="15"/>
      <c r="AK1614" s="16"/>
    </row>
    <row r="1615" spans="1:37" x14ac:dyDescent="0.25">
      <c r="A1615" s="11"/>
      <c r="B1615" s="12"/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4" t="s">
        <v>80</v>
      </c>
      <c r="P1615" s="14"/>
      <c r="Q1615" s="14"/>
      <c r="R1615" s="14"/>
      <c r="S1615" s="14"/>
      <c r="T1615" s="14"/>
      <c r="U1615" s="14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24"/>
    </row>
    <row r="1616" spans="1:37" x14ac:dyDescent="0.25">
      <c r="A1616" s="2"/>
      <c r="B1616" s="3"/>
      <c r="C1616" s="3"/>
      <c r="D1616" s="3"/>
      <c r="E1616" s="3"/>
      <c r="F1616" s="4"/>
      <c r="G1616" s="2"/>
      <c r="H1616" s="3"/>
      <c r="I1616" s="3"/>
      <c r="J1616" s="3"/>
      <c r="K1616" s="3"/>
      <c r="L1616" s="3"/>
      <c r="M1616" s="3"/>
      <c r="N1616" s="4"/>
      <c r="O1616" s="2"/>
      <c r="P1616" s="3"/>
      <c r="Q1616" s="3"/>
      <c r="R1616" s="3"/>
      <c r="S1616" s="3"/>
      <c r="T1616" s="3"/>
      <c r="U1616" s="4"/>
      <c r="V1616" s="8">
        <f>ROUND(40,2)</f>
        <v>40</v>
      </c>
      <c r="W1616" s="9"/>
      <c r="X1616" s="9"/>
      <c r="Y1616" s="9"/>
      <c r="Z1616" s="9"/>
      <c r="AA1616" s="10"/>
      <c r="AB1616" s="8">
        <f>ROUND(959.2,2)</f>
        <v>959.2</v>
      </c>
      <c r="AC1616" s="9"/>
      <c r="AD1616" s="9"/>
      <c r="AE1616" s="9"/>
      <c r="AF1616" s="10"/>
      <c r="AG1616" s="8">
        <f>ROUND(0,2)</f>
        <v>0</v>
      </c>
      <c r="AH1616" s="9"/>
      <c r="AI1616" s="9"/>
      <c r="AJ1616" s="9"/>
      <c r="AK1616" s="10"/>
    </row>
    <row r="1617" spans="1:37" x14ac:dyDescent="0.25">
      <c r="A1617" s="11"/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4"/>
      <c r="P1617" s="14"/>
      <c r="Q1617" s="14"/>
      <c r="R1617" s="14"/>
      <c r="S1617" s="14"/>
      <c r="T1617" s="14"/>
      <c r="U1617" s="14"/>
      <c r="V1617" s="15">
        <f>ROUND(40,2)</f>
        <v>40</v>
      </c>
      <c r="W1617" s="15"/>
      <c r="X1617" s="15"/>
      <c r="Y1617" s="15"/>
      <c r="Z1617" s="15"/>
      <c r="AA1617" s="15"/>
      <c r="AB1617" s="15">
        <f>ROUND(959.2,2)</f>
        <v>959.2</v>
      </c>
      <c r="AC1617" s="15"/>
      <c r="AD1617" s="15"/>
      <c r="AE1617" s="15"/>
      <c r="AF1617" s="15"/>
      <c r="AG1617" s="15">
        <f>ROUND(0,2)</f>
        <v>0</v>
      </c>
      <c r="AH1617" s="15"/>
      <c r="AI1617" s="15"/>
      <c r="AJ1617" s="15"/>
      <c r="AK1617" s="16"/>
    </row>
    <row r="1618" spans="1:37" x14ac:dyDescent="0.25">
      <c r="A1618" s="11"/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4" t="s">
        <v>85</v>
      </c>
      <c r="P1618" s="14"/>
      <c r="Q1618" s="14"/>
      <c r="R1618" s="14"/>
      <c r="S1618" s="14"/>
      <c r="T1618" s="14"/>
      <c r="U1618" s="14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24"/>
    </row>
    <row r="1619" spans="1:37" x14ac:dyDescent="0.25">
      <c r="A1619" s="2"/>
      <c r="B1619" s="3"/>
      <c r="C1619" s="3"/>
      <c r="D1619" s="3"/>
      <c r="E1619" s="3"/>
      <c r="F1619" s="4"/>
      <c r="G1619" s="2"/>
      <c r="H1619" s="3"/>
      <c r="I1619" s="3"/>
      <c r="J1619" s="3"/>
      <c r="K1619" s="3"/>
      <c r="L1619" s="3"/>
      <c r="M1619" s="3"/>
      <c r="N1619" s="4"/>
      <c r="O1619" s="2"/>
      <c r="P1619" s="3"/>
      <c r="Q1619" s="3"/>
      <c r="R1619" s="3"/>
      <c r="S1619" s="3"/>
      <c r="T1619" s="3"/>
      <c r="U1619" s="4"/>
      <c r="V1619" s="8">
        <f>ROUND(40,2)</f>
        <v>40</v>
      </c>
      <c r="W1619" s="9"/>
      <c r="X1619" s="9"/>
      <c r="Y1619" s="9"/>
      <c r="Z1619" s="9"/>
      <c r="AA1619" s="10"/>
      <c r="AB1619" s="8">
        <f>ROUND(959.2,2)</f>
        <v>959.2</v>
      </c>
      <c r="AC1619" s="9"/>
      <c r="AD1619" s="9"/>
      <c r="AE1619" s="9"/>
      <c r="AF1619" s="10"/>
      <c r="AG1619" s="8">
        <f>ROUND(0,2)</f>
        <v>0</v>
      </c>
      <c r="AH1619" s="9"/>
      <c r="AI1619" s="9"/>
      <c r="AJ1619" s="9"/>
      <c r="AK1619" s="10"/>
    </row>
    <row r="1620" spans="1:37" x14ac:dyDescent="0.25">
      <c r="A1620" s="11"/>
      <c r="B1620" s="12"/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4"/>
      <c r="P1620" s="14"/>
      <c r="Q1620" s="14"/>
      <c r="R1620" s="14"/>
      <c r="S1620" s="14"/>
      <c r="T1620" s="14"/>
      <c r="U1620" s="14"/>
      <c r="V1620" s="15">
        <f>ROUND(40,2)</f>
        <v>40</v>
      </c>
      <c r="W1620" s="15"/>
      <c r="X1620" s="15"/>
      <c r="Y1620" s="15"/>
      <c r="Z1620" s="15"/>
      <c r="AA1620" s="15"/>
      <c r="AB1620" s="15">
        <f>ROUND(959.2,2)</f>
        <v>959.2</v>
      </c>
      <c r="AC1620" s="15"/>
      <c r="AD1620" s="15"/>
      <c r="AE1620" s="15"/>
      <c r="AF1620" s="15"/>
      <c r="AG1620" s="15">
        <f>ROUND(0,2)</f>
        <v>0</v>
      </c>
      <c r="AH1620" s="15"/>
      <c r="AI1620" s="15"/>
      <c r="AJ1620" s="15"/>
      <c r="AK1620" s="16"/>
    </row>
    <row r="1621" spans="1:37" x14ac:dyDescent="0.25">
      <c r="A1621" s="20"/>
      <c r="B1621" s="21"/>
      <c r="C1621" s="21"/>
      <c r="D1621" s="21"/>
      <c r="E1621" s="21"/>
      <c r="F1621" s="21"/>
      <c r="G1621" s="21" t="s">
        <v>109</v>
      </c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  <c r="AA1621" s="21"/>
      <c r="AB1621" s="21"/>
      <c r="AC1621" s="21"/>
      <c r="AD1621" s="21"/>
      <c r="AE1621" s="21"/>
      <c r="AF1621" s="21"/>
      <c r="AG1621" s="21"/>
      <c r="AH1621" s="21"/>
      <c r="AI1621" s="21"/>
      <c r="AJ1621" s="21"/>
      <c r="AK1621" s="22"/>
    </row>
    <row r="1622" spans="1:37" x14ac:dyDescent="0.25">
      <c r="A1622" s="11"/>
      <c r="B1622" s="12"/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4" t="s">
        <v>43</v>
      </c>
      <c r="P1622" s="14"/>
      <c r="Q1622" s="14"/>
      <c r="R1622" s="14"/>
      <c r="S1622" s="14"/>
      <c r="T1622" s="14"/>
      <c r="U1622" s="14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24"/>
    </row>
    <row r="1623" spans="1:37" x14ac:dyDescent="0.25">
      <c r="A1623" s="2"/>
      <c r="B1623" s="3"/>
      <c r="C1623" s="3"/>
      <c r="D1623" s="3"/>
      <c r="E1623" s="3"/>
      <c r="F1623" s="4"/>
      <c r="G1623" s="2"/>
      <c r="H1623" s="3"/>
      <c r="I1623" s="3"/>
      <c r="J1623" s="3"/>
      <c r="K1623" s="3"/>
      <c r="L1623" s="3"/>
      <c r="M1623" s="3"/>
      <c r="N1623" s="4"/>
      <c r="O1623" s="2"/>
      <c r="P1623" s="3"/>
      <c r="Q1623" s="3"/>
      <c r="R1623" s="3"/>
      <c r="S1623" s="3"/>
      <c r="T1623" s="3"/>
      <c r="U1623" s="4"/>
      <c r="V1623" s="8">
        <f>ROUND(40,2)</f>
        <v>40</v>
      </c>
      <c r="W1623" s="9"/>
      <c r="X1623" s="9"/>
      <c r="Y1623" s="9"/>
      <c r="Z1623" s="9"/>
      <c r="AA1623" s="10"/>
      <c r="AB1623" s="8">
        <f>ROUND(20,2)</f>
        <v>20</v>
      </c>
      <c r="AC1623" s="9"/>
      <c r="AD1623" s="9"/>
      <c r="AE1623" s="9"/>
      <c r="AF1623" s="10"/>
      <c r="AG1623" s="8">
        <f>ROUND(0,2)</f>
        <v>0</v>
      </c>
      <c r="AH1623" s="9"/>
      <c r="AI1623" s="9"/>
      <c r="AJ1623" s="9"/>
      <c r="AK1623" s="10"/>
    </row>
    <row r="1624" spans="1:37" x14ac:dyDescent="0.25">
      <c r="A1624" s="11"/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4"/>
      <c r="P1624" s="14"/>
      <c r="Q1624" s="14"/>
      <c r="R1624" s="14"/>
      <c r="S1624" s="14"/>
      <c r="T1624" s="14"/>
      <c r="U1624" s="14"/>
      <c r="V1624" s="15">
        <f>ROUND(40,2)</f>
        <v>40</v>
      </c>
      <c r="W1624" s="15"/>
      <c r="X1624" s="15"/>
      <c r="Y1624" s="15"/>
      <c r="Z1624" s="15"/>
      <c r="AA1624" s="15"/>
      <c r="AB1624" s="15">
        <f>ROUND(20,2)</f>
        <v>20</v>
      </c>
      <c r="AC1624" s="15"/>
      <c r="AD1624" s="15"/>
      <c r="AE1624" s="15"/>
      <c r="AF1624" s="15"/>
      <c r="AG1624" s="15">
        <f>ROUND(0,2)</f>
        <v>0</v>
      </c>
      <c r="AH1624" s="15"/>
      <c r="AI1624" s="15"/>
      <c r="AJ1624" s="15"/>
      <c r="AK1624" s="16"/>
    </row>
    <row r="1625" spans="1:37" x14ac:dyDescent="0.25">
      <c r="A1625" s="11"/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4" t="s">
        <v>49</v>
      </c>
      <c r="P1625" s="14"/>
      <c r="Q1625" s="14"/>
      <c r="R1625" s="14"/>
      <c r="S1625" s="14"/>
      <c r="T1625" s="14"/>
      <c r="U1625" s="14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24"/>
    </row>
    <row r="1626" spans="1:37" x14ac:dyDescent="0.25">
      <c r="A1626" s="2"/>
      <c r="B1626" s="3"/>
      <c r="C1626" s="3"/>
      <c r="D1626" s="3"/>
      <c r="E1626" s="3"/>
      <c r="F1626" s="4"/>
      <c r="G1626" s="2"/>
      <c r="H1626" s="3"/>
      <c r="I1626" s="3"/>
      <c r="J1626" s="3"/>
      <c r="K1626" s="3"/>
      <c r="L1626" s="3"/>
      <c r="M1626" s="3"/>
      <c r="N1626" s="4"/>
      <c r="O1626" s="2"/>
      <c r="P1626" s="3"/>
      <c r="Q1626" s="3"/>
      <c r="R1626" s="3"/>
      <c r="S1626" s="3"/>
      <c r="T1626" s="3"/>
      <c r="U1626" s="4"/>
      <c r="V1626" s="8">
        <f>ROUND(40,2)</f>
        <v>40</v>
      </c>
      <c r="W1626" s="9"/>
      <c r="X1626" s="9"/>
      <c r="Y1626" s="9"/>
      <c r="Z1626" s="9"/>
      <c r="AA1626" s="10"/>
      <c r="AB1626" s="8">
        <f>ROUND(20,2)</f>
        <v>20</v>
      </c>
      <c r="AC1626" s="9"/>
      <c r="AD1626" s="9"/>
      <c r="AE1626" s="9"/>
      <c r="AF1626" s="10"/>
      <c r="AG1626" s="8">
        <f>ROUND(0,2)</f>
        <v>0</v>
      </c>
      <c r="AH1626" s="9"/>
      <c r="AI1626" s="9"/>
      <c r="AJ1626" s="9"/>
      <c r="AK1626" s="10"/>
    </row>
    <row r="1627" spans="1:37" x14ac:dyDescent="0.25">
      <c r="A1627" s="11"/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4"/>
      <c r="P1627" s="14"/>
      <c r="Q1627" s="14"/>
      <c r="R1627" s="14"/>
      <c r="S1627" s="14"/>
      <c r="T1627" s="14"/>
      <c r="U1627" s="14"/>
      <c r="V1627" s="15">
        <f>ROUND(40,2)</f>
        <v>40</v>
      </c>
      <c r="W1627" s="15"/>
      <c r="X1627" s="15"/>
      <c r="Y1627" s="15"/>
      <c r="Z1627" s="15"/>
      <c r="AA1627" s="15"/>
      <c r="AB1627" s="15">
        <f>ROUND(20,2)</f>
        <v>20</v>
      </c>
      <c r="AC1627" s="15"/>
      <c r="AD1627" s="15"/>
      <c r="AE1627" s="15"/>
      <c r="AF1627" s="15"/>
      <c r="AG1627" s="15">
        <f>ROUND(0,2)</f>
        <v>0</v>
      </c>
      <c r="AH1627" s="15"/>
      <c r="AI1627" s="15"/>
      <c r="AJ1627" s="15"/>
      <c r="AK1627" s="16"/>
    </row>
    <row r="1628" spans="1:37" x14ac:dyDescent="0.25">
      <c r="A1628" s="11"/>
      <c r="B1628" s="12"/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4" t="s">
        <v>51</v>
      </c>
      <c r="P1628" s="14"/>
      <c r="Q1628" s="14"/>
      <c r="R1628" s="14"/>
      <c r="S1628" s="14"/>
      <c r="T1628" s="14"/>
      <c r="U1628" s="14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24"/>
    </row>
    <row r="1629" spans="1:37" x14ac:dyDescent="0.25">
      <c r="A1629" s="2"/>
      <c r="B1629" s="3"/>
      <c r="C1629" s="3"/>
      <c r="D1629" s="3"/>
      <c r="E1629" s="3"/>
      <c r="F1629" s="4"/>
      <c r="G1629" s="2"/>
      <c r="H1629" s="3"/>
      <c r="I1629" s="3"/>
      <c r="J1629" s="3"/>
      <c r="K1629" s="3"/>
      <c r="L1629" s="3"/>
      <c r="M1629" s="3"/>
      <c r="N1629" s="4"/>
      <c r="O1629" s="2"/>
      <c r="P1629" s="3"/>
      <c r="Q1629" s="3"/>
      <c r="R1629" s="3"/>
      <c r="S1629" s="3"/>
      <c r="T1629" s="3"/>
      <c r="U1629" s="4"/>
      <c r="V1629" s="8">
        <f>ROUND(40,2)</f>
        <v>40</v>
      </c>
      <c r="W1629" s="9"/>
      <c r="X1629" s="9"/>
      <c r="Y1629" s="9"/>
      <c r="Z1629" s="9"/>
      <c r="AA1629" s="10"/>
      <c r="AB1629" s="8">
        <f>ROUND(20,2)</f>
        <v>20</v>
      </c>
      <c r="AC1629" s="9"/>
      <c r="AD1629" s="9"/>
      <c r="AE1629" s="9"/>
      <c r="AF1629" s="10"/>
      <c r="AG1629" s="8">
        <f>ROUND(0,2)</f>
        <v>0</v>
      </c>
      <c r="AH1629" s="9"/>
      <c r="AI1629" s="9"/>
      <c r="AJ1629" s="9"/>
      <c r="AK1629" s="10"/>
    </row>
    <row r="1630" spans="1:37" x14ac:dyDescent="0.25">
      <c r="A1630" s="11"/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4"/>
      <c r="P1630" s="14"/>
      <c r="Q1630" s="14"/>
      <c r="R1630" s="14"/>
      <c r="S1630" s="14"/>
      <c r="T1630" s="14"/>
      <c r="U1630" s="14"/>
      <c r="V1630" s="15">
        <f>ROUND(40,2)</f>
        <v>40</v>
      </c>
      <c r="W1630" s="15"/>
      <c r="X1630" s="15"/>
      <c r="Y1630" s="15"/>
      <c r="Z1630" s="15"/>
      <c r="AA1630" s="15"/>
      <c r="AB1630" s="15">
        <f>ROUND(20,2)</f>
        <v>20</v>
      </c>
      <c r="AC1630" s="15"/>
      <c r="AD1630" s="15"/>
      <c r="AE1630" s="15"/>
      <c r="AF1630" s="15"/>
      <c r="AG1630" s="15">
        <f>ROUND(0,2)</f>
        <v>0</v>
      </c>
      <c r="AH1630" s="15"/>
      <c r="AI1630" s="15"/>
      <c r="AJ1630" s="15"/>
      <c r="AK1630" s="16"/>
    </row>
    <row r="1631" spans="1:37" x14ac:dyDescent="0.25">
      <c r="A1631" s="11"/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4" t="s">
        <v>61</v>
      </c>
      <c r="P1631" s="14"/>
      <c r="Q1631" s="14"/>
      <c r="R1631" s="14"/>
      <c r="S1631" s="14"/>
      <c r="T1631" s="14"/>
      <c r="U1631" s="14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24"/>
    </row>
    <row r="1632" spans="1:37" x14ac:dyDescent="0.25">
      <c r="A1632" s="2"/>
      <c r="B1632" s="3"/>
      <c r="C1632" s="3"/>
      <c r="D1632" s="3"/>
      <c r="E1632" s="3"/>
      <c r="F1632" s="4"/>
      <c r="G1632" s="2"/>
      <c r="H1632" s="3"/>
      <c r="I1632" s="3"/>
      <c r="J1632" s="3"/>
      <c r="K1632" s="3"/>
      <c r="L1632" s="3"/>
      <c r="M1632" s="3"/>
      <c r="N1632" s="4"/>
      <c r="O1632" s="2"/>
      <c r="P1632" s="3"/>
      <c r="Q1632" s="3"/>
      <c r="R1632" s="3"/>
      <c r="S1632" s="3"/>
      <c r="T1632" s="3"/>
      <c r="U1632" s="4"/>
      <c r="V1632" s="8">
        <f>ROUND(40,2)</f>
        <v>40</v>
      </c>
      <c r="W1632" s="9"/>
      <c r="X1632" s="9"/>
      <c r="Y1632" s="9"/>
      <c r="Z1632" s="9"/>
      <c r="AA1632" s="10"/>
      <c r="AB1632" s="8">
        <f>ROUND(20,2)</f>
        <v>20</v>
      </c>
      <c r="AC1632" s="9"/>
      <c r="AD1632" s="9"/>
      <c r="AE1632" s="9"/>
      <c r="AF1632" s="10"/>
      <c r="AG1632" s="8">
        <f>ROUND(0,2)</f>
        <v>0</v>
      </c>
      <c r="AH1632" s="9"/>
      <c r="AI1632" s="9"/>
      <c r="AJ1632" s="9"/>
      <c r="AK1632" s="10"/>
    </row>
    <row r="1633" spans="1:37" x14ac:dyDescent="0.25">
      <c r="A1633" s="11"/>
      <c r="B1633" s="12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4"/>
      <c r="P1633" s="14"/>
      <c r="Q1633" s="14"/>
      <c r="R1633" s="14"/>
      <c r="S1633" s="14"/>
      <c r="T1633" s="14"/>
      <c r="U1633" s="14"/>
      <c r="V1633" s="15">
        <f>ROUND(40,2)</f>
        <v>40</v>
      </c>
      <c r="W1633" s="15"/>
      <c r="X1633" s="15"/>
      <c r="Y1633" s="15"/>
      <c r="Z1633" s="15"/>
      <c r="AA1633" s="15"/>
      <c r="AB1633" s="15">
        <f>ROUND(20,2)</f>
        <v>20</v>
      </c>
      <c r="AC1633" s="15"/>
      <c r="AD1633" s="15"/>
      <c r="AE1633" s="15"/>
      <c r="AF1633" s="15"/>
      <c r="AG1633" s="15">
        <f>ROUND(0,2)</f>
        <v>0</v>
      </c>
      <c r="AH1633" s="15"/>
      <c r="AI1633" s="15"/>
      <c r="AJ1633" s="15"/>
      <c r="AK1633" s="16"/>
    </row>
    <row r="1634" spans="1:37" x14ac:dyDescent="0.25">
      <c r="A1634" s="11"/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4" t="s">
        <v>67</v>
      </c>
      <c r="P1634" s="14"/>
      <c r="Q1634" s="14"/>
      <c r="R1634" s="14"/>
      <c r="S1634" s="14"/>
      <c r="T1634" s="14"/>
      <c r="U1634" s="14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24"/>
    </row>
    <row r="1635" spans="1:37" x14ac:dyDescent="0.25">
      <c r="A1635" s="2"/>
      <c r="B1635" s="3"/>
      <c r="C1635" s="3"/>
      <c r="D1635" s="3"/>
      <c r="E1635" s="3"/>
      <c r="F1635" s="4"/>
      <c r="G1635" s="2"/>
      <c r="H1635" s="3"/>
      <c r="I1635" s="3"/>
      <c r="J1635" s="3"/>
      <c r="K1635" s="3"/>
      <c r="L1635" s="3"/>
      <c r="M1635" s="3"/>
      <c r="N1635" s="4"/>
      <c r="O1635" s="2"/>
      <c r="P1635" s="3"/>
      <c r="Q1635" s="3"/>
      <c r="R1635" s="3"/>
      <c r="S1635" s="3"/>
      <c r="T1635" s="3"/>
      <c r="U1635" s="4"/>
      <c r="V1635" s="8">
        <f>ROUND(40,2)</f>
        <v>40</v>
      </c>
      <c r="W1635" s="9"/>
      <c r="X1635" s="9"/>
      <c r="Y1635" s="9"/>
      <c r="Z1635" s="9"/>
      <c r="AA1635" s="10"/>
      <c r="AB1635" s="8">
        <f>ROUND(20,2)</f>
        <v>20</v>
      </c>
      <c r="AC1635" s="9"/>
      <c r="AD1635" s="9"/>
      <c r="AE1635" s="9"/>
      <c r="AF1635" s="10"/>
      <c r="AG1635" s="8">
        <f>ROUND(0,2)</f>
        <v>0</v>
      </c>
      <c r="AH1635" s="9"/>
      <c r="AI1635" s="9"/>
      <c r="AJ1635" s="9"/>
      <c r="AK1635" s="10"/>
    </row>
    <row r="1636" spans="1:37" x14ac:dyDescent="0.25">
      <c r="A1636" s="11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4"/>
      <c r="P1636" s="14"/>
      <c r="Q1636" s="14"/>
      <c r="R1636" s="14"/>
      <c r="S1636" s="14"/>
      <c r="T1636" s="14"/>
      <c r="U1636" s="14"/>
      <c r="V1636" s="15">
        <f>ROUND(40,2)</f>
        <v>40</v>
      </c>
      <c r="W1636" s="15"/>
      <c r="X1636" s="15"/>
      <c r="Y1636" s="15"/>
      <c r="Z1636" s="15"/>
      <c r="AA1636" s="15"/>
      <c r="AB1636" s="15">
        <f>ROUND(20,2)</f>
        <v>20</v>
      </c>
      <c r="AC1636" s="15"/>
      <c r="AD1636" s="15"/>
      <c r="AE1636" s="15"/>
      <c r="AF1636" s="15"/>
      <c r="AG1636" s="15">
        <f>ROUND(0,2)</f>
        <v>0</v>
      </c>
      <c r="AH1636" s="15"/>
      <c r="AI1636" s="15"/>
      <c r="AJ1636" s="15"/>
      <c r="AK1636" s="16"/>
    </row>
    <row r="1637" spans="1:37" x14ac:dyDescent="0.25">
      <c r="A1637" s="11"/>
      <c r="B1637" s="12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4" t="s">
        <v>76</v>
      </c>
      <c r="P1637" s="14"/>
      <c r="Q1637" s="14"/>
      <c r="R1637" s="14"/>
      <c r="S1637" s="14"/>
      <c r="T1637" s="14"/>
      <c r="U1637" s="14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24"/>
    </row>
    <row r="1638" spans="1:37" x14ac:dyDescent="0.25">
      <c r="A1638" s="2"/>
      <c r="B1638" s="3"/>
      <c r="C1638" s="3"/>
      <c r="D1638" s="3"/>
      <c r="E1638" s="3"/>
      <c r="F1638" s="4"/>
      <c r="G1638" s="2"/>
      <c r="H1638" s="3"/>
      <c r="I1638" s="3"/>
      <c r="J1638" s="3"/>
      <c r="K1638" s="3"/>
      <c r="L1638" s="3"/>
      <c r="M1638" s="3"/>
      <c r="N1638" s="4"/>
      <c r="O1638" s="2"/>
      <c r="P1638" s="3"/>
      <c r="Q1638" s="3"/>
      <c r="R1638" s="3"/>
      <c r="S1638" s="3"/>
      <c r="T1638" s="3"/>
      <c r="U1638" s="4"/>
      <c r="V1638" s="8">
        <f>ROUND(40,2)</f>
        <v>40</v>
      </c>
      <c r="W1638" s="9"/>
      <c r="X1638" s="9"/>
      <c r="Y1638" s="9"/>
      <c r="Z1638" s="9"/>
      <c r="AA1638" s="10"/>
      <c r="AB1638" s="8">
        <f>ROUND(20,2)</f>
        <v>20</v>
      </c>
      <c r="AC1638" s="9"/>
      <c r="AD1638" s="9"/>
      <c r="AE1638" s="9"/>
      <c r="AF1638" s="10"/>
      <c r="AG1638" s="8">
        <f>ROUND(0,2)</f>
        <v>0</v>
      </c>
      <c r="AH1638" s="9"/>
      <c r="AI1638" s="9"/>
      <c r="AJ1638" s="9"/>
      <c r="AK1638" s="10"/>
    </row>
    <row r="1639" spans="1:37" x14ac:dyDescent="0.25">
      <c r="A1639" s="11"/>
      <c r="B1639" s="12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4"/>
      <c r="P1639" s="14"/>
      <c r="Q1639" s="14"/>
      <c r="R1639" s="14"/>
      <c r="S1639" s="14"/>
      <c r="T1639" s="14"/>
      <c r="U1639" s="14"/>
      <c r="V1639" s="15">
        <f>ROUND(40,2)</f>
        <v>40</v>
      </c>
      <c r="W1639" s="15"/>
      <c r="X1639" s="15"/>
      <c r="Y1639" s="15"/>
      <c r="Z1639" s="15"/>
      <c r="AA1639" s="15"/>
      <c r="AB1639" s="15">
        <f>ROUND(20,2)</f>
        <v>20</v>
      </c>
      <c r="AC1639" s="15"/>
      <c r="AD1639" s="15"/>
      <c r="AE1639" s="15"/>
      <c r="AF1639" s="15"/>
      <c r="AG1639" s="15">
        <f>ROUND(0,2)</f>
        <v>0</v>
      </c>
      <c r="AH1639" s="15"/>
      <c r="AI1639" s="15"/>
      <c r="AJ1639" s="15"/>
      <c r="AK1639" s="16"/>
    </row>
    <row r="1640" spans="1:37" x14ac:dyDescent="0.25">
      <c r="A1640" s="11"/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4" t="s">
        <v>80</v>
      </c>
      <c r="P1640" s="14"/>
      <c r="Q1640" s="14"/>
      <c r="R1640" s="14"/>
      <c r="S1640" s="14"/>
      <c r="T1640" s="14"/>
      <c r="U1640" s="14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24"/>
    </row>
    <row r="1641" spans="1:37" x14ac:dyDescent="0.25">
      <c r="A1641" s="2"/>
      <c r="B1641" s="3"/>
      <c r="C1641" s="3"/>
      <c r="D1641" s="3"/>
      <c r="E1641" s="3"/>
      <c r="F1641" s="4"/>
      <c r="G1641" s="2"/>
      <c r="H1641" s="3"/>
      <c r="I1641" s="3"/>
      <c r="J1641" s="3"/>
      <c r="K1641" s="3"/>
      <c r="L1641" s="3"/>
      <c r="M1641" s="3"/>
      <c r="N1641" s="4"/>
      <c r="O1641" s="2"/>
      <c r="P1641" s="3"/>
      <c r="Q1641" s="3"/>
      <c r="R1641" s="3"/>
      <c r="S1641" s="3"/>
      <c r="T1641" s="3"/>
      <c r="U1641" s="4"/>
      <c r="V1641" s="8">
        <f>ROUND(40,2)</f>
        <v>40</v>
      </c>
      <c r="W1641" s="9"/>
      <c r="X1641" s="9"/>
      <c r="Y1641" s="9"/>
      <c r="Z1641" s="9"/>
      <c r="AA1641" s="10"/>
      <c r="AB1641" s="8">
        <f>ROUND(20,2)</f>
        <v>20</v>
      </c>
      <c r="AC1641" s="9"/>
      <c r="AD1641" s="9"/>
      <c r="AE1641" s="9"/>
      <c r="AF1641" s="10"/>
      <c r="AG1641" s="8">
        <f>ROUND(0,2)</f>
        <v>0</v>
      </c>
      <c r="AH1641" s="9"/>
      <c r="AI1641" s="9"/>
      <c r="AJ1641" s="9"/>
      <c r="AK1641" s="10"/>
    </row>
    <row r="1642" spans="1:37" x14ac:dyDescent="0.25">
      <c r="A1642" s="11"/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4"/>
      <c r="P1642" s="14"/>
      <c r="Q1642" s="14"/>
      <c r="R1642" s="14"/>
      <c r="S1642" s="14"/>
      <c r="T1642" s="14"/>
      <c r="U1642" s="14"/>
      <c r="V1642" s="15">
        <f>ROUND(40,2)</f>
        <v>40</v>
      </c>
      <c r="W1642" s="15"/>
      <c r="X1642" s="15"/>
      <c r="Y1642" s="15"/>
      <c r="Z1642" s="15"/>
      <c r="AA1642" s="15"/>
      <c r="AB1642" s="15">
        <f>ROUND(20,2)</f>
        <v>20</v>
      </c>
      <c r="AC1642" s="15"/>
      <c r="AD1642" s="15"/>
      <c r="AE1642" s="15"/>
      <c r="AF1642" s="15"/>
      <c r="AG1642" s="15">
        <f>ROUND(0,2)</f>
        <v>0</v>
      </c>
      <c r="AH1642" s="15"/>
      <c r="AI1642" s="15"/>
      <c r="AJ1642" s="15"/>
      <c r="AK1642" s="16"/>
    </row>
    <row r="1643" spans="1:37" x14ac:dyDescent="0.25">
      <c r="A1643" s="11"/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4" t="s">
        <v>85</v>
      </c>
      <c r="P1643" s="14"/>
      <c r="Q1643" s="14"/>
      <c r="R1643" s="14"/>
      <c r="S1643" s="14"/>
      <c r="T1643" s="14"/>
      <c r="U1643" s="14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24"/>
    </row>
    <row r="1644" spans="1:37" x14ac:dyDescent="0.25">
      <c r="A1644" s="2"/>
      <c r="B1644" s="3"/>
      <c r="C1644" s="3"/>
      <c r="D1644" s="3"/>
      <c r="E1644" s="3"/>
      <c r="F1644" s="4"/>
      <c r="G1644" s="2"/>
      <c r="H1644" s="3"/>
      <c r="I1644" s="3"/>
      <c r="J1644" s="3"/>
      <c r="K1644" s="3"/>
      <c r="L1644" s="3"/>
      <c r="M1644" s="3"/>
      <c r="N1644" s="4"/>
      <c r="O1644" s="2"/>
      <c r="P1644" s="3"/>
      <c r="Q1644" s="3"/>
      <c r="R1644" s="3"/>
      <c r="S1644" s="3"/>
      <c r="T1644" s="3"/>
      <c r="U1644" s="4"/>
      <c r="V1644" s="8">
        <f>ROUND(40,2)</f>
        <v>40</v>
      </c>
      <c r="W1644" s="9"/>
      <c r="X1644" s="9"/>
      <c r="Y1644" s="9"/>
      <c r="Z1644" s="9"/>
      <c r="AA1644" s="10"/>
      <c r="AB1644" s="8">
        <f>ROUND(20,2)</f>
        <v>20</v>
      </c>
      <c r="AC1644" s="9"/>
      <c r="AD1644" s="9"/>
      <c r="AE1644" s="9"/>
      <c r="AF1644" s="10"/>
      <c r="AG1644" s="8">
        <f>ROUND(0,2)</f>
        <v>0</v>
      </c>
      <c r="AH1644" s="9"/>
      <c r="AI1644" s="9"/>
      <c r="AJ1644" s="9"/>
      <c r="AK1644" s="10"/>
    </row>
    <row r="1645" spans="1:37" x14ac:dyDescent="0.25">
      <c r="A1645" s="11"/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4"/>
      <c r="P1645" s="14"/>
      <c r="Q1645" s="14"/>
      <c r="R1645" s="14"/>
      <c r="S1645" s="14"/>
      <c r="T1645" s="14"/>
      <c r="U1645" s="14"/>
      <c r="V1645" s="15">
        <f>ROUND(40,2)</f>
        <v>40</v>
      </c>
      <c r="W1645" s="15"/>
      <c r="X1645" s="15"/>
      <c r="Y1645" s="15"/>
      <c r="Z1645" s="15"/>
      <c r="AA1645" s="15"/>
      <c r="AB1645" s="15">
        <f>ROUND(20,2)</f>
        <v>20</v>
      </c>
      <c r="AC1645" s="15"/>
      <c r="AD1645" s="15"/>
      <c r="AE1645" s="15"/>
      <c r="AF1645" s="15"/>
      <c r="AG1645" s="15">
        <f>ROUND(0,2)</f>
        <v>0</v>
      </c>
      <c r="AH1645" s="15"/>
      <c r="AI1645" s="15"/>
      <c r="AJ1645" s="15"/>
      <c r="AK1645" s="16"/>
    </row>
    <row r="1646" spans="1:37" x14ac:dyDescent="0.25">
      <c r="A1646" s="20"/>
      <c r="B1646" s="21"/>
      <c r="C1646" s="21"/>
      <c r="D1646" s="21"/>
      <c r="E1646" s="21"/>
      <c r="F1646" s="21"/>
      <c r="G1646" s="21" t="s">
        <v>106</v>
      </c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  <c r="AB1646" s="21"/>
      <c r="AC1646" s="21"/>
      <c r="AD1646" s="21"/>
      <c r="AE1646" s="21"/>
      <c r="AF1646" s="21"/>
      <c r="AG1646" s="21"/>
      <c r="AH1646" s="21"/>
      <c r="AI1646" s="21"/>
      <c r="AJ1646" s="21"/>
      <c r="AK1646" s="22"/>
    </row>
    <row r="1647" spans="1:37" x14ac:dyDescent="0.25">
      <c r="A1647" s="11"/>
      <c r="B1647" s="12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4" t="s">
        <v>43</v>
      </c>
      <c r="P1647" s="14"/>
      <c r="Q1647" s="14"/>
      <c r="R1647" s="14"/>
      <c r="S1647" s="14"/>
      <c r="T1647" s="14"/>
      <c r="U1647" s="14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24"/>
    </row>
    <row r="1648" spans="1:37" x14ac:dyDescent="0.25">
      <c r="A1648" s="2"/>
      <c r="B1648" s="3"/>
      <c r="C1648" s="3"/>
      <c r="D1648" s="3"/>
      <c r="E1648" s="3"/>
      <c r="F1648" s="4"/>
      <c r="G1648" s="2"/>
      <c r="H1648" s="3"/>
      <c r="I1648" s="3"/>
      <c r="J1648" s="3"/>
      <c r="K1648" s="3"/>
      <c r="L1648" s="3"/>
      <c r="M1648" s="3"/>
      <c r="N1648" s="4"/>
      <c r="O1648" s="2"/>
      <c r="P1648" s="3"/>
      <c r="Q1648" s="3"/>
      <c r="R1648" s="3"/>
      <c r="S1648" s="3"/>
      <c r="T1648" s="3"/>
      <c r="U1648" s="4"/>
      <c r="V1648" s="8">
        <f>ROUND(12,2)</f>
        <v>12</v>
      </c>
      <c r="W1648" s="9"/>
      <c r="X1648" s="9"/>
      <c r="Y1648" s="9"/>
      <c r="Z1648" s="9"/>
      <c r="AA1648" s="10"/>
      <c r="AB1648" s="8">
        <f>ROUND(9,2)</f>
        <v>9</v>
      </c>
      <c r="AC1648" s="9"/>
      <c r="AD1648" s="9"/>
      <c r="AE1648" s="9"/>
      <c r="AF1648" s="10"/>
      <c r="AG1648" s="8">
        <f>ROUND(0,2)</f>
        <v>0</v>
      </c>
      <c r="AH1648" s="9"/>
      <c r="AI1648" s="9"/>
      <c r="AJ1648" s="9"/>
      <c r="AK1648" s="10"/>
    </row>
    <row r="1649" spans="1:37" x14ac:dyDescent="0.25">
      <c r="A1649" s="11"/>
      <c r="B1649" s="12"/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4"/>
      <c r="P1649" s="14"/>
      <c r="Q1649" s="14"/>
      <c r="R1649" s="14"/>
      <c r="S1649" s="14"/>
      <c r="T1649" s="14"/>
      <c r="U1649" s="14"/>
      <c r="V1649" s="15">
        <f>ROUND(12,2)</f>
        <v>12</v>
      </c>
      <c r="W1649" s="15"/>
      <c r="X1649" s="15"/>
      <c r="Y1649" s="15"/>
      <c r="Z1649" s="15"/>
      <c r="AA1649" s="15"/>
      <c r="AB1649" s="15">
        <f>ROUND(9,2)</f>
        <v>9</v>
      </c>
      <c r="AC1649" s="15"/>
      <c r="AD1649" s="15"/>
      <c r="AE1649" s="15"/>
      <c r="AF1649" s="15"/>
      <c r="AG1649" s="15">
        <f>ROUND(0,2)</f>
        <v>0</v>
      </c>
      <c r="AH1649" s="15"/>
      <c r="AI1649" s="15"/>
      <c r="AJ1649" s="15"/>
      <c r="AK1649" s="16"/>
    </row>
    <row r="1650" spans="1:37" x14ac:dyDescent="0.25">
      <c r="A1650" s="11"/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4" t="s">
        <v>49</v>
      </c>
      <c r="P1650" s="14"/>
      <c r="Q1650" s="14"/>
      <c r="R1650" s="14"/>
      <c r="S1650" s="14"/>
      <c r="T1650" s="14"/>
      <c r="U1650" s="14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24"/>
    </row>
    <row r="1651" spans="1:37" x14ac:dyDescent="0.25">
      <c r="A1651" s="2"/>
      <c r="B1651" s="3"/>
      <c r="C1651" s="3"/>
      <c r="D1651" s="3"/>
      <c r="E1651" s="3"/>
      <c r="F1651" s="4"/>
      <c r="G1651" s="2"/>
      <c r="H1651" s="3"/>
      <c r="I1651" s="3"/>
      <c r="J1651" s="3"/>
      <c r="K1651" s="3"/>
      <c r="L1651" s="3"/>
      <c r="M1651" s="3"/>
      <c r="N1651" s="4"/>
      <c r="O1651" s="2"/>
      <c r="P1651" s="3"/>
      <c r="Q1651" s="3"/>
      <c r="R1651" s="3"/>
      <c r="S1651" s="3"/>
      <c r="T1651" s="3"/>
      <c r="U1651" s="4"/>
      <c r="V1651" s="8">
        <f>ROUND(12,2)</f>
        <v>12</v>
      </c>
      <c r="W1651" s="9"/>
      <c r="X1651" s="9"/>
      <c r="Y1651" s="9"/>
      <c r="Z1651" s="9"/>
      <c r="AA1651" s="10"/>
      <c r="AB1651" s="8">
        <f>ROUND(9,2)</f>
        <v>9</v>
      </c>
      <c r="AC1651" s="9"/>
      <c r="AD1651" s="9"/>
      <c r="AE1651" s="9"/>
      <c r="AF1651" s="10"/>
      <c r="AG1651" s="8">
        <f>ROUND(0,2)</f>
        <v>0</v>
      </c>
      <c r="AH1651" s="9"/>
      <c r="AI1651" s="9"/>
      <c r="AJ1651" s="9"/>
      <c r="AK1651" s="10"/>
    </row>
    <row r="1652" spans="1:37" x14ac:dyDescent="0.25">
      <c r="A1652" s="11"/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4"/>
      <c r="P1652" s="14"/>
      <c r="Q1652" s="14"/>
      <c r="R1652" s="14"/>
      <c r="S1652" s="14"/>
      <c r="T1652" s="14"/>
      <c r="U1652" s="14"/>
      <c r="V1652" s="15">
        <f>ROUND(12,2)</f>
        <v>12</v>
      </c>
      <c r="W1652" s="15"/>
      <c r="X1652" s="15"/>
      <c r="Y1652" s="15"/>
      <c r="Z1652" s="15"/>
      <c r="AA1652" s="15"/>
      <c r="AB1652" s="15">
        <f>ROUND(9,2)</f>
        <v>9</v>
      </c>
      <c r="AC1652" s="15"/>
      <c r="AD1652" s="15"/>
      <c r="AE1652" s="15"/>
      <c r="AF1652" s="15"/>
      <c r="AG1652" s="15">
        <f>ROUND(0,2)</f>
        <v>0</v>
      </c>
      <c r="AH1652" s="15"/>
      <c r="AI1652" s="15"/>
      <c r="AJ1652" s="15"/>
      <c r="AK1652" s="16"/>
    </row>
    <row r="1653" spans="1:37" x14ac:dyDescent="0.25">
      <c r="A1653" s="11"/>
      <c r="B1653" s="12"/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4" t="s">
        <v>51</v>
      </c>
      <c r="P1653" s="14"/>
      <c r="Q1653" s="14"/>
      <c r="R1653" s="14"/>
      <c r="S1653" s="14"/>
      <c r="T1653" s="14"/>
      <c r="U1653" s="14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24"/>
    </row>
    <row r="1654" spans="1:37" x14ac:dyDescent="0.25">
      <c r="A1654" s="2"/>
      <c r="B1654" s="3"/>
      <c r="C1654" s="3"/>
      <c r="D1654" s="3"/>
      <c r="E1654" s="3"/>
      <c r="F1654" s="4"/>
      <c r="G1654" s="2"/>
      <c r="H1654" s="3"/>
      <c r="I1654" s="3"/>
      <c r="J1654" s="3"/>
      <c r="K1654" s="3"/>
      <c r="L1654" s="3"/>
      <c r="M1654" s="3"/>
      <c r="N1654" s="4"/>
      <c r="O1654" s="2"/>
      <c r="P1654" s="3"/>
      <c r="Q1654" s="3"/>
      <c r="R1654" s="3"/>
      <c r="S1654" s="3"/>
      <c r="T1654" s="3"/>
      <c r="U1654" s="4"/>
      <c r="V1654" s="8">
        <f>ROUND(12,2)</f>
        <v>12</v>
      </c>
      <c r="W1654" s="9"/>
      <c r="X1654" s="9"/>
      <c r="Y1654" s="9"/>
      <c r="Z1654" s="9"/>
      <c r="AA1654" s="10"/>
      <c r="AB1654" s="8">
        <f>ROUND(9,2)</f>
        <v>9</v>
      </c>
      <c r="AC1654" s="9"/>
      <c r="AD1654" s="9"/>
      <c r="AE1654" s="9"/>
      <c r="AF1654" s="10"/>
      <c r="AG1654" s="8">
        <f>ROUND(0,2)</f>
        <v>0</v>
      </c>
      <c r="AH1654" s="9"/>
      <c r="AI1654" s="9"/>
      <c r="AJ1654" s="9"/>
      <c r="AK1654" s="10"/>
    </row>
    <row r="1655" spans="1:37" x14ac:dyDescent="0.25">
      <c r="A1655" s="11"/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4"/>
      <c r="P1655" s="14"/>
      <c r="Q1655" s="14"/>
      <c r="R1655" s="14"/>
      <c r="S1655" s="14"/>
      <c r="T1655" s="14"/>
      <c r="U1655" s="14"/>
      <c r="V1655" s="15">
        <f>ROUND(12,2)</f>
        <v>12</v>
      </c>
      <c r="W1655" s="15"/>
      <c r="X1655" s="15"/>
      <c r="Y1655" s="15"/>
      <c r="Z1655" s="15"/>
      <c r="AA1655" s="15"/>
      <c r="AB1655" s="15">
        <f>ROUND(9,2)</f>
        <v>9</v>
      </c>
      <c r="AC1655" s="15"/>
      <c r="AD1655" s="15"/>
      <c r="AE1655" s="15"/>
      <c r="AF1655" s="15"/>
      <c r="AG1655" s="15">
        <f>ROUND(0,2)</f>
        <v>0</v>
      </c>
      <c r="AH1655" s="15"/>
      <c r="AI1655" s="15"/>
      <c r="AJ1655" s="15"/>
      <c r="AK1655" s="16"/>
    </row>
    <row r="1656" spans="1:37" x14ac:dyDescent="0.25">
      <c r="A1656" s="11"/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4" t="s">
        <v>61</v>
      </c>
      <c r="P1656" s="14"/>
      <c r="Q1656" s="14"/>
      <c r="R1656" s="14"/>
      <c r="S1656" s="14"/>
      <c r="T1656" s="14"/>
      <c r="U1656" s="14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24"/>
    </row>
    <row r="1657" spans="1:37" x14ac:dyDescent="0.25">
      <c r="A1657" s="2"/>
      <c r="B1657" s="3"/>
      <c r="C1657" s="3"/>
      <c r="D1657" s="3"/>
      <c r="E1657" s="3"/>
      <c r="F1657" s="4"/>
      <c r="G1657" s="2"/>
      <c r="H1657" s="3"/>
      <c r="I1657" s="3"/>
      <c r="J1657" s="3"/>
      <c r="K1657" s="3"/>
      <c r="L1657" s="3"/>
      <c r="M1657" s="3"/>
      <c r="N1657" s="4"/>
      <c r="O1657" s="2"/>
      <c r="P1657" s="3"/>
      <c r="Q1657" s="3"/>
      <c r="R1657" s="3"/>
      <c r="S1657" s="3"/>
      <c r="T1657" s="3"/>
      <c r="U1657" s="4"/>
      <c r="V1657" s="8">
        <f>ROUND(12,2)</f>
        <v>12</v>
      </c>
      <c r="W1657" s="9"/>
      <c r="X1657" s="9"/>
      <c r="Y1657" s="9"/>
      <c r="Z1657" s="9"/>
      <c r="AA1657" s="10"/>
      <c r="AB1657" s="8">
        <f>ROUND(9,2)</f>
        <v>9</v>
      </c>
      <c r="AC1657" s="9"/>
      <c r="AD1657" s="9"/>
      <c r="AE1657" s="9"/>
      <c r="AF1657" s="10"/>
      <c r="AG1657" s="8">
        <f>ROUND(0,2)</f>
        <v>0</v>
      </c>
      <c r="AH1657" s="9"/>
      <c r="AI1657" s="9"/>
      <c r="AJ1657" s="9"/>
      <c r="AK1657" s="10"/>
    </row>
    <row r="1658" spans="1:37" x14ac:dyDescent="0.25">
      <c r="A1658" s="11"/>
      <c r="B1658" s="12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4"/>
      <c r="P1658" s="14"/>
      <c r="Q1658" s="14"/>
      <c r="R1658" s="14"/>
      <c r="S1658" s="14"/>
      <c r="T1658" s="14"/>
      <c r="U1658" s="14"/>
      <c r="V1658" s="15">
        <f>ROUND(12,2)</f>
        <v>12</v>
      </c>
      <c r="W1658" s="15"/>
      <c r="X1658" s="15"/>
      <c r="Y1658" s="15"/>
      <c r="Z1658" s="15"/>
      <c r="AA1658" s="15"/>
      <c r="AB1658" s="15">
        <f>ROUND(9,2)</f>
        <v>9</v>
      </c>
      <c r="AC1658" s="15"/>
      <c r="AD1658" s="15"/>
      <c r="AE1658" s="15"/>
      <c r="AF1658" s="15"/>
      <c r="AG1658" s="15">
        <f>ROUND(0,2)</f>
        <v>0</v>
      </c>
      <c r="AH1658" s="15"/>
      <c r="AI1658" s="15"/>
      <c r="AJ1658" s="15"/>
      <c r="AK1658" s="16"/>
    </row>
    <row r="1659" spans="1:37" x14ac:dyDescent="0.25">
      <c r="A1659" s="11"/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4" t="s">
        <v>67</v>
      </c>
      <c r="P1659" s="14"/>
      <c r="Q1659" s="14"/>
      <c r="R1659" s="14"/>
      <c r="S1659" s="14"/>
      <c r="T1659" s="14"/>
      <c r="U1659" s="14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24"/>
    </row>
    <row r="1660" spans="1:37" x14ac:dyDescent="0.25">
      <c r="A1660" s="2"/>
      <c r="B1660" s="3"/>
      <c r="C1660" s="3"/>
      <c r="D1660" s="3"/>
      <c r="E1660" s="3"/>
      <c r="F1660" s="4"/>
      <c r="G1660" s="2"/>
      <c r="H1660" s="3"/>
      <c r="I1660" s="3"/>
      <c r="J1660" s="3"/>
      <c r="K1660" s="3"/>
      <c r="L1660" s="3"/>
      <c r="M1660" s="3"/>
      <c r="N1660" s="4"/>
      <c r="O1660" s="2"/>
      <c r="P1660" s="3"/>
      <c r="Q1660" s="3"/>
      <c r="R1660" s="3"/>
      <c r="S1660" s="3"/>
      <c r="T1660" s="3"/>
      <c r="U1660" s="4"/>
      <c r="V1660" s="8">
        <f>ROUND(12,2)</f>
        <v>12</v>
      </c>
      <c r="W1660" s="9"/>
      <c r="X1660" s="9"/>
      <c r="Y1660" s="9"/>
      <c r="Z1660" s="9"/>
      <c r="AA1660" s="10"/>
      <c r="AB1660" s="8">
        <f>ROUND(9,2)</f>
        <v>9</v>
      </c>
      <c r="AC1660" s="9"/>
      <c r="AD1660" s="9"/>
      <c r="AE1660" s="9"/>
      <c r="AF1660" s="10"/>
      <c r="AG1660" s="8">
        <f>ROUND(0,2)</f>
        <v>0</v>
      </c>
      <c r="AH1660" s="9"/>
      <c r="AI1660" s="9"/>
      <c r="AJ1660" s="9"/>
      <c r="AK1660" s="10"/>
    </row>
    <row r="1661" spans="1:37" x14ac:dyDescent="0.25">
      <c r="A1661" s="11"/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4"/>
      <c r="P1661" s="14"/>
      <c r="Q1661" s="14"/>
      <c r="R1661" s="14"/>
      <c r="S1661" s="14"/>
      <c r="T1661" s="14"/>
      <c r="U1661" s="14"/>
      <c r="V1661" s="15">
        <f>ROUND(12,2)</f>
        <v>12</v>
      </c>
      <c r="W1661" s="15"/>
      <c r="X1661" s="15"/>
      <c r="Y1661" s="15"/>
      <c r="Z1661" s="15"/>
      <c r="AA1661" s="15"/>
      <c r="AB1661" s="15">
        <f>ROUND(9,2)</f>
        <v>9</v>
      </c>
      <c r="AC1661" s="15"/>
      <c r="AD1661" s="15"/>
      <c r="AE1661" s="15"/>
      <c r="AF1661" s="15"/>
      <c r="AG1661" s="15">
        <f>ROUND(0,2)</f>
        <v>0</v>
      </c>
      <c r="AH1661" s="15"/>
      <c r="AI1661" s="15"/>
      <c r="AJ1661" s="15"/>
      <c r="AK1661" s="16"/>
    </row>
    <row r="1662" spans="1:37" x14ac:dyDescent="0.25">
      <c r="A1662" s="11"/>
      <c r="B1662" s="12"/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4" t="s">
        <v>76</v>
      </c>
      <c r="P1662" s="14"/>
      <c r="Q1662" s="14"/>
      <c r="R1662" s="14"/>
      <c r="S1662" s="14"/>
      <c r="T1662" s="14"/>
      <c r="U1662" s="14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24"/>
    </row>
    <row r="1663" spans="1:37" x14ac:dyDescent="0.25">
      <c r="A1663" s="2"/>
      <c r="B1663" s="3"/>
      <c r="C1663" s="3"/>
      <c r="D1663" s="3"/>
      <c r="E1663" s="3"/>
      <c r="F1663" s="4"/>
      <c r="G1663" s="2"/>
      <c r="H1663" s="3"/>
      <c r="I1663" s="3"/>
      <c r="J1663" s="3"/>
      <c r="K1663" s="3"/>
      <c r="L1663" s="3"/>
      <c r="M1663" s="3"/>
      <c r="N1663" s="4"/>
      <c r="O1663" s="2"/>
      <c r="P1663" s="3"/>
      <c r="Q1663" s="3"/>
      <c r="R1663" s="3"/>
      <c r="S1663" s="3"/>
      <c r="T1663" s="3"/>
      <c r="U1663" s="4"/>
      <c r="V1663" s="8">
        <f>ROUND(12,2)</f>
        <v>12</v>
      </c>
      <c r="W1663" s="9"/>
      <c r="X1663" s="9"/>
      <c r="Y1663" s="9"/>
      <c r="Z1663" s="9"/>
      <c r="AA1663" s="10"/>
      <c r="AB1663" s="8">
        <f>ROUND(9,2)</f>
        <v>9</v>
      </c>
      <c r="AC1663" s="9"/>
      <c r="AD1663" s="9"/>
      <c r="AE1663" s="9"/>
      <c r="AF1663" s="10"/>
      <c r="AG1663" s="8">
        <f>ROUND(0,2)</f>
        <v>0</v>
      </c>
      <c r="AH1663" s="9"/>
      <c r="AI1663" s="9"/>
      <c r="AJ1663" s="9"/>
      <c r="AK1663" s="10"/>
    </row>
    <row r="1664" spans="1:37" x14ac:dyDescent="0.25">
      <c r="A1664" s="11"/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4"/>
      <c r="P1664" s="14"/>
      <c r="Q1664" s="14"/>
      <c r="R1664" s="14"/>
      <c r="S1664" s="14"/>
      <c r="T1664" s="14"/>
      <c r="U1664" s="14"/>
      <c r="V1664" s="15">
        <f>ROUND(12,2)</f>
        <v>12</v>
      </c>
      <c r="W1664" s="15"/>
      <c r="X1664" s="15"/>
      <c r="Y1664" s="15"/>
      <c r="Z1664" s="15"/>
      <c r="AA1664" s="15"/>
      <c r="AB1664" s="15">
        <f>ROUND(9,2)</f>
        <v>9</v>
      </c>
      <c r="AC1664" s="15"/>
      <c r="AD1664" s="15"/>
      <c r="AE1664" s="15"/>
      <c r="AF1664" s="15"/>
      <c r="AG1664" s="15">
        <f>ROUND(0,2)</f>
        <v>0</v>
      </c>
      <c r="AH1664" s="15"/>
      <c r="AI1664" s="15"/>
      <c r="AJ1664" s="15"/>
      <c r="AK1664" s="16"/>
    </row>
    <row r="1665" spans="1:37" x14ac:dyDescent="0.25">
      <c r="A1665" s="11"/>
      <c r="B1665" s="12"/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4" t="s">
        <v>80</v>
      </c>
      <c r="P1665" s="14"/>
      <c r="Q1665" s="14"/>
      <c r="R1665" s="14"/>
      <c r="S1665" s="14"/>
      <c r="T1665" s="14"/>
      <c r="U1665" s="14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24"/>
    </row>
    <row r="1666" spans="1:37" x14ac:dyDescent="0.25">
      <c r="A1666" s="2"/>
      <c r="B1666" s="3"/>
      <c r="C1666" s="3"/>
      <c r="D1666" s="3"/>
      <c r="E1666" s="3"/>
      <c r="F1666" s="4"/>
      <c r="G1666" s="2"/>
      <c r="H1666" s="3"/>
      <c r="I1666" s="3"/>
      <c r="J1666" s="3"/>
      <c r="K1666" s="3"/>
      <c r="L1666" s="3"/>
      <c r="M1666" s="3"/>
      <c r="N1666" s="4"/>
      <c r="O1666" s="2"/>
      <c r="P1666" s="3"/>
      <c r="Q1666" s="3"/>
      <c r="R1666" s="3"/>
      <c r="S1666" s="3"/>
      <c r="T1666" s="3"/>
      <c r="U1666" s="4"/>
      <c r="V1666" s="8">
        <f>ROUND(12,2)</f>
        <v>12</v>
      </c>
      <c r="W1666" s="9"/>
      <c r="X1666" s="9"/>
      <c r="Y1666" s="9"/>
      <c r="Z1666" s="9"/>
      <c r="AA1666" s="10"/>
      <c r="AB1666" s="8">
        <f>ROUND(9,2)</f>
        <v>9</v>
      </c>
      <c r="AC1666" s="9"/>
      <c r="AD1666" s="9"/>
      <c r="AE1666" s="9"/>
      <c r="AF1666" s="10"/>
      <c r="AG1666" s="8">
        <f>ROUND(0,2)</f>
        <v>0</v>
      </c>
      <c r="AH1666" s="9"/>
      <c r="AI1666" s="9"/>
      <c r="AJ1666" s="9"/>
      <c r="AK1666" s="10"/>
    </row>
    <row r="1667" spans="1:37" x14ac:dyDescent="0.25">
      <c r="A1667" s="11"/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4"/>
      <c r="P1667" s="14"/>
      <c r="Q1667" s="14"/>
      <c r="R1667" s="14"/>
      <c r="S1667" s="14"/>
      <c r="T1667" s="14"/>
      <c r="U1667" s="14"/>
      <c r="V1667" s="15">
        <f>ROUND(12,2)</f>
        <v>12</v>
      </c>
      <c r="W1667" s="15"/>
      <c r="X1667" s="15"/>
      <c r="Y1667" s="15"/>
      <c r="Z1667" s="15"/>
      <c r="AA1667" s="15"/>
      <c r="AB1667" s="15">
        <f>ROUND(9,2)</f>
        <v>9</v>
      </c>
      <c r="AC1667" s="15"/>
      <c r="AD1667" s="15"/>
      <c r="AE1667" s="15"/>
      <c r="AF1667" s="15"/>
      <c r="AG1667" s="15">
        <f>ROUND(0,2)</f>
        <v>0</v>
      </c>
      <c r="AH1667" s="15"/>
      <c r="AI1667" s="15"/>
      <c r="AJ1667" s="15"/>
      <c r="AK1667" s="16"/>
    </row>
    <row r="1668" spans="1:37" x14ac:dyDescent="0.25">
      <c r="A1668" s="11"/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4" t="s">
        <v>85</v>
      </c>
      <c r="P1668" s="14"/>
      <c r="Q1668" s="14"/>
      <c r="R1668" s="14"/>
      <c r="S1668" s="14"/>
      <c r="T1668" s="14"/>
      <c r="U1668" s="14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24"/>
    </row>
    <row r="1669" spans="1:37" x14ac:dyDescent="0.25">
      <c r="A1669" s="2"/>
      <c r="B1669" s="3"/>
      <c r="C1669" s="3"/>
      <c r="D1669" s="3"/>
      <c r="E1669" s="3"/>
      <c r="F1669" s="4"/>
      <c r="G1669" s="2"/>
      <c r="H1669" s="3"/>
      <c r="I1669" s="3"/>
      <c r="J1669" s="3"/>
      <c r="K1669" s="3"/>
      <c r="L1669" s="3"/>
      <c r="M1669" s="3"/>
      <c r="N1669" s="4"/>
      <c r="O1669" s="2"/>
      <c r="P1669" s="3"/>
      <c r="Q1669" s="3"/>
      <c r="R1669" s="3"/>
      <c r="S1669" s="3"/>
      <c r="T1669" s="3"/>
      <c r="U1669" s="4"/>
      <c r="V1669" s="8">
        <f>ROUND(12,2)</f>
        <v>12</v>
      </c>
      <c r="W1669" s="9"/>
      <c r="X1669" s="9"/>
      <c r="Y1669" s="9"/>
      <c r="Z1669" s="9"/>
      <c r="AA1669" s="10"/>
      <c r="AB1669" s="8">
        <f>ROUND(9,2)</f>
        <v>9</v>
      </c>
      <c r="AC1669" s="9"/>
      <c r="AD1669" s="9"/>
      <c r="AE1669" s="9"/>
      <c r="AF1669" s="10"/>
      <c r="AG1669" s="8">
        <f>ROUND(0,2)</f>
        <v>0</v>
      </c>
      <c r="AH1669" s="9"/>
      <c r="AI1669" s="9"/>
      <c r="AJ1669" s="9"/>
      <c r="AK1669" s="10"/>
    </row>
    <row r="1670" spans="1:37" x14ac:dyDescent="0.25">
      <c r="A1670" s="11"/>
      <c r="B1670" s="12"/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4"/>
      <c r="P1670" s="14"/>
      <c r="Q1670" s="14"/>
      <c r="R1670" s="14"/>
      <c r="S1670" s="14"/>
      <c r="T1670" s="14"/>
      <c r="U1670" s="14"/>
      <c r="V1670" s="15">
        <f>ROUND(12,2)</f>
        <v>12</v>
      </c>
      <c r="W1670" s="15"/>
      <c r="X1670" s="15"/>
      <c r="Y1670" s="15"/>
      <c r="Z1670" s="15"/>
      <c r="AA1670" s="15"/>
      <c r="AB1670" s="15">
        <f>ROUND(9,2)</f>
        <v>9</v>
      </c>
      <c r="AC1670" s="15"/>
      <c r="AD1670" s="15"/>
      <c r="AE1670" s="15"/>
      <c r="AF1670" s="15"/>
      <c r="AG1670" s="15">
        <f>ROUND(0,2)</f>
        <v>0</v>
      </c>
      <c r="AH1670" s="15"/>
      <c r="AI1670" s="15"/>
      <c r="AJ1670" s="15"/>
      <c r="AK1670" s="16"/>
    </row>
    <row r="1671" spans="1:37" x14ac:dyDescent="0.25">
      <c r="A1671" s="20" t="s">
        <v>119</v>
      </c>
      <c r="B1671" s="21"/>
      <c r="C1671" s="21"/>
      <c r="D1671" s="21"/>
      <c r="E1671" s="21"/>
      <c r="F1671" s="21"/>
      <c r="G1671" s="21"/>
      <c r="H1671" s="21"/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  <c r="AA1671" s="21"/>
      <c r="AB1671" s="21"/>
      <c r="AC1671" s="21"/>
      <c r="AD1671" s="21"/>
      <c r="AE1671" s="21"/>
      <c r="AF1671" s="21"/>
      <c r="AG1671" s="21"/>
      <c r="AH1671" s="21"/>
      <c r="AI1671" s="21"/>
      <c r="AJ1671" s="21"/>
      <c r="AK1671" s="22"/>
    </row>
    <row r="1672" spans="1:37" x14ac:dyDescent="0.25">
      <c r="A1672" s="20"/>
      <c r="B1672" s="21"/>
      <c r="C1672" s="21"/>
      <c r="D1672" s="21"/>
      <c r="E1672" s="21"/>
      <c r="F1672" s="21"/>
      <c r="G1672" s="21" t="s">
        <v>110</v>
      </c>
      <c r="H1672" s="21"/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  <c r="AA1672" s="21"/>
      <c r="AB1672" s="21"/>
      <c r="AC1672" s="21"/>
      <c r="AD1672" s="21"/>
      <c r="AE1672" s="21"/>
      <c r="AF1672" s="21"/>
      <c r="AG1672" s="21"/>
      <c r="AH1672" s="21"/>
      <c r="AI1672" s="21"/>
      <c r="AJ1672" s="21"/>
      <c r="AK1672" s="22"/>
    </row>
    <row r="1673" spans="1:37" x14ac:dyDescent="0.25">
      <c r="A1673" s="11"/>
      <c r="B1673" s="12"/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4" t="s">
        <v>54</v>
      </c>
      <c r="P1673" s="14"/>
      <c r="Q1673" s="14"/>
      <c r="R1673" s="14"/>
      <c r="S1673" s="14"/>
      <c r="T1673" s="14"/>
      <c r="U1673" s="14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24"/>
    </row>
    <row r="1674" spans="1:37" x14ac:dyDescent="0.25">
      <c r="A1674" s="2"/>
      <c r="B1674" s="3"/>
      <c r="C1674" s="3"/>
      <c r="D1674" s="3"/>
      <c r="E1674" s="3"/>
      <c r="F1674" s="4"/>
      <c r="G1674" s="2"/>
      <c r="H1674" s="3"/>
      <c r="I1674" s="3"/>
      <c r="J1674" s="3"/>
      <c r="K1674" s="3"/>
      <c r="L1674" s="3"/>
      <c r="M1674" s="3"/>
      <c r="N1674" s="4"/>
      <c r="O1674" s="2"/>
      <c r="P1674" s="3"/>
      <c r="Q1674" s="3"/>
      <c r="R1674" s="3"/>
      <c r="S1674" s="3"/>
      <c r="T1674" s="3"/>
      <c r="U1674" s="4"/>
      <c r="V1674" s="8">
        <f>ROUND(38.25,2)</f>
        <v>38.25</v>
      </c>
      <c r="W1674" s="9"/>
      <c r="X1674" s="9"/>
      <c r="Y1674" s="9"/>
      <c r="Z1674" s="9"/>
      <c r="AA1674" s="10"/>
      <c r="AB1674" s="8">
        <f>ROUND(964.2825,2)</f>
        <v>964.28</v>
      </c>
      <c r="AC1674" s="9"/>
      <c r="AD1674" s="9"/>
      <c r="AE1674" s="9"/>
      <c r="AF1674" s="10"/>
      <c r="AG1674" s="8">
        <f>ROUND(0,2)</f>
        <v>0</v>
      </c>
      <c r="AH1674" s="9"/>
      <c r="AI1674" s="9"/>
      <c r="AJ1674" s="9"/>
      <c r="AK1674" s="10"/>
    </row>
    <row r="1675" spans="1:37" x14ac:dyDescent="0.25">
      <c r="A1675" s="11"/>
      <c r="B1675" s="12"/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4"/>
      <c r="P1675" s="14"/>
      <c r="Q1675" s="14"/>
      <c r="R1675" s="14"/>
      <c r="S1675" s="14"/>
      <c r="T1675" s="14"/>
      <c r="U1675" s="14"/>
      <c r="V1675" s="15">
        <f>ROUND(38.25,2)</f>
        <v>38.25</v>
      </c>
      <c r="W1675" s="15"/>
      <c r="X1675" s="15"/>
      <c r="Y1675" s="15"/>
      <c r="Z1675" s="15"/>
      <c r="AA1675" s="15"/>
      <c r="AB1675" s="15">
        <f>ROUND(964.2825,2)</f>
        <v>964.28</v>
      </c>
      <c r="AC1675" s="15"/>
      <c r="AD1675" s="15"/>
      <c r="AE1675" s="15"/>
      <c r="AF1675" s="15"/>
      <c r="AG1675" s="15">
        <f>ROUND(0,2)</f>
        <v>0</v>
      </c>
      <c r="AH1675" s="15"/>
      <c r="AI1675" s="15"/>
      <c r="AJ1675" s="15"/>
      <c r="AK1675" s="16"/>
    </row>
    <row r="1676" spans="1:37" x14ac:dyDescent="0.25">
      <c r="A1676" s="20"/>
      <c r="B1676" s="21"/>
      <c r="C1676" s="21"/>
      <c r="D1676" s="21"/>
      <c r="E1676" s="21"/>
      <c r="F1676" s="21"/>
      <c r="G1676" s="21" t="s">
        <v>107</v>
      </c>
      <c r="H1676" s="21"/>
      <c r="I1676" s="21"/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/>
      <c r="AA1676" s="21"/>
      <c r="AB1676" s="21"/>
      <c r="AC1676" s="21"/>
      <c r="AD1676" s="21"/>
      <c r="AE1676" s="21"/>
      <c r="AF1676" s="21"/>
      <c r="AG1676" s="21"/>
      <c r="AH1676" s="21"/>
      <c r="AI1676" s="21"/>
      <c r="AJ1676" s="21"/>
      <c r="AK1676" s="22"/>
    </row>
    <row r="1677" spans="1:37" x14ac:dyDescent="0.25">
      <c r="A1677" s="11"/>
      <c r="B1677" s="12"/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4" t="s">
        <v>54</v>
      </c>
      <c r="P1677" s="14"/>
      <c r="Q1677" s="14"/>
      <c r="R1677" s="14"/>
      <c r="S1677" s="14"/>
      <c r="T1677" s="14"/>
      <c r="U1677" s="14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24"/>
    </row>
    <row r="1678" spans="1:37" x14ac:dyDescent="0.25">
      <c r="A1678" s="2"/>
      <c r="B1678" s="3"/>
      <c r="C1678" s="3"/>
      <c r="D1678" s="3"/>
      <c r="E1678" s="3"/>
      <c r="F1678" s="4"/>
      <c r="G1678" s="2"/>
      <c r="H1678" s="3"/>
      <c r="I1678" s="3"/>
      <c r="J1678" s="3"/>
      <c r="K1678" s="3"/>
      <c r="L1678" s="3"/>
      <c r="M1678" s="3"/>
      <c r="N1678" s="4"/>
      <c r="O1678" s="2"/>
      <c r="P1678" s="3"/>
      <c r="Q1678" s="3"/>
      <c r="R1678" s="3"/>
      <c r="S1678" s="3"/>
      <c r="T1678" s="3"/>
      <c r="U1678" s="4"/>
      <c r="V1678" s="8">
        <f>ROUND(38.25,2)</f>
        <v>38.25</v>
      </c>
      <c r="W1678" s="9"/>
      <c r="X1678" s="9"/>
      <c r="Y1678" s="9"/>
      <c r="Z1678" s="9"/>
      <c r="AA1678" s="10"/>
      <c r="AB1678" s="8">
        <f>ROUND(964.2825,2)</f>
        <v>964.28</v>
      </c>
      <c r="AC1678" s="9"/>
      <c r="AD1678" s="9"/>
      <c r="AE1678" s="9"/>
      <c r="AF1678" s="10"/>
      <c r="AG1678" s="8">
        <f>ROUND(0,2)</f>
        <v>0</v>
      </c>
      <c r="AH1678" s="9"/>
      <c r="AI1678" s="9"/>
      <c r="AJ1678" s="9"/>
      <c r="AK1678" s="10"/>
    </row>
    <row r="1679" spans="1:37" x14ac:dyDescent="0.25">
      <c r="A1679" s="11"/>
      <c r="B1679" s="12"/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4"/>
      <c r="P1679" s="14"/>
      <c r="Q1679" s="14"/>
      <c r="R1679" s="14"/>
      <c r="S1679" s="14"/>
      <c r="T1679" s="14"/>
      <c r="U1679" s="14"/>
      <c r="V1679" s="15">
        <f>ROUND(38.25,2)</f>
        <v>38.25</v>
      </c>
      <c r="W1679" s="15"/>
      <c r="X1679" s="15"/>
      <c r="Y1679" s="15"/>
      <c r="Z1679" s="15"/>
      <c r="AA1679" s="15"/>
      <c r="AB1679" s="15">
        <f>ROUND(964.2825,2)</f>
        <v>964.28</v>
      </c>
      <c r="AC1679" s="15"/>
      <c r="AD1679" s="15"/>
      <c r="AE1679" s="15"/>
      <c r="AF1679" s="15"/>
      <c r="AG1679" s="15">
        <f>ROUND(0,2)</f>
        <v>0</v>
      </c>
      <c r="AH1679" s="15"/>
      <c r="AI1679" s="15"/>
      <c r="AJ1679" s="15"/>
      <c r="AK1679" s="16"/>
    </row>
    <row r="1680" spans="1:37" x14ac:dyDescent="0.25">
      <c r="A1680" s="20"/>
      <c r="B1680" s="21"/>
      <c r="C1680" s="21"/>
      <c r="D1680" s="21"/>
      <c r="E1680" s="21"/>
      <c r="F1680" s="21"/>
      <c r="G1680" s="21" t="s">
        <v>105</v>
      </c>
      <c r="H1680" s="21"/>
      <c r="I1680" s="21"/>
      <c r="J1680" s="21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/>
      <c r="AA1680" s="21"/>
      <c r="AB1680" s="21"/>
      <c r="AC1680" s="21"/>
      <c r="AD1680" s="21"/>
      <c r="AE1680" s="21"/>
      <c r="AF1680" s="21"/>
      <c r="AG1680" s="21"/>
      <c r="AH1680" s="21"/>
      <c r="AI1680" s="21"/>
      <c r="AJ1680" s="21"/>
      <c r="AK1680" s="22"/>
    </row>
    <row r="1681" spans="1:37" x14ac:dyDescent="0.25">
      <c r="A1681" s="11"/>
      <c r="B1681" s="12"/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4" t="s">
        <v>54</v>
      </c>
      <c r="P1681" s="14"/>
      <c r="Q1681" s="14"/>
      <c r="R1681" s="14"/>
      <c r="S1681" s="14"/>
      <c r="T1681" s="14"/>
      <c r="U1681" s="14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24"/>
    </row>
    <row r="1682" spans="1:37" x14ac:dyDescent="0.25">
      <c r="A1682" s="2"/>
      <c r="B1682" s="3"/>
      <c r="C1682" s="3"/>
      <c r="D1682" s="3"/>
      <c r="E1682" s="3"/>
      <c r="F1682" s="4"/>
      <c r="G1682" s="2"/>
      <c r="H1682" s="3"/>
      <c r="I1682" s="3"/>
      <c r="J1682" s="3"/>
      <c r="K1682" s="3"/>
      <c r="L1682" s="3"/>
      <c r="M1682" s="3"/>
      <c r="N1682" s="4"/>
      <c r="O1682" s="2"/>
      <c r="P1682" s="3"/>
      <c r="Q1682" s="3"/>
      <c r="R1682" s="3"/>
      <c r="S1682" s="3"/>
      <c r="T1682" s="3"/>
      <c r="U1682" s="4"/>
      <c r="V1682" s="8">
        <f>ROUND(38.25,2)</f>
        <v>38.25</v>
      </c>
      <c r="W1682" s="9"/>
      <c r="X1682" s="9"/>
      <c r="Y1682" s="9"/>
      <c r="Z1682" s="9"/>
      <c r="AA1682" s="10"/>
      <c r="AB1682" s="8">
        <f>ROUND(964.2825,2)</f>
        <v>964.28</v>
      </c>
      <c r="AC1682" s="9"/>
      <c r="AD1682" s="9"/>
      <c r="AE1682" s="9"/>
      <c r="AF1682" s="10"/>
      <c r="AG1682" s="8">
        <f>ROUND(0,2)</f>
        <v>0</v>
      </c>
      <c r="AH1682" s="9"/>
      <c r="AI1682" s="9"/>
      <c r="AJ1682" s="9"/>
      <c r="AK1682" s="10"/>
    </row>
    <row r="1683" spans="1:37" x14ac:dyDescent="0.25">
      <c r="A1683" s="11"/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4"/>
      <c r="P1683" s="14"/>
      <c r="Q1683" s="14"/>
      <c r="R1683" s="14"/>
      <c r="S1683" s="14"/>
      <c r="T1683" s="14"/>
      <c r="U1683" s="14"/>
      <c r="V1683" s="15">
        <f>ROUND(38.25,2)</f>
        <v>38.25</v>
      </c>
      <c r="W1683" s="15"/>
      <c r="X1683" s="15"/>
      <c r="Y1683" s="15"/>
      <c r="Z1683" s="15"/>
      <c r="AA1683" s="15"/>
      <c r="AB1683" s="15">
        <f>ROUND(964.2825,2)</f>
        <v>964.28</v>
      </c>
      <c r="AC1683" s="15"/>
      <c r="AD1683" s="15"/>
      <c r="AE1683" s="15"/>
      <c r="AF1683" s="15"/>
      <c r="AG1683" s="15">
        <f>ROUND(0,2)</f>
        <v>0</v>
      </c>
      <c r="AH1683" s="15"/>
      <c r="AI1683" s="15"/>
      <c r="AJ1683" s="15"/>
      <c r="AK1683" s="16"/>
    </row>
    <row r="1684" spans="1:37" x14ac:dyDescent="0.25">
      <c r="A1684" s="20"/>
      <c r="B1684" s="21"/>
      <c r="C1684" s="21"/>
      <c r="D1684" s="21"/>
      <c r="E1684" s="21"/>
      <c r="F1684" s="21"/>
      <c r="G1684" s="21" t="s">
        <v>108</v>
      </c>
      <c r="H1684" s="21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  <c r="AA1684" s="21"/>
      <c r="AB1684" s="21"/>
      <c r="AC1684" s="21"/>
      <c r="AD1684" s="21"/>
      <c r="AE1684" s="21"/>
      <c r="AF1684" s="21"/>
      <c r="AG1684" s="21"/>
      <c r="AH1684" s="21"/>
      <c r="AI1684" s="21"/>
      <c r="AJ1684" s="21"/>
      <c r="AK1684" s="22"/>
    </row>
    <row r="1685" spans="1:37" x14ac:dyDescent="0.25">
      <c r="A1685" s="11"/>
      <c r="B1685" s="12"/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4" t="s">
        <v>54</v>
      </c>
      <c r="P1685" s="14"/>
      <c r="Q1685" s="14"/>
      <c r="R1685" s="14"/>
      <c r="S1685" s="14"/>
      <c r="T1685" s="14"/>
      <c r="U1685" s="14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24"/>
    </row>
    <row r="1686" spans="1:37" x14ac:dyDescent="0.25">
      <c r="A1686" s="2"/>
      <c r="B1686" s="3"/>
      <c r="C1686" s="3"/>
      <c r="D1686" s="3"/>
      <c r="E1686" s="3"/>
      <c r="F1686" s="4"/>
      <c r="G1686" s="2"/>
      <c r="H1686" s="3"/>
      <c r="I1686" s="3"/>
      <c r="J1686" s="3"/>
      <c r="K1686" s="3"/>
      <c r="L1686" s="3"/>
      <c r="M1686" s="3"/>
      <c r="N1686" s="4"/>
      <c r="O1686" s="2"/>
      <c r="P1686" s="3"/>
      <c r="Q1686" s="3"/>
      <c r="R1686" s="3"/>
      <c r="S1686" s="3"/>
      <c r="T1686" s="3"/>
      <c r="U1686" s="4"/>
      <c r="V1686" s="8">
        <f>ROUND(38.25,2)</f>
        <v>38.25</v>
      </c>
      <c r="W1686" s="9"/>
      <c r="X1686" s="9"/>
      <c r="Y1686" s="9"/>
      <c r="Z1686" s="9"/>
      <c r="AA1686" s="10"/>
      <c r="AB1686" s="8">
        <f>ROUND(964.2825,2)</f>
        <v>964.28</v>
      </c>
      <c r="AC1686" s="9"/>
      <c r="AD1686" s="9"/>
      <c r="AE1686" s="9"/>
      <c r="AF1686" s="10"/>
      <c r="AG1686" s="8">
        <f>ROUND(0,2)</f>
        <v>0</v>
      </c>
      <c r="AH1686" s="9"/>
      <c r="AI1686" s="9"/>
      <c r="AJ1686" s="9"/>
      <c r="AK1686" s="10"/>
    </row>
    <row r="1687" spans="1:37" x14ac:dyDescent="0.25">
      <c r="A1687" s="11"/>
      <c r="B1687" s="12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4"/>
      <c r="P1687" s="14"/>
      <c r="Q1687" s="14"/>
      <c r="R1687" s="14"/>
      <c r="S1687" s="14"/>
      <c r="T1687" s="14"/>
      <c r="U1687" s="14"/>
      <c r="V1687" s="15">
        <f>ROUND(38.25,2)</f>
        <v>38.25</v>
      </c>
      <c r="W1687" s="15"/>
      <c r="X1687" s="15"/>
      <c r="Y1687" s="15"/>
      <c r="Z1687" s="15"/>
      <c r="AA1687" s="15"/>
      <c r="AB1687" s="15">
        <f>ROUND(964.2825,2)</f>
        <v>964.28</v>
      </c>
      <c r="AC1687" s="15"/>
      <c r="AD1687" s="15"/>
      <c r="AE1687" s="15"/>
      <c r="AF1687" s="15"/>
      <c r="AG1687" s="15">
        <f>ROUND(0,2)</f>
        <v>0</v>
      </c>
      <c r="AH1687" s="15"/>
      <c r="AI1687" s="15"/>
      <c r="AJ1687" s="15"/>
      <c r="AK1687" s="16"/>
    </row>
    <row r="1688" spans="1:37" x14ac:dyDescent="0.25">
      <c r="A1688" s="20"/>
      <c r="B1688" s="21"/>
      <c r="C1688" s="21"/>
      <c r="D1688" s="21"/>
      <c r="E1688" s="21"/>
      <c r="F1688" s="21"/>
      <c r="G1688" s="21" t="s">
        <v>104</v>
      </c>
      <c r="H1688" s="21"/>
      <c r="I1688" s="21"/>
      <c r="J1688" s="21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  <c r="AA1688" s="21"/>
      <c r="AB1688" s="21"/>
      <c r="AC1688" s="21"/>
      <c r="AD1688" s="21"/>
      <c r="AE1688" s="21"/>
      <c r="AF1688" s="21"/>
      <c r="AG1688" s="21"/>
      <c r="AH1688" s="21"/>
      <c r="AI1688" s="21"/>
      <c r="AJ1688" s="21"/>
      <c r="AK1688" s="22"/>
    </row>
    <row r="1689" spans="1:37" x14ac:dyDescent="0.25">
      <c r="A1689" s="11"/>
      <c r="B1689" s="12"/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4" t="s">
        <v>54</v>
      </c>
      <c r="P1689" s="14"/>
      <c r="Q1689" s="14"/>
      <c r="R1689" s="14"/>
      <c r="S1689" s="14"/>
      <c r="T1689" s="14"/>
      <c r="U1689" s="14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24"/>
    </row>
    <row r="1690" spans="1:37" x14ac:dyDescent="0.25">
      <c r="A1690" s="2"/>
      <c r="B1690" s="3"/>
      <c r="C1690" s="3"/>
      <c r="D1690" s="3"/>
      <c r="E1690" s="3"/>
      <c r="F1690" s="4"/>
      <c r="G1690" s="2"/>
      <c r="H1690" s="3"/>
      <c r="I1690" s="3"/>
      <c r="J1690" s="3"/>
      <c r="K1690" s="3"/>
      <c r="L1690" s="3"/>
      <c r="M1690" s="3"/>
      <c r="N1690" s="4"/>
      <c r="O1690" s="2"/>
      <c r="P1690" s="3"/>
      <c r="Q1690" s="3"/>
      <c r="R1690" s="3"/>
      <c r="S1690" s="3"/>
      <c r="T1690" s="3"/>
      <c r="U1690" s="4"/>
      <c r="V1690" s="8">
        <f>ROUND(38.25,2)</f>
        <v>38.25</v>
      </c>
      <c r="W1690" s="9"/>
      <c r="X1690" s="9"/>
      <c r="Y1690" s="9"/>
      <c r="Z1690" s="9"/>
      <c r="AA1690" s="10"/>
      <c r="AB1690" s="8">
        <f>ROUND(964.2825,2)</f>
        <v>964.28</v>
      </c>
      <c r="AC1690" s="9"/>
      <c r="AD1690" s="9"/>
      <c r="AE1690" s="9"/>
      <c r="AF1690" s="10"/>
      <c r="AG1690" s="8">
        <f>ROUND(0,2)</f>
        <v>0</v>
      </c>
      <c r="AH1690" s="9"/>
      <c r="AI1690" s="9"/>
      <c r="AJ1690" s="9"/>
      <c r="AK1690" s="10"/>
    </row>
    <row r="1691" spans="1:37" x14ac:dyDescent="0.25">
      <c r="A1691" s="11"/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4"/>
      <c r="P1691" s="14"/>
      <c r="Q1691" s="14"/>
      <c r="R1691" s="14"/>
      <c r="S1691" s="14"/>
      <c r="T1691" s="14"/>
      <c r="U1691" s="14"/>
      <c r="V1691" s="15">
        <f>ROUND(38.25,2)</f>
        <v>38.25</v>
      </c>
      <c r="W1691" s="15"/>
      <c r="X1691" s="15"/>
      <c r="Y1691" s="15"/>
      <c r="Z1691" s="15"/>
      <c r="AA1691" s="15"/>
      <c r="AB1691" s="15">
        <f>ROUND(964.2825,2)</f>
        <v>964.28</v>
      </c>
      <c r="AC1691" s="15"/>
      <c r="AD1691" s="15"/>
      <c r="AE1691" s="15"/>
      <c r="AF1691" s="15"/>
      <c r="AG1691" s="15">
        <f>ROUND(0,2)</f>
        <v>0</v>
      </c>
      <c r="AH1691" s="15"/>
      <c r="AI1691" s="15"/>
      <c r="AJ1691" s="15"/>
      <c r="AK1691" s="16"/>
    </row>
    <row r="1692" spans="1:37" x14ac:dyDescent="0.25">
      <c r="A1692" s="20"/>
      <c r="B1692" s="21"/>
      <c r="C1692" s="21"/>
      <c r="D1692" s="21"/>
      <c r="E1692" s="21"/>
      <c r="F1692" s="21"/>
      <c r="G1692" s="21" t="s">
        <v>56</v>
      </c>
      <c r="H1692" s="21"/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  <c r="AA1692" s="21"/>
      <c r="AB1692" s="21"/>
      <c r="AC1692" s="21"/>
      <c r="AD1692" s="21"/>
      <c r="AE1692" s="21"/>
      <c r="AF1692" s="21"/>
      <c r="AG1692" s="21"/>
      <c r="AH1692" s="21"/>
      <c r="AI1692" s="21"/>
      <c r="AJ1692" s="21"/>
      <c r="AK1692" s="22"/>
    </row>
    <row r="1693" spans="1:37" x14ac:dyDescent="0.25">
      <c r="A1693" s="11"/>
      <c r="B1693" s="12"/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4" t="s">
        <v>54</v>
      </c>
      <c r="P1693" s="14"/>
      <c r="Q1693" s="14"/>
      <c r="R1693" s="14"/>
      <c r="S1693" s="14"/>
      <c r="T1693" s="14"/>
      <c r="U1693" s="14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24"/>
    </row>
    <row r="1694" spans="1:37" x14ac:dyDescent="0.25">
      <c r="A1694" s="2"/>
      <c r="B1694" s="3"/>
      <c r="C1694" s="3"/>
      <c r="D1694" s="3"/>
      <c r="E1694" s="3"/>
      <c r="F1694" s="4"/>
      <c r="G1694" s="2"/>
      <c r="H1694" s="3"/>
      <c r="I1694" s="3"/>
      <c r="J1694" s="3"/>
      <c r="K1694" s="3"/>
      <c r="L1694" s="3"/>
      <c r="M1694" s="3"/>
      <c r="N1694" s="4"/>
      <c r="O1694" s="2"/>
      <c r="P1694" s="3"/>
      <c r="Q1694" s="3"/>
      <c r="R1694" s="3"/>
      <c r="S1694" s="3"/>
      <c r="T1694" s="3"/>
      <c r="U1694" s="4"/>
      <c r="V1694" s="8">
        <f>ROUND(8,2)</f>
        <v>8</v>
      </c>
      <c r="W1694" s="9"/>
      <c r="X1694" s="9"/>
      <c r="Y1694" s="9"/>
      <c r="Z1694" s="9"/>
      <c r="AA1694" s="10"/>
      <c r="AB1694" s="8">
        <f>ROUND(0,2)</f>
        <v>0</v>
      </c>
      <c r="AC1694" s="9"/>
      <c r="AD1694" s="9"/>
      <c r="AE1694" s="9"/>
      <c r="AF1694" s="10"/>
      <c r="AG1694" s="8">
        <f>ROUND(0,2)</f>
        <v>0</v>
      </c>
      <c r="AH1694" s="9"/>
      <c r="AI1694" s="9"/>
      <c r="AJ1694" s="9"/>
      <c r="AK1694" s="10"/>
    </row>
    <row r="1695" spans="1:37" x14ac:dyDescent="0.25">
      <c r="A1695" s="11"/>
      <c r="B1695" s="12"/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4"/>
      <c r="P1695" s="14"/>
      <c r="Q1695" s="14"/>
      <c r="R1695" s="14"/>
      <c r="S1695" s="14"/>
      <c r="T1695" s="14"/>
      <c r="U1695" s="14"/>
      <c r="V1695" s="15">
        <f>ROUND(8,2)</f>
        <v>8</v>
      </c>
      <c r="W1695" s="15"/>
      <c r="X1695" s="15"/>
      <c r="Y1695" s="15"/>
      <c r="Z1695" s="15"/>
      <c r="AA1695" s="15"/>
      <c r="AB1695" s="15">
        <f>ROUND(0,2)</f>
        <v>0</v>
      </c>
      <c r="AC1695" s="15"/>
      <c r="AD1695" s="15"/>
      <c r="AE1695" s="15"/>
      <c r="AF1695" s="15"/>
      <c r="AG1695" s="15">
        <f>ROUND(0,2)</f>
        <v>0</v>
      </c>
      <c r="AH1695" s="15"/>
      <c r="AI1695" s="15"/>
      <c r="AJ1695" s="15"/>
      <c r="AK1695" s="16"/>
    </row>
    <row r="1696" spans="1:37" x14ac:dyDescent="0.25">
      <c r="A1696" s="20" t="s">
        <v>120</v>
      </c>
      <c r="B1696" s="21"/>
      <c r="C1696" s="21"/>
      <c r="D1696" s="21"/>
      <c r="E1696" s="21"/>
      <c r="F1696" s="21"/>
      <c r="G1696" s="21"/>
      <c r="H1696" s="21"/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  <c r="AA1696" s="21"/>
      <c r="AB1696" s="21"/>
      <c r="AC1696" s="21"/>
      <c r="AD1696" s="21"/>
      <c r="AE1696" s="21"/>
      <c r="AF1696" s="21"/>
      <c r="AG1696" s="21"/>
      <c r="AH1696" s="21"/>
      <c r="AI1696" s="21"/>
      <c r="AJ1696" s="21"/>
      <c r="AK1696" s="22"/>
    </row>
    <row r="1697" spans="1:37" x14ac:dyDescent="0.25">
      <c r="A1697" s="20"/>
      <c r="B1697" s="21"/>
      <c r="C1697" s="21"/>
      <c r="D1697" s="21"/>
      <c r="E1697" s="21"/>
      <c r="F1697" s="21"/>
      <c r="G1697" s="21" t="s">
        <v>110</v>
      </c>
      <c r="H1697" s="21"/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  <c r="AA1697" s="21"/>
      <c r="AB1697" s="21"/>
      <c r="AC1697" s="21"/>
      <c r="AD1697" s="21"/>
      <c r="AE1697" s="21"/>
      <c r="AF1697" s="21"/>
      <c r="AG1697" s="21"/>
      <c r="AH1697" s="21"/>
      <c r="AI1697" s="21"/>
      <c r="AJ1697" s="21"/>
      <c r="AK1697" s="22"/>
    </row>
    <row r="1698" spans="1:37" x14ac:dyDescent="0.25">
      <c r="A1698" s="11"/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4" t="s">
        <v>32</v>
      </c>
      <c r="P1698" s="14"/>
      <c r="Q1698" s="14"/>
      <c r="R1698" s="14"/>
      <c r="S1698" s="14"/>
      <c r="T1698" s="14"/>
      <c r="U1698" s="14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24"/>
    </row>
    <row r="1699" spans="1:37" x14ac:dyDescent="0.25">
      <c r="A1699" s="2"/>
      <c r="B1699" s="3"/>
      <c r="C1699" s="3"/>
      <c r="D1699" s="3"/>
      <c r="E1699" s="3"/>
      <c r="F1699" s="4"/>
      <c r="G1699" s="2"/>
      <c r="H1699" s="3"/>
      <c r="I1699" s="3"/>
      <c r="J1699" s="3"/>
      <c r="K1699" s="3"/>
      <c r="L1699" s="3"/>
      <c r="M1699" s="3"/>
      <c r="N1699" s="4"/>
      <c r="O1699" s="2"/>
      <c r="P1699" s="3"/>
      <c r="Q1699" s="3"/>
      <c r="R1699" s="3"/>
      <c r="S1699" s="3"/>
      <c r="T1699" s="3"/>
      <c r="U1699" s="4"/>
      <c r="V1699" s="8">
        <f>ROUND(40,2)</f>
        <v>40</v>
      </c>
      <c r="W1699" s="9"/>
      <c r="X1699" s="9"/>
      <c r="Y1699" s="9"/>
      <c r="Z1699" s="9"/>
      <c r="AA1699" s="10"/>
      <c r="AB1699" s="8">
        <f>ROUND(1036.8,2)</f>
        <v>1036.8</v>
      </c>
      <c r="AC1699" s="9"/>
      <c r="AD1699" s="9"/>
      <c r="AE1699" s="9"/>
      <c r="AF1699" s="10"/>
      <c r="AG1699" s="8">
        <f>ROUND(0,2)</f>
        <v>0</v>
      </c>
      <c r="AH1699" s="9"/>
      <c r="AI1699" s="9"/>
      <c r="AJ1699" s="9"/>
      <c r="AK1699" s="10"/>
    </row>
    <row r="1700" spans="1:37" x14ac:dyDescent="0.25">
      <c r="A1700" s="11"/>
      <c r="B1700" s="12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4"/>
      <c r="P1700" s="14"/>
      <c r="Q1700" s="14"/>
      <c r="R1700" s="14"/>
      <c r="S1700" s="14"/>
      <c r="T1700" s="14"/>
      <c r="U1700" s="14"/>
      <c r="V1700" s="15">
        <f>ROUND(40,2)</f>
        <v>40</v>
      </c>
      <c r="W1700" s="15"/>
      <c r="X1700" s="15"/>
      <c r="Y1700" s="15"/>
      <c r="Z1700" s="15"/>
      <c r="AA1700" s="15"/>
      <c r="AB1700" s="15">
        <f>ROUND(1036.8,2)</f>
        <v>1036.8</v>
      </c>
      <c r="AC1700" s="15"/>
      <c r="AD1700" s="15"/>
      <c r="AE1700" s="15"/>
      <c r="AF1700" s="15"/>
      <c r="AG1700" s="15">
        <f>ROUND(0,2)</f>
        <v>0</v>
      </c>
      <c r="AH1700" s="15"/>
      <c r="AI1700" s="15"/>
      <c r="AJ1700" s="15"/>
      <c r="AK1700" s="16"/>
    </row>
    <row r="1701" spans="1:37" x14ac:dyDescent="0.25">
      <c r="A1701" s="11"/>
      <c r="B1701" s="12"/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4" t="s">
        <v>41</v>
      </c>
      <c r="P1701" s="14"/>
      <c r="Q1701" s="14"/>
      <c r="R1701" s="14"/>
      <c r="S1701" s="14"/>
      <c r="T1701" s="14"/>
      <c r="U1701" s="14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24"/>
    </row>
    <row r="1702" spans="1:37" x14ac:dyDescent="0.25">
      <c r="A1702" s="2"/>
      <c r="B1702" s="3"/>
      <c r="C1702" s="3"/>
      <c r="D1702" s="3"/>
      <c r="E1702" s="3"/>
      <c r="F1702" s="4"/>
      <c r="G1702" s="2"/>
      <c r="H1702" s="3"/>
      <c r="I1702" s="3"/>
      <c r="J1702" s="3"/>
      <c r="K1702" s="3"/>
      <c r="L1702" s="3"/>
      <c r="M1702" s="3"/>
      <c r="N1702" s="4"/>
      <c r="O1702" s="2"/>
      <c r="P1702" s="3"/>
      <c r="Q1702" s="3"/>
      <c r="R1702" s="3"/>
      <c r="S1702" s="3"/>
      <c r="T1702" s="3"/>
      <c r="U1702" s="4"/>
      <c r="V1702" s="8">
        <f>ROUND(40,2)</f>
        <v>40</v>
      </c>
      <c r="W1702" s="9"/>
      <c r="X1702" s="9"/>
      <c r="Y1702" s="9"/>
      <c r="Z1702" s="9"/>
      <c r="AA1702" s="10"/>
      <c r="AB1702" s="8">
        <f>ROUND(980,2)</f>
        <v>980</v>
      </c>
      <c r="AC1702" s="9"/>
      <c r="AD1702" s="9"/>
      <c r="AE1702" s="9"/>
      <c r="AF1702" s="10"/>
      <c r="AG1702" s="8">
        <f>ROUND(0,2)</f>
        <v>0</v>
      </c>
      <c r="AH1702" s="9"/>
      <c r="AI1702" s="9"/>
      <c r="AJ1702" s="9"/>
      <c r="AK1702" s="10"/>
    </row>
    <row r="1703" spans="1:37" x14ac:dyDescent="0.25">
      <c r="A1703" s="11"/>
      <c r="B1703" s="12"/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4"/>
      <c r="P1703" s="14"/>
      <c r="Q1703" s="14"/>
      <c r="R1703" s="14"/>
      <c r="S1703" s="14"/>
      <c r="T1703" s="14"/>
      <c r="U1703" s="14"/>
      <c r="V1703" s="15">
        <f>ROUND(40,2)</f>
        <v>40</v>
      </c>
      <c r="W1703" s="15"/>
      <c r="X1703" s="15"/>
      <c r="Y1703" s="15"/>
      <c r="Z1703" s="15"/>
      <c r="AA1703" s="15"/>
      <c r="AB1703" s="15">
        <f>ROUND(980,2)</f>
        <v>980</v>
      </c>
      <c r="AC1703" s="15"/>
      <c r="AD1703" s="15"/>
      <c r="AE1703" s="15"/>
      <c r="AF1703" s="15"/>
      <c r="AG1703" s="15">
        <f>ROUND(0,2)</f>
        <v>0</v>
      </c>
      <c r="AH1703" s="15"/>
      <c r="AI1703" s="15"/>
      <c r="AJ1703" s="15"/>
      <c r="AK1703" s="16"/>
    </row>
    <row r="1704" spans="1:37" x14ac:dyDescent="0.25">
      <c r="A1704" s="11"/>
      <c r="B1704" s="12"/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4" t="s">
        <v>48</v>
      </c>
      <c r="P1704" s="14"/>
      <c r="Q1704" s="14"/>
      <c r="R1704" s="14"/>
      <c r="S1704" s="14"/>
      <c r="T1704" s="14"/>
      <c r="U1704" s="14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24"/>
    </row>
    <row r="1705" spans="1:37" x14ac:dyDescent="0.25">
      <c r="A1705" s="2"/>
      <c r="B1705" s="3"/>
      <c r="C1705" s="3"/>
      <c r="D1705" s="3"/>
      <c r="E1705" s="3"/>
      <c r="F1705" s="4"/>
      <c r="G1705" s="2"/>
      <c r="H1705" s="3"/>
      <c r="I1705" s="3"/>
      <c r="J1705" s="3"/>
      <c r="K1705" s="3"/>
      <c r="L1705" s="3"/>
      <c r="M1705" s="3"/>
      <c r="N1705" s="4"/>
      <c r="O1705" s="2"/>
      <c r="P1705" s="3"/>
      <c r="Q1705" s="3"/>
      <c r="R1705" s="3"/>
      <c r="S1705" s="3"/>
      <c r="T1705" s="3"/>
      <c r="U1705" s="4"/>
      <c r="V1705" s="8">
        <f>ROUND(40,2)</f>
        <v>40</v>
      </c>
      <c r="W1705" s="9"/>
      <c r="X1705" s="9"/>
      <c r="Y1705" s="9"/>
      <c r="Z1705" s="9"/>
      <c r="AA1705" s="10"/>
      <c r="AB1705" s="8">
        <f>ROUND(1036.8,2)</f>
        <v>1036.8</v>
      </c>
      <c r="AC1705" s="9"/>
      <c r="AD1705" s="9"/>
      <c r="AE1705" s="9"/>
      <c r="AF1705" s="10"/>
      <c r="AG1705" s="8">
        <f>ROUND(0,2)</f>
        <v>0</v>
      </c>
      <c r="AH1705" s="9"/>
      <c r="AI1705" s="9"/>
      <c r="AJ1705" s="9"/>
      <c r="AK1705" s="10"/>
    </row>
    <row r="1706" spans="1:37" x14ac:dyDescent="0.25">
      <c r="A1706" s="11"/>
      <c r="B1706" s="12"/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4"/>
      <c r="P1706" s="14"/>
      <c r="Q1706" s="14"/>
      <c r="R1706" s="14"/>
      <c r="S1706" s="14"/>
      <c r="T1706" s="14"/>
      <c r="U1706" s="14"/>
      <c r="V1706" s="15">
        <f>ROUND(40,2)</f>
        <v>40</v>
      </c>
      <c r="W1706" s="15"/>
      <c r="X1706" s="15"/>
      <c r="Y1706" s="15"/>
      <c r="Z1706" s="15"/>
      <c r="AA1706" s="15"/>
      <c r="AB1706" s="15">
        <f>ROUND(1036.8,2)</f>
        <v>1036.8</v>
      </c>
      <c r="AC1706" s="15"/>
      <c r="AD1706" s="15"/>
      <c r="AE1706" s="15"/>
      <c r="AF1706" s="15"/>
      <c r="AG1706" s="15">
        <f>ROUND(0,2)</f>
        <v>0</v>
      </c>
      <c r="AH1706" s="15"/>
      <c r="AI1706" s="15"/>
      <c r="AJ1706" s="15"/>
      <c r="AK1706" s="16"/>
    </row>
    <row r="1707" spans="1:37" x14ac:dyDescent="0.25">
      <c r="A1707" s="11"/>
      <c r="B1707" s="12"/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4" t="s">
        <v>74</v>
      </c>
      <c r="P1707" s="14"/>
      <c r="Q1707" s="14"/>
      <c r="R1707" s="14"/>
      <c r="S1707" s="14"/>
      <c r="T1707" s="14"/>
      <c r="U1707" s="14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24"/>
    </row>
    <row r="1708" spans="1:37" x14ac:dyDescent="0.25">
      <c r="A1708" s="2"/>
      <c r="B1708" s="3"/>
      <c r="C1708" s="3"/>
      <c r="D1708" s="3"/>
      <c r="E1708" s="3"/>
      <c r="F1708" s="4"/>
      <c r="G1708" s="2"/>
      <c r="H1708" s="3"/>
      <c r="I1708" s="3"/>
      <c r="J1708" s="3"/>
      <c r="K1708" s="3"/>
      <c r="L1708" s="3"/>
      <c r="M1708" s="3"/>
      <c r="N1708" s="4"/>
      <c r="O1708" s="2"/>
      <c r="P1708" s="3"/>
      <c r="Q1708" s="3"/>
      <c r="R1708" s="3"/>
      <c r="S1708" s="3"/>
      <c r="T1708" s="3"/>
      <c r="U1708" s="4"/>
      <c r="V1708" s="8">
        <f>ROUND(40,2)</f>
        <v>40</v>
      </c>
      <c r="W1708" s="9"/>
      <c r="X1708" s="9"/>
      <c r="Y1708" s="9"/>
      <c r="Z1708" s="9"/>
      <c r="AA1708" s="10"/>
      <c r="AB1708" s="8">
        <f>ROUND(1008.4,2)</f>
        <v>1008.4</v>
      </c>
      <c r="AC1708" s="9"/>
      <c r="AD1708" s="9"/>
      <c r="AE1708" s="9"/>
      <c r="AF1708" s="10"/>
      <c r="AG1708" s="8">
        <f>ROUND(0,2)</f>
        <v>0</v>
      </c>
      <c r="AH1708" s="9"/>
      <c r="AI1708" s="9"/>
      <c r="AJ1708" s="9"/>
      <c r="AK1708" s="10"/>
    </row>
    <row r="1709" spans="1:37" x14ac:dyDescent="0.25">
      <c r="A1709" s="11"/>
      <c r="B1709" s="12"/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4"/>
      <c r="P1709" s="14"/>
      <c r="Q1709" s="14"/>
      <c r="R1709" s="14"/>
      <c r="S1709" s="14"/>
      <c r="T1709" s="14"/>
      <c r="U1709" s="14"/>
      <c r="V1709" s="15">
        <f>ROUND(40,2)</f>
        <v>40</v>
      </c>
      <c r="W1709" s="15"/>
      <c r="X1709" s="15"/>
      <c r="Y1709" s="15"/>
      <c r="Z1709" s="15"/>
      <c r="AA1709" s="15"/>
      <c r="AB1709" s="15">
        <f>ROUND(1008.4,2)</f>
        <v>1008.4</v>
      </c>
      <c r="AC1709" s="15"/>
      <c r="AD1709" s="15"/>
      <c r="AE1709" s="15"/>
      <c r="AF1709" s="15"/>
      <c r="AG1709" s="15">
        <f>ROUND(0,2)</f>
        <v>0</v>
      </c>
      <c r="AH1709" s="15"/>
      <c r="AI1709" s="15"/>
      <c r="AJ1709" s="15"/>
      <c r="AK1709" s="16"/>
    </row>
    <row r="1710" spans="1:37" x14ac:dyDescent="0.25">
      <c r="A1710" s="11"/>
      <c r="B1710" s="12"/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4" t="s">
        <v>79</v>
      </c>
      <c r="P1710" s="14"/>
      <c r="Q1710" s="14"/>
      <c r="R1710" s="14"/>
      <c r="S1710" s="14"/>
      <c r="T1710" s="14"/>
      <c r="U1710" s="14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24"/>
    </row>
    <row r="1711" spans="1:37" x14ac:dyDescent="0.25">
      <c r="A1711" s="2"/>
      <c r="B1711" s="3"/>
      <c r="C1711" s="3"/>
      <c r="D1711" s="3"/>
      <c r="E1711" s="3"/>
      <c r="F1711" s="4"/>
      <c r="G1711" s="2"/>
      <c r="H1711" s="3"/>
      <c r="I1711" s="3"/>
      <c r="J1711" s="3"/>
      <c r="K1711" s="3"/>
      <c r="L1711" s="3"/>
      <c r="M1711" s="3"/>
      <c r="N1711" s="4"/>
      <c r="O1711" s="2"/>
      <c r="P1711" s="3"/>
      <c r="Q1711" s="3"/>
      <c r="R1711" s="3"/>
      <c r="S1711" s="3"/>
      <c r="T1711" s="3"/>
      <c r="U1711" s="4"/>
      <c r="V1711" s="8">
        <f>ROUND(40,2)</f>
        <v>40</v>
      </c>
      <c r="W1711" s="9"/>
      <c r="X1711" s="9"/>
      <c r="Y1711" s="9"/>
      <c r="Z1711" s="9"/>
      <c r="AA1711" s="10"/>
      <c r="AB1711" s="8">
        <f>ROUND(980,2)</f>
        <v>980</v>
      </c>
      <c r="AC1711" s="9"/>
      <c r="AD1711" s="9"/>
      <c r="AE1711" s="9"/>
      <c r="AF1711" s="10"/>
      <c r="AG1711" s="8">
        <f>ROUND(0,2)</f>
        <v>0</v>
      </c>
      <c r="AH1711" s="9"/>
      <c r="AI1711" s="9"/>
      <c r="AJ1711" s="9"/>
      <c r="AK1711" s="10"/>
    </row>
    <row r="1712" spans="1:37" x14ac:dyDescent="0.25">
      <c r="A1712" s="11"/>
      <c r="B1712" s="12"/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4"/>
      <c r="P1712" s="14"/>
      <c r="Q1712" s="14"/>
      <c r="R1712" s="14"/>
      <c r="S1712" s="14"/>
      <c r="T1712" s="14"/>
      <c r="U1712" s="14"/>
      <c r="V1712" s="15">
        <f>ROUND(40,2)</f>
        <v>40</v>
      </c>
      <c r="W1712" s="15"/>
      <c r="X1712" s="15"/>
      <c r="Y1712" s="15"/>
      <c r="Z1712" s="15"/>
      <c r="AA1712" s="15"/>
      <c r="AB1712" s="15">
        <f>ROUND(980,2)</f>
        <v>980</v>
      </c>
      <c r="AC1712" s="15"/>
      <c r="AD1712" s="15"/>
      <c r="AE1712" s="15"/>
      <c r="AF1712" s="15"/>
      <c r="AG1712" s="15">
        <f>ROUND(0,2)</f>
        <v>0</v>
      </c>
      <c r="AH1712" s="15"/>
      <c r="AI1712" s="15"/>
      <c r="AJ1712" s="15"/>
      <c r="AK1712" s="16"/>
    </row>
    <row r="1713" spans="1:37" x14ac:dyDescent="0.25">
      <c r="A1713" s="20"/>
      <c r="B1713" s="21"/>
      <c r="C1713" s="21"/>
      <c r="D1713" s="21"/>
      <c r="E1713" s="21"/>
      <c r="F1713" s="21"/>
      <c r="G1713" s="21" t="s">
        <v>112</v>
      </c>
      <c r="H1713" s="21"/>
      <c r="I1713" s="21"/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  <c r="Y1713" s="21"/>
      <c r="Z1713" s="21"/>
      <c r="AA1713" s="21"/>
      <c r="AB1713" s="21"/>
      <c r="AC1713" s="21"/>
      <c r="AD1713" s="21"/>
      <c r="AE1713" s="21"/>
      <c r="AF1713" s="21"/>
      <c r="AG1713" s="21"/>
      <c r="AH1713" s="21"/>
      <c r="AI1713" s="21"/>
      <c r="AJ1713" s="21"/>
      <c r="AK1713" s="22"/>
    </row>
    <row r="1714" spans="1:37" x14ac:dyDescent="0.25">
      <c r="A1714" s="11"/>
      <c r="B1714" s="12"/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4" t="s">
        <v>32</v>
      </c>
      <c r="P1714" s="14"/>
      <c r="Q1714" s="14"/>
      <c r="R1714" s="14"/>
      <c r="S1714" s="14"/>
      <c r="T1714" s="14"/>
      <c r="U1714" s="14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24"/>
    </row>
    <row r="1715" spans="1:37" x14ac:dyDescent="0.25">
      <c r="A1715" s="2"/>
      <c r="B1715" s="3"/>
      <c r="C1715" s="3"/>
      <c r="D1715" s="3"/>
      <c r="E1715" s="3"/>
      <c r="F1715" s="4"/>
      <c r="G1715" s="2"/>
      <c r="H1715" s="3"/>
      <c r="I1715" s="3"/>
      <c r="J1715" s="3"/>
      <c r="K1715" s="3"/>
      <c r="L1715" s="3"/>
      <c r="M1715" s="3"/>
      <c r="N1715" s="4"/>
      <c r="O1715" s="2"/>
      <c r="P1715" s="3"/>
      <c r="Q1715" s="3"/>
      <c r="R1715" s="3"/>
      <c r="S1715" s="3"/>
      <c r="T1715" s="3"/>
      <c r="U1715" s="4"/>
      <c r="V1715" s="8">
        <f>ROUND(10.25,2)</f>
        <v>10.25</v>
      </c>
      <c r="W1715" s="9"/>
      <c r="X1715" s="9"/>
      <c r="Y1715" s="9"/>
      <c r="Z1715" s="9"/>
      <c r="AA1715" s="10"/>
      <c r="AB1715" s="8">
        <f>ROUND(398.52,2)</f>
        <v>398.52</v>
      </c>
      <c r="AC1715" s="9"/>
      <c r="AD1715" s="9"/>
      <c r="AE1715" s="9"/>
      <c r="AF1715" s="10"/>
      <c r="AG1715" s="8">
        <f>ROUND(0,2)</f>
        <v>0</v>
      </c>
      <c r="AH1715" s="9"/>
      <c r="AI1715" s="9"/>
      <c r="AJ1715" s="9"/>
      <c r="AK1715" s="10"/>
    </row>
    <row r="1716" spans="1:37" x14ac:dyDescent="0.25">
      <c r="A1716" s="11"/>
      <c r="B1716" s="12"/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4"/>
      <c r="P1716" s="14"/>
      <c r="Q1716" s="14"/>
      <c r="R1716" s="14"/>
      <c r="S1716" s="14"/>
      <c r="T1716" s="14"/>
      <c r="U1716" s="14"/>
      <c r="V1716" s="15">
        <f>ROUND(10.25,2)</f>
        <v>10.25</v>
      </c>
      <c r="W1716" s="15"/>
      <c r="X1716" s="15"/>
      <c r="Y1716" s="15"/>
      <c r="Z1716" s="15"/>
      <c r="AA1716" s="15"/>
      <c r="AB1716" s="15">
        <f>ROUND(398.52,2)</f>
        <v>398.52</v>
      </c>
      <c r="AC1716" s="15"/>
      <c r="AD1716" s="15"/>
      <c r="AE1716" s="15"/>
      <c r="AF1716" s="15"/>
      <c r="AG1716" s="15">
        <f>ROUND(0,2)</f>
        <v>0</v>
      </c>
      <c r="AH1716" s="15"/>
      <c r="AI1716" s="15"/>
      <c r="AJ1716" s="15"/>
      <c r="AK1716" s="16"/>
    </row>
    <row r="1717" spans="1:37" x14ac:dyDescent="0.25">
      <c r="A1717" s="11"/>
      <c r="B1717" s="12"/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4" t="s">
        <v>41</v>
      </c>
      <c r="P1717" s="14"/>
      <c r="Q1717" s="14"/>
      <c r="R1717" s="14"/>
      <c r="S1717" s="14"/>
      <c r="T1717" s="14"/>
      <c r="U1717" s="14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24"/>
    </row>
    <row r="1718" spans="1:37" x14ac:dyDescent="0.25">
      <c r="A1718" s="2"/>
      <c r="B1718" s="3"/>
      <c r="C1718" s="3"/>
      <c r="D1718" s="3"/>
      <c r="E1718" s="3"/>
      <c r="F1718" s="4"/>
      <c r="G1718" s="2"/>
      <c r="H1718" s="3"/>
      <c r="I1718" s="3"/>
      <c r="J1718" s="3"/>
      <c r="K1718" s="3"/>
      <c r="L1718" s="3"/>
      <c r="M1718" s="3"/>
      <c r="N1718" s="4"/>
      <c r="O1718" s="2"/>
      <c r="P1718" s="3"/>
      <c r="Q1718" s="3"/>
      <c r="R1718" s="3"/>
      <c r="S1718" s="3"/>
      <c r="T1718" s="3"/>
      <c r="U1718" s="4"/>
      <c r="V1718" s="8">
        <f>ROUND(8,2)</f>
        <v>8</v>
      </c>
      <c r="W1718" s="9"/>
      <c r="X1718" s="9"/>
      <c r="Y1718" s="9"/>
      <c r="Z1718" s="9"/>
      <c r="AA1718" s="10"/>
      <c r="AB1718" s="8">
        <f>ROUND(294,2)</f>
        <v>294</v>
      </c>
      <c r="AC1718" s="9"/>
      <c r="AD1718" s="9"/>
      <c r="AE1718" s="9"/>
      <c r="AF1718" s="10"/>
      <c r="AG1718" s="8">
        <f>ROUND(0,2)</f>
        <v>0</v>
      </c>
      <c r="AH1718" s="9"/>
      <c r="AI1718" s="9"/>
      <c r="AJ1718" s="9"/>
      <c r="AK1718" s="10"/>
    </row>
    <row r="1719" spans="1:37" x14ac:dyDescent="0.25">
      <c r="A1719" s="11"/>
      <c r="B1719" s="12"/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4"/>
      <c r="P1719" s="14"/>
      <c r="Q1719" s="14"/>
      <c r="R1719" s="14"/>
      <c r="S1719" s="14"/>
      <c r="T1719" s="14"/>
      <c r="U1719" s="14"/>
      <c r="V1719" s="15">
        <f>ROUND(8,2)</f>
        <v>8</v>
      </c>
      <c r="W1719" s="15"/>
      <c r="X1719" s="15"/>
      <c r="Y1719" s="15"/>
      <c r="Z1719" s="15"/>
      <c r="AA1719" s="15"/>
      <c r="AB1719" s="15">
        <f>ROUND(294,2)</f>
        <v>294</v>
      </c>
      <c r="AC1719" s="15"/>
      <c r="AD1719" s="15"/>
      <c r="AE1719" s="15"/>
      <c r="AF1719" s="15"/>
      <c r="AG1719" s="15">
        <f>ROUND(0,2)</f>
        <v>0</v>
      </c>
      <c r="AH1719" s="15"/>
      <c r="AI1719" s="15"/>
      <c r="AJ1719" s="15"/>
      <c r="AK1719" s="16"/>
    </row>
    <row r="1720" spans="1:37" x14ac:dyDescent="0.25">
      <c r="A1720" s="11"/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4" t="s">
        <v>48</v>
      </c>
      <c r="P1720" s="14"/>
      <c r="Q1720" s="14"/>
      <c r="R1720" s="14"/>
      <c r="S1720" s="14"/>
      <c r="T1720" s="14"/>
      <c r="U1720" s="14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24"/>
    </row>
    <row r="1721" spans="1:37" x14ac:dyDescent="0.25">
      <c r="A1721" s="2"/>
      <c r="B1721" s="3"/>
      <c r="C1721" s="3"/>
      <c r="D1721" s="3"/>
      <c r="E1721" s="3"/>
      <c r="F1721" s="4"/>
      <c r="G1721" s="2"/>
      <c r="H1721" s="3"/>
      <c r="I1721" s="3"/>
      <c r="J1721" s="3"/>
      <c r="K1721" s="3"/>
      <c r="L1721" s="3"/>
      <c r="M1721" s="3"/>
      <c r="N1721" s="4"/>
      <c r="O1721" s="2"/>
      <c r="P1721" s="3"/>
      <c r="Q1721" s="3"/>
      <c r="R1721" s="3"/>
      <c r="S1721" s="3"/>
      <c r="T1721" s="3"/>
      <c r="U1721" s="4"/>
      <c r="V1721" s="8">
        <f>ROUND(10,2)</f>
        <v>10</v>
      </c>
      <c r="W1721" s="9"/>
      <c r="X1721" s="9"/>
      <c r="Y1721" s="9"/>
      <c r="Z1721" s="9"/>
      <c r="AA1721" s="10"/>
      <c r="AB1721" s="8">
        <f>ROUND(388.8,2)</f>
        <v>388.8</v>
      </c>
      <c r="AC1721" s="9"/>
      <c r="AD1721" s="9"/>
      <c r="AE1721" s="9"/>
      <c r="AF1721" s="10"/>
      <c r="AG1721" s="8">
        <f>ROUND(0,2)</f>
        <v>0</v>
      </c>
      <c r="AH1721" s="9"/>
      <c r="AI1721" s="9"/>
      <c r="AJ1721" s="9"/>
      <c r="AK1721" s="10"/>
    </row>
    <row r="1722" spans="1:37" x14ac:dyDescent="0.25">
      <c r="A1722" s="11"/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4"/>
      <c r="P1722" s="14"/>
      <c r="Q1722" s="14"/>
      <c r="R1722" s="14"/>
      <c r="S1722" s="14"/>
      <c r="T1722" s="14"/>
      <c r="U1722" s="14"/>
      <c r="V1722" s="15">
        <f>ROUND(10,2)</f>
        <v>10</v>
      </c>
      <c r="W1722" s="15"/>
      <c r="X1722" s="15"/>
      <c r="Y1722" s="15"/>
      <c r="Z1722" s="15"/>
      <c r="AA1722" s="15"/>
      <c r="AB1722" s="15">
        <f>ROUND(388.8,2)</f>
        <v>388.8</v>
      </c>
      <c r="AC1722" s="15"/>
      <c r="AD1722" s="15"/>
      <c r="AE1722" s="15"/>
      <c r="AF1722" s="15"/>
      <c r="AG1722" s="15">
        <f>ROUND(0,2)</f>
        <v>0</v>
      </c>
      <c r="AH1722" s="15"/>
      <c r="AI1722" s="15"/>
      <c r="AJ1722" s="15"/>
      <c r="AK1722" s="16"/>
    </row>
    <row r="1723" spans="1:37" x14ac:dyDescent="0.25">
      <c r="A1723" s="11"/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4" t="s">
        <v>74</v>
      </c>
      <c r="P1723" s="14"/>
      <c r="Q1723" s="14"/>
      <c r="R1723" s="14"/>
      <c r="S1723" s="14"/>
      <c r="T1723" s="14"/>
      <c r="U1723" s="14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24"/>
    </row>
    <row r="1724" spans="1:37" x14ac:dyDescent="0.25">
      <c r="A1724" s="2"/>
      <c r="B1724" s="3"/>
      <c r="C1724" s="3"/>
      <c r="D1724" s="3"/>
      <c r="E1724" s="3"/>
      <c r="F1724" s="4"/>
      <c r="G1724" s="2"/>
      <c r="H1724" s="3"/>
      <c r="I1724" s="3"/>
      <c r="J1724" s="3"/>
      <c r="K1724" s="3"/>
      <c r="L1724" s="3"/>
      <c r="M1724" s="3"/>
      <c r="N1724" s="4"/>
      <c r="O1724" s="2"/>
      <c r="P1724" s="3"/>
      <c r="Q1724" s="3"/>
      <c r="R1724" s="3"/>
      <c r="S1724" s="3"/>
      <c r="T1724" s="3"/>
      <c r="U1724" s="4"/>
      <c r="V1724" s="8">
        <f>ROUND(11,2)</f>
        <v>11</v>
      </c>
      <c r="W1724" s="9"/>
      <c r="X1724" s="9"/>
      <c r="Y1724" s="9"/>
      <c r="Z1724" s="9"/>
      <c r="AA1724" s="10"/>
      <c r="AB1724" s="8">
        <f>ROUND(415.965,2)</f>
        <v>415.97</v>
      </c>
      <c r="AC1724" s="9"/>
      <c r="AD1724" s="9"/>
      <c r="AE1724" s="9"/>
      <c r="AF1724" s="10"/>
      <c r="AG1724" s="8">
        <f>ROUND(0,2)</f>
        <v>0</v>
      </c>
      <c r="AH1724" s="9"/>
      <c r="AI1724" s="9"/>
      <c r="AJ1724" s="9"/>
      <c r="AK1724" s="10"/>
    </row>
    <row r="1725" spans="1:37" x14ac:dyDescent="0.25">
      <c r="A1725" s="11"/>
      <c r="B1725" s="12"/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4"/>
      <c r="P1725" s="14"/>
      <c r="Q1725" s="14"/>
      <c r="R1725" s="14"/>
      <c r="S1725" s="14"/>
      <c r="T1725" s="14"/>
      <c r="U1725" s="14"/>
      <c r="V1725" s="15">
        <f>ROUND(11,2)</f>
        <v>11</v>
      </c>
      <c r="W1725" s="15"/>
      <c r="X1725" s="15"/>
      <c r="Y1725" s="15"/>
      <c r="Z1725" s="15"/>
      <c r="AA1725" s="15"/>
      <c r="AB1725" s="15">
        <f>ROUND(415.965,2)</f>
        <v>415.97</v>
      </c>
      <c r="AC1725" s="15"/>
      <c r="AD1725" s="15"/>
      <c r="AE1725" s="15"/>
      <c r="AF1725" s="15"/>
      <c r="AG1725" s="15">
        <f>ROUND(0,2)</f>
        <v>0</v>
      </c>
      <c r="AH1725" s="15"/>
      <c r="AI1725" s="15"/>
      <c r="AJ1725" s="15"/>
      <c r="AK1725" s="16"/>
    </row>
    <row r="1726" spans="1:37" x14ac:dyDescent="0.25">
      <c r="A1726" s="11"/>
      <c r="B1726" s="12"/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4" t="s">
        <v>79</v>
      </c>
      <c r="P1726" s="14"/>
      <c r="Q1726" s="14"/>
      <c r="R1726" s="14"/>
      <c r="S1726" s="14"/>
      <c r="T1726" s="14"/>
      <c r="U1726" s="14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24"/>
    </row>
    <row r="1727" spans="1:37" x14ac:dyDescent="0.25">
      <c r="A1727" s="2"/>
      <c r="B1727" s="3"/>
      <c r="C1727" s="3"/>
      <c r="D1727" s="3"/>
      <c r="E1727" s="3"/>
      <c r="F1727" s="4"/>
      <c r="G1727" s="2"/>
      <c r="H1727" s="3"/>
      <c r="I1727" s="3"/>
      <c r="J1727" s="3"/>
      <c r="K1727" s="3"/>
      <c r="L1727" s="3"/>
      <c r="M1727" s="3"/>
      <c r="N1727" s="4"/>
      <c r="O1727" s="2"/>
      <c r="P1727" s="3"/>
      <c r="Q1727" s="3"/>
      <c r="R1727" s="3"/>
      <c r="S1727" s="3"/>
      <c r="T1727" s="3"/>
      <c r="U1727" s="4"/>
      <c r="V1727" s="8">
        <f>ROUND(11,2)</f>
        <v>11</v>
      </c>
      <c r="W1727" s="9"/>
      <c r="X1727" s="9"/>
      <c r="Y1727" s="9"/>
      <c r="Z1727" s="9"/>
      <c r="AA1727" s="10"/>
      <c r="AB1727" s="8">
        <f>ROUND(404.25,2)</f>
        <v>404.25</v>
      </c>
      <c r="AC1727" s="9"/>
      <c r="AD1727" s="9"/>
      <c r="AE1727" s="9"/>
      <c r="AF1727" s="10"/>
      <c r="AG1727" s="8">
        <f>ROUND(0,2)</f>
        <v>0</v>
      </c>
      <c r="AH1727" s="9"/>
      <c r="AI1727" s="9"/>
      <c r="AJ1727" s="9"/>
      <c r="AK1727" s="10"/>
    </row>
    <row r="1728" spans="1:37" x14ac:dyDescent="0.25">
      <c r="A1728" s="11"/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4"/>
      <c r="P1728" s="14"/>
      <c r="Q1728" s="14"/>
      <c r="R1728" s="14"/>
      <c r="S1728" s="14"/>
      <c r="T1728" s="14"/>
      <c r="U1728" s="14"/>
      <c r="V1728" s="15">
        <f>ROUND(11,2)</f>
        <v>11</v>
      </c>
      <c r="W1728" s="15"/>
      <c r="X1728" s="15"/>
      <c r="Y1728" s="15"/>
      <c r="Z1728" s="15"/>
      <c r="AA1728" s="15"/>
      <c r="AB1728" s="15">
        <f>ROUND(404.25,2)</f>
        <v>404.25</v>
      </c>
      <c r="AC1728" s="15"/>
      <c r="AD1728" s="15"/>
      <c r="AE1728" s="15"/>
      <c r="AF1728" s="15"/>
      <c r="AG1728" s="15">
        <f>ROUND(0,2)</f>
        <v>0</v>
      </c>
      <c r="AH1728" s="15"/>
      <c r="AI1728" s="15"/>
      <c r="AJ1728" s="15"/>
      <c r="AK1728" s="16"/>
    </row>
    <row r="1729" spans="1:37" x14ac:dyDescent="0.25">
      <c r="A1729" s="20"/>
      <c r="B1729" s="21"/>
      <c r="C1729" s="21"/>
      <c r="D1729" s="21"/>
      <c r="E1729" s="21"/>
      <c r="F1729" s="21"/>
      <c r="G1729" s="21" t="s">
        <v>107</v>
      </c>
      <c r="H1729" s="21"/>
      <c r="I1729" s="21"/>
      <c r="J1729" s="21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/>
      <c r="AA1729" s="21"/>
      <c r="AB1729" s="21"/>
      <c r="AC1729" s="21"/>
      <c r="AD1729" s="21"/>
      <c r="AE1729" s="21"/>
      <c r="AF1729" s="21"/>
      <c r="AG1729" s="21"/>
      <c r="AH1729" s="21"/>
      <c r="AI1729" s="21"/>
      <c r="AJ1729" s="21"/>
      <c r="AK1729" s="22"/>
    </row>
    <row r="1730" spans="1:37" x14ac:dyDescent="0.25">
      <c r="A1730" s="11"/>
      <c r="B1730" s="12"/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4" t="s">
        <v>32</v>
      </c>
      <c r="P1730" s="14"/>
      <c r="Q1730" s="14"/>
      <c r="R1730" s="14"/>
      <c r="S1730" s="14"/>
      <c r="T1730" s="14"/>
      <c r="U1730" s="14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24"/>
    </row>
    <row r="1731" spans="1:37" x14ac:dyDescent="0.25">
      <c r="A1731" s="2"/>
      <c r="B1731" s="3"/>
      <c r="C1731" s="3"/>
      <c r="D1731" s="3"/>
      <c r="E1731" s="3"/>
      <c r="F1731" s="4"/>
      <c r="G1731" s="2"/>
      <c r="H1731" s="3"/>
      <c r="I1731" s="3"/>
      <c r="J1731" s="3"/>
      <c r="K1731" s="3"/>
      <c r="L1731" s="3"/>
      <c r="M1731" s="3"/>
      <c r="N1731" s="4"/>
      <c r="O1731" s="2"/>
      <c r="P1731" s="3"/>
      <c r="Q1731" s="3"/>
      <c r="R1731" s="3"/>
      <c r="S1731" s="3"/>
      <c r="T1731" s="3"/>
      <c r="U1731" s="4"/>
      <c r="V1731" s="8">
        <f>ROUND(50.25,2)</f>
        <v>50.25</v>
      </c>
      <c r="W1731" s="9"/>
      <c r="X1731" s="9"/>
      <c r="Y1731" s="9"/>
      <c r="Z1731" s="9"/>
      <c r="AA1731" s="10"/>
      <c r="AB1731" s="8">
        <f>ROUND(1435.32,2)</f>
        <v>1435.32</v>
      </c>
      <c r="AC1731" s="9"/>
      <c r="AD1731" s="9"/>
      <c r="AE1731" s="9"/>
      <c r="AF1731" s="10"/>
      <c r="AG1731" s="8">
        <f>ROUND(0,2)</f>
        <v>0</v>
      </c>
      <c r="AH1731" s="9"/>
      <c r="AI1731" s="9"/>
      <c r="AJ1731" s="9"/>
      <c r="AK1731" s="10"/>
    </row>
    <row r="1732" spans="1:37" x14ac:dyDescent="0.25">
      <c r="A1732" s="11"/>
      <c r="B1732" s="12"/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4"/>
      <c r="P1732" s="14"/>
      <c r="Q1732" s="14"/>
      <c r="R1732" s="14"/>
      <c r="S1732" s="14"/>
      <c r="T1732" s="14"/>
      <c r="U1732" s="14"/>
      <c r="V1732" s="15">
        <f>ROUND(50.25,2)</f>
        <v>50.25</v>
      </c>
      <c r="W1732" s="15"/>
      <c r="X1732" s="15"/>
      <c r="Y1732" s="15"/>
      <c r="Z1732" s="15"/>
      <c r="AA1732" s="15"/>
      <c r="AB1732" s="15">
        <f>ROUND(1435.32,2)</f>
        <v>1435.32</v>
      </c>
      <c r="AC1732" s="15"/>
      <c r="AD1732" s="15"/>
      <c r="AE1732" s="15"/>
      <c r="AF1732" s="15"/>
      <c r="AG1732" s="15">
        <f>ROUND(0,2)</f>
        <v>0</v>
      </c>
      <c r="AH1732" s="15"/>
      <c r="AI1732" s="15"/>
      <c r="AJ1732" s="15"/>
      <c r="AK1732" s="16"/>
    </row>
    <row r="1733" spans="1:37" x14ac:dyDescent="0.25">
      <c r="A1733" s="11"/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4" t="s">
        <v>41</v>
      </c>
      <c r="P1733" s="14"/>
      <c r="Q1733" s="14"/>
      <c r="R1733" s="14"/>
      <c r="S1733" s="14"/>
      <c r="T1733" s="14"/>
      <c r="U1733" s="14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24"/>
    </row>
    <row r="1734" spans="1:37" x14ac:dyDescent="0.25">
      <c r="A1734" s="2"/>
      <c r="B1734" s="3"/>
      <c r="C1734" s="3"/>
      <c r="D1734" s="3"/>
      <c r="E1734" s="3"/>
      <c r="F1734" s="4"/>
      <c r="G1734" s="2"/>
      <c r="H1734" s="3"/>
      <c r="I1734" s="3"/>
      <c r="J1734" s="3"/>
      <c r="K1734" s="3"/>
      <c r="L1734" s="3"/>
      <c r="M1734" s="3"/>
      <c r="N1734" s="4"/>
      <c r="O1734" s="2"/>
      <c r="P1734" s="3"/>
      <c r="Q1734" s="3"/>
      <c r="R1734" s="3"/>
      <c r="S1734" s="3"/>
      <c r="T1734" s="3"/>
      <c r="U1734" s="4"/>
      <c r="V1734" s="8">
        <f>ROUND(48,2)</f>
        <v>48</v>
      </c>
      <c r="W1734" s="9"/>
      <c r="X1734" s="9"/>
      <c r="Y1734" s="9"/>
      <c r="Z1734" s="9"/>
      <c r="AA1734" s="10"/>
      <c r="AB1734" s="8">
        <f>ROUND(1274,2)</f>
        <v>1274</v>
      </c>
      <c r="AC1734" s="9"/>
      <c r="AD1734" s="9"/>
      <c r="AE1734" s="9"/>
      <c r="AF1734" s="10"/>
      <c r="AG1734" s="8">
        <f>ROUND(0,2)</f>
        <v>0</v>
      </c>
      <c r="AH1734" s="9"/>
      <c r="AI1734" s="9"/>
      <c r="AJ1734" s="9"/>
      <c r="AK1734" s="10"/>
    </row>
    <row r="1735" spans="1:37" x14ac:dyDescent="0.25">
      <c r="A1735" s="11"/>
      <c r="B1735" s="12"/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4"/>
      <c r="P1735" s="14"/>
      <c r="Q1735" s="14"/>
      <c r="R1735" s="14"/>
      <c r="S1735" s="14"/>
      <c r="T1735" s="14"/>
      <c r="U1735" s="14"/>
      <c r="V1735" s="15">
        <f>ROUND(48,2)</f>
        <v>48</v>
      </c>
      <c r="W1735" s="15"/>
      <c r="X1735" s="15"/>
      <c r="Y1735" s="15"/>
      <c r="Z1735" s="15"/>
      <c r="AA1735" s="15"/>
      <c r="AB1735" s="15">
        <f>ROUND(1274,2)</f>
        <v>1274</v>
      </c>
      <c r="AC1735" s="15"/>
      <c r="AD1735" s="15"/>
      <c r="AE1735" s="15"/>
      <c r="AF1735" s="15"/>
      <c r="AG1735" s="15">
        <f>ROUND(0,2)</f>
        <v>0</v>
      </c>
      <c r="AH1735" s="15"/>
      <c r="AI1735" s="15"/>
      <c r="AJ1735" s="15"/>
      <c r="AK1735" s="16"/>
    </row>
    <row r="1736" spans="1:37" x14ac:dyDescent="0.25">
      <c r="A1736" s="11"/>
      <c r="B1736" s="12"/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4" t="s">
        <v>48</v>
      </c>
      <c r="P1736" s="14"/>
      <c r="Q1736" s="14"/>
      <c r="R1736" s="14"/>
      <c r="S1736" s="14"/>
      <c r="T1736" s="14"/>
      <c r="U1736" s="14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24"/>
    </row>
    <row r="1737" spans="1:37" x14ac:dyDescent="0.25">
      <c r="A1737" s="2"/>
      <c r="B1737" s="3"/>
      <c r="C1737" s="3"/>
      <c r="D1737" s="3"/>
      <c r="E1737" s="3"/>
      <c r="F1737" s="4"/>
      <c r="G1737" s="2"/>
      <c r="H1737" s="3"/>
      <c r="I1737" s="3"/>
      <c r="J1737" s="3"/>
      <c r="K1737" s="3"/>
      <c r="L1737" s="3"/>
      <c r="M1737" s="3"/>
      <c r="N1737" s="4"/>
      <c r="O1737" s="2"/>
      <c r="P1737" s="3"/>
      <c r="Q1737" s="3"/>
      <c r="R1737" s="3"/>
      <c r="S1737" s="3"/>
      <c r="T1737" s="3"/>
      <c r="U1737" s="4"/>
      <c r="V1737" s="8">
        <f>ROUND(50,2)</f>
        <v>50</v>
      </c>
      <c r="W1737" s="9"/>
      <c r="X1737" s="9"/>
      <c r="Y1737" s="9"/>
      <c r="Z1737" s="9"/>
      <c r="AA1737" s="10"/>
      <c r="AB1737" s="8">
        <f>ROUND(1425.6,2)</f>
        <v>1425.6</v>
      </c>
      <c r="AC1737" s="9"/>
      <c r="AD1737" s="9"/>
      <c r="AE1737" s="9"/>
      <c r="AF1737" s="10"/>
      <c r="AG1737" s="8">
        <f>ROUND(0,2)</f>
        <v>0</v>
      </c>
      <c r="AH1737" s="9"/>
      <c r="AI1737" s="9"/>
      <c r="AJ1737" s="9"/>
      <c r="AK1737" s="10"/>
    </row>
    <row r="1738" spans="1:37" x14ac:dyDescent="0.25">
      <c r="A1738" s="11"/>
      <c r="B1738" s="12"/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4"/>
      <c r="P1738" s="14"/>
      <c r="Q1738" s="14"/>
      <c r="R1738" s="14"/>
      <c r="S1738" s="14"/>
      <c r="T1738" s="14"/>
      <c r="U1738" s="14"/>
      <c r="V1738" s="15">
        <f>ROUND(50,2)</f>
        <v>50</v>
      </c>
      <c r="W1738" s="15"/>
      <c r="X1738" s="15"/>
      <c r="Y1738" s="15"/>
      <c r="Z1738" s="15"/>
      <c r="AA1738" s="15"/>
      <c r="AB1738" s="15">
        <f>ROUND(1425.6,2)</f>
        <v>1425.6</v>
      </c>
      <c r="AC1738" s="15"/>
      <c r="AD1738" s="15"/>
      <c r="AE1738" s="15"/>
      <c r="AF1738" s="15"/>
      <c r="AG1738" s="15">
        <f>ROUND(0,2)</f>
        <v>0</v>
      </c>
      <c r="AH1738" s="15"/>
      <c r="AI1738" s="15"/>
      <c r="AJ1738" s="15"/>
      <c r="AK1738" s="16"/>
    </row>
    <row r="1739" spans="1:37" x14ac:dyDescent="0.25">
      <c r="A1739" s="11"/>
      <c r="B1739" s="12"/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4" t="s">
        <v>74</v>
      </c>
      <c r="P1739" s="14"/>
      <c r="Q1739" s="14"/>
      <c r="R1739" s="14"/>
      <c r="S1739" s="14"/>
      <c r="T1739" s="14"/>
      <c r="U1739" s="14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24"/>
    </row>
    <row r="1740" spans="1:37" x14ac:dyDescent="0.25">
      <c r="A1740" s="2"/>
      <c r="B1740" s="3"/>
      <c r="C1740" s="3"/>
      <c r="D1740" s="3"/>
      <c r="E1740" s="3"/>
      <c r="F1740" s="4"/>
      <c r="G1740" s="2"/>
      <c r="H1740" s="3"/>
      <c r="I1740" s="3"/>
      <c r="J1740" s="3"/>
      <c r="K1740" s="3"/>
      <c r="L1740" s="3"/>
      <c r="M1740" s="3"/>
      <c r="N1740" s="4"/>
      <c r="O1740" s="2"/>
      <c r="P1740" s="3"/>
      <c r="Q1740" s="3"/>
      <c r="R1740" s="3"/>
      <c r="S1740" s="3"/>
      <c r="T1740" s="3"/>
      <c r="U1740" s="4"/>
      <c r="V1740" s="8">
        <f>ROUND(51,2)</f>
        <v>51</v>
      </c>
      <c r="W1740" s="9"/>
      <c r="X1740" s="9"/>
      <c r="Y1740" s="9"/>
      <c r="Z1740" s="9"/>
      <c r="AA1740" s="10"/>
      <c r="AB1740" s="8">
        <f>ROUND(1424.365,2)</f>
        <v>1424.37</v>
      </c>
      <c r="AC1740" s="9"/>
      <c r="AD1740" s="9"/>
      <c r="AE1740" s="9"/>
      <c r="AF1740" s="10"/>
      <c r="AG1740" s="8">
        <f>ROUND(0,2)</f>
        <v>0</v>
      </c>
      <c r="AH1740" s="9"/>
      <c r="AI1740" s="9"/>
      <c r="AJ1740" s="9"/>
      <c r="AK1740" s="10"/>
    </row>
    <row r="1741" spans="1:37" x14ac:dyDescent="0.25">
      <c r="A1741" s="11"/>
      <c r="B1741" s="12"/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4"/>
      <c r="P1741" s="14"/>
      <c r="Q1741" s="14"/>
      <c r="R1741" s="14"/>
      <c r="S1741" s="14"/>
      <c r="T1741" s="14"/>
      <c r="U1741" s="14"/>
      <c r="V1741" s="15">
        <f>ROUND(51,2)</f>
        <v>51</v>
      </c>
      <c r="W1741" s="15"/>
      <c r="X1741" s="15"/>
      <c r="Y1741" s="15"/>
      <c r="Z1741" s="15"/>
      <c r="AA1741" s="15"/>
      <c r="AB1741" s="15">
        <f>ROUND(1424.365,2)</f>
        <v>1424.37</v>
      </c>
      <c r="AC1741" s="15"/>
      <c r="AD1741" s="15"/>
      <c r="AE1741" s="15"/>
      <c r="AF1741" s="15"/>
      <c r="AG1741" s="15">
        <f>ROUND(0,2)</f>
        <v>0</v>
      </c>
      <c r="AH1741" s="15"/>
      <c r="AI1741" s="15"/>
      <c r="AJ1741" s="15"/>
      <c r="AK1741" s="16"/>
    </row>
    <row r="1742" spans="1:37" x14ac:dyDescent="0.25">
      <c r="A1742" s="11"/>
      <c r="B1742" s="12"/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4" t="s">
        <v>79</v>
      </c>
      <c r="P1742" s="14"/>
      <c r="Q1742" s="14"/>
      <c r="R1742" s="14"/>
      <c r="S1742" s="14"/>
      <c r="T1742" s="14"/>
      <c r="U1742" s="14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24"/>
    </row>
    <row r="1743" spans="1:37" x14ac:dyDescent="0.25">
      <c r="A1743" s="2"/>
      <c r="B1743" s="3"/>
      <c r="C1743" s="3"/>
      <c r="D1743" s="3"/>
      <c r="E1743" s="3"/>
      <c r="F1743" s="4"/>
      <c r="G1743" s="2"/>
      <c r="H1743" s="3"/>
      <c r="I1743" s="3"/>
      <c r="J1743" s="3"/>
      <c r="K1743" s="3"/>
      <c r="L1743" s="3"/>
      <c r="M1743" s="3"/>
      <c r="N1743" s="4"/>
      <c r="O1743" s="2"/>
      <c r="P1743" s="3"/>
      <c r="Q1743" s="3"/>
      <c r="R1743" s="3"/>
      <c r="S1743" s="3"/>
      <c r="T1743" s="3"/>
      <c r="U1743" s="4"/>
      <c r="V1743" s="8">
        <f>ROUND(51,2)</f>
        <v>51</v>
      </c>
      <c r="W1743" s="9"/>
      <c r="X1743" s="9"/>
      <c r="Y1743" s="9"/>
      <c r="Z1743" s="9"/>
      <c r="AA1743" s="10"/>
      <c r="AB1743" s="8">
        <f>ROUND(1384.25,2)</f>
        <v>1384.25</v>
      </c>
      <c r="AC1743" s="9"/>
      <c r="AD1743" s="9"/>
      <c r="AE1743" s="9"/>
      <c r="AF1743" s="10"/>
      <c r="AG1743" s="8">
        <f>ROUND(0,2)</f>
        <v>0</v>
      </c>
      <c r="AH1743" s="9"/>
      <c r="AI1743" s="9"/>
      <c r="AJ1743" s="9"/>
      <c r="AK1743" s="10"/>
    </row>
    <row r="1744" spans="1:37" x14ac:dyDescent="0.25">
      <c r="A1744" s="11"/>
      <c r="B1744" s="12"/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4"/>
      <c r="P1744" s="14"/>
      <c r="Q1744" s="14"/>
      <c r="R1744" s="14"/>
      <c r="S1744" s="14"/>
      <c r="T1744" s="14"/>
      <c r="U1744" s="14"/>
      <c r="V1744" s="15">
        <f>ROUND(51,2)</f>
        <v>51</v>
      </c>
      <c r="W1744" s="15"/>
      <c r="X1744" s="15"/>
      <c r="Y1744" s="15"/>
      <c r="Z1744" s="15"/>
      <c r="AA1744" s="15"/>
      <c r="AB1744" s="15">
        <f>ROUND(1384.25,2)</f>
        <v>1384.25</v>
      </c>
      <c r="AC1744" s="15"/>
      <c r="AD1744" s="15"/>
      <c r="AE1744" s="15"/>
      <c r="AF1744" s="15"/>
      <c r="AG1744" s="15">
        <f>ROUND(0,2)</f>
        <v>0</v>
      </c>
      <c r="AH1744" s="15"/>
      <c r="AI1744" s="15"/>
      <c r="AJ1744" s="15"/>
      <c r="AK1744" s="16"/>
    </row>
    <row r="1745" spans="1:37" x14ac:dyDescent="0.25">
      <c r="A1745" s="20"/>
      <c r="B1745" s="21"/>
      <c r="C1745" s="21"/>
      <c r="D1745" s="21"/>
      <c r="E1745" s="21"/>
      <c r="F1745" s="21"/>
      <c r="G1745" s="21" t="s">
        <v>105</v>
      </c>
      <c r="H1745" s="21"/>
      <c r="I1745" s="21"/>
      <c r="J1745" s="21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/>
      <c r="AA1745" s="21"/>
      <c r="AB1745" s="21"/>
      <c r="AC1745" s="21"/>
      <c r="AD1745" s="21"/>
      <c r="AE1745" s="21"/>
      <c r="AF1745" s="21"/>
      <c r="AG1745" s="21"/>
      <c r="AH1745" s="21"/>
      <c r="AI1745" s="21"/>
      <c r="AJ1745" s="21"/>
      <c r="AK1745" s="22"/>
    </row>
    <row r="1746" spans="1:37" x14ac:dyDescent="0.25">
      <c r="A1746" s="11"/>
      <c r="B1746" s="12"/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4" t="s">
        <v>32</v>
      </c>
      <c r="P1746" s="14"/>
      <c r="Q1746" s="14"/>
      <c r="R1746" s="14"/>
      <c r="S1746" s="14"/>
      <c r="T1746" s="14"/>
      <c r="U1746" s="14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24"/>
    </row>
    <row r="1747" spans="1:37" x14ac:dyDescent="0.25">
      <c r="A1747" s="2"/>
      <c r="B1747" s="3"/>
      <c r="C1747" s="3"/>
      <c r="D1747" s="3"/>
      <c r="E1747" s="3"/>
      <c r="F1747" s="4"/>
      <c r="G1747" s="2"/>
      <c r="H1747" s="3"/>
      <c r="I1747" s="3"/>
      <c r="J1747" s="3"/>
      <c r="K1747" s="3"/>
      <c r="L1747" s="3"/>
      <c r="M1747" s="3"/>
      <c r="N1747" s="4"/>
      <c r="O1747" s="2"/>
      <c r="P1747" s="3"/>
      <c r="Q1747" s="3"/>
      <c r="R1747" s="3"/>
      <c r="S1747" s="3"/>
      <c r="T1747" s="3"/>
      <c r="U1747" s="4"/>
      <c r="V1747" s="8">
        <f>ROUND(40,2)</f>
        <v>40</v>
      </c>
      <c r="W1747" s="9"/>
      <c r="X1747" s="9"/>
      <c r="Y1747" s="9"/>
      <c r="Z1747" s="9"/>
      <c r="AA1747" s="10"/>
      <c r="AB1747" s="8">
        <f>ROUND(1036.8,2)</f>
        <v>1036.8</v>
      </c>
      <c r="AC1747" s="9"/>
      <c r="AD1747" s="9"/>
      <c r="AE1747" s="9"/>
      <c r="AF1747" s="10"/>
      <c r="AG1747" s="8">
        <f>ROUND(0,2)</f>
        <v>0</v>
      </c>
      <c r="AH1747" s="9"/>
      <c r="AI1747" s="9"/>
      <c r="AJ1747" s="9"/>
      <c r="AK1747" s="10"/>
    </row>
    <row r="1748" spans="1:37" x14ac:dyDescent="0.25">
      <c r="A1748" s="11"/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4"/>
      <c r="P1748" s="14"/>
      <c r="Q1748" s="14"/>
      <c r="R1748" s="14"/>
      <c r="S1748" s="14"/>
      <c r="T1748" s="14"/>
      <c r="U1748" s="14"/>
      <c r="V1748" s="15">
        <f>ROUND(40,2)</f>
        <v>40</v>
      </c>
      <c r="W1748" s="15"/>
      <c r="X1748" s="15"/>
      <c r="Y1748" s="15"/>
      <c r="Z1748" s="15"/>
      <c r="AA1748" s="15"/>
      <c r="AB1748" s="15">
        <f>ROUND(1036.8,2)</f>
        <v>1036.8</v>
      </c>
      <c r="AC1748" s="15"/>
      <c r="AD1748" s="15"/>
      <c r="AE1748" s="15"/>
      <c r="AF1748" s="15"/>
      <c r="AG1748" s="15">
        <f>ROUND(0,2)</f>
        <v>0</v>
      </c>
      <c r="AH1748" s="15"/>
      <c r="AI1748" s="15"/>
      <c r="AJ1748" s="15"/>
      <c r="AK1748" s="16"/>
    </row>
    <row r="1749" spans="1:37" x14ac:dyDescent="0.25">
      <c r="A1749" s="11"/>
      <c r="B1749" s="12"/>
      <c r="C1749" s="12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4" t="s">
        <v>41</v>
      </c>
      <c r="P1749" s="14"/>
      <c r="Q1749" s="14"/>
      <c r="R1749" s="14"/>
      <c r="S1749" s="14"/>
      <c r="T1749" s="14"/>
      <c r="U1749" s="14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24"/>
    </row>
    <row r="1750" spans="1:37" x14ac:dyDescent="0.25">
      <c r="A1750" s="2"/>
      <c r="B1750" s="3"/>
      <c r="C1750" s="3"/>
      <c r="D1750" s="3"/>
      <c r="E1750" s="3"/>
      <c r="F1750" s="4"/>
      <c r="G1750" s="2"/>
      <c r="H1750" s="3"/>
      <c r="I1750" s="3"/>
      <c r="J1750" s="3"/>
      <c r="K1750" s="3"/>
      <c r="L1750" s="3"/>
      <c r="M1750" s="3"/>
      <c r="N1750" s="4"/>
      <c r="O1750" s="2"/>
      <c r="P1750" s="3"/>
      <c r="Q1750" s="3"/>
      <c r="R1750" s="3"/>
      <c r="S1750" s="3"/>
      <c r="T1750" s="3"/>
      <c r="U1750" s="4"/>
      <c r="V1750" s="8">
        <f>ROUND(40,2)</f>
        <v>40</v>
      </c>
      <c r="W1750" s="9"/>
      <c r="X1750" s="9"/>
      <c r="Y1750" s="9"/>
      <c r="Z1750" s="9"/>
      <c r="AA1750" s="10"/>
      <c r="AB1750" s="8">
        <f>ROUND(980,2)</f>
        <v>980</v>
      </c>
      <c r="AC1750" s="9"/>
      <c r="AD1750" s="9"/>
      <c r="AE1750" s="9"/>
      <c r="AF1750" s="10"/>
      <c r="AG1750" s="8">
        <f>ROUND(0,2)</f>
        <v>0</v>
      </c>
      <c r="AH1750" s="9"/>
      <c r="AI1750" s="9"/>
      <c r="AJ1750" s="9"/>
      <c r="AK1750" s="10"/>
    </row>
    <row r="1751" spans="1:37" x14ac:dyDescent="0.25">
      <c r="A1751" s="11"/>
      <c r="B1751" s="12"/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4"/>
      <c r="P1751" s="14"/>
      <c r="Q1751" s="14"/>
      <c r="R1751" s="14"/>
      <c r="S1751" s="14"/>
      <c r="T1751" s="14"/>
      <c r="U1751" s="14"/>
      <c r="V1751" s="15">
        <f>ROUND(40,2)</f>
        <v>40</v>
      </c>
      <c r="W1751" s="15"/>
      <c r="X1751" s="15"/>
      <c r="Y1751" s="15"/>
      <c r="Z1751" s="15"/>
      <c r="AA1751" s="15"/>
      <c r="AB1751" s="15">
        <f>ROUND(980,2)</f>
        <v>980</v>
      </c>
      <c r="AC1751" s="15"/>
      <c r="AD1751" s="15"/>
      <c r="AE1751" s="15"/>
      <c r="AF1751" s="15"/>
      <c r="AG1751" s="15">
        <f>ROUND(0,2)</f>
        <v>0</v>
      </c>
      <c r="AH1751" s="15"/>
      <c r="AI1751" s="15"/>
      <c r="AJ1751" s="15"/>
      <c r="AK1751" s="16"/>
    </row>
    <row r="1752" spans="1:37" x14ac:dyDescent="0.25">
      <c r="A1752" s="11"/>
      <c r="B1752" s="12"/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4" t="s">
        <v>48</v>
      </c>
      <c r="P1752" s="14"/>
      <c r="Q1752" s="14"/>
      <c r="R1752" s="14"/>
      <c r="S1752" s="14"/>
      <c r="T1752" s="14"/>
      <c r="U1752" s="14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24"/>
    </row>
    <row r="1753" spans="1:37" x14ac:dyDescent="0.25">
      <c r="A1753" s="2"/>
      <c r="B1753" s="3"/>
      <c r="C1753" s="3"/>
      <c r="D1753" s="3"/>
      <c r="E1753" s="3"/>
      <c r="F1753" s="4"/>
      <c r="G1753" s="2"/>
      <c r="H1753" s="3"/>
      <c r="I1753" s="3"/>
      <c r="J1753" s="3"/>
      <c r="K1753" s="3"/>
      <c r="L1753" s="3"/>
      <c r="M1753" s="3"/>
      <c r="N1753" s="4"/>
      <c r="O1753" s="2"/>
      <c r="P1753" s="3"/>
      <c r="Q1753" s="3"/>
      <c r="R1753" s="3"/>
      <c r="S1753" s="3"/>
      <c r="T1753" s="3"/>
      <c r="U1753" s="4"/>
      <c r="V1753" s="8">
        <f>ROUND(40,2)</f>
        <v>40</v>
      </c>
      <c r="W1753" s="9"/>
      <c r="X1753" s="9"/>
      <c r="Y1753" s="9"/>
      <c r="Z1753" s="9"/>
      <c r="AA1753" s="10"/>
      <c r="AB1753" s="8">
        <f>ROUND(1036.8,2)</f>
        <v>1036.8</v>
      </c>
      <c r="AC1753" s="9"/>
      <c r="AD1753" s="9"/>
      <c r="AE1753" s="9"/>
      <c r="AF1753" s="10"/>
      <c r="AG1753" s="8">
        <f>ROUND(0,2)</f>
        <v>0</v>
      </c>
      <c r="AH1753" s="9"/>
      <c r="AI1753" s="9"/>
      <c r="AJ1753" s="9"/>
      <c r="AK1753" s="10"/>
    </row>
    <row r="1754" spans="1:37" x14ac:dyDescent="0.25">
      <c r="A1754" s="11"/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4"/>
      <c r="P1754" s="14"/>
      <c r="Q1754" s="14"/>
      <c r="R1754" s="14"/>
      <c r="S1754" s="14"/>
      <c r="T1754" s="14"/>
      <c r="U1754" s="14"/>
      <c r="V1754" s="15">
        <f>ROUND(40,2)</f>
        <v>40</v>
      </c>
      <c r="W1754" s="15"/>
      <c r="X1754" s="15"/>
      <c r="Y1754" s="15"/>
      <c r="Z1754" s="15"/>
      <c r="AA1754" s="15"/>
      <c r="AB1754" s="15">
        <f>ROUND(1036.8,2)</f>
        <v>1036.8</v>
      </c>
      <c r="AC1754" s="15"/>
      <c r="AD1754" s="15"/>
      <c r="AE1754" s="15"/>
      <c r="AF1754" s="15"/>
      <c r="AG1754" s="15">
        <f>ROUND(0,2)</f>
        <v>0</v>
      </c>
      <c r="AH1754" s="15"/>
      <c r="AI1754" s="15"/>
      <c r="AJ1754" s="15"/>
      <c r="AK1754" s="16"/>
    </row>
    <row r="1755" spans="1:37" x14ac:dyDescent="0.25">
      <c r="A1755" s="11"/>
      <c r="B1755" s="12"/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4" t="s">
        <v>74</v>
      </c>
      <c r="P1755" s="14"/>
      <c r="Q1755" s="14"/>
      <c r="R1755" s="14"/>
      <c r="S1755" s="14"/>
      <c r="T1755" s="14"/>
      <c r="U1755" s="14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24"/>
    </row>
    <row r="1756" spans="1:37" x14ac:dyDescent="0.25">
      <c r="A1756" s="2"/>
      <c r="B1756" s="3"/>
      <c r="C1756" s="3"/>
      <c r="D1756" s="3"/>
      <c r="E1756" s="3"/>
      <c r="F1756" s="4"/>
      <c r="G1756" s="2"/>
      <c r="H1756" s="3"/>
      <c r="I1756" s="3"/>
      <c r="J1756" s="3"/>
      <c r="K1756" s="3"/>
      <c r="L1756" s="3"/>
      <c r="M1756" s="3"/>
      <c r="N1756" s="4"/>
      <c r="O1756" s="2"/>
      <c r="P1756" s="3"/>
      <c r="Q1756" s="3"/>
      <c r="R1756" s="3"/>
      <c r="S1756" s="3"/>
      <c r="T1756" s="3"/>
      <c r="U1756" s="4"/>
      <c r="V1756" s="8">
        <f>ROUND(40,2)</f>
        <v>40</v>
      </c>
      <c r="W1756" s="9"/>
      <c r="X1756" s="9"/>
      <c r="Y1756" s="9"/>
      <c r="Z1756" s="9"/>
      <c r="AA1756" s="10"/>
      <c r="AB1756" s="8">
        <f>ROUND(1008.4,2)</f>
        <v>1008.4</v>
      </c>
      <c r="AC1756" s="9"/>
      <c r="AD1756" s="9"/>
      <c r="AE1756" s="9"/>
      <c r="AF1756" s="10"/>
      <c r="AG1756" s="8">
        <f>ROUND(0,2)</f>
        <v>0</v>
      </c>
      <c r="AH1756" s="9"/>
      <c r="AI1756" s="9"/>
      <c r="AJ1756" s="9"/>
      <c r="AK1756" s="10"/>
    </row>
    <row r="1757" spans="1:37" x14ac:dyDescent="0.25">
      <c r="A1757" s="11"/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4"/>
      <c r="P1757" s="14"/>
      <c r="Q1757" s="14"/>
      <c r="R1757" s="14"/>
      <c r="S1757" s="14"/>
      <c r="T1757" s="14"/>
      <c r="U1757" s="14"/>
      <c r="V1757" s="15">
        <f>ROUND(40,2)</f>
        <v>40</v>
      </c>
      <c r="W1757" s="15"/>
      <c r="X1757" s="15"/>
      <c r="Y1757" s="15"/>
      <c r="Z1757" s="15"/>
      <c r="AA1757" s="15"/>
      <c r="AB1757" s="15">
        <f>ROUND(1008.4,2)</f>
        <v>1008.4</v>
      </c>
      <c r="AC1757" s="15"/>
      <c r="AD1757" s="15"/>
      <c r="AE1757" s="15"/>
      <c r="AF1757" s="15"/>
      <c r="AG1757" s="15">
        <f>ROUND(0,2)</f>
        <v>0</v>
      </c>
      <c r="AH1757" s="15"/>
      <c r="AI1757" s="15"/>
      <c r="AJ1757" s="15"/>
      <c r="AK1757" s="16"/>
    </row>
    <row r="1758" spans="1:37" x14ac:dyDescent="0.25">
      <c r="A1758" s="11"/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4" t="s">
        <v>79</v>
      </c>
      <c r="P1758" s="14"/>
      <c r="Q1758" s="14"/>
      <c r="R1758" s="14"/>
      <c r="S1758" s="14"/>
      <c r="T1758" s="14"/>
      <c r="U1758" s="14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24"/>
    </row>
    <row r="1759" spans="1:37" x14ac:dyDescent="0.25">
      <c r="A1759" s="2"/>
      <c r="B1759" s="3"/>
      <c r="C1759" s="3"/>
      <c r="D1759" s="3"/>
      <c r="E1759" s="3"/>
      <c r="F1759" s="4"/>
      <c r="G1759" s="2"/>
      <c r="H1759" s="3"/>
      <c r="I1759" s="3"/>
      <c r="J1759" s="3"/>
      <c r="K1759" s="3"/>
      <c r="L1759" s="3"/>
      <c r="M1759" s="3"/>
      <c r="N1759" s="4"/>
      <c r="O1759" s="2"/>
      <c r="P1759" s="3"/>
      <c r="Q1759" s="3"/>
      <c r="R1759" s="3"/>
      <c r="S1759" s="3"/>
      <c r="T1759" s="3"/>
      <c r="U1759" s="4"/>
      <c r="V1759" s="8">
        <f>ROUND(40,2)</f>
        <v>40</v>
      </c>
      <c r="W1759" s="9"/>
      <c r="X1759" s="9"/>
      <c r="Y1759" s="9"/>
      <c r="Z1759" s="9"/>
      <c r="AA1759" s="10"/>
      <c r="AB1759" s="8">
        <f>ROUND(980,2)</f>
        <v>980</v>
      </c>
      <c r="AC1759" s="9"/>
      <c r="AD1759" s="9"/>
      <c r="AE1759" s="9"/>
      <c r="AF1759" s="10"/>
      <c r="AG1759" s="8">
        <f>ROUND(0,2)</f>
        <v>0</v>
      </c>
      <c r="AH1759" s="9"/>
      <c r="AI1759" s="9"/>
      <c r="AJ1759" s="9"/>
      <c r="AK1759" s="10"/>
    </row>
    <row r="1760" spans="1:37" x14ac:dyDescent="0.25">
      <c r="A1760" s="11"/>
      <c r="B1760" s="12"/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4"/>
      <c r="P1760" s="14"/>
      <c r="Q1760" s="14"/>
      <c r="R1760" s="14"/>
      <c r="S1760" s="14"/>
      <c r="T1760" s="14"/>
      <c r="U1760" s="14"/>
      <c r="V1760" s="15">
        <f>ROUND(40,2)</f>
        <v>40</v>
      </c>
      <c r="W1760" s="15"/>
      <c r="X1760" s="15"/>
      <c r="Y1760" s="15"/>
      <c r="Z1760" s="15"/>
      <c r="AA1760" s="15"/>
      <c r="AB1760" s="15">
        <f>ROUND(980,2)</f>
        <v>980</v>
      </c>
      <c r="AC1760" s="15"/>
      <c r="AD1760" s="15"/>
      <c r="AE1760" s="15"/>
      <c r="AF1760" s="15"/>
      <c r="AG1760" s="15">
        <f>ROUND(0,2)</f>
        <v>0</v>
      </c>
      <c r="AH1760" s="15"/>
      <c r="AI1760" s="15"/>
      <c r="AJ1760" s="15"/>
      <c r="AK1760" s="16"/>
    </row>
    <row r="1761" spans="1:37" x14ac:dyDescent="0.25">
      <c r="A1761" s="20"/>
      <c r="B1761" s="21"/>
      <c r="C1761" s="21"/>
      <c r="D1761" s="21"/>
      <c r="E1761" s="21"/>
      <c r="F1761" s="21"/>
      <c r="G1761" s="21" t="s">
        <v>108</v>
      </c>
      <c r="H1761" s="21"/>
      <c r="I1761" s="21"/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  <c r="AA1761" s="21"/>
      <c r="AB1761" s="21"/>
      <c r="AC1761" s="21"/>
      <c r="AD1761" s="21"/>
      <c r="AE1761" s="21"/>
      <c r="AF1761" s="21"/>
      <c r="AG1761" s="21"/>
      <c r="AH1761" s="21"/>
      <c r="AI1761" s="21"/>
      <c r="AJ1761" s="21"/>
      <c r="AK1761" s="22"/>
    </row>
    <row r="1762" spans="1:37" x14ac:dyDescent="0.25">
      <c r="A1762" s="11"/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4" t="s">
        <v>32</v>
      </c>
      <c r="P1762" s="14"/>
      <c r="Q1762" s="14"/>
      <c r="R1762" s="14"/>
      <c r="S1762" s="14"/>
      <c r="T1762" s="14"/>
      <c r="U1762" s="14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24"/>
    </row>
    <row r="1763" spans="1:37" x14ac:dyDescent="0.25">
      <c r="A1763" s="2"/>
      <c r="B1763" s="3"/>
      <c r="C1763" s="3"/>
      <c r="D1763" s="3"/>
      <c r="E1763" s="3"/>
      <c r="F1763" s="4"/>
      <c r="G1763" s="2"/>
      <c r="H1763" s="3"/>
      <c r="I1763" s="3"/>
      <c r="J1763" s="3"/>
      <c r="K1763" s="3"/>
      <c r="L1763" s="3"/>
      <c r="M1763" s="3"/>
      <c r="N1763" s="4"/>
      <c r="O1763" s="2"/>
      <c r="P1763" s="3"/>
      <c r="Q1763" s="3"/>
      <c r="R1763" s="3"/>
      <c r="S1763" s="3"/>
      <c r="T1763" s="3"/>
      <c r="U1763" s="4"/>
      <c r="V1763" s="8">
        <f>ROUND(50.25,2)</f>
        <v>50.25</v>
      </c>
      <c r="W1763" s="9"/>
      <c r="X1763" s="9"/>
      <c r="Y1763" s="9"/>
      <c r="Z1763" s="9"/>
      <c r="AA1763" s="10"/>
      <c r="AB1763" s="8">
        <f>ROUND(1435.32,2)</f>
        <v>1435.32</v>
      </c>
      <c r="AC1763" s="9"/>
      <c r="AD1763" s="9"/>
      <c r="AE1763" s="9"/>
      <c r="AF1763" s="10"/>
      <c r="AG1763" s="8">
        <f>ROUND(0,2)</f>
        <v>0</v>
      </c>
      <c r="AH1763" s="9"/>
      <c r="AI1763" s="9"/>
      <c r="AJ1763" s="9"/>
      <c r="AK1763" s="10"/>
    </row>
    <row r="1764" spans="1:37" x14ac:dyDescent="0.25">
      <c r="A1764" s="11"/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4"/>
      <c r="P1764" s="14"/>
      <c r="Q1764" s="14"/>
      <c r="R1764" s="14"/>
      <c r="S1764" s="14"/>
      <c r="T1764" s="14"/>
      <c r="U1764" s="14"/>
      <c r="V1764" s="15">
        <f>ROUND(50.25,2)</f>
        <v>50.25</v>
      </c>
      <c r="W1764" s="15"/>
      <c r="X1764" s="15"/>
      <c r="Y1764" s="15"/>
      <c r="Z1764" s="15"/>
      <c r="AA1764" s="15"/>
      <c r="AB1764" s="15">
        <f>ROUND(1435.32,2)</f>
        <v>1435.32</v>
      </c>
      <c r="AC1764" s="15"/>
      <c r="AD1764" s="15"/>
      <c r="AE1764" s="15"/>
      <c r="AF1764" s="15"/>
      <c r="AG1764" s="15">
        <f>ROUND(0,2)</f>
        <v>0</v>
      </c>
      <c r="AH1764" s="15"/>
      <c r="AI1764" s="15"/>
      <c r="AJ1764" s="15"/>
      <c r="AK1764" s="16"/>
    </row>
    <row r="1765" spans="1:37" x14ac:dyDescent="0.25">
      <c r="A1765" s="11"/>
      <c r="B1765" s="12"/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4" t="s">
        <v>41</v>
      </c>
      <c r="P1765" s="14"/>
      <c r="Q1765" s="14"/>
      <c r="R1765" s="14"/>
      <c r="S1765" s="14"/>
      <c r="T1765" s="14"/>
      <c r="U1765" s="14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24"/>
    </row>
    <row r="1766" spans="1:37" x14ac:dyDescent="0.25">
      <c r="A1766" s="2"/>
      <c r="B1766" s="3"/>
      <c r="C1766" s="3"/>
      <c r="D1766" s="3"/>
      <c r="E1766" s="3"/>
      <c r="F1766" s="4"/>
      <c r="G1766" s="2"/>
      <c r="H1766" s="3"/>
      <c r="I1766" s="3"/>
      <c r="J1766" s="3"/>
      <c r="K1766" s="3"/>
      <c r="L1766" s="3"/>
      <c r="M1766" s="3"/>
      <c r="N1766" s="4"/>
      <c r="O1766" s="2"/>
      <c r="P1766" s="3"/>
      <c r="Q1766" s="3"/>
      <c r="R1766" s="3"/>
      <c r="S1766" s="3"/>
      <c r="T1766" s="3"/>
      <c r="U1766" s="4"/>
      <c r="V1766" s="8">
        <f>ROUND(48,2)</f>
        <v>48</v>
      </c>
      <c r="W1766" s="9"/>
      <c r="X1766" s="9"/>
      <c r="Y1766" s="9"/>
      <c r="Z1766" s="9"/>
      <c r="AA1766" s="10"/>
      <c r="AB1766" s="8">
        <f>ROUND(1274,2)</f>
        <v>1274</v>
      </c>
      <c r="AC1766" s="9"/>
      <c r="AD1766" s="9"/>
      <c r="AE1766" s="9"/>
      <c r="AF1766" s="10"/>
      <c r="AG1766" s="8">
        <f>ROUND(0,2)</f>
        <v>0</v>
      </c>
      <c r="AH1766" s="9"/>
      <c r="AI1766" s="9"/>
      <c r="AJ1766" s="9"/>
      <c r="AK1766" s="10"/>
    </row>
    <row r="1767" spans="1:37" x14ac:dyDescent="0.25">
      <c r="A1767" s="11"/>
      <c r="B1767" s="12"/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4"/>
      <c r="P1767" s="14"/>
      <c r="Q1767" s="14"/>
      <c r="R1767" s="14"/>
      <c r="S1767" s="14"/>
      <c r="T1767" s="14"/>
      <c r="U1767" s="14"/>
      <c r="V1767" s="15">
        <f>ROUND(48,2)</f>
        <v>48</v>
      </c>
      <c r="W1767" s="15"/>
      <c r="X1767" s="15"/>
      <c r="Y1767" s="15"/>
      <c r="Z1767" s="15"/>
      <c r="AA1767" s="15"/>
      <c r="AB1767" s="15">
        <f>ROUND(1274,2)</f>
        <v>1274</v>
      </c>
      <c r="AC1767" s="15"/>
      <c r="AD1767" s="15"/>
      <c r="AE1767" s="15"/>
      <c r="AF1767" s="15"/>
      <c r="AG1767" s="15">
        <f>ROUND(0,2)</f>
        <v>0</v>
      </c>
      <c r="AH1767" s="15"/>
      <c r="AI1767" s="15"/>
      <c r="AJ1767" s="15"/>
      <c r="AK1767" s="16"/>
    </row>
    <row r="1768" spans="1:37" x14ac:dyDescent="0.25">
      <c r="A1768" s="11"/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4" t="s">
        <v>48</v>
      </c>
      <c r="P1768" s="14"/>
      <c r="Q1768" s="14"/>
      <c r="R1768" s="14"/>
      <c r="S1768" s="14"/>
      <c r="T1768" s="14"/>
      <c r="U1768" s="14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24"/>
    </row>
    <row r="1769" spans="1:37" x14ac:dyDescent="0.25">
      <c r="A1769" s="2"/>
      <c r="B1769" s="3"/>
      <c r="C1769" s="3"/>
      <c r="D1769" s="3"/>
      <c r="E1769" s="3"/>
      <c r="F1769" s="4"/>
      <c r="G1769" s="2"/>
      <c r="H1769" s="3"/>
      <c r="I1769" s="3"/>
      <c r="J1769" s="3"/>
      <c r="K1769" s="3"/>
      <c r="L1769" s="3"/>
      <c r="M1769" s="3"/>
      <c r="N1769" s="4"/>
      <c r="O1769" s="2"/>
      <c r="P1769" s="3"/>
      <c r="Q1769" s="3"/>
      <c r="R1769" s="3"/>
      <c r="S1769" s="3"/>
      <c r="T1769" s="3"/>
      <c r="U1769" s="4"/>
      <c r="V1769" s="8">
        <f>ROUND(50,2)</f>
        <v>50</v>
      </c>
      <c r="W1769" s="9"/>
      <c r="X1769" s="9"/>
      <c r="Y1769" s="9"/>
      <c r="Z1769" s="9"/>
      <c r="AA1769" s="10"/>
      <c r="AB1769" s="8">
        <f>ROUND(1425.6,2)</f>
        <v>1425.6</v>
      </c>
      <c r="AC1769" s="9"/>
      <c r="AD1769" s="9"/>
      <c r="AE1769" s="9"/>
      <c r="AF1769" s="10"/>
      <c r="AG1769" s="8">
        <f>ROUND(0,2)</f>
        <v>0</v>
      </c>
      <c r="AH1769" s="9"/>
      <c r="AI1769" s="9"/>
      <c r="AJ1769" s="9"/>
      <c r="AK1769" s="10"/>
    </row>
    <row r="1770" spans="1:37" x14ac:dyDescent="0.25">
      <c r="A1770" s="11"/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4"/>
      <c r="P1770" s="14"/>
      <c r="Q1770" s="14"/>
      <c r="R1770" s="14"/>
      <c r="S1770" s="14"/>
      <c r="T1770" s="14"/>
      <c r="U1770" s="14"/>
      <c r="V1770" s="15">
        <f>ROUND(50,2)</f>
        <v>50</v>
      </c>
      <c r="W1770" s="15"/>
      <c r="X1770" s="15"/>
      <c r="Y1770" s="15"/>
      <c r="Z1770" s="15"/>
      <c r="AA1770" s="15"/>
      <c r="AB1770" s="15">
        <f>ROUND(1425.6,2)</f>
        <v>1425.6</v>
      </c>
      <c r="AC1770" s="15"/>
      <c r="AD1770" s="15"/>
      <c r="AE1770" s="15"/>
      <c r="AF1770" s="15"/>
      <c r="AG1770" s="15">
        <f>ROUND(0,2)</f>
        <v>0</v>
      </c>
      <c r="AH1770" s="15"/>
      <c r="AI1770" s="15"/>
      <c r="AJ1770" s="15"/>
      <c r="AK1770" s="16"/>
    </row>
    <row r="1771" spans="1:37" x14ac:dyDescent="0.25">
      <c r="A1771" s="11"/>
      <c r="B1771" s="12"/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4" t="s">
        <v>74</v>
      </c>
      <c r="P1771" s="14"/>
      <c r="Q1771" s="14"/>
      <c r="R1771" s="14"/>
      <c r="S1771" s="14"/>
      <c r="T1771" s="14"/>
      <c r="U1771" s="14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24"/>
    </row>
    <row r="1772" spans="1:37" x14ac:dyDescent="0.25">
      <c r="A1772" s="2"/>
      <c r="B1772" s="3"/>
      <c r="C1772" s="3"/>
      <c r="D1772" s="3"/>
      <c r="E1772" s="3"/>
      <c r="F1772" s="4"/>
      <c r="G1772" s="2"/>
      <c r="H1772" s="3"/>
      <c r="I1772" s="3"/>
      <c r="J1772" s="3"/>
      <c r="K1772" s="3"/>
      <c r="L1772" s="3"/>
      <c r="M1772" s="3"/>
      <c r="N1772" s="4"/>
      <c r="O1772" s="2"/>
      <c r="P1772" s="3"/>
      <c r="Q1772" s="3"/>
      <c r="R1772" s="3"/>
      <c r="S1772" s="3"/>
      <c r="T1772" s="3"/>
      <c r="U1772" s="4"/>
      <c r="V1772" s="8">
        <f>ROUND(51,2)</f>
        <v>51</v>
      </c>
      <c r="W1772" s="9"/>
      <c r="X1772" s="9"/>
      <c r="Y1772" s="9"/>
      <c r="Z1772" s="9"/>
      <c r="AA1772" s="10"/>
      <c r="AB1772" s="8">
        <f>ROUND(1424.365,2)</f>
        <v>1424.37</v>
      </c>
      <c r="AC1772" s="9"/>
      <c r="AD1772" s="9"/>
      <c r="AE1772" s="9"/>
      <c r="AF1772" s="10"/>
      <c r="AG1772" s="8">
        <f>ROUND(0,2)</f>
        <v>0</v>
      </c>
      <c r="AH1772" s="9"/>
      <c r="AI1772" s="9"/>
      <c r="AJ1772" s="9"/>
      <c r="AK1772" s="10"/>
    </row>
    <row r="1773" spans="1:37" x14ac:dyDescent="0.25">
      <c r="A1773" s="11"/>
      <c r="B1773" s="12"/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4"/>
      <c r="P1773" s="14"/>
      <c r="Q1773" s="14"/>
      <c r="R1773" s="14"/>
      <c r="S1773" s="14"/>
      <c r="T1773" s="14"/>
      <c r="U1773" s="14"/>
      <c r="V1773" s="15">
        <f>ROUND(51,2)</f>
        <v>51</v>
      </c>
      <c r="W1773" s="15"/>
      <c r="X1773" s="15"/>
      <c r="Y1773" s="15"/>
      <c r="Z1773" s="15"/>
      <c r="AA1773" s="15"/>
      <c r="AB1773" s="15">
        <f>ROUND(1424.365,2)</f>
        <v>1424.37</v>
      </c>
      <c r="AC1773" s="15"/>
      <c r="AD1773" s="15"/>
      <c r="AE1773" s="15"/>
      <c r="AF1773" s="15"/>
      <c r="AG1773" s="15">
        <f>ROUND(0,2)</f>
        <v>0</v>
      </c>
      <c r="AH1773" s="15"/>
      <c r="AI1773" s="15"/>
      <c r="AJ1773" s="15"/>
      <c r="AK1773" s="16"/>
    </row>
    <row r="1774" spans="1:37" x14ac:dyDescent="0.25">
      <c r="A1774" s="11"/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4" t="s">
        <v>79</v>
      </c>
      <c r="P1774" s="14"/>
      <c r="Q1774" s="14"/>
      <c r="R1774" s="14"/>
      <c r="S1774" s="14"/>
      <c r="T1774" s="14"/>
      <c r="U1774" s="14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24"/>
    </row>
    <row r="1775" spans="1:37" x14ac:dyDescent="0.25">
      <c r="A1775" s="2"/>
      <c r="B1775" s="3"/>
      <c r="C1775" s="3"/>
      <c r="D1775" s="3"/>
      <c r="E1775" s="3"/>
      <c r="F1775" s="4"/>
      <c r="G1775" s="2"/>
      <c r="H1775" s="3"/>
      <c r="I1775" s="3"/>
      <c r="J1775" s="3"/>
      <c r="K1775" s="3"/>
      <c r="L1775" s="3"/>
      <c r="M1775" s="3"/>
      <c r="N1775" s="4"/>
      <c r="O1775" s="2"/>
      <c r="P1775" s="3"/>
      <c r="Q1775" s="3"/>
      <c r="R1775" s="3"/>
      <c r="S1775" s="3"/>
      <c r="T1775" s="3"/>
      <c r="U1775" s="4"/>
      <c r="V1775" s="8">
        <f>ROUND(51,2)</f>
        <v>51</v>
      </c>
      <c r="W1775" s="9"/>
      <c r="X1775" s="9"/>
      <c r="Y1775" s="9"/>
      <c r="Z1775" s="9"/>
      <c r="AA1775" s="10"/>
      <c r="AB1775" s="8">
        <f>ROUND(1384.25,2)</f>
        <v>1384.25</v>
      </c>
      <c r="AC1775" s="9"/>
      <c r="AD1775" s="9"/>
      <c r="AE1775" s="9"/>
      <c r="AF1775" s="10"/>
      <c r="AG1775" s="8">
        <f>ROUND(0,2)</f>
        <v>0</v>
      </c>
      <c r="AH1775" s="9"/>
      <c r="AI1775" s="9"/>
      <c r="AJ1775" s="9"/>
      <c r="AK1775" s="10"/>
    </row>
    <row r="1776" spans="1:37" x14ac:dyDescent="0.25">
      <c r="A1776" s="11"/>
      <c r="B1776" s="12"/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4"/>
      <c r="P1776" s="14"/>
      <c r="Q1776" s="14"/>
      <c r="R1776" s="14"/>
      <c r="S1776" s="14"/>
      <c r="T1776" s="14"/>
      <c r="U1776" s="14"/>
      <c r="V1776" s="15">
        <f>ROUND(51,2)</f>
        <v>51</v>
      </c>
      <c r="W1776" s="15"/>
      <c r="X1776" s="15"/>
      <c r="Y1776" s="15"/>
      <c r="Z1776" s="15"/>
      <c r="AA1776" s="15"/>
      <c r="AB1776" s="15">
        <f>ROUND(1384.25,2)</f>
        <v>1384.25</v>
      </c>
      <c r="AC1776" s="15"/>
      <c r="AD1776" s="15"/>
      <c r="AE1776" s="15"/>
      <c r="AF1776" s="15"/>
      <c r="AG1776" s="15">
        <f>ROUND(0,2)</f>
        <v>0</v>
      </c>
      <c r="AH1776" s="15"/>
      <c r="AI1776" s="15"/>
      <c r="AJ1776" s="15"/>
      <c r="AK1776" s="16"/>
    </row>
    <row r="1777" spans="1:37" x14ac:dyDescent="0.25">
      <c r="A1777" s="20"/>
      <c r="B1777" s="21"/>
      <c r="C1777" s="21"/>
      <c r="D1777" s="21"/>
      <c r="E1777" s="21"/>
      <c r="F1777" s="21"/>
      <c r="G1777" s="21" t="s">
        <v>111</v>
      </c>
      <c r="H1777" s="21"/>
      <c r="I1777" s="21"/>
      <c r="J1777" s="21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  <c r="AA1777" s="21"/>
      <c r="AB1777" s="21"/>
      <c r="AC1777" s="21"/>
      <c r="AD1777" s="21"/>
      <c r="AE1777" s="21"/>
      <c r="AF1777" s="21"/>
      <c r="AG1777" s="21"/>
      <c r="AH1777" s="21"/>
      <c r="AI1777" s="21"/>
      <c r="AJ1777" s="21"/>
      <c r="AK1777" s="22"/>
    </row>
    <row r="1778" spans="1:37" x14ac:dyDescent="0.25">
      <c r="A1778" s="11"/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4" t="s">
        <v>32</v>
      </c>
      <c r="P1778" s="14"/>
      <c r="Q1778" s="14"/>
      <c r="R1778" s="14"/>
      <c r="S1778" s="14"/>
      <c r="T1778" s="14"/>
      <c r="U1778" s="14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24"/>
    </row>
    <row r="1779" spans="1:37" x14ac:dyDescent="0.25">
      <c r="A1779" s="2"/>
      <c r="B1779" s="3"/>
      <c r="C1779" s="3"/>
      <c r="D1779" s="3"/>
      <c r="E1779" s="3"/>
      <c r="F1779" s="4"/>
      <c r="G1779" s="2"/>
      <c r="H1779" s="3"/>
      <c r="I1779" s="3"/>
      <c r="J1779" s="3"/>
      <c r="K1779" s="3"/>
      <c r="L1779" s="3"/>
      <c r="M1779" s="3"/>
      <c r="N1779" s="4"/>
      <c r="O1779" s="2"/>
      <c r="P1779" s="3"/>
      <c r="Q1779" s="3"/>
      <c r="R1779" s="3"/>
      <c r="S1779" s="3"/>
      <c r="T1779" s="3"/>
      <c r="U1779" s="4"/>
      <c r="V1779" s="8">
        <f>ROUND(10.25,2)</f>
        <v>10.25</v>
      </c>
      <c r="W1779" s="9"/>
      <c r="X1779" s="9"/>
      <c r="Y1779" s="9"/>
      <c r="Z1779" s="9"/>
      <c r="AA1779" s="10"/>
      <c r="AB1779" s="8">
        <f>ROUND(398.52,2)</f>
        <v>398.52</v>
      </c>
      <c r="AC1779" s="9"/>
      <c r="AD1779" s="9"/>
      <c r="AE1779" s="9"/>
      <c r="AF1779" s="10"/>
      <c r="AG1779" s="8">
        <f>ROUND(0,2)</f>
        <v>0</v>
      </c>
      <c r="AH1779" s="9"/>
      <c r="AI1779" s="9"/>
      <c r="AJ1779" s="9"/>
      <c r="AK1779" s="10"/>
    </row>
    <row r="1780" spans="1:37" x14ac:dyDescent="0.25">
      <c r="A1780" s="11"/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4"/>
      <c r="P1780" s="14"/>
      <c r="Q1780" s="14"/>
      <c r="R1780" s="14"/>
      <c r="S1780" s="14"/>
      <c r="T1780" s="14"/>
      <c r="U1780" s="14"/>
      <c r="V1780" s="15">
        <f>ROUND(10.25,2)</f>
        <v>10.25</v>
      </c>
      <c r="W1780" s="15"/>
      <c r="X1780" s="15"/>
      <c r="Y1780" s="15"/>
      <c r="Z1780" s="15"/>
      <c r="AA1780" s="15"/>
      <c r="AB1780" s="15">
        <f>ROUND(398.52,2)</f>
        <v>398.52</v>
      </c>
      <c r="AC1780" s="15"/>
      <c r="AD1780" s="15"/>
      <c r="AE1780" s="15"/>
      <c r="AF1780" s="15"/>
      <c r="AG1780" s="15">
        <f>ROUND(0,2)</f>
        <v>0</v>
      </c>
      <c r="AH1780" s="15"/>
      <c r="AI1780" s="15"/>
      <c r="AJ1780" s="15"/>
      <c r="AK1780" s="16"/>
    </row>
    <row r="1781" spans="1:37" x14ac:dyDescent="0.25">
      <c r="A1781" s="11"/>
      <c r="B1781" s="12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4" t="s">
        <v>41</v>
      </c>
      <c r="P1781" s="14"/>
      <c r="Q1781" s="14"/>
      <c r="R1781" s="14"/>
      <c r="S1781" s="14"/>
      <c r="T1781" s="14"/>
      <c r="U1781" s="14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24"/>
    </row>
    <row r="1782" spans="1:37" x14ac:dyDescent="0.25">
      <c r="A1782" s="2"/>
      <c r="B1782" s="3"/>
      <c r="C1782" s="3"/>
      <c r="D1782" s="3"/>
      <c r="E1782" s="3"/>
      <c r="F1782" s="4"/>
      <c r="G1782" s="2"/>
      <c r="H1782" s="3"/>
      <c r="I1782" s="3"/>
      <c r="J1782" s="3"/>
      <c r="K1782" s="3"/>
      <c r="L1782" s="3"/>
      <c r="M1782" s="3"/>
      <c r="N1782" s="4"/>
      <c r="O1782" s="2"/>
      <c r="P1782" s="3"/>
      <c r="Q1782" s="3"/>
      <c r="R1782" s="3"/>
      <c r="S1782" s="3"/>
      <c r="T1782" s="3"/>
      <c r="U1782" s="4"/>
      <c r="V1782" s="8">
        <f>ROUND(8,2)</f>
        <v>8</v>
      </c>
      <c r="W1782" s="9"/>
      <c r="X1782" s="9"/>
      <c r="Y1782" s="9"/>
      <c r="Z1782" s="9"/>
      <c r="AA1782" s="10"/>
      <c r="AB1782" s="8">
        <f>ROUND(294,2)</f>
        <v>294</v>
      </c>
      <c r="AC1782" s="9"/>
      <c r="AD1782" s="9"/>
      <c r="AE1782" s="9"/>
      <c r="AF1782" s="10"/>
      <c r="AG1782" s="8">
        <f>ROUND(0,2)</f>
        <v>0</v>
      </c>
      <c r="AH1782" s="9"/>
      <c r="AI1782" s="9"/>
      <c r="AJ1782" s="9"/>
      <c r="AK1782" s="10"/>
    </row>
    <row r="1783" spans="1:37" x14ac:dyDescent="0.25">
      <c r="A1783" s="11"/>
      <c r="B1783" s="12"/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4"/>
      <c r="P1783" s="14"/>
      <c r="Q1783" s="14"/>
      <c r="R1783" s="14"/>
      <c r="S1783" s="14"/>
      <c r="T1783" s="14"/>
      <c r="U1783" s="14"/>
      <c r="V1783" s="15">
        <f>ROUND(8,2)</f>
        <v>8</v>
      </c>
      <c r="W1783" s="15"/>
      <c r="X1783" s="15"/>
      <c r="Y1783" s="15"/>
      <c r="Z1783" s="15"/>
      <c r="AA1783" s="15"/>
      <c r="AB1783" s="15">
        <f>ROUND(294,2)</f>
        <v>294</v>
      </c>
      <c r="AC1783" s="15"/>
      <c r="AD1783" s="15"/>
      <c r="AE1783" s="15"/>
      <c r="AF1783" s="15"/>
      <c r="AG1783" s="15">
        <f>ROUND(0,2)</f>
        <v>0</v>
      </c>
      <c r="AH1783" s="15"/>
      <c r="AI1783" s="15"/>
      <c r="AJ1783" s="15"/>
      <c r="AK1783" s="16"/>
    </row>
    <row r="1784" spans="1:37" x14ac:dyDescent="0.25">
      <c r="A1784" s="11"/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4" t="s">
        <v>48</v>
      </c>
      <c r="P1784" s="14"/>
      <c r="Q1784" s="14"/>
      <c r="R1784" s="14"/>
      <c r="S1784" s="14"/>
      <c r="T1784" s="14"/>
      <c r="U1784" s="14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24"/>
    </row>
    <row r="1785" spans="1:37" x14ac:dyDescent="0.25">
      <c r="A1785" s="2"/>
      <c r="B1785" s="3"/>
      <c r="C1785" s="3"/>
      <c r="D1785" s="3"/>
      <c r="E1785" s="3"/>
      <c r="F1785" s="4"/>
      <c r="G1785" s="2"/>
      <c r="H1785" s="3"/>
      <c r="I1785" s="3"/>
      <c r="J1785" s="3"/>
      <c r="K1785" s="3"/>
      <c r="L1785" s="3"/>
      <c r="M1785" s="3"/>
      <c r="N1785" s="4"/>
      <c r="O1785" s="2"/>
      <c r="P1785" s="3"/>
      <c r="Q1785" s="3"/>
      <c r="R1785" s="3"/>
      <c r="S1785" s="3"/>
      <c r="T1785" s="3"/>
      <c r="U1785" s="4"/>
      <c r="V1785" s="8">
        <f>ROUND(10,2)</f>
        <v>10</v>
      </c>
      <c r="W1785" s="9"/>
      <c r="X1785" s="9"/>
      <c r="Y1785" s="9"/>
      <c r="Z1785" s="9"/>
      <c r="AA1785" s="10"/>
      <c r="AB1785" s="8">
        <f>ROUND(388.8,2)</f>
        <v>388.8</v>
      </c>
      <c r="AC1785" s="9"/>
      <c r="AD1785" s="9"/>
      <c r="AE1785" s="9"/>
      <c r="AF1785" s="10"/>
      <c r="AG1785" s="8">
        <f>ROUND(0,2)</f>
        <v>0</v>
      </c>
      <c r="AH1785" s="9"/>
      <c r="AI1785" s="9"/>
      <c r="AJ1785" s="9"/>
      <c r="AK1785" s="10"/>
    </row>
    <row r="1786" spans="1:37" x14ac:dyDescent="0.25">
      <c r="A1786" s="11"/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4"/>
      <c r="P1786" s="14"/>
      <c r="Q1786" s="14"/>
      <c r="R1786" s="14"/>
      <c r="S1786" s="14"/>
      <c r="T1786" s="14"/>
      <c r="U1786" s="14"/>
      <c r="V1786" s="15">
        <f>ROUND(10,2)</f>
        <v>10</v>
      </c>
      <c r="W1786" s="15"/>
      <c r="X1786" s="15"/>
      <c r="Y1786" s="15"/>
      <c r="Z1786" s="15"/>
      <c r="AA1786" s="15"/>
      <c r="AB1786" s="15">
        <f>ROUND(388.8,2)</f>
        <v>388.8</v>
      </c>
      <c r="AC1786" s="15"/>
      <c r="AD1786" s="15"/>
      <c r="AE1786" s="15"/>
      <c r="AF1786" s="15"/>
      <c r="AG1786" s="15">
        <f>ROUND(0,2)</f>
        <v>0</v>
      </c>
      <c r="AH1786" s="15"/>
      <c r="AI1786" s="15"/>
      <c r="AJ1786" s="15"/>
      <c r="AK1786" s="16"/>
    </row>
    <row r="1787" spans="1:37" x14ac:dyDescent="0.25">
      <c r="A1787" s="11"/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4" t="s">
        <v>74</v>
      </c>
      <c r="P1787" s="14"/>
      <c r="Q1787" s="14"/>
      <c r="R1787" s="14"/>
      <c r="S1787" s="14"/>
      <c r="T1787" s="14"/>
      <c r="U1787" s="14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24"/>
    </row>
    <row r="1788" spans="1:37" x14ac:dyDescent="0.25">
      <c r="A1788" s="2"/>
      <c r="B1788" s="3"/>
      <c r="C1788" s="3"/>
      <c r="D1788" s="3"/>
      <c r="E1788" s="3"/>
      <c r="F1788" s="4"/>
      <c r="G1788" s="2"/>
      <c r="H1788" s="3"/>
      <c r="I1788" s="3"/>
      <c r="J1788" s="3"/>
      <c r="K1788" s="3"/>
      <c r="L1788" s="3"/>
      <c r="M1788" s="3"/>
      <c r="N1788" s="4"/>
      <c r="O1788" s="2"/>
      <c r="P1788" s="3"/>
      <c r="Q1788" s="3"/>
      <c r="R1788" s="3"/>
      <c r="S1788" s="3"/>
      <c r="T1788" s="3"/>
      <c r="U1788" s="4"/>
      <c r="V1788" s="8">
        <f>ROUND(11,2)</f>
        <v>11</v>
      </c>
      <c r="W1788" s="9"/>
      <c r="X1788" s="9"/>
      <c r="Y1788" s="9"/>
      <c r="Z1788" s="9"/>
      <c r="AA1788" s="10"/>
      <c r="AB1788" s="8">
        <f>ROUND(415.965,2)</f>
        <v>415.97</v>
      </c>
      <c r="AC1788" s="9"/>
      <c r="AD1788" s="9"/>
      <c r="AE1788" s="9"/>
      <c r="AF1788" s="10"/>
      <c r="AG1788" s="8">
        <f>ROUND(0,2)</f>
        <v>0</v>
      </c>
      <c r="AH1788" s="9"/>
      <c r="AI1788" s="9"/>
      <c r="AJ1788" s="9"/>
      <c r="AK1788" s="10"/>
    </row>
    <row r="1789" spans="1:37" x14ac:dyDescent="0.25">
      <c r="A1789" s="11"/>
      <c r="B1789" s="12"/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4"/>
      <c r="P1789" s="14"/>
      <c r="Q1789" s="14"/>
      <c r="R1789" s="14"/>
      <c r="S1789" s="14"/>
      <c r="T1789" s="14"/>
      <c r="U1789" s="14"/>
      <c r="V1789" s="15">
        <f>ROUND(11,2)</f>
        <v>11</v>
      </c>
      <c r="W1789" s="15"/>
      <c r="X1789" s="15"/>
      <c r="Y1789" s="15"/>
      <c r="Z1789" s="15"/>
      <c r="AA1789" s="15"/>
      <c r="AB1789" s="15">
        <f>ROUND(415.965,2)</f>
        <v>415.97</v>
      </c>
      <c r="AC1789" s="15"/>
      <c r="AD1789" s="15"/>
      <c r="AE1789" s="15"/>
      <c r="AF1789" s="15"/>
      <c r="AG1789" s="15">
        <f>ROUND(0,2)</f>
        <v>0</v>
      </c>
      <c r="AH1789" s="15"/>
      <c r="AI1789" s="15"/>
      <c r="AJ1789" s="15"/>
      <c r="AK1789" s="16"/>
    </row>
    <row r="1790" spans="1:37" x14ac:dyDescent="0.25">
      <c r="A1790" s="11"/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4" t="s">
        <v>79</v>
      </c>
      <c r="P1790" s="14"/>
      <c r="Q1790" s="14"/>
      <c r="R1790" s="14"/>
      <c r="S1790" s="14"/>
      <c r="T1790" s="14"/>
      <c r="U1790" s="14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24"/>
    </row>
    <row r="1791" spans="1:37" x14ac:dyDescent="0.25">
      <c r="A1791" s="2"/>
      <c r="B1791" s="3"/>
      <c r="C1791" s="3"/>
      <c r="D1791" s="3"/>
      <c r="E1791" s="3"/>
      <c r="F1791" s="4"/>
      <c r="G1791" s="2"/>
      <c r="H1791" s="3"/>
      <c r="I1791" s="3"/>
      <c r="J1791" s="3"/>
      <c r="K1791" s="3"/>
      <c r="L1791" s="3"/>
      <c r="M1791" s="3"/>
      <c r="N1791" s="4"/>
      <c r="O1791" s="2"/>
      <c r="P1791" s="3"/>
      <c r="Q1791" s="3"/>
      <c r="R1791" s="3"/>
      <c r="S1791" s="3"/>
      <c r="T1791" s="3"/>
      <c r="U1791" s="4"/>
      <c r="V1791" s="8">
        <f>ROUND(11,2)</f>
        <v>11</v>
      </c>
      <c r="W1791" s="9"/>
      <c r="X1791" s="9"/>
      <c r="Y1791" s="9"/>
      <c r="Z1791" s="9"/>
      <c r="AA1791" s="10"/>
      <c r="AB1791" s="8">
        <f>ROUND(404.25,2)</f>
        <v>404.25</v>
      </c>
      <c r="AC1791" s="9"/>
      <c r="AD1791" s="9"/>
      <c r="AE1791" s="9"/>
      <c r="AF1791" s="10"/>
      <c r="AG1791" s="8">
        <f>ROUND(0,2)</f>
        <v>0</v>
      </c>
      <c r="AH1791" s="9"/>
      <c r="AI1791" s="9"/>
      <c r="AJ1791" s="9"/>
      <c r="AK1791" s="10"/>
    </row>
    <row r="1792" spans="1:37" x14ac:dyDescent="0.25">
      <c r="A1792" s="11"/>
      <c r="B1792" s="12"/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4"/>
      <c r="P1792" s="14"/>
      <c r="Q1792" s="14"/>
      <c r="R1792" s="14"/>
      <c r="S1792" s="14"/>
      <c r="T1792" s="14"/>
      <c r="U1792" s="14"/>
      <c r="V1792" s="15">
        <f>ROUND(11,2)</f>
        <v>11</v>
      </c>
      <c r="W1792" s="15"/>
      <c r="X1792" s="15"/>
      <c r="Y1792" s="15"/>
      <c r="Z1792" s="15"/>
      <c r="AA1792" s="15"/>
      <c r="AB1792" s="15">
        <f>ROUND(404.25,2)</f>
        <v>404.25</v>
      </c>
      <c r="AC1792" s="15"/>
      <c r="AD1792" s="15"/>
      <c r="AE1792" s="15"/>
      <c r="AF1792" s="15"/>
      <c r="AG1792" s="15">
        <f>ROUND(0,2)</f>
        <v>0</v>
      </c>
      <c r="AH1792" s="15"/>
      <c r="AI1792" s="15"/>
      <c r="AJ1792" s="15"/>
      <c r="AK1792" s="16"/>
    </row>
    <row r="1793" spans="1:37" x14ac:dyDescent="0.25">
      <c r="A1793" s="20"/>
      <c r="B1793" s="21"/>
      <c r="C1793" s="21"/>
      <c r="D1793" s="21"/>
      <c r="E1793" s="21"/>
      <c r="F1793" s="21"/>
      <c r="G1793" s="21" t="s">
        <v>104</v>
      </c>
      <c r="H1793" s="21"/>
      <c r="I1793" s="21"/>
      <c r="J1793" s="21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  <c r="Y1793" s="21"/>
      <c r="Z1793" s="21"/>
      <c r="AA1793" s="21"/>
      <c r="AB1793" s="21"/>
      <c r="AC1793" s="21"/>
      <c r="AD1793" s="21"/>
      <c r="AE1793" s="21"/>
      <c r="AF1793" s="21"/>
      <c r="AG1793" s="21"/>
      <c r="AH1793" s="21"/>
      <c r="AI1793" s="21"/>
      <c r="AJ1793" s="21"/>
      <c r="AK1793" s="22"/>
    </row>
    <row r="1794" spans="1:37" x14ac:dyDescent="0.25">
      <c r="A1794" s="11"/>
      <c r="B1794" s="12"/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4" t="s">
        <v>32</v>
      </c>
      <c r="P1794" s="14"/>
      <c r="Q1794" s="14"/>
      <c r="R1794" s="14"/>
      <c r="S1794" s="14"/>
      <c r="T1794" s="14"/>
      <c r="U1794" s="14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24"/>
    </row>
    <row r="1795" spans="1:37" x14ac:dyDescent="0.25">
      <c r="A1795" s="2"/>
      <c r="B1795" s="3"/>
      <c r="C1795" s="3"/>
      <c r="D1795" s="3"/>
      <c r="E1795" s="3"/>
      <c r="F1795" s="4"/>
      <c r="G1795" s="2"/>
      <c r="H1795" s="3"/>
      <c r="I1795" s="3"/>
      <c r="J1795" s="3"/>
      <c r="K1795" s="3"/>
      <c r="L1795" s="3"/>
      <c r="M1795" s="3"/>
      <c r="N1795" s="4"/>
      <c r="O1795" s="2"/>
      <c r="P1795" s="3"/>
      <c r="Q1795" s="3"/>
      <c r="R1795" s="3"/>
      <c r="S1795" s="3"/>
      <c r="T1795" s="3"/>
      <c r="U1795" s="4"/>
      <c r="V1795" s="8">
        <f>ROUND(40,2)</f>
        <v>40</v>
      </c>
      <c r="W1795" s="9"/>
      <c r="X1795" s="9"/>
      <c r="Y1795" s="9"/>
      <c r="Z1795" s="9"/>
      <c r="AA1795" s="10"/>
      <c r="AB1795" s="8">
        <f>ROUND(1036.8,2)</f>
        <v>1036.8</v>
      </c>
      <c r="AC1795" s="9"/>
      <c r="AD1795" s="9"/>
      <c r="AE1795" s="9"/>
      <c r="AF1795" s="10"/>
      <c r="AG1795" s="8">
        <f>ROUND(0,2)</f>
        <v>0</v>
      </c>
      <c r="AH1795" s="9"/>
      <c r="AI1795" s="9"/>
      <c r="AJ1795" s="9"/>
      <c r="AK1795" s="10"/>
    </row>
    <row r="1796" spans="1:37" x14ac:dyDescent="0.25">
      <c r="A1796" s="11"/>
      <c r="B1796" s="12"/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4"/>
      <c r="P1796" s="14"/>
      <c r="Q1796" s="14"/>
      <c r="R1796" s="14"/>
      <c r="S1796" s="14"/>
      <c r="T1796" s="14"/>
      <c r="U1796" s="14"/>
      <c r="V1796" s="15">
        <f>ROUND(40,2)</f>
        <v>40</v>
      </c>
      <c r="W1796" s="15"/>
      <c r="X1796" s="15"/>
      <c r="Y1796" s="15"/>
      <c r="Z1796" s="15"/>
      <c r="AA1796" s="15"/>
      <c r="AB1796" s="15">
        <f>ROUND(1036.8,2)</f>
        <v>1036.8</v>
      </c>
      <c r="AC1796" s="15"/>
      <c r="AD1796" s="15"/>
      <c r="AE1796" s="15"/>
      <c r="AF1796" s="15"/>
      <c r="AG1796" s="15">
        <f>ROUND(0,2)</f>
        <v>0</v>
      </c>
      <c r="AH1796" s="15"/>
      <c r="AI1796" s="15"/>
      <c r="AJ1796" s="15"/>
      <c r="AK1796" s="16"/>
    </row>
    <row r="1797" spans="1:37" x14ac:dyDescent="0.25">
      <c r="A1797" s="11"/>
      <c r="B1797" s="12"/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4" t="s">
        <v>41</v>
      </c>
      <c r="P1797" s="14"/>
      <c r="Q1797" s="14"/>
      <c r="R1797" s="14"/>
      <c r="S1797" s="14"/>
      <c r="T1797" s="14"/>
      <c r="U1797" s="14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24"/>
    </row>
    <row r="1798" spans="1:37" x14ac:dyDescent="0.25">
      <c r="A1798" s="2"/>
      <c r="B1798" s="3"/>
      <c r="C1798" s="3"/>
      <c r="D1798" s="3"/>
      <c r="E1798" s="3"/>
      <c r="F1798" s="4"/>
      <c r="G1798" s="2"/>
      <c r="H1798" s="3"/>
      <c r="I1798" s="3"/>
      <c r="J1798" s="3"/>
      <c r="K1798" s="3"/>
      <c r="L1798" s="3"/>
      <c r="M1798" s="3"/>
      <c r="N1798" s="4"/>
      <c r="O1798" s="2"/>
      <c r="P1798" s="3"/>
      <c r="Q1798" s="3"/>
      <c r="R1798" s="3"/>
      <c r="S1798" s="3"/>
      <c r="T1798" s="3"/>
      <c r="U1798" s="4"/>
      <c r="V1798" s="8">
        <f>ROUND(40,2)</f>
        <v>40</v>
      </c>
      <c r="W1798" s="9"/>
      <c r="X1798" s="9"/>
      <c r="Y1798" s="9"/>
      <c r="Z1798" s="9"/>
      <c r="AA1798" s="10"/>
      <c r="AB1798" s="8">
        <f>ROUND(980,2)</f>
        <v>980</v>
      </c>
      <c r="AC1798" s="9"/>
      <c r="AD1798" s="9"/>
      <c r="AE1798" s="9"/>
      <c r="AF1798" s="10"/>
      <c r="AG1798" s="8">
        <f>ROUND(0,2)</f>
        <v>0</v>
      </c>
      <c r="AH1798" s="9"/>
      <c r="AI1798" s="9"/>
      <c r="AJ1798" s="9"/>
      <c r="AK1798" s="10"/>
    </row>
    <row r="1799" spans="1:37" x14ac:dyDescent="0.25">
      <c r="A1799" s="11"/>
      <c r="B1799" s="12"/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4"/>
      <c r="P1799" s="14"/>
      <c r="Q1799" s="14"/>
      <c r="R1799" s="14"/>
      <c r="S1799" s="14"/>
      <c r="T1799" s="14"/>
      <c r="U1799" s="14"/>
      <c r="V1799" s="15">
        <f>ROUND(40,2)</f>
        <v>40</v>
      </c>
      <c r="W1799" s="15"/>
      <c r="X1799" s="15"/>
      <c r="Y1799" s="15"/>
      <c r="Z1799" s="15"/>
      <c r="AA1799" s="15"/>
      <c r="AB1799" s="15">
        <f>ROUND(980,2)</f>
        <v>980</v>
      </c>
      <c r="AC1799" s="15"/>
      <c r="AD1799" s="15"/>
      <c r="AE1799" s="15"/>
      <c r="AF1799" s="15"/>
      <c r="AG1799" s="15">
        <f>ROUND(0,2)</f>
        <v>0</v>
      </c>
      <c r="AH1799" s="15"/>
      <c r="AI1799" s="15"/>
      <c r="AJ1799" s="15"/>
      <c r="AK1799" s="16"/>
    </row>
    <row r="1800" spans="1:37" x14ac:dyDescent="0.25">
      <c r="A1800" s="11"/>
      <c r="B1800" s="12"/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4" t="s">
        <v>48</v>
      </c>
      <c r="P1800" s="14"/>
      <c r="Q1800" s="14"/>
      <c r="R1800" s="14"/>
      <c r="S1800" s="14"/>
      <c r="T1800" s="14"/>
      <c r="U1800" s="14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24"/>
    </row>
    <row r="1801" spans="1:37" x14ac:dyDescent="0.25">
      <c r="A1801" s="2"/>
      <c r="B1801" s="3"/>
      <c r="C1801" s="3"/>
      <c r="D1801" s="3"/>
      <c r="E1801" s="3"/>
      <c r="F1801" s="4"/>
      <c r="G1801" s="2"/>
      <c r="H1801" s="3"/>
      <c r="I1801" s="3"/>
      <c r="J1801" s="3"/>
      <c r="K1801" s="3"/>
      <c r="L1801" s="3"/>
      <c r="M1801" s="3"/>
      <c r="N1801" s="4"/>
      <c r="O1801" s="2"/>
      <c r="P1801" s="3"/>
      <c r="Q1801" s="3"/>
      <c r="R1801" s="3"/>
      <c r="S1801" s="3"/>
      <c r="T1801" s="3"/>
      <c r="U1801" s="4"/>
      <c r="V1801" s="8">
        <f>ROUND(40,2)</f>
        <v>40</v>
      </c>
      <c r="W1801" s="9"/>
      <c r="X1801" s="9"/>
      <c r="Y1801" s="9"/>
      <c r="Z1801" s="9"/>
      <c r="AA1801" s="10"/>
      <c r="AB1801" s="8">
        <f>ROUND(1036.8,2)</f>
        <v>1036.8</v>
      </c>
      <c r="AC1801" s="9"/>
      <c r="AD1801" s="9"/>
      <c r="AE1801" s="9"/>
      <c r="AF1801" s="10"/>
      <c r="AG1801" s="8">
        <f>ROUND(0,2)</f>
        <v>0</v>
      </c>
      <c r="AH1801" s="9"/>
      <c r="AI1801" s="9"/>
      <c r="AJ1801" s="9"/>
      <c r="AK1801" s="10"/>
    </row>
    <row r="1802" spans="1:37" x14ac:dyDescent="0.25">
      <c r="A1802" s="11"/>
      <c r="B1802" s="12"/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4"/>
      <c r="P1802" s="14"/>
      <c r="Q1802" s="14"/>
      <c r="R1802" s="14"/>
      <c r="S1802" s="14"/>
      <c r="T1802" s="14"/>
      <c r="U1802" s="14"/>
      <c r="V1802" s="15">
        <f>ROUND(40,2)</f>
        <v>40</v>
      </c>
      <c r="W1802" s="15"/>
      <c r="X1802" s="15"/>
      <c r="Y1802" s="15"/>
      <c r="Z1802" s="15"/>
      <c r="AA1802" s="15"/>
      <c r="AB1802" s="15">
        <f>ROUND(1036.8,2)</f>
        <v>1036.8</v>
      </c>
      <c r="AC1802" s="15"/>
      <c r="AD1802" s="15"/>
      <c r="AE1802" s="15"/>
      <c r="AF1802" s="15"/>
      <c r="AG1802" s="15">
        <f>ROUND(0,2)</f>
        <v>0</v>
      </c>
      <c r="AH1802" s="15"/>
      <c r="AI1802" s="15"/>
      <c r="AJ1802" s="15"/>
      <c r="AK1802" s="16"/>
    </row>
    <row r="1803" spans="1:37" x14ac:dyDescent="0.25">
      <c r="A1803" s="11"/>
      <c r="B1803" s="12"/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4" t="s">
        <v>74</v>
      </c>
      <c r="P1803" s="14"/>
      <c r="Q1803" s="14"/>
      <c r="R1803" s="14"/>
      <c r="S1803" s="14"/>
      <c r="T1803" s="14"/>
      <c r="U1803" s="14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24"/>
    </row>
    <row r="1804" spans="1:37" x14ac:dyDescent="0.25">
      <c r="A1804" s="2"/>
      <c r="B1804" s="3"/>
      <c r="C1804" s="3"/>
      <c r="D1804" s="3"/>
      <c r="E1804" s="3"/>
      <c r="F1804" s="4"/>
      <c r="G1804" s="2"/>
      <c r="H1804" s="3"/>
      <c r="I1804" s="3"/>
      <c r="J1804" s="3"/>
      <c r="K1804" s="3"/>
      <c r="L1804" s="3"/>
      <c r="M1804" s="3"/>
      <c r="N1804" s="4"/>
      <c r="O1804" s="2"/>
      <c r="P1804" s="3"/>
      <c r="Q1804" s="3"/>
      <c r="R1804" s="3"/>
      <c r="S1804" s="3"/>
      <c r="T1804" s="3"/>
      <c r="U1804" s="4"/>
      <c r="V1804" s="8">
        <f>ROUND(40,2)</f>
        <v>40</v>
      </c>
      <c r="W1804" s="9"/>
      <c r="X1804" s="9"/>
      <c r="Y1804" s="9"/>
      <c r="Z1804" s="9"/>
      <c r="AA1804" s="10"/>
      <c r="AB1804" s="8">
        <f>ROUND(1008.4,2)</f>
        <v>1008.4</v>
      </c>
      <c r="AC1804" s="9"/>
      <c r="AD1804" s="9"/>
      <c r="AE1804" s="9"/>
      <c r="AF1804" s="10"/>
      <c r="AG1804" s="8">
        <f>ROUND(0,2)</f>
        <v>0</v>
      </c>
      <c r="AH1804" s="9"/>
      <c r="AI1804" s="9"/>
      <c r="AJ1804" s="9"/>
      <c r="AK1804" s="10"/>
    </row>
    <row r="1805" spans="1:37" x14ac:dyDescent="0.25">
      <c r="A1805" s="11"/>
      <c r="B1805" s="12"/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4"/>
      <c r="P1805" s="14"/>
      <c r="Q1805" s="14"/>
      <c r="R1805" s="14"/>
      <c r="S1805" s="14"/>
      <c r="T1805" s="14"/>
      <c r="U1805" s="14"/>
      <c r="V1805" s="15">
        <f>ROUND(40,2)</f>
        <v>40</v>
      </c>
      <c r="W1805" s="15"/>
      <c r="X1805" s="15"/>
      <c r="Y1805" s="15"/>
      <c r="Z1805" s="15"/>
      <c r="AA1805" s="15"/>
      <c r="AB1805" s="15">
        <f>ROUND(1008.4,2)</f>
        <v>1008.4</v>
      </c>
      <c r="AC1805" s="15"/>
      <c r="AD1805" s="15"/>
      <c r="AE1805" s="15"/>
      <c r="AF1805" s="15"/>
      <c r="AG1805" s="15">
        <f>ROUND(0,2)</f>
        <v>0</v>
      </c>
      <c r="AH1805" s="15"/>
      <c r="AI1805" s="15"/>
      <c r="AJ1805" s="15"/>
      <c r="AK1805" s="16"/>
    </row>
    <row r="1806" spans="1:37" x14ac:dyDescent="0.25">
      <c r="A1806" s="11"/>
      <c r="B1806" s="12"/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4" t="s">
        <v>79</v>
      </c>
      <c r="P1806" s="14"/>
      <c r="Q1806" s="14"/>
      <c r="R1806" s="14"/>
      <c r="S1806" s="14"/>
      <c r="T1806" s="14"/>
      <c r="U1806" s="14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24"/>
    </row>
    <row r="1807" spans="1:37" x14ac:dyDescent="0.25">
      <c r="A1807" s="2"/>
      <c r="B1807" s="3"/>
      <c r="C1807" s="3"/>
      <c r="D1807" s="3"/>
      <c r="E1807" s="3"/>
      <c r="F1807" s="4"/>
      <c r="G1807" s="2"/>
      <c r="H1807" s="3"/>
      <c r="I1807" s="3"/>
      <c r="J1807" s="3"/>
      <c r="K1807" s="3"/>
      <c r="L1807" s="3"/>
      <c r="M1807" s="3"/>
      <c r="N1807" s="4"/>
      <c r="O1807" s="2"/>
      <c r="P1807" s="3"/>
      <c r="Q1807" s="3"/>
      <c r="R1807" s="3"/>
      <c r="S1807" s="3"/>
      <c r="T1807" s="3"/>
      <c r="U1807" s="4"/>
      <c r="V1807" s="8">
        <f>ROUND(40,2)</f>
        <v>40</v>
      </c>
      <c r="W1807" s="9"/>
      <c r="X1807" s="9"/>
      <c r="Y1807" s="9"/>
      <c r="Z1807" s="9"/>
      <c r="AA1807" s="10"/>
      <c r="AB1807" s="8">
        <f>ROUND(980,2)</f>
        <v>980</v>
      </c>
      <c r="AC1807" s="9"/>
      <c r="AD1807" s="9"/>
      <c r="AE1807" s="9"/>
      <c r="AF1807" s="10"/>
      <c r="AG1807" s="8">
        <f>ROUND(0,2)</f>
        <v>0</v>
      </c>
      <c r="AH1807" s="9"/>
      <c r="AI1807" s="9"/>
      <c r="AJ1807" s="9"/>
      <c r="AK1807" s="10"/>
    </row>
    <row r="1808" spans="1:37" x14ac:dyDescent="0.25">
      <c r="A1808" s="11"/>
      <c r="B1808" s="12"/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4"/>
      <c r="P1808" s="14"/>
      <c r="Q1808" s="14"/>
      <c r="R1808" s="14"/>
      <c r="S1808" s="14"/>
      <c r="T1808" s="14"/>
      <c r="U1808" s="14"/>
      <c r="V1808" s="15">
        <f>ROUND(40,2)</f>
        <v>40</v>
      </c>
      <c r="W1808" s="15"/>
      <c r="X1808" s="15"/>
      <c r="Y1808" s="15"/>
      <c r="Z1808" s="15"/>
      <c r="AA1808" s="15"/>
      <c r="AB1808" s="15">
        <f>ROUND(980,2)</f>
        <v>980</v>
      </c>
      <c r="AC1808" s="15"/>
      <c r="AD1808" s="15"/>
      <c r="AE1808" s="15"/>
      <c r="AF1808" s="15"/>
      <c r="AG1808" s="15">
        <f>ROUND(0,2)</f>
        <v>0</v>
      </c>
      <c r="AH1808" s="15"/>
      <c r="AI1808" s="15"/>
      <c r="AJ1808" s="15"/>
      <c r="AK1808" s="16"/>
    </row>
    <row r="1809" spans="1:37" x14ac:dyDescent="0.25">
      <c r="A1809" s="20"/>
      <c r="B1809" s="21"/>
      <c r="C1809" s="21"/>
      <c r="D1809" s="21"/>
      <c r="E1809" s="21"/>
      <c r="F1809" s="21"/>
      <c r="G1809" s="21" t="s">
        <v>109</v>
      </c>
      <c r="H1809" s="21"/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  <c r="AA1809" s="21"/>
      <c r="AB1809" s="21"/>
      <c r="AC1809" s="21"/>
      <c r="AD1809" s="21"/>
      <c r="AE1809" s="21"/>
      <c r="AF1809" s="21"/>
      <c r="AG1809" s="21"/>
      <c r="AH1809" s="21"/>
      <c r="AI1809" s="21"/>
      <c r="AJ1809" s="21"/>
      <c r="AK1809" s="22"/>
    </row>
    <row r="1810" spans="1:37" x14ac:dyDescent="0.25">
      <c r="A1810" s="11"/>
      <c r="B1810" s="12"/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4" t="s">
        <v>32</v>
      </c>
      <c r="P1810" s="14"/>
      <c r="Q1810" s="14"/>
      <c r="R1810" s="14"/>
      <c r="S1810" s="14"/>
      <c r="T1810" s="14"/>
      <c r="U1810" s="14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24"/>
    </row>
    <row r="1811" spans="1:37" x14ac:dyDescent="0.25">
      <c r="A1811" s="2"/>
      <c r="B1811" s="3"/>
      <c r="C1811" s="3"/>
      <c r="D1811" s="3"/>
      <c r="E1811" s="3"/>
      <c r="F1811" s="4"/>
      <c r="G1811" s="2"/>
      <c r="H1811" s="3"/>
      <c r="I1811" s="3"/>
      <c r="J1811" s="3"/>
      <c r="K1811" s="3"/>
      <c r="L1811" s="3"/>
      <c r="M1811" s="3"/>
      <c r="N1811" s="4"/>
      <c r="O1811" s="2"/>
      <c r="P1811" s="3"/>
      <c r="Q1811" s="3"/>
      <c r="R1811" s="3"/>
      <c r="S1811" s="3"/>
      <c r="T1811" s="3"/>
      <c r="U1811" s="4"/>
      <c r="V1811" s="8">
        <f>ROUND(40,2)</f>
        <v>40</v>
      </c>
      <c r="W1811" s="9"/>
      <c r="X1811" s="9"/>
      <c r="Y1811" s="9"/>
      <c r="Z1811" s="9"/>
      <c r="AA1811" s="10"/>
      <c r="AB1811" s="8">
        <f>ROUND(20,2)</f>
        <v>20</v>
      </c>
      <c r="AC1811" s="9"/>
      <c r="AD1811" s="9"/>
      <c r="AE1811" s="9"/>
      <c r="AF1811" s="10"/>
      <c r="AG1811" s="8">
        <f>ROUND(0,2)</f>
        <v>0</v>
      </c>
      <c r="AH1811" s="9"/>
      <c r="AI1811" s="9"/>
      <c r="AJ1811" s="9"/>
      <c r="AK1811" s="10"/>
    </row>
    <row r="1812" spans="1:37" x14ac:dyDescent="0.25">
      <c r="A1812" s="11"/>
      <c r="B1812" s="12"/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4"/>
      <c r="P1812" s="14"/>
      <c r="Q1812" s="14"/>
      <c r="R1812" s="14"/>
      <c r="S1812" s="14"/>
      <c r="T1812" s="14"/>
      <c r="U1812" s="14"/>
      <c r="V1812" s="15">
        <f>ROUND(40,2)</f>
        <v>40</v>
      </c>
      <c r="W1812" s="15"/>
      <c r="X1812" s="15"/>
      <c r="Y1812" s="15"/>
      <c r="Z1812" s="15"/>
      <c r="AA1812" s="15"/>
      <c r="AB1812" s="15">
        <f>ROUND(20,2)</f>
        <v>20</v>
      </c>
      <c r="AC1812" s="15"/>
      <c r="AD1812" s="15"/>
      <c r="AE1812" s="15"/>
      <c r="AF1812" s="15"/>
      <c r="AG1812" s="15">
        <f>ROUND(0,2)</f>
        <v>0</v>
      </c>
      <c r="AH1812" s="15"/>
      <c r="AI1812" s="15"/>
      <c r="AJ1812" s="15"/>
      <c r="AK1812" s="16"/>
    </row>
    <row r="1813" spans="1:37" x14ac:dyDescent="0.25">
      <c r="A1813" s="11"/>
      <c r="B1813" s="12"/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4" t="s">
        <v>41</v>
      </c>
      <c r="P1813" s="14"/>
      <c r="Q1813" s="14"/>
      <c r="R1813" s="14"/>
      <c r="S1813" s="14"/>
      <c r="T1813" s="14"/>
      <c r="U1813" s="14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24"/>
    </row>
    <row r="1814" spans="1:37" x14ac:dyDescent="0.25">
      <c r="A1814" s="2"/>
      <c r="B1814" s="3"/>
      <c r="C1814" s="3"/>
      <c r="D1814" s="3"/>
      <c r="E1814" s="3"/>
      <c r="F1814" s="4"/>
      <c r="G1814" s="2"/>
      <c r="H1814" s="3"/>
      <c r="I1814" s="3"/>
      <c r="J1814" s="3"/>
      <c r="K1814" s="3"/>
      <c r="L1814" s="3"/>
      <c r="M1814" s="3"/>
      <c r="N1814" s="4"/>
      <c r="O1814" s="2"/>
      <c r="P1814" s="3"/>
      <c r="Q1814" s="3"/>
      <c r="R1814" s="3"/>
      <c r="S1814" s="3"/>
      <c r="T1814" s="3"/>
      <c r="U1814" s="4"/>
      <c r="V1814" s="8">
        <f>ROUND(40,2)</f>
        <v>40</v>
      </c>
      <c r="W1814" s="9"/>
      <c r="X1814" s="9"/>
      <c r="Y1814" s="9"/>
      <c r="Z1814" s="9"/>
      <c r="AA1814" s="10"/>
      <c r="AB1814" s="8">
        <f>ROUND(20,2)</f>
        <v>20</v>
      </c>
      <c r="AC1814" s="9"/>
      <c r="AD1814" s="9"/>
      <c r="AE1814" s="9"/>
      <c r="AF1814" s="10"/>
      <c r="AG1814" s="8">
        <f>ROUND(0,2)</f>
        <v>0</v>
      </c>
      <c r="AH1814" s="9"/>
      <c r="AI1814" s="9"/>
      <c r="AJ1814" s="9"/>
      <c r="AK1814" s="10"/>
    </row>
    <row r="1815" spans="1:37" x14ac:dyDescent="0.25">
      <c r="A1815" s="11"/>
      <c r="B1815" s="12"/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4"/>
      <c r="P1815" s="14"/>
      <c r="Q1815" s="14"/>
      <c r="R1815" s="14"/>
      <c r="S1815" s="14"/>
      <c r="T1815" s="14"/>
      <c r="U1815" s="14"/>
      <c r="V1815" s="15">
        <f>ROUND(40,2)</f>
        <v>40</v>
      </c>
      <c r="W1815" s="15"/>
      <c r="X1815" s="15"/>
      <c r="Y1815" s="15"/>
      <c r="Z1815" s="15"/>
      <c r="AA1815" s="15"/>
      <c r="AB1815" s="15">
        <f>ROUND(20,2)</f>
        <v>20</v>
      </c>
      <c r="AC1815" s="15"/>
      <c r="AD1815" s="15"/>
      <c r="AE1815" s="15"/>
      <c r="AF1815" s="15"/>
      <c r="AG1815" s="15">
        <f>ROUND(0,2)</f>
        <v>0</v>
      </c>
      <c r="AH1815" s="15"/>
      <c r="AI1815" s="15"/>
      <c r="AJ1815" s="15"/>
      <c r="AK1815" s="16"/>
    </row>
    <row r="1816" spans="1:37" x14ac:dyDescent="0.25">
      <c r="A1816" s="11"/>
      <c r="B1816" s="12"/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4" t="s">
        <v>48</v>
      </c>
      <c r="P1816" s="14"/>
      <c r="Q1816" s="14"/>
      <c r="R1816" s="14"/>
      <c r="S1816" s="14"/>
      <c r="T1816" s="14"/>
      <c r="U1816" s="14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24"/>
    </row>
    <row r="1817" spans="1:37" x14ac:dyDescent="0.25">
      <c r="A1817" s="2"/>
      <c r="B1817" s="3"/>
      <c r="C1817" s="3"/>
      <c r="D1817" s="3"/>
      <c r="E1817" s="3"/>
      <c r="F1817" s="4"/>
      <c r="G1817" s="2"/>
      <c r="H1817" s="3"/>
      <c r="I1817" s="3"/>
      <c r="J1817" s="3"/>
      <c r="K1817" s="3"/>
      <c r="L1817" s="3"/>
      <c r="M1817" s="3"/>
      <c r="N1817" s="4"/>
      <c r="O1817" s="2"/>
      <c r="P1817" s="3"/>
      <c r="Q1817" s="3"/>
      <c r="R1817" s="3"/>
      <c r="S1817" s="3"/>
      <c r="T1817" s="3"/>
      <c r="U1817" s="4"/>
      <c r="V1817" s="8">
        <f>ROUND(40,2)</f>
        <v>40</v>
      </c>
      <c r="W1817" s="9"/>
      <c r="X1817" s="9"/>
      <c r="Y1817" s="9"/>
      <c r="Z1817" s="9"/>
      <c r="AA1817" s="10"/>
      <c r="AB1817" s="8">
        <f>ROUND(20,2)</f>
        <v>20</v>
      </c>
      <c r="AC1817" s="9"/>
      <c r="AD1817" s="9"/>
      <c r="AE1817" s="9"/>
      <c r="AF1817" s="10"/>
      <c r="AG1817" s="8">
        <f>ROUND(0,2)</f>
        <v>0</v>
      </c>
      <c r="AH1817" s="9"/>
      <c r="AI1817" s="9"/>
      <c r="AJ1817" s="9"/>
      <c r="AK1817" s="10"/>
    </row>
    <row r="1818" spans="1:37" x14ac:dyDescent="0.25">
      <c r="A1818" s="11"/>
      <c r="B1818" s="12"/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4"/>
      <c r="P1818" s="14"/>
      <c r="Q1818" s="14"/>
      <c r="R1818" s="14"/>
      <c r="S1818" s="14"/>
      <c r="T1818" s="14"/>
      <c r="U1818" s="14"/>
      <c r="V1818" s="15">
        <f>ROUND(40,2)</f>
        <v>40</v>
      </c>
      <c r="W1818" s="15"/>
      <c r="X1818" s="15"/>
      <c r="Y1818" s="15"/>
      <c r="Z1818" s="15"/>
      <c r="AA1818" s="15"/>
      <c r="AB1818" s="15">
        <f>ROUND(20,2)</f>
        <v>20</v>
      </c>
      <c r="AC1818" s="15"/>
      <c r="AD1818" s="15"/>
      <c r="AE1818" s="15"/>
      <c r="AF1818" s="15"/>
      <c r="AG1818" s="15">
        <f>ROUND(0,2)</f>
        <v>0</v>
      </c>
      <c r="AH1818" s="15"/>
      <c r="AI1818" s="15"/>
      <c r="AJ1818" s="15"/>
      <c r="AK1818" s="16"/>
    </row>
    <row r="1819" spans="1:37" x14ac:dyDescent="0.25">
      <c r="A1819" s="11"/>
      <c r="B1819" s="12"/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4" t="s">
        <v>74</v>
      </c>
      <c r="P1819" s="14"/>
      <c r="Q1819" s="14"/>
      <c r="R1819" s="14"/>
      <c r="S1819" s="14"/>
      <c r="T1819" s="14"/>
      <c r="U1819" s="14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24"/>
    </row>
    <row r="1820" spans="1:37" x14ac:dyDescent="0.25">
      <c r="A1820" s="2"/>
      <c r="B1820" s="3"/>
      <c r="C1820" s="3"/>
      <c r="D1820" s="3"/>
      <c r="E1820" s="3"/>
      <c r="F1820" s="4"/>
      <c r="G1820" s="2"/>
      <c r="H1820" s="3"/>
      <c r="I1820" s="3"/>
      <c r="J1820" s="3"/>
      <c r="K1820" s="3"/>
      <c r="L1820" s="3"/>
      <c r="M1820" s="3"/>
      <c r="N1820" s="4"/>
      <c r="O1820" s="2"/>
      <c r="P1820" s="3"/>
      <c r="Q1820" s="3"/>
      <c r="R1820" s="3"/>
      <c r="S1820" s="3"/>
      <c r="T1820" s="3"/>
      <c r="U1820" s="4"/>
      <c r="V1820" s="8">
        <f>ROUND(40,2)</f>
        <v>40</v>
      </c>
      <c r="W1820" s="9"/>
      <c r="X1820" s="9"/>
      <c r="Y1820" s="9"/>
      <c r="Z1820" s="9"/>
      <c r="AA1820" s="10"/>
      <c r="AB1820" s="8">
        <f>ROUND(20,2)</f>
        <v>20</v>
      </c>
      <c r="AC1820" s="9"/>
      <c r="AD1820" s="9"/>
      <c r="AE1820" s="9"/>
      <c r="AF1820" s="10"/>
      <c r="AG1820" s="8">
        <f>ROUND(0,2)</f>
        <v>0</v>
      </c>
      <c r="AH1820" s="9"/>
      <c r="AI1820" s="9"/>
      <c r="AJ1820" s="9"/>
      <c r="AK1820" s="10"/>
    </row>
    <row r="1821" spans="1:37" x14ac:dyDescent="0.25">
      <c r="A1821" s="11"/>
      <c r="B1821" s="12"/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4"/>
      <c r="P1821" s="14"/>
      <c r="Q1821" s="14"/>
      <c r="R1821" s="14"/>
      <c r="S1821" s="14"/>
      <c r="T1821" s="14"/>
      <c r="U1821" s="14"/>
      <c r="V1821" s="15">
        <f>ROUND(40,2)</f>
        <v>40</v>
      </c>
      <c r="W1821" s="15"/>
      <c r="X1821" s="15"/>
      <c r="Y1821" s="15"/>
      <c r="Z1821" s="15"/>
      <c r="AA1821" s="15"/>
      <c r="AB1821" s="15">
        <f>ROUND(20,2)</f>
        <v>20</v>
      </c>
      <c r="AC1821" s="15"/>
      <c r="AD1821" s="15"/>
      <c r="AE1821" s="15"/>
      <c r="AF1821" s="15"/>
      <c r="AG1821" s="15">
        <f>ROUND(0,2)</f>
        <v>0</v>
      </c>
      <c r="AH1821" s="15"/>
      <c r="AI1821" s="15"/>
      <c r="AJ1821" s="15"/>
      <c r="AK1821" s="16"/>
    </row>
    <row r="1822" spans="1:37" x14ac:dyDescent="0.25">
      <c r="A1822" s="11"/>
      <c r="B1822" s="12"/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4" t="s">
        <v>79</v>
      </c>
      <c r="P1822" s="14"/>
      <c r="Q1822" s="14"/>
      <c r="R1822" s="14"/>
      <c r="S1822" s="14"/>
      <c r="T1822" s="14"/>
      <c r="U1822" s="14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24"/>
    </row>
    <row r="1823" spans="1:37" x14ac:dyDescent="0.25">
      <c r="A1823" s="2"/>
      <c r="B1823" s="3"/>
      <c r="C1823" s="3"/>
      <c r="D1823" s="3"/>
      <c r="E1823" s="3"/>
      <c r="F1823" s="4"/>
      <c r="G1823" s="2"/>
      <c r="H1823" s="3"/>
      <c r="I1823" s="3"/>
      <c r="J1823" s="3"/>
      <c r="K1823" s="3"/>
      <c r="L1823" s="3"/>
      <c r="M1823" s="3"/>
      <c r="N1823" s="4"/>
      <c r="O1823" s="2"/>
      <c r="P1823" s="3"/>
      <c r="Q1823" s="3"/>
      <c r="R1823" s="3"/>
      <c r="S1823" s="3"/>
      <c r="T1823" s="3"/>
      <c r="U1823" s="4"/>
      <c r="V1823" s="8">
        <f>ROUND(40,2)</f>
        <v>40</v>
      </c>
      <c r="W1823" s="9"/>
      <c r="X1823" s="9"/>
      <c r="Y1823" s="9"/>
      <c r="Z1823" s="9"/>
      <c r="AA1823" s="10"/>
      <c r="AB1823" s="8">
        <f>ROUND(20,2)</f>
        <v>20</v>
      </c>
      <c r="AC1823" s="9"/>
      <c r="AD1823" s="9"/>
      <c r="AE1823" s="9"/>
      <c r="AF1823" s="10"/>
      <c r="AG1823" s="8">
        <f>ROUND(0,2)</f>
        <v>0</v>
      </c>
      <c r="AH1823" s="9"/>
      <c r="AI1823" s="9"/>
      <c r="AJ1823" s="9"/>
      <c r="AK1823" s="10"/>
    </row>
    <row r="1824" spans="1:37" x14ac:dyDescent="0.25">
      <c r="A1824" s="11"/>
      <c r="B1824" s="12"/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4"/>
      <c r="P1824" s="14"/>
      <c r="Q1824" s="14"/>
      <c r="R1824" s="14"/>
      <c r="S1824" s="14"/>
      <c r="T1824" s="14"/>
      <c r="U1824" s="14"/>
      <c r="V1824" s="15">
        <f>ROUND(40,2)</f>
        <v>40</v>
      </c>
      <c r="W1824" s="15"/>
      <c r="X1824" s="15"/>
      <c r="Y1824" s="15"/>
      <c r="Z1824" s="15"/>
      <c r="AA1824" s="15"/>
      <c r="AB1824" s="15">
        <f>ROUND(20,2)</f>
        <v>20</v>
      </c>
      <c r="AC1824" s="15"/>
      <c r="AD1824" s="15"/>
      <c r="AE1824" s="15"/>
      <c r="AF1824" s="15"/>
      <c r="AG1824" s="15">
        <f>ROUND(0,2)</f>
        <v>0</v>
      </c>
      <c r="AH1824" s="15"/>
      <c r="AI1824" s="15"/>
      <c r="AJ1824" s="15"/>
      <c r="AK1824" s="16"/>
    </row>
    <row r="1825" spans="1:37" x14ac:dyDescent="0.25">
      <c r="A1825" s="20"/>
      <c r="B1825" s="21"/>
      <c r="C1825" s="21"/>
      <c r="D1825" s="21"/>
      <c r="E1825" s="21"/>
      <c r="F1825" s="21"/>
      <c r="G1825" s="21" t="s">
        <v>106</v>
      </c>
      <c r="H1825" s="21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  <c r="AB1825" s="21"/>
      <c r="AC1825" s="21"/>
      <c r="AD1825" s="21"/>
      <c r="AE1825" s="21"/>
      <c r="AF1825" s="21"/>
      <c r="AG1825" s="21"/>
      <c r="AH1825" s="21"/>
      <c r="AI1825" s="21"/>
      <c r="AJ1825" s="21"/>
      <c r="AK1825" s="22"/>
    </row>
    <row r="1826" spans="1:37" x14ac:dyDescent="0.25">
      <c r="A1826" s="11"/>
      <c r="B1826" s="12"/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4" t="s">
        <v>32</v>
      </c>
      <c r="P1826" s="14"/>
      <c r="Q1826" s="14"/>
      <c r="R1826" s="14"/>
      <c r="S1826" s="14"/>
      <c r="T1826" s="14"/>
      <c r="U1826" s="14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24"/>
    </row>
    <row r="1827" spans="1:37" x14ac:dyDescent="0.25">
      <c r="A1827" s="2"/>
      <c r="B1827" s="3"/>
      <c r="C1827" s="3"/>
      <c r="D1827" s="3"/>
      <c r="E1827" s="3"/>
      <c r="F1827" s="4"/>
      <c r="G1827" s="2"/>
      <c r="H1827" s="3"/>
      <c r="I1827" s="3"/>
      <c r="J1827" s="3"/>
      <c r="K1827" s="3"/>
      <c r="L1827" s="3"/>
      <c r="M1827" s="3"/>
      <c r="N1827" s="4"/>
      <c r="O1827" s="2"/>
      <c r="P1827" s="3"/>
      <c r="Q1827" s="3"/>
      <c r="R1827" s="3"/>
      <c r="S1827" s="3"/>
      <c r="T1827" s="3"/>
      <c r="U1827" s="4"/>
      <c r="V1827" s="8">
        <f>ROUND(10.25,2)</f>
        <v>10.25</v>
      </c>
      <c r="W1827" s="9"/>
      <c r="X1827" s="9"/>
      <c r="Y1827" s="9"/>
      <c r="Z1827" s="9"/>
      <c r="AA1827" s="10"/>
      <c r="AB1827" s="8">
        <f>ROUND(7.6875,2)</f>
        <v>7.69</v>
      </c>
      <c r="AC1827" s="9"/>
      <c r="AD1827" s="9"/>
      <c r="AE1827" s="9"/>
      <c r="AF1827" s="10"/>
      <c r="AG1827" s="8">
        <f>ROUND(0,2)</f>
        <v>0</v>
      </c>
      <c r="AH1827" s="9"/>
      <c r="AI1827" s="9"/>
      <c r="AJ1827" s="9"/>
      <c r="AK1827" s="10"/>
    </row>
    <row r="1828" spans="1:37" x14ac:dyDescent="0.25">
      <c r="A1828" s="11"/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4"/>
      <c r="P1828" s="14"/>
      <c r="Q1828" s="14"/>
      <c r="R1828" s="14"/>
      <c r="S1828" s="14"/>
      <c r="T1828" s="14"/>
      <c r="U1828" s="14"/>
      <c r="V1828" s="15">
        <f>ROUND(10.25,2)</f>
        <v>10.25</v>
      </c>
      <c r="W1828" s="15"/>
      <c r="X1828" s="15"/>
      <c r="Y1828" s="15"/>
      <c r="Z1828" s="15"/>
      <c r="AA1828" s="15"/>
      <c r="AB1828" s="15">
        <f>ROUND(7.6875,2)</f>
        <v>7.69</v>
      </c>
      <c r="AC1828" s="15"/>
      <c r="AD1828" s="15"/>
      <c r="AE1828" s="15"/>
      <c r="AF1828" s="15"/>
      <c r="AG1828" s="15">
        <f>ROUND(0,2)</f>
        <v>0</v>
      </c>
      <c r="AH1828" s="15"/>
      <c r="AI1828" s="15"/>
      <c r="AJ1828" s="15"/>
      <c r="AK1828" s="16"/>
    </row>
    <row r="1829" spans="1:37" x14ac:dyDescent="0.25">
      <c r="A1829" s="11"/>
      <c r="B1829" s="12"/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4" t="s">
        <v>41</v>
      </c>
      <c r="P1829" s="14"/>
      <c r="Q1829" s="14"/>
      <c r="R1829" s="14"/>
      <c r="S1829" s="14"/>
      <c r="T1829" s="14"/>
      <c r="U1829" s="14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24"/>
    </row>
    <row r="1830" spans="1:37" x14ac:dyDescent="0.25">
      <c r="A1830" s="2"/>
      <c r="B1830" s="3"/>
      <c r="C1830" s="3"/>
      <c r="D1830" s="3"/>
      <c r="E1830" s="3"/>
      <c r="F1830" s="4"/>
      <c r="G1830" s="2"/>
      <c r="H1830" s="3"/>
      <c r="I1830" s="3"/>
      <c r="J1830" s="3"/>
      <c r="K1830" s="3"/>
      <c r="L1830" s="3"/>
      <c r="M1830" s="3"/>
      <c r="N1830" s="4"/>
      <c r="O1830" s="2"/>
      <c r="P1830" s="3"/>
      <c r="Q1830" s="3"/>
      <c r="R1830" s="3"/>
      <c r="S1830" s="3"/>
      <c r="T1830" s="3"/>
      <c r="U1830" s="4"/>
      <c r="V1830" s="8">
        <f>ROUND(8,2)</f>
        <v>8</v>
      </c>
      <c r="W1830" s="9"/>
      <c r="X1830" s="9"/>
      <c r="Y1830" s="9"/>
      <c r="Z1830" s="9"/>
      <c r="AA1830" s="10"/>
      <c r="AB1830" s="8">
        <f>ROUND(6,2)</f>
        <v>6</v>
      </c>
      <c r="AC1830" s="9"/>
      <c r="AD1830" s="9"/>
      <c r="AE1830" s="9"/>
      <c r="AF1830" s="10"/>
      <c r="AG1830" s="8">
        <f>ROUND(0,2)</f>
        <v>0</v>
      </c>
      <c r="AH1830" s="9"/>
      <c r="AI1830" s="9"/>
      <c r="AJ1830" s="9"/>
      <c r="AK1830" s="10"/>
    </row>
    <row r="1831" spans="1:37" x14ac:dyDescent="0.25">
      <c r="A1831" s="11"/>
      <c r="B1831" s="12"/>
      <c r="C1831" s="12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4"/>
      <c r="P1831" s="14"/>
      <c r="Q1831" s="14"/>
      <c r="R1831" s="14"/>
      <c r="S1831" s="14"/>
      <c r="T1831" s="14"/>
      <c r="U1831" s="14"/>
      <c r="V1831" s="15">
        <f>ROUND(8,2)</f>
        <v>8</v>
      </c>
      <c r="W1831" s="15"/>
      <c r="X1831" s="15"/>
      <c r="Y1831" s="15"/>
      <c r="Z1831" s="15"/>
      <c r="AA1831" s="15"/>
      <c r="AB1831" s="15">
        <f>ROUND(6,2)</f>
        <v>6</v>
      </c>
      <c r="AC1831" s="15"/>
      <c r="AD1831" s="15"/>
      <c r="AE1831" s="15"/>
      <c r="AF1831" s="15"/>
      <c r="AG1831" s="15">
        <f>ROUND(0,2)</f>
        <v>0</v>
      </c>
      <c r="AH1831" s="15"/>
      <c r="AI1831" s="15"/>
      <c r="AJ1831" s="15"/>
      <c r="AK1831" s="16"/>
    </row>
    <row r="1832" spans="1:37" x14ac:dyDescent="0.25">
      <c r="A1832" s="11"/>
      <c r="B1832" s="12"/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4" t="s">
        <v>48</v>
      </c>
      <c r="P1832" s="14"/>
      <c r="Q1832" s="14"/>
      <c r="R1832" s="14"/>
      <c r="S1832" s="14"/>
      <c r="T1832" s="14"/>
      <c r="U1832" s="14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24"/>
    </row>
    <row r="1833" spans="1:37" x14ac:dyDescent="0.25">
      <c r="A1833" s="2"/>
      <c r="B1833" s="3"/>
      <c r="C1833" s="3"/>
      <c r="D1833" s="3"/>
      <c r="E1833" s="3"/>
      <c r="F1833" s="4"/>
      <c r="G1833" s="2"/>
      <c r="H1833" s="3"/>
      <c r="I1833" s="3"/>
      <c r="J1833" s="3"/>
      <c r="K1833" s="3"/>
      <c r="L1833" s="3"/>
      <c r="M1833" s="3"/>
      <c r="N1833" s="4"/>
      <c r="O1833" s="2"/>
      <c r="P1833" s="3"/>
      <c r="Q1833" s="3"/>
      <c r="R1833" s="3"/>
      <c r="S1833" s="3"/>
      <c r="T1833" s="3"/>
      <c r="U1833" s="4"/>
      <c r="V1833" s="8">
        <f>ROUND(10,2)</f>
        <v>10</v>
      </c>
      <c r="W1833" s="9"/>
      <c r="X1833" s="9"/>
      <c r="Y1833" s="9"/>
      <c r="Z1833" s="9"/>
      <c r="AA1833" s="10"/>
      <c r="AB1833" s="8">
        <f>ROUND(7.5,2)</f>
        <v>7.5</v>
      </c>
      <c r="AC1833" s="9"/>
      <c r="AD1833" s="9"/>
      <c r="AE1833" s="9"/>
      <c r="AF1833" s="10"/>
      <c r="AG1833" s="8">
        <f>ROUND(0,2)</f>
        <v>0</v>
      </c>
      <c r="AH1833" s="9"/>
      <c r="AI1833" s="9"/>
      <c r="AJ1833" s="9"/>
      <c r="AK1833" s="10"/>
    </row>
    <row r="1834" spans="1:37" x14ac:dyDescent="0.25">
      <c r="A1834" s="11"/>
      <c r="B1834" s="12"/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4"/>
      <c r="P1834" s="14"/>
      <c r="Q1834" s="14"/>
      <c r="R1834" s="14"/>
      <c r="S1834" s="14"/>
      <c r="T1834" s="14"/>
      <c r="U1834" s="14"/>
      <c r="V1834" s="15">
        <f>ROUND(10,2)</f>
        <v>10</v>
      </c>
      <c r="W1834" s="15"/>
      <c r="X1834" s="15"/>
      <c r="Y1834" s="15"/>
      <c r="Z1834" s="15"/>
      <c r="AA1834" s="15"/>
      <c r="AB1834" s="15">
        <f>ROUND(7.5,2)</f>
        <v>7.5</v>
      </c>
      <c r="AC1834" s="15"/>
      <c r="AD1834" s="15"/>
      <c r="AE1834" s="15"/>
      <c r="AF1834" s="15"/>
      <c r="AG1834" s="15">
        <f>ROUND(0,2)</f>
        <v>0</v>
      </c>
      <c r="AH1834" s="15"/>
      <c r="AI1834" s="15"/>
      <c r="AJ1834" s="15"/>
      <c r="AK1834" s="16"/>
    </row>
    <row r="1835" spans="1:37" x14ac:dyDescent="0.25">
      <c r="A1835" s="11"/>
      <c r="B1835" s="12"/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4" t="s">
        <v>74</v>
      </c>
      <c r="P1835" s="14"/>
      <c r="Q1835" s="14"/>
      <c r="R1835" s="14"/>
      <c r="S1835" s="14"/>
      <c r="T1835" s="14"/>
      <c r="U1835" s="14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24"/>
    </row>
    <row r="1836" spans="1:37" x14ac:dyDescent="0.25">
      <c r="A1836" s="2"/>
      <c r="B1836" s="3"/>
      <c r="C1836" s="3"/>
      <c r="D1836" s="3"/>
      <c r="E1836" s="3"/>
      <c r="F1836" s="4"/>
      <c r="G1836" s="2"/>
      <c r="H1836" s="3"/>
      <c r="I1836" s="3"/>
      <c r="J1836" s="3"/>
      <c r="K1836" s="3"/>
      <c r="L1836" s="3"/>
      <c r="M1836" s="3"/>
      <c r="N1836" s="4"/>
      <c r="O1836" s="2"/>
      <c r="P1836" s="3"/>
      <c r="Q1836" s="3"/>
      <c r="R1836" s="3"/>
      <c r="S1836" s="3"/>
      <c r="T1836" s="3"/>
      <c r="U1836" s="4"/>
      <c r="V1836" s="8">
        <f>ROUND(11,2)</f>
        <v>11</v>
      </c>
      <c r="W1836" s="9"/>
      <c r="X1836" s="9"/>
      <c r="Y1836" s="9"/>
      <c r="Z1836" s="9"/>
      <c r="AA1836" s="10"/>
      <c r="AB1836" s="8">
        <f>ROUND(8.25,2)</f>
        <v>8.25</v>
      </c>
      <c r="AC1836" s="9"/>
      <c r="AD1836" s="9"/>
      <c r="AE1836" s="9"/>
      <c r="AF1836" s="10"/>
      <c r="AG1836" s="8">
        <f>ROUND(0,2)</f>
        <v>0</v>
      </c>
      <c r="AH1836" s="9"/>
      <c r="AI1836" s="9"/>
      <c r="AJ1836" s="9"/>
      <c r="AK1836" s="10"/>
    </row>
    <row r="1837" spans="1:37" x14ac:dyDescent="0.25">
      <c r="A1837" s="11"/>
      <c r="B1837" s="12"/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4"/>
      <c r="P1837" s="14"/>
      <c r="Q1837" s="14"/>
      <c r="R1837" s="14"/>
      <c r="S1837" s="14"/>
      <c r="T1837" s="14"/>
      <c r="U1837" s="14"/>
      <c r="V1837" s="15">
        <f>ROUND(11,2)</f>
        <v>11</v>
      </c>
      <c r="W1837" s="15"/>
      <c r="X1837" s="15"/>
      <c r="Y1837" s="15"/>
      <c r="Z1837" s="15"/>
      <c r="AA1837" s="15"/>
      <c r="AB1837" s="15">
        <f>ROUND(8.25,2)</f>
        <v>8.25</v>
      </c>
      <c r="AC1837" s="15"/>
      <c r="AD1837" s="15"/>
      <c r="AE1837" s="15"/>
      <c r="AF1837" s="15"/>
      <c r="AG1837" s="15">
        <f>ROUND(0,2)</f>
        <v>0</v>
      </c>
      <c r="AH1837" s="15"/>
      <c r="AI1837" s="15"/>
      <c r="AJ1837" s="15"/>
      <c r="AK1837" s="16"/>
    </row>
    <row r="1838" spans="1:37" x14ac:dyDescent="0.25">
      <c r="A1838" s="11"/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4" t="s">
        <v>79</v>
      </c>
      <c r="P1838" s="14"/>
      <c r="Q1838" s="14"/>
      <c r="R1838" s="14"/>
      <c r="S1838" s="14"/>
      <c r="T1838" s="14"/>
      <c r="U1838" s="14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24"/>
    </row>
    <row r="1839" spans="1:37" x14ac:dyDescent="0.25">
      <c r="A1839" s="2"/>
      <c r="B1839" s="3"/>
      <c r="C1839" s="3"/>
      <c r="D1839" s="3"/>
      <c r="E1839" s="3"/>
      <c r="F1839" s="4"/>
      <c r="G1839" s="2"/>
      <c r="H1839" s="3"/>
      <c r="I1839" s="3"/>
      <c r="J1839" s="3"/>
      <c r="K1839" s="3"/>
      <c r="L1839" s="3"/>
      <c r="M1839" s="3"/>
      <c r="N1839" s="4"/>
      <c r="O1839" s="2"/>
      <c r="P1839" s="3"/>
      <c r="Q1839" s="3"/>
      <c r="R1839" s="3"/>
      <c r="S1839" s="3"/>
      <c r="T1839" s="3"/>
      <c r="U1839" s="4"/>
      <c r="V1839" s="8">
        <f>ROUND(11,2)</f>
        <v>11</v>
      </c>
      <c r="W1839" s="9"/>
      <c r="X1839" s="9"/>
      <c r="Y1839" s="9"/>
      <c r="Z1839" s="9"/>
      <c r="AA1839" s="10"/>
      <c r="AB1839" s="8">
        <f>ROUND(8.25,2)</f>
        <v>8.25</v>
      </c>
      <c r="AC1839" s="9"/>
      <c r="AD1839" s="9"/>
      <c r="AE1839" s="9"/>
      <c r="AF1839" s="10"/>
      <c r="AG1839" s="8">
        <f>ROUND(0,2)</f>
        <v>0</v>
      </c>
      <c r="AH1839" s="9"/>
      <c r="AI1839" s="9"/>
      <c r="AJ1839" s="9"/>
      <c r="AK1839" s="10"/>
    </row>
    <row r="1840" spans="1:37" x14ac:dyDescent="0.25">
      <c r="A1840" s="11"/>
      <c r="B1840" s="12"/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4"/>
      <c r="P1840" s="14"/>
      <c r="Q1840" s="14"/>
      <c r="R1840" s="14"/>
      <c r="S1840" s="14"/>
      <c r="T1840" s="14"/>
      <c r="U1840" s="14"/>
      <c r="V1840" s="15">
        <f>ROUND(11,2)</f>
        <v>11</v>
      </c>
      <c r="W1840" s="15"/>
      <c r="X1840" s="15"/>
      <c r="Y1840" s="15"/>
      <c r="Z1840" s="15"/>
      <c r="AA1840" s="15"/>
      <c r="AB1840" s="15">
        <f>ROUND(8.25,2)</f>
        <v>8.25</v>
      </c>
      <c r="AC1840" s="15"/>
      <c r="AD1840" s="15"/>
      <c r="AE1840" s="15"/>
      <c r="AF1840" s="15"/>
      <c r="AG1840" s="15">
        <f>ROUND(0,2)</f>
        <v>0</v>
      </c>
      <c r="AH1840" s="15"/>
      <c r="AI1840" s="15"/>
      <c r="AJ1840" s="15"/>
      <c r="AK1840" s="16"/>
    </row>
    <row r="1841" spans="1:37" x14ac:dyDescent="0.25">
      <c r="A1841" s="20" t="s">
        <v>121</v>
      </c>
      <c r="B1841" s="21"/>
      <c r="C1841" s="21"/>
      <c r="D1841" s="21"/>
      <c r="E1841" s="21"/>
      <c r="F1841" s="21"/>
      <c r="G1841" s="21"/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1"/>
      <c r="AB1841" s="21"/>
      <c r="AC1841" s="21"/>
      <c r="AD1841" s="21"/>
      <c r="AE1841" s="21"/>
      <c r="AF1841" s="21"/>
      <c r="AG1841" s="21"/>
      <c r="AH1841" s="21"/>
      <c r="AI1841" s="21"/>
      <c r="AJ1841" s="21"/>
      <c r="AK1841" s="22"/>
    </row>
    <row r="1842" spans="1:37" x14ac:dyDescent="0.25">
      <c r="A1842" s="20"/>
      <c r="B1842" s="21"/>
      <c r="C1842" s="21"/>
      <c r="D1842" s="21"/>
      <c r="E1842" s="21"/>
      <c r="F1842" s="21"/>
      <c r="G1842" s="21" t="s">
        <v>110</v>
      </c>
      <c r="H1842" s="21"/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  <c r="AA1842" s="21"/>
      <c r="AB1842" s="21"/>
      <c r="AC1842" s="21"/>
      <c r="AD1842" s="21"/>
      <c r="AE1842" s="21"/>
      <c r="AF1842" s="21"/>
      <c r="AG1842" s="21"/>
      <c r="AH1842" s="21"/>
      <c r="AI1842" s="21"/>
      <c r="AJ1842" s="21"/>
      <c r="AK1842" s="22"/>
    </row>
    <row r="1843" spans="1:37" x14ac:dyDescent="0.25">
      <c r="A1843" s="11"/>
      <c r="B1843" s="12"/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14" t="s">
        <v>12</v>
      </c>
      <c r="P1843" s="14"/>
      <c r="Q1843" s="14"/>
      <c r="R1843" s="14"/>
      <c r="S1843" s="14"/>
      <c r="T1843" s="14"/>
      <c r="U1843" s="14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24"/>
    </row>
    <row r="1844" spans="1:37" x14ac:dyDescent="0.25">
      <c r="A1844" s="2"/>
      <c r="B1844" s="3"/>
      <c r="C1844" s="3"/>
      <c r="D1844" s="3"/>
      <c r="E1844" s="3"/>
      <c r="F1844" s="4"/>
      <c r="G1844" s="2"/>
      <c r="H1844" s="3"/>
      <c r="I1844" s="3"/>
      <c r="J1844" s="3"/>
      <c r="K1844" s="3"/>
      <c r="L1844" s="3"/>
      <c r="M1844" s="3"/>
      <c r="N1844" s="4"/>
      <c r="O1844" s="2"/>
      <c r="P1844" s="3"/>
      <c r="Q1844" s="3"/>
      <c r="R1844" s="3"/>
      <c r="S1844" s="3"/>
      <c r="T1844" s="3"/>
      <c r="U1844" s="4"/>
      <c r="V1844" s="8">
        <f>ROUND(40,2)</f>
        <v>40</v>
      </c>
      <c r="W1844" s="9"/>
      <c r="X1844" s="9"/>
      <c r="Y1844" s="9"/>
      <c r="Z1844" s="9"/>
      <c r="AA1844" s="10"/>
      <c r="AB1844" s="8">
        <f>ROUND(959.2,2)</f>
        <v>959.2</v>
      </c>
      <c r="AC1844" s="9"/>
      <c r="AD1844" s="9"/>
      <c r="AE1844" s="9"/>
      <c r="AF1844" s="10"/>
      <c r="AG1844" s="8">
        <f>ROUND(0,2)</f>
        <v>0</v>
      </c>
      <c r="AH1844" s="9"/>
      <c r="AI1844" s="9"/>
      <c r="AJ1844" s="9"/>
      <c r="AK1844" s="10"/>
    </row>
    <row r="1845" spans="1:37" x14ac:dyDescent="0.25">
      <c r="A1845" s="11"/>
      <c r="B1845" s="12"/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/>
      <c r="O1845" s="14"/>
      <c r="P1845" s="14"/>
      <c r="Q1845" s="14"/>
      <c r="R1845" s="14"/>
      <c r="S1845" s="14"/>
      <c r="T1845" s="14"/>
      <c r="U1845" s="14"/>
      <c r="V1845" s="15">
        <f>ROUND(40,2)</f>
        <v>40</v>
      </c>
      <c r="W1845" s="15"/>
      <c r="X1845" s="15"/>
      <c r="Y1845" s="15"/>
      <c r="Z1845" s="15"/>
      <c r="AA1845" s="15"/>
      <c r="AB1845" s="15">
        <f>ROUND(959.2,2)</f>
        <v>959.2</v>
      </c>
      <c r="AC1845" s="15"/>
      <c r="AD1845" s="15"/>
      <c r="AE1845" s="15"/>
      <c r="AF1845" s="15"/>
      <c r="AG1845" s="15">
        <f>ROUND(0,2)</f>
        <v>0</v>
      </c>
      <c r="AH1845" s="15"/>
      <c r="AI1845" s="15"/>
      <c r="AJ1845" s="15"/>
      <c r="AK1845" s="16"/>
    </row>
    <row r="1846" spans="1:37" x14ac:dyDescent="0.25">
      <c r="A1846" s="20"/>
      <c r="B1846" s="21"/>
      <c r="C1846" s="21"/>
      <c r="D1846" s="21"/>
      <c r="E1846" s="21"/>
      <c r="F1846" s="21"/>
      <c r="G1846" s="21" t="s">
        <v>112</v>
      </c>
      <c r="H1846" s="21"/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  <c r="Y1846" s="21"/>
      <c r="Z1846" s="21"/>
      <c r="AA1846" s="21"/>
      <c r="AB1846" s="21"/>
      <c r="AC1846" s="21"/>
      <c r="AD1846" s="21"/>
      <c r="AE1846" s="21"/>
      <c r="AF1846" s="21"/>
      <c r="AG1846" s="21"/>
      <c r="AH1846" s="21"/>
      <c r="AI1846" s="21"/>
      <c r="AJ1846" s="21"/>
      <c r="AK1846" s="22"/>
    </row>
    <row r="1847" spans="1:37" x14ac:dyDescent="0.25">
      <c r="A1847" s="11"/>
      <c r="B1847" s="12"/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/>
      <c r="O1847" s="14" t="s">
        <v>12</v>
      </c>
      <c r="P1847" s="14"/>
      <c r="Q1847" s="14"/>
      <c r="R1847" s="14"/>
      <c r="S1847" s="14"/>
      <c r="T1847" s="14"/>
      <c r="U1847" s="14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24"/>
    </row>
    <row r="1848" spans="1:37" x14ac:dyDescent="0.25">
      <c r="A1848" s="2"/>
      <c r="B1848" s="3"/>
      <c r="C1848" s="3"/>
      <c r="D1848" s="3"/>
      <c r="E1848" s="3"/>
      <c r="F1848" s="4"/>
      <c r="G1848" s="2"/>
      <c r="H1848" s="3"/>
      <c r="I1848" s="3"/>
      <c r="J1848" s="3"/>
      <c r="K1848" s="3"/>
      <c r="L1848" s="3"/>
      <c r="M1848" s="3"/>
      <c r="N1848" s="4"/>
      <c r="O1848" s="2"/>
      <c r="P1848" s="3"/>
      <c r="Q1848" s="3"/>
      <c r="R1848" s="3"/>
      <c r="S1848" s="3"/>
      <c r="T1848" s="3"/>
      <c r="U1848" s="4"/>
      <c r="V1848" s="8">
        <f>ROUND(12,2)</f>
        <v>12</v>
      </c>
      <c r="W1848" s="9"/>
      <c r="X1848" s="9"/>
      <c r="Y1848" s="9"/>
      <c r="Z1848" s="9"/>
      <c r="AA1848" s="10"/>
      <c r="AB1848" s="8">
        <f>ROUND(431.64,2)</f>
        <v>431.64</v>
      </c>
      <c r="AC1848" s="9"/>
      <c r="AD1848" s="9"/>
      <c r="AE1848" s="9"/>
      <c r="AF1848" s="10"/>
      <c r="AG1848" s="8">
        <f>ROUND(0,2)</f>
        <v>0</v>
      </c>
      <c r="AH1848" s="9"/>
      <c r="AI1848" s="9"/>
      <c r="AJ1848" s="9"/>
      <c r="AK1848" s="10"/>
    </row>
    <row r="1849" spans="1:37" x14ac:dyDescent="0.25">
      <c r="A1849" s="11"/>
      <c r="B1849" s="12"/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4"/>
      <c r="P1849" s="14"/>
      <c r="Q1849" s="14"/>
      <c r="R1849" s="14"/>
      <c r="S1849" s="14"/>
      <c r="T1849" s="14"/>
      <c r="U1849" s="14"/>
      <c r="V1849" s="15">
        <f>ROUND(12,2)</f>
        <v>12</v>
      </c>
      <c r="W1849" s="15"/>
      <c r="X1849" s="15"/>
      <c r="Y1849" s="15"/>
      <c r="Z1849" s="15"/>
      <c r="AA1849" s="15"/>
      <c r="AB1849" s="15">
        <f>ROUND(431.64,2)</f>
        <v>431.64</v>
      </c>
      <c r="AC1849" s="15"/>
      <c r="AD1849" s="15"/>
      <c r="AE1849" s="15"/>
      <c r="AF1849" s="15"/>
      <c r="AG1849" s="15">
        <f>ROUND(0,2)</f>
        <v>0</v>
      </c>
      <c r="AH1849" s="15"/>
      <c r="AI1849" s="15"/>
      <c r="AJ1849" s="15"/>
      <c r="AK1849" s="16"/>
    </row>
    <row r="1850" spans="1:37" x14ac:dyDescent="0.25">
      <c r="A1850" s="20"/>
      <c r="B1850" s="21"/>
      <c r="C1850" s="21"/>
      <c r="D1850" s="21"/>
      <c r="E1850" s="21"/>
      <c r="F1850" s="21"/>
      <c r="G1850" s="21" t="s">
        <v>107</v>
      </c>
      <c r="H1850" s="21"/>
      <c r="I1850" s="21"/>
      <c r="J1850" s="21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  <c r="AA1850" s="21"/>
      <c r="AB1850" s="21"/>
      <c r="AC1850" s="21"/>
      <c r="AD1850" s="21"/>
      <c r="AE1850" s="21"/>
      <c r="AF1850" s="21"/>
      <c r="AG1850" s="21"/>
      <c r="AH1850" s="21"/>
      <c r="AI1850" s="21"/>
      <c r="AJ1850" s="21"/>
      <c r="AK1850" s="22"/>
    </row>
    <row r="1851" spans="1:37" x14ac:dyDescent="0.25">
      <c r="A1851" s="11"/>
      <c r="B1851" s="12"/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4" t="s">
        <v>12</v>
      </c>
      <c r="P1851" s="14"/>
      <c r="Q1851" s="14"/>
      <c r="R1851" s="14"/>
      <c r="S1851" s="14"/>
      <c r="T1851" s="14"/>
      <c r="U1851" s="14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24"/>
    </row>
    <row r="1852" spans="1:37" x14ac:dyDescent="0.25">
      <c r="A1852" s="2"/>
      <c r="B1852" s="3"/>
      <c r="C1852" s="3"/>
      <c r="D1852" s="3"/>
      <c r="E1852" s="3"/>
      <c r="F1852" s="4"/>
      <c r="G1852" s="2"/>
      <c r="H1852" s="3"/>
      <c r="I1852" s="3"/>
      <c r="J1852" s="3"/>
      <c r="K1852" s="3"/>
      <c r="L1852" s="3"/>
      <c r="M1852" s="3"/>
      <c r="N1852" s="4"/>
      <c r="O1852" s="2"/>
      <c r="P1852" s="3"/>
      <c r="Q1852" s="3"/>
      <c r="R1852" s="3"/>
      <c r="S1852" s="3"/>
      <c r="T1852" s="3"/>
      <c r="U1852" s="4"/>
      <c r="V1852" s="8">
        <f>ROUND(52,2)</f>
        <v>52</v>
      </c>
      <c r="W1852" s="9"/>
      <c r="X1852" s="9"/>
      <c r="Y1852" s="9"/>
      <c r="Z1852" s="9"/>
      <c r="AA1852" s="10"/>
      <c r="AB1852" s="8">
        <f>ROUND(1390.84,2)</f>
        <v>1390.84</v>
      </c>
      <c r="AC1852" s="9"/>
      <c r="AD1852" s="9"/>
      <c r="AE1852" s="9"/>
      <c r="AF1852" s="10"/>
      <c r="AG1852" s="8">
        <f>ROUND(0,2)</f>
        <v>0</v>
      </c>
      <c r="AH1852" s="9"/>
      <c r="AI1852" s="9"/>
      <c r="AJ1852" s="9"/>
      <c r="AK1852" s="10"/>
    </row>
    <row r="1853" spans="1:37" x14ac:dyDescent="0.25">
      <c r="A1853" s="11"/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4"/>
      <c r="P1853" s="14"/>
      <c r="Q1853" s="14"/>
      <c r="R1853" s="14"/>
      <c r="S1853" s="14"/>
      <c r="T1853" s="14"/>
      <c r="U1853" s="14"/>
      <c r="V1853" s="15">
        <f>ROUND(52,2)</f>
        <v>52</v>
      </c>
      <c r="W1853" s="15"/>
      <c r="X1853" s="15"/>
      <c r="Y1853" s="15"/>
      <c r="Z1853" s="15"/>
      <c r="AA1853" s="15"/>
      <c r="AB1853" s="15">
        <f>ROUND(1390.84,2)</f>
        <v>1390.84</v>
      </c>
      <c r="AC1853" s="15"/>
      <c r="AD1853" s="15"/>
      <c r="AE1853" s="15"/>
      <c r="AF1853" s="15"/>
      <c r="AG1853" s="15">
        <f>ROUND(0,2)</f>
        <v>0</v>
      </c>
      <c r="AH1853" s="15"/>
      <c r="AI1853" s="15"/>
      <c r="AJ1853" s="15"/>
      <c r="AK1853" s="16"/>
    </row>
    <row r="1854" spans="1:37" x14ac:dyDescent="0.25">
      <c r="A1854" s="20"/>
      <c r="B1854" s="21"/>
      <c r="C1854" s="21"/>
      <c r="D1854" s="21"/>
      <c r="E1854" s="21"/>
      <c r="F1854" s="21"/>
      <c r="G1854" s="21" t="s">
        <v>105</v>
      </c>
      <c r="H1854" s="21"/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1"/>
      <c r="AB1854" s="21"/>
      <c r="AC1854" s="21"/>
      <c r="AD1854" s="21"/>
      <c r="AE1854" s="21"/>
      <c r="AF1854" s="21"/>
      <c r="AG1854" s="21"/>
      <c r="AH1854" s="21"/>
      <c r="AI1854" s="21"/>
      <c r="AJ1854" s="21"/>
      <c r="AK1854" s="22"/>
    </row>
    <row r="1855" spans="1:37" x14ac:dyDescent="0.25">
      <c r="A1855" s="11"/>
      <c r="B1855" s="12"/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4" t="s">
        <v>12</v>
      </c>
      <c r="P1855" s="14"/>
      <c r="Q1855" s="14"/>
      <c r="R1855" s="14"/>
      <c r="S1855" s="14"/>
      <c r="T1855" s="14"/>
      <c r="U1855" s="14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24"/>
    </row>
    <row r="1856" spans="1:37" x14ac:dyDescent="0.25">
      <c r="A1856" s="2"/>
      <c r="B1856" s="3"/>
      <c r="C1856" s="3"/>
      <c r="D1856" s="3"/>
      <c r="E1856" s="3"/>
      <c r="F1856" s="4"/>
      <c r="G1856" s="2"/>
      <c r="H1856" s="3"/>
      <c r="I1856" s="3"/>
      <c r="J1856" s="3"/>
      <c r="K1856" s="3"/>
      <c r="L1856" s="3"/>
      <c r="M1856" s="3"/>
      <c r="N1856" s="4"/>
      <c r="O1856" s="2"/>
      <c r="P1856" s="3"/>
      <c r="Q1856" s="3"/>
      <c r="R1856" s="3"/>
      <c r="S1856" s="3"/>
      <c r="T1856" s="3"/>
      <c r="U1856" s="4"/>
      <c r="V1856" s="8">
        <f>ROUND(40,2)</f>
        <v>40</v>
      </c>
      <c r="W1856" s="9"/>
      <c r="X1856" s="9"/>
      <c r="Y1856" s="9"/>
      <c r="Z1856" s="9"/>
      <c r="AA1856" s="10"/>
      <c r="AB1856" s="8">
        <f>ROUND(959.2,2)</f>
        <v>959.2</v>
      </c>
      <c r="AC1856" s="9"/>
      <c r="AD1856" s="9"/>
      <c r="AE1856" s="9"/>
      <c r="AF1856" s="10"/>
      <c r="AG1856" s="8">
        <f>ROUND(0,2)</f>
        <v>0</v>
      </c>
      <c r="AH1856" s="9"/>
      <c r="AI1856" s="9"/>
      <c r="AJ1856" s="9"/>
      <c r="AK1856" s="10"/>
    </row>
    <row r="1857" spans="1:37" x14ac:dyDescent="0.25">
      <c r="A1857" s="11"/>
      <c r="B1857" s="12"/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14"/>
      <c r="P1857" s="14"/>
      <c r="Q1857" s="14"/>
      <c r="R1857" s="14"/>
      <c r="S1857" s="14"/>
      <c r="T1857" s="14"/>
      <c r="U1857" s="14"/>
      <c r="V1857" s="15">
        <f>ROUND(40,2)</f>
        <v>40</v>
      </c>
      <c r="W1857" s="15"/>
      <c r="X1857" s="15"/>
      <c r="Y1857" s="15"/>
      <c r="Z1857" s="15"/>
      <c r="AA1857" s="15"/>
      <c r="AB1857" s="15">
        <f>ROUND(959.2,2)</f>
        <v>959.2</v>
      </c>
      <c r="AC1857" s="15"/>
      <c r="AD1857" s="15"/>
      <c r="AE1857" s="15"/>
      <c r="AF1857" s="15"/>
      <c r="AG1857" s="15">
        <f>ROUND(0,2)</f>
        <v>0</v>
      </c>
      <c r="AH1857" s="15"/>
      <c r="AI1857" s="15"/>
      <c r="AJ1857" s="15"/>
      <c r="AK1857" s="16"/>
    </row>
    <row r="1858" spans="1:37" x14ac:dyDescent="0.25">
      <c r="A1858" s="20"/>
      <c r="B1858" s="21"/>
      <c r="C1858" s="21"/>
      <c r="D1858" s="21"/>
      <c r="E1858" s="21"/>
      <c r="F1858" s="21"/>
      <c r="G1858" s="21" t="s">
        <v>108</v>
      </c>
      <c r="H1858" s="21"/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/>
      <c r="AA1858" s="21"/>
      <c r="AB1858" s="21"/>
      <c r="AC1858" s="21"/>
      <c r="AD1858" s="21"/>
      <c r="AE1858" s="21"/>
      <c r="AF1858" s="21"/>
      <c r="AG1858" s="21"/>
      <c r="AH1858" s="21"/>
      <c r="AI1858" s="21"/>
      <c r="AJ1858" s="21"/>
      <c r="AK1858" s="22"/>
    </row>
    <row r="1859" spans="1:37" x14ac:dyDescent="0.25">
      <c r="A1859" s="11"/>
      <c r="B1859" s="12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4" t="s">
        <v>12</v>
      </c>
      <c r="P1859" s="14"/>
      <c r="Q1859" s="14"/>
      <c r="R1859" s="14"/>
      <c r="S1859" s="14"/>
      <c r="T1859" s="14"/>
      <c r="U1859" s="14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24"/>
    </row>
    <row r="1860" spans="1:37" x14ac:dyDescent="0.25">
      <c r="A1860" s="2"/>
      <c r="B1860" s="3"/>
      <c r="C1860" s="3"/>
      <c r="D1860" s="3"/>
      <c r="E1860" s="3"/>
      <c r="F1860" s="4"/>
      <c r="G1860" s="2"/>
      <c r="H1860" s="3"/>
      <c r="I1860" s="3"/>
      <c r="J1860" s="3"/>
      <c r="K1860" s="3"/>
      <c r="L1860" s="3"/>
      <c r="M1860" s="3"/>
      <c r="N1860" s="4"/>
      <c r="O1860" s="2"/>
      <c r="P1860" s="3"/>
      <c r="Q1860" s="3"/>
      <c r="R1860" s="3"/>
      <c r="S1860" s="3"/>
      <c r="T1860" s="3"/>
      <c r="U1860" s="4"/>
      <c r="V1860" s="8">
        <f>ROUND(52,2)</f>
        <v>52</v>
      </c>
      <c r="W1860" s="9"/>
      <c r="X1860" s="9"/>
      <c r="Y1860" s="9"/>
      <c r="Z1860" s="9"/>
      <c r="AA1860" s="10"/>
      <c r="AB1860" s="8">
        <f>ROUND(1390.84,2)</f>
        <v>1390.84</v>
      </c>
      <c r="AC1860" s="9"/>
      <c r="AD1860" s="9"/>
      <c r="AE1860" s="9"/>
      <c r="AF1860" s="10"/>
      <c r="AG1860" s="8">
        <f>ROUND(0,2)</f>
        <v>0</v>
      </c>
      <c r="AH1860" s="9"/>
      <c r="AI1860" s="9"/>
      <c r="AJ1860" s="9"/>
      <c r="AK1860" s="10"/>
    </row>
    <row r="1861" spans="1:37" x14ac:dyDescent="0.25">
      <c r="A1861" s="11"/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4"/>
      <c r="P1861" s="14"/>
      <c r="Q1861" s="14"/>
      <c r="R1861" s="14"/>
      <c r="S1861" s="14"/>
      <c r="T1861" s="14"/>
      <c r="U1861" s="14"/>
      <c r="V1861" s="15">
        <f>ROUND(52,2)</f>
        <v>52</v>
      </c>
      <c r="W1861" s="15"/>
      <c r="X1861" s="15"/>
      <c r="Y1861" s="15"/>
      <c r="Z1861" s="15"/>
      <c r="AA1861" s="15"/>
      <c r="AB1861" s="15">
        <f>ROUND(1390.84,2)</f>
        <v>1390.84</v>
      </c>
      <c r="AC1861" s="15"/>
      <c r="AD1861" s="15"/>
      <c r="AE1861" s="15"/>
      <c r="AF1861" s="15"/>
      <c r="AG1861" s="15">
        <f>ROUND(0,2)</f>
        <v>0</v>
      </c>
      <c r="AH1861" s="15"/>
      <c r="AI1861" s="15"/>
      <c r="AJ1861" s="15"/>
      <c r="AK1861" s="16"/>
    </row>
    <row r="1862" spans="1:37" x14ac:dyDescent="0.25">
      <c r="A1862" s="20"/>
      <c r="B1862" s="21"/>
      <c r="C1862" s="21"/>
      <c r="D1862" s="21"/>
      <c r="E1862" s="21"/>
      <c r="F1862" s="21"/>
      <c r="G1862" s="21" t="s">
        <v>111</v>
      </c>
      <c r="H1862" s="21"/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/>
      <c r="AA1862" s="21"/>
      <c r="AB1862" s="21"/>
      <c r="AC1862" s="21"/>
      <c r="AD1862" s="21"/>
      <c r="AE1862" s="21"/>
      <c r="AF1862" s="21"/>
      <c r="AG1862" s="21"/>
      <c r="AH1862" s="21"/>
      <c r="AI1862" s="21"/>
      <c r="AJ1862" s="21"/>
      <c r="AK1862" s="22"/>
    </row>
    <row r="1863" spans="1:37" x14ac:dyDescent="0.25">
      <c r="A1863" s="11"/>
      <c r="B1863" s="12"/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4" t="s">
        <v>12</v>
      </c>
      <c r="P1863" s="14"/>
      <c r="Q1863" s="14"/>
      <c r="R1863" s="14"/>
      <c r="S1863" s="14"/>
      <c r="T1863" s="14"/>
      <c r="U1863" s="14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24"/>
    </row>
    <row r="1864" spans="1:37" x14ac:dyDescent="0.25">
      <c r="A1864" s="2"/>
      <c r="B1864" s="3"/>
      <c r="C1864" s="3"/>
      <c r="D1864" s="3"/>
      <c r="E1864" s="3"/>
      <c r="F1864" s="4"/>
      <c r="G1864" s="2"/>
      <c r="H1864" s="3"/>
      <c r="I1864" s="3"/>
      <c r="J1864" s="3"/>
      <c r="K1864" s="3"/>
      <c r="L1864" s="3"/>
      <c r="M1864" s="3"/>
      <c r="N1864" s="4"/>
      <c r="O1864" s="2"/>
      <c r="P1864" s="3"/>
      <c r="Q1864" s="3"/>
      <c r="R1864" s="3"/>
      <c r="S1864" s="3"/>
      <c r="T1864" s="3"/>
      <c r="U1864" s="4"/>
      <c r="V1864" s="8">
        <f>ROUND(12,2)</f>
        <v>12</v>
      </c>
      <c r="W1864" s="9"/>
      <c r="X1864" s="9"/>
      <c r="Y1864" s="9"/>
      <c r="Z1864" s="9"/>
      <c r="AA1864" s="10"/>
      <c r="AB1864" s="8">
        <f>ROUND(431.64,2)</f>
        <v>431.64</v>
      </c>
      <c r="AC1864" s="9"/>
      <c r="AD1864" s="9"/>
      <c r="AE1864" s="9"/>
      <c r="AF1864" s="10"/>
      <c r="AG1864" s="8">
        <f>ROUND(0,2)</f>
        <v>0</v>
      </c>
      <c r="AH1864" s="9"/>
      <c r="AI1864" s="9"/>
      <c r="AJ1864" s="9"/>
      <c r="AK1864" s="10"/>
    </row>
    <row r="1865" spans="1:37" x14ac:dyDescent="0.25">
      <c r="A1865" s="11"/>
      <c r="B1865" s="12"/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4"/>
      <c r="P1865" s="14"/>
      <c r="Q1865" s="14"/>
      <c r="R1865" s="14"/>
      <c r="S1865" s="14"/>
      <c r="T1865" s="14"/>
      <c r="U1865" s="14"/>
      <c r="V1865" s="15">
        <f>ROUND(12,2)</f>
        <v>12</v>
      </c>
      <c r="W1865" s="15"/>
      <c r="X1865" s="15"/>
      <c r="Y1865" s="15"/>
      <c r="Z1865" s="15"/>
      <c r="AA1865" s="15"/>
      <c r="AB1865" s="15">
        <f>ROUND(431.64,2)</f>
        <v>431.64</v>
      </c>
      <c r="AC1865" s="15"/>
      <c r="AD1865" s="15"/>
      <c r="AE1865" s="15"/>
      <c r="AF1865" s="15"/>
      <c r="AG1865" s="15">
        <f>ROUND(0,2)</f>
        <v>0</v>
      </c>
      <c r="AH1865" s="15"/>
      <c r="AI1865" s="15"/>
      <c r="AJ1865" s="15"/>
      <c r="AK1865" s="16"/>
    </row>
    <row r="1866" spans="1:37" x14ac:dyDescent="0.25">
      <c r="A1866" s="20"/>
      <c r="B1866" s="21"/>
      <c r="C1866" s="21"/>
      <c r="D1866" s="21"/>
      <c r="E1866" s="21"/>
      <c r="F1866" s="21"/>
      <c r="G1866" s="21" t="s">
        <v>104</v>
      </c>
      <c r="H1866" s="21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  <c r="AA1866" s="21"/>
      <c r="AB1866" s="21"/>
      <c r="AC1866" s="21"/>
      <c r="AD1866" s="21"/>
      <c r="AE1866" s="21"/>
      <c r="AF1866" s="21"/>
      <c r="AG1866" s="21"/>
      <c r="AH1866" s="21"/>
      <c r="AI1866" s="21"/>
      <c r="AJ1866" s="21"/>
      <c r="AK1866" s="22"/>
    </row>
    <row r="1867" spans="1:37" x14ac:dyDescent="0.25">
      <c r="A1867" s="11"/>
      <c r="B1867" s="12"/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4" t="s">
        <v>12</v>
      </c>
      <c r="P1867" s="14"/>
      <c r="Q1867" s="14"/>
      <c r="R1867" s="14"/>
      <c r="S1867" s="14"/>
      <c r="T1867" s="14"/>
      <c r="U1867" s="14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24"/>
    </row>
    <row r="1868" spans="1:37" x14ac:dyDescent="0.25">
      <c r="A1868" s="2"/>
      <c r="B1868" s="3"/>
      <c r="C1868" s="3"/>
      <c r="D1868" s="3"/>
      <c r="E1868" s="3"/>
      <c r="F1868" s="4"/>
      <c r="G1868" s="2"/>
      <c r="H1868" s="3"/>
      <c r="I1868" s="3"/>
      <c r="J1868" s="3"/>
      <c r="K1868" s="3"/>
      <c r="L1868" s="3"/>
      <c r="M1868" s="3"/>
      <c r="N1868" s="4"/>
      <c r="O1868" s="2"/>
      <c r="P1868" s="3"/>
      <c r="Q1868" s="3"/>
      <c r="R1868" s="3"/>
      <c r="S1868" s="3"/>
      <c r="T1868" s="3"/>
      <c r="U1868" s="4"/>
      <c r="V1868" s="8">
        <f>ROUND(40,2)</f>
        <v>40</v>
      </c>
      <c r="W1868" s="9"/>
      <c r="X1868" s="9"/>
      <c r="Y1868" s="9"/>
      <c r="Z1868" s="9"/>
      <c r="AA1868" s="10"/>
      <c r="AB1868" s="8">
        <f>ROUND(959.2,2)</f>
        <v>959.2</v>
      </c>
      <c r="AC1868" s="9"/>
      <c r="AD1868" s="9"/>
      <c r="AE1868" s="9"/>
      <c r="AF1868" s="10"/>
      <c r="AG1868" s="8">
        <f>ROUND(0,2)</f>
        <v>0</v>
      </c>
      <c r="AH1868" s="9"/>
      <c r="AI1868" s="9"/>
      <c r="AJ1868" s="9"/>
      <c r="AK1868" s="10"/>
    </row>
    <row r="1869" spans="1:37" x14ac:dyDescent="0.25">
      <c r="A1869" s="11"/>
      <c r="B1869" s="12"/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4"/>
      <c r="P1869" s="14"/>
      <c r="Q1869" s="14"/>
      <c r="R1869" s="14"/>
      <c r="S1869" s="14"/>
      <c r="T1869" s="14"/>
      <c r="U1869" s="14"/>
      <c r="V1869" s="15">
        <f>ROUND(40,2)</f>
        <v>40</v>
      </c>
      <c r="W1869" s="15"/>
      <c r="X1869" s="15"/>
      <c r="Y1869" s="15"/>
      <c r="Z1869" s="15"/>
      <c r="AA1869" s="15"/>
      <c r="AB1869" s="15">
        <f>ROUND(959.2,2)</f>
        <v>959.2</v>
      </c>
      <c r="AC1869" s="15"/>
      <c r="AD1869" s="15"/>
      <c r="AE1869" s="15"/>
      <c r="AF1869" s="15"/>
      <c r="AG1869" s="15">
        <f>ROUND(0,2)</f>
        <v>0</v>
      </c>
      <c r="AH1869" s="15"/>
      <c r="AI1869" s="15"/>
      <c r="AJ1869" s="15"/>
      <c r="AK1869" s="16"/>
    </row>
    <row r="1870" spans="1:37" x14ac:dyDescent="0.25">
      <c r="A1870" s="20"/>
      <c r="B1870" s="21"/>
      <c r="C1870" s="21"/>
      <c r="D1870" s="21"/>
      <c r="E1870" s="21"/>
      <c r="F1870" s="21"/>
      <c r="G1870" s="21" t="s">
        <v>109</v>
      </c>
      <c r="H1870" s="21"/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  <c r="AA1870" s="21"/>
      <c r="AB1870" s="21"/>
      <c r="AC1870" s="21"/>
      <c r="AD1870" s="21"/>
      <c r="AE1870" s="21"/>
      <c r="AF1870" s="21"/>
      <c r="AG1870" s="21"/>
      <c r="AH1870" s="21"/>
      <c r="AI1870" s="21"/>
      <c r="AJ1870" s="21"/>
      <c r="AK1870" s="22"/>
    </row>
    <row r="1871" spans="1:37" x14ac:dyDescent="0.25">
      <c r="A1871" s="11"/>
      <c r="B1871" s="12"/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/>
      <c r="O1871" s="14" t="s">
        <v>12</v>
      </c>
      <c r="P1871" s="14"/>
      <c r="Q1871" s="14"/>
      <c r="R1871" s="14"/>
      <c r="S1871" s="14"/>
      <c r="T1871" s="14"/>
      <c r="U1871" s="14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24"/>
    </row>
    <row r="1872" spans="1:37" x14ac:dyDescent="0.25">
      <c r="A1872" s="2"/>
      <c r="B1872" s="3"/>
      <c r="C1872" s="3"/>
      <c r="D1872" s="3"/>
      <c r="E1872" s="3"/>
      <c r="F1872" s="4"/>
      <c r="G1872" s="2"/>
      <c r="H1872" s="3"/>
      <c r="I1872" s="3"/>
      <c r="J1872" s="3"/>
      <c r="K1872" s="3"/>
      <c r="L1872" s="3"/>
      <c r="M1872" s="3"/>
      <c r="N1872" s="4"/>
      <c r="O1872" s="2"/>
      <c r="P1872" s="3"/>
      <c r="Q1872" s="3"/>
      <c r="R1872" s="3"/>
      <c r="S1872" s="3"/>
      <c r="T1872" s="3"/>
      <c r="U1872" s="4"/>
      <c r="V1872" s="8">
        <f>ROUND(40,2)</f>
        <v>40</v>
      </c>
      <c r="W1872" s="9"/>
      <c r="X1872" s="9"/>
      <c r="Y1872" s="9"/>
      <c r="Z1872" s="9"/>
      <c r="AA1872" s="10"/>
      <c r="AB1872" s="8">
        <f>ROUND(20,2)</f>
        <v>20</v>
      </c>
      <c r="AC1872" s="9"/>
      <c r="AD1872" s="9"/>
      <c r="AE1872" s="9"/>
      <c r="AF1872" s="10"/>
      <c r="AG1872" s="8">
        <f>ROUND(0,2)</f>
        <v>0</v>
      </c>
      <c r="AH1872" s="9"/>
      <c r="AI1872" s="9"/>
      <c r="AJ1872" s="9"/>
      <c r="AK1872" s="10"/>
    </row>
    <row r="1873" spans="1:37" x14ac:dyDescent="0.25">
      <c r="A1873" s="11"/>
      <c r="B1873" s="12"/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4"/>
      <c r="P1873" s="14"/>
      <c r="Q1873" s="14"/>
      <c r="R1873" s="14"/>
      <c r="S1873" s="14"/>
      <c r="T1873" s="14"/>
      <c r="U1873" s="14"/>
      <c r="V1873" s="15">
        <f>ROUND(40,2)</f>
        <v>40</v>
      </c>
      <c r="W1873" s="15"/>
      <c r="X1873" s="15"/>
      <c r="Y1873" s="15"/>
      <c r="Z1873" s="15"/>
      <c r="AA1873" s="15"/>
      <c r="AB1873" s="15">
        <f>ROUND(20,2)</f>
        <v>20</v>
      </c>
      <c r="AC1873" s="15"/>
      <c r="AD1873" s="15"/>
      <c r="AE1873" s="15"/>
      <c r="AF1873" s="15"/>
      <c r="AG1873" s="15">
        <f>ROUND(0,2)</f>
        <v>0</v>
      </c>
      <c r="AH1873" s="15"/>
      <c r="AI1873" s="15"/>
      <c r="AJ1873" s="15"/>
      <c r="AK1873" s="16"/>
    </row>
    <row r="1874" spans="1:37" x14ac:dyDescent="0.25">
      <c r="A1874" s="20"/>
      <c r="B1874" s="21"/>
      <c r="C1874" s="21"/>
      <c r="D1874" s="21"/>
      <c r="E1874" s="21"/>
      <c r="F1874" s="21"/>
      <c r="G1874" s="21" t="s">
        <v>106</v>
      </c>
      <c r="H1874" s="21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  <c r="AA1874" s="21"/>
      <c r="AB1874" s="21"/>
      <c r="AC1874" s="21"/>
      <c r="AD1874" s="21"/>
      <c r="AE1874" s="21"/>
      <c r="AF1874" s="21"/>
      <c r="AG1874" s="21"/>
      <c r="AH1874" s="21"/>
      <c r="AI1874" s="21"/>
      <c r="AJ1874" s="21"/>
      <c r="AK1874" s="22"/>
    </row>
    <row r="1875" spans="1:37" x14ac:dyDescent="0.25">
      <c r="A1875" s="11"/>
      <c r="B1875" s="12"/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4" t="s">
        <v>12</v>
      </c>
      <c r="P1875" s="14"/>
      <c r="Q1875" s="14"/>
      <c r="R1875" s="14"/>
      <c r="S1875" s="14"/>
      <c r="T1875" s="14"/>
      <c r="U1875" s="14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24"/>
    </row>
    <row r="1876" spans="1:37" x14ac:dyDescent="0.25">
      <c r="A1876" s="2"/>
      <c r="B1876" s="3"/>
      <c r="C1876" s="3"/>
      <c r="D1876" s="3"/>
      <c r="E1876" s="3"/>
      <c r="F1876" s="4"/>
      <c r="G1876" s="2"/>
      <c r="H1876" s="3"/>
      <c r="I1876" s="3"/>
      <c r="J1876" s="3"/>
      <c r="K1876" s="3"/>
      <c r="L1876" s="3"/>
      <c r="M1876" s="3"/>
      <c r="N1876" s="4"/>
      <c r="O1876" s="2"/>
      <c r="P1876" s="3"/>
      <c r="Q1876" s="3"/>
      <c r="R1876" s="3"/>
      <c r="S1876" s="3"/>
      <c r="T1876" s="3"/>
      <c r="U1876" s="4"/>
      <c r="V1876" s="8">
        <f>ROUND(12,2)</f>
        <v>12</v>
      </c>
      <c r="W1876" s="9"/>
      <c r="X1876" s="9"/>
      <c r="Y1876" s="9"/>
      <c r="Z1876" s="9"/>
      <c r="AA1876" s="10"/>
      <c r="AB1876" s="8">
        <f>ROUND(9,2)</f>
        <v>9</v>
      </c>
      <c r="AC1876" s="9"/>
      <c r="AD1876" s="9"/>
      <c r="AE1876" s="9"/>
      <c r="AF1876" s="10"/>
      <c r="AG1876" s="8">
        <f>ROUND(0,2)</f>
        <v>0</v>
      </c>
      <c r="AH1876" s="9"/>
      <c r="AI1876" s="9"/>
      <c r="AJ1876" s="9"/>
      <c r="AK1876" s="10"/>
    </row>
    <row r="1877" spans="1:37" x14ac:dyDescent="0.25">
      <c r="A1877" s="11"/>
      <c r="B1877" s="12"/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/>
      <c r="O1877" s="14"/>
      <c r="P1877" s="14"/>
      <c r="Q1877" s="14"/>
      <c r="R1877" s="14"/>
      <c r="S1877" s="14"/>
      <c r="T1877" s="14"/>
      <c r="U1877" s="14"/>
      <c r="V1877" s="15">
        <f>ROUND(12,2)</f>
        <v>12</v>
      </c>
      <c r="W1877" s="15"/>
      <c r="X1877" s="15"/>
      <c r="Y1877" s="15"/>
      <c r="Z1877" s="15"/>
      <c r="AA1877" s="15"/>
      <c r="AB1877" s="15">
        <f>ROUND(9,2)</f>
        <v>9</v>
      </c>
      <c r="AC1877" s="15"/>
      <c r="AD1877" s="15"/>
      <c r="AE1877" s="15"/>
      <c r="AF1877" s="15"/>
      <c r="AG1877" s="15">
        <f>ROUND(0,2)</f>
        <v>0</v>
      </c>
      <c r="AH1877" s="15"/>
      <c r="AI1877" s="15"/>
      <c r="AJ1877" s="15"/>
      <c r="AK1877" s="16"/>
    </row>
    <row r="1878" spans="1:37" x14ac:dyDescent="0.25">
      <c r="A1878" s="20" t="s">
        <v>122</v>
      </c>
      <c r="B1878" s="21"/>
      <c r="C1878" s="21"/>
      <c r="D1878" s="21"/>
      <c r="E1878" s="21"/>
      <c r="F1878" s="21"/>
      <c r="G1878" s="21"/>
      <c r="H1878" s="21"/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  <c r="AA1878" s="21"/>
      <c r="AB1878" s="21"/>
      <c r="AC1878" s="21"/>
      <c r="AD1878" s="21"/>
      <c r="AE1878" s="21"/>
      <c r="AF1878" s="21"/>
      <c r="AG1878" s="21"/>
      <c r="AH1878" s="21"/>
      <c r="AI1878" s="21"/>
      <c r="AJ1878" s="21"/>
      <c r="AK1878" s="22"/>
    </row>
    <row r="1879" spans="1:37" x14ac:dyDescent="0.25">
      <c r="A1879" s="20"/>
      <c r="B1879" s="21"/>
      <c r="C1879" s="21"/>
      <c r="D1879" s="21"/>
      <c r="E1879" s="21"/>
      <c r="F1879" s="21"/>
      <c r="G1879" s="21" t="s">
        <v>110</v>
      </c>
      <c r="H1879" s="21"/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  <c r="Y1879" s="21"/>
      <c r="Z1879" s="21"/>
      <c r="AA1879" s="21"/>
      <c r="AB1879" s="21"/>
      <c r="AC1879" s="21"/>
      <c r="AD1879" s="21"/>
      <c r="AE1879" s="21"/>
      <c r="AF1879" s="21"/>
      <c r="AG1879" s="21"/>
      <c r="AH1879" s="21"/>
      <c r="AI1879" s="21"/>
      <c r="AJ1879" s="21"/>
      <c r="AK1879" s="22"/>
    </row>
    <row r="1880" spans="1:37" x14ac:dyDescent="0.25">
      <c r="A1880" s="11"/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4" t="s">
        <v>35</v>
      </c>
      <c r="P1880" s="14"/>
      <c r="Q1880" s="14"/>
      <c r="R1880" s="14"/>
      <c r="S1880" s="14"/>
      <c r="T1880" s="14"/>
      <c r="U1880" s="14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24"/>
    </row>
    <row r="1881" spans="1:37" x14ac:dyDescent="0.25">
      <c r="A1881" s="2"/>
      <c r="B1881" s="3"/>
      <c r="C1881" s="3"/>
      <c r="D1881" s="3"/>
      <c r="E1881" s="3"/>
      <c r="F1881" s="4"/>
      <c r="G1881" s="2"/>
      <c r="H1881" s="3"/>
      <c r="I1881" s="3"/>
      <c r="J1881" s="3"/>
      <c r="K1881" s="3"/>
      <c r="L1881" s="3"/>
      <c r="M1881" s="3"/>
      <c r="N1881" s="4"/>
      <c r="O1881" s="2"/>
      <c r="P1881" s="3"/>
      <c r="Q1881" s="3"/>
      <c r="R1881" s="3"/>
      <c r="S1881" s="3"/>
      <c r="T1881" s="3"/>
      <c r="U1881" s="4"/>
      <c r="V1881" s="8">
        <f>ROUND(40,2)</f>
        <v>40</v>
      </c>
      <c r="W1881" s="9"/>
      <c r="X1881" s="9"/>
      <c r="Y1881" s="9"/>
      <c r="Z1881" s="9"/>
      <c r="AA1881" s="10"/>
      <c r="AB1881" s="8">
        <f>ROUND(951.6,2)</f>
        <v>951.6</v>
      </c>
      <c r="AC1881" s="9"/>
      <c r="AD1881" s="9"/>
      <c r="AE1881" s="9"/>
      <c r="AF1881" s="10"/>
      <c r="AG1881" s="8">
        <f>ROUND(0,2)</f>
        <v>0</v>
      </c>
      <c r="AH1881" s="9"/>
      <c r="AI1881" s="9"/>
      <c r="AJ1881" s="9"/>
      <c r="AK1881" s="10"/>
    </row>
    <row r="1882" spans="1:37" x14ac:dyDescent="0.25">
      <c r="A1882" s="11"/>
      <c r="B1882" s="12"/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4"/>
      <c r="P1882" s="14"/>
      <c r="Q1882" s="14"/>
      <c r="R1882" s="14"/>
      <c r="S1882" s="14"/>
      <c r="T1882" s="14"/>
      <c r="U1882" s="14"/>
      <c r="V1882" s="15">
        <f>ROUND(40,2)</f>
        <v>40</v>
      </c>
      <c r="W1882" s="15"/>
      <c r="X1882" s="15"/>
      <c r="Y1882" s="15"/>
      <c r="Z1882" s="15"/>
      <c r="AA1882" s="15"/>
      <c r="AB1882" s="15">
        <f>ROUND(951.6,2)</f>
        <v>951.6</v>
      </c>
      <c r="AC1882" s="15"/>
      <c r="AD1882" s="15"/>
      <c r="AE1882" s="15"/>
      <c r="AF1882" s="15"/>
      <c r="AG1882" s="15">
        <f>ROUND(0,2)</f>
        <v>0</v>
      </c>
      <c r="AH1882" s="15"/>
      <c r="AI1882" s="15"/>
      <c r="AJ1882" s="15"/>
      <c r="AK1882" s="16"/>
    </row>
    <row r="1883" spans="1:37" x14ac:dyDescent="0.25">
      <c r="A1883" s="11"/>
      <c r="B1883" s="12"/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4" t="s">
        <v>60</v>
      </c>
      <c r="P1883" s="14"/>
      <c r="Q1883" s="14"/>
      <c r="R1883" s="14"/>
      <c r="S1883" s="14"/>
      <c r="T1883" s="14"/>
      <c r="U1883" s="14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24"/>
    </row>
    <row r="1884" spans="1:37" x14ac:dyDescent="0.25">
      <c r="A1884" s="2"/>
      <c r="B1884" s="3"/>
      <c r="C1884" s="3"/>
      <c r="D1884" s="3"/>
      <c r="E1884" s="3"/>
      <c r="F1884" s="4"/>
      <c r="G1884" s="2"/>
      <c r="H1884" s="3"/>
      <c r="I1884" s="3"/>
      <c r="J1884" s="3"/>
      <c r="K1884" s="3"/>
      <c r="L1884" s="3"/>
      <c r="M1884" s="3"/>
      <c r="N1884" s="4"/>
      <c r="O1884" s="2"/>
      <c r="P1884" s="3"/>
      <c r="Q1884" s="3"/>
      <c r="R1884" s="3"/>
      <c r="S1884" s="3"/>
      <c r="T1884" s="3"/>
      <c r="U1884" s="4"/>
      <c r="V1884" s="8">
        <f>ROUND(40,2)</f>
        <v>40</v>
      </c>
      <c r="W1884" s="9"/>
      <c r="X1884" s="9"/>
      <c r="Y1884" s="9"/>
      <c r="Z1884" s="9"/>
      <c r="AA1884" s="10"/>
      <c r="AB1884" s="8">
        <f>ROUND(931.2,2)</f>
        <v>931.2</v>
      </c>
      <c r="AC1884" s="9"/>
      <c r="AD1884" s="9"/>
      <c r="AE1884" s="9"/>
      <c r="AF1884" s="10"/>
      <c r="AG1884" s="8">
        <f>ROUND(0,2)</f>
        <v>0</v>
      </c>
      <c r="AH1884" s="9"/>
      <c r="AI1884" s="9"/>
      <c r="AJ1884" s="9"/>
      <c r="AK1884" s="10"/>
    </row>
    <row r="1885" spans="1:37" x14ac:dyDescent="0.25">
      <c r="A1885" s="11"/>
      <c r="B1885" s="12"/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4"/>
      <c r="P1885" s="14"/>
      <c r="Q1885" s="14"/>
      <c r="R1885" s="14"/>
      <c r="S1885" s="14"/>
      <c r="T1885" s="14"/>
      <c r="U1885" s="14"/>
      <c r="V1885" s="15">
        <f>ROUND(40,2)</f>
        <v>40</v>
      </c>
      <c r="W1885" s="15"/>
      <c r="X1885" s="15"/>
      <c r="Y1885" s="15"/>
      <c r="Z1885" s="15"/>
      <c r="AA1885" s="15"/>
      <c r="AB1885" s="15">
        <f>ROUND(931.2,2)</f>
        <v>931.2</v>
      </c>
      <c r="AC1885" s="15"/>
      <c r="AD1885" s="15"/>
      <c r="AE1885" s="15"/>
      <c r="AF1885" s="15"/>
      <c r="AG1885" s="15">
        <f>ROUND(0,2)</f>
        <v>0</v>
      </c>
      <c r="AH1885" s="15"/>
      <c r="AI1885" s="15"/>
      <c r="AJ1885" s="15"/>
      <c r="AK1885" s="16"/>
    </row>
    <row r="1886" spans="1:37" x14ac:dyDescent="0.25">
      <c r="A1886" s="11"/>
      <c r="B1886" s="12"/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4" t="s">
        <v>63</v>
      </c>
      <c r="P1886" s="14"/>
      <c r="Q1886" s="14"/>
      <c r="R1886" s="14"/>
      <c r="S1886" s="14"/>
      <c r="T1886" s="14"/>
      <c r="U1886" s="14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24"/>
    </row>
    <row r="1887" spans="1:37" x14ac:dyDescent="0.25">
      <c r="A1887" s="2"/>
      <c r="B1887" s="3"/>
      <c r="C1887" s="3"/>
      <c r="D1887" s="3"/>
      <c r="E1887" s="3"/>
      <c r="F1887" s="4"/>
      <c r="G1887" s="2"/>
      <c r="H1887" s="3"/>
      <c r="I1887" s="3"/>
      <c r="J1887" s="3"/>
      <c r="K1887" s="3"/>
      <c r="L1887" s="3"/>
      <c r="M1887" s="3"/>
      <c r="N1887" s="4"/>
      <c r="O1887" s="2"/>
      <c r="P1887" s="3"/>
      <c r="Q1887" s="3"/>
      <c r="R1887" s="3"/>
      <c r="S1887" s="3"/>
      <c r="T1887" s="3"/>
      <c r="U1887" s="4"/>
      <c r="V1887" s="8">
        <f>ROUND(40,2)</f>
        <v>40</v>
      </c>
      <c r="W1887" s="9"/>
      <c r="X1887" s="9"/>
      <c r="Y1887" s="9"/>
      <c r="Z1887" s="9"/>
      <c r="AA1887" s="10"/>
      <c r="AB1887" s="8">
        <f>ROUND(931.2,2)</f>
        <v>931.2</v>
      </c>
      <c r="AC1887" s="9"/>
      <c r="AD1887" s="9"/>
      <c r="AE1887" s="9"/>
      <c r="AF1887" s="10"/>
      <c r="AG1887" s="8">
        <f>ROUND(0,2)</f>
        <v>0</v>
      </c>
      <c r="AH1887" s="9"/>
      <c r="AI1887" s="9"/>
      <c r="AJ1887" s="9"/>
      <c r="AK1887" s="10"/>
    </row>
    <row r="1888" spans="1:37" x14ac:dyDescent="0.25">
      <c r="A1888" s="11"/>
      <c r="B1888" s="12"/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14"/>
      <c r="P1888" s="14"/>
      <c r="Q1888" s="14"/>
      <c r="R1888" s="14"/>
      <c r="S1888" s="14"/>
      <c r="T1888" s="14"/>
      <c r="U1888" s="14"/>
      <c r="V1888" s="15">
        <f>ROUND(40,2)</f>
        <v>40</v>
      </c>
      <c r="W1888" s="15"/>
      <c r="X1888" s="15"/>
      <c r="Y1888" s="15"/>
      <c r="Z1888" s="15"/>
      <c r="AA1888" s="15"/>
      <c r="AB1888" s="15">
        <f>ROUND(931.2,2)</f>
        <v>931.2</v>
      </c>
      <c r="AC1888" s="15"/>
      <c r="AD1888" s="15"/>
      <c r="AE1888" s="15"/>
      <c r="AF1888" s="15"/>
      <c r="AG1888" s="15">
        <f>ROUND(0,2)</f>
        <v>0</v>
      </c>
      <c r="AH1888" s="15"/>
      <c r="AI1888" s="15"/>
      <c r="AJ1888" s="15"/>
      <c r="AK1888" s="16"/>
    </row>
    <row r="1889" spans="1:37" x14ac:dyDescent="0.25">
      <c r="A1889" s="11"/>
      <c r="B1889" s="12"/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4" t="s">
        <v>64</v>
      </c>
      <c r="P1889" s="14"/>
      <c r="Q1889" s="14"/>
      <c r="R1889" s="14"/>
      <c r="S1889" s="14"/>
      <c r="T1889" s="14"/>
      <c r="U1889" s="14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24"/>
    </row>
    <row r="1890" spans="1:37" x14ac:dyDescent="0.25">
      <c r="A1890" s="2"/>
      <c r="B1890" s="3"/>
      <c r="C1890" s="3"/>
      <c r="D1890" s="3"/>
      <c r="E1890" s="3"/>
      <c r="F1890" s="4"/>
      <c r="G1890" s="2"/>
      <c r="H1890" s="3"/>
      <c r="I1890" s="3"/>
      <c r="J1890" s="3"/>
      <c r="K1890" s="3"/>
      <c r="L1890" s="3"/>
      <c r="M1890" s="3"/>
      <c r="N1890" s="4"/>
      <c r="O1890" s="2"/>
      <c r="P1890" s="3"/>
      <c r="Q1890" s="3"/>
      <c r="R1890" s="3"/>
      <c r="S1890" s="3"/>
      <c r="T1890" s="3"/>
      <c r="U1890" s="4"/>
      <c r="V1890" s="8">
        <f>ROUND(40,2)</f>
        <v>40</v>
      </c>
      <c r="W1890" s="9"/>
      <c r="X1890" s="9"/>
      <c r="Y1890" s="9"/>
      <c r="Z1890" s="9"/>
      <c r="AA1890" s="10"/>
      <c r="AB1890" s="8">
        <f>ROUND(951.6,2)</f>
        <v>951.6</v>
      </c>
      <c r="AC1890" s="9"/>
      <c r="AD1890" s="9"/>
      <c r="AE1890" s="9"/>
      <c r="AF1890" s="10"/>
      <c r="AG1890" s="8">
        <f>ROUND(0,2)</f>
        <v>0</v>
      </c>
      <c r="AH1890" s="9"/>
      <c r="AI1890" s="9"/>
      <c r="AJ1890" s="9"/>
      <c r="AK1890" s="10"/>
    </row>
    <row r="1891" spans="1:37" x14ac:dyDescent="0.25">
      <c r="A1891" s="11"/>
      <c r="B1891" s="12"/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14"/>
      <c r="P1891" s="14"/>
      <c r="Q1891" s="14"/>
      <c r="R1891" s="14"/>
      <c r="S1891" s="14"/>
      <c r="T1891" s="14"/>
      <c r="U1891" s="14"/>
      <c r="V1891" s="15">
        <f>ROUND(40,2)</f>
        <v>40</v>
      </c>
      <c r="W1891" s="15"/>
      <c r="X1891" s="15"/>
      <c r="Y1891" s="15"/>
      <c r="Z1891" s="15"/>
      <c r="AA1891" s="15"/>
      <c r="AB1891" s="15">
        <f>ROUND(951.6,2)</f>
        <v>951.6</v>
      </c>
      <c r="AC1891" s="15"/>
      <c r="AD1891" s="15"/>
      <c r="AE1891" s="15"/>
      <c r="AF1891" s="15"/>
      <c r="AG1891" s="15">
        <f>ROUND(0,2)</f>
        <v>0</v>
      </c>
      <c r="AH1891" s="15"/>
      <c r="AI1891" s="15"/>
      <c r="AJ1891" s="15"/>
      <c r="AK1891" s="16"/>
    </row>
    <row r="1892" spans="1:37" x14ac:dyDescent="0.25">
      <c r="A1892" s="11"/>
      <c r="B1892" s="12"/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4" t="s">
        <v>68</v>
      </c>
      <c r="P1892" s="14"/>
      <c r="Q1892" s="14"/>
      <c r="R1892" s="14"/>
      <c r="S1892" s="14"/>
      <c r="T1892" s="14"/>
      <c r="U1892" s="14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24"/>
    </row>
    <row r="1893" spans="1:37" x14ac:dyDescent="0.25">
      <c r="A1893" s="2"/>
      <c r="B1893" s="3"/>
      <c r="C1893" s="3"/>
      <c r="D1893" s="3"/>
      <c r="E1893" s="3"/>
      <c r="F1893" s="4"/>
      <c r="G1893" s="2"/>
      <c r="H1893" s="3"/>
      <c r="I1893" s="3"/>
      <c r="J1893" s="3"/>
      <c r="K1893" s="3"/>
      <c r="L1893" s="3"/>
      <c r="M1893" s="3"/>
      <c r="N1893" s="4"/>
      <c r="O1893" s="2"/>
      <c r="P1893" s="3"/>
      <c r="Q1893" s="3"/>
      <c r="R1893" s="3"/>
      <c r="S1893" s="3"/>
      <c r="T1893" s="3"/>
      <c r="U1893" s="4"/>
      <c r="V1893" s="8">
        <f>ROUND(40,2)</f>
        <v>40</v>
      </c>
      <c r="W1893" s="9"/>
      <c r="X1893" s="9"/>
      <c r="Y1893" s="9"/>
      <c r="Z1893" s="9"/>
      <c r="AA1893" s="10"/>
      <c r="AB1893" s="8">
        <f>ROUND(959.2,2)</f>
        <v>959.2</v>
      </c>
      <c r="AC1893" s="9"/>
      <c r="AD1893" s="9"/>
      <c r="AE1893" s="9"/>
      <c r="AF1893" s="10"/>
      <c r="AG1893" s="8">
        <f>ROUND(0,2)</f>
        <v>0</v>
      </c>
      <c r="AH1893" s="9"/>
      <c r="AI1893" s="9"/>
      <c r="AJ1893" s="9"/>
      <c r="AK1893" s="10"/>
    </row>
    <row r="1894" spans="1:37" x14ac:dyDescent="0.25">
      <c r="A1894" s="11"/>
      <c r="B1894" s="12"/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4"/>
      <c r="P1894" s="14"/>
      <c r="Q1894" s="14"/>
      <c r="R1894" s="14"/>
      <c r="S1894" s="14"/>
      <c r="T1894" s="14"/>
      <c r="U1894" s="14"/>
      <c r="V1894" s="15">
        <f>ROUND(40,2)</f>
        <v>40</v>
      </c>
      <c r="W1894" s="15"/>
      <c r="X1894" s="15"/>
      <c r="Y1894" s="15"/>
      <c r="Z1894" s="15"/>
      <c r="AA1894" s="15"/>
      <c r="AB1894" s="15">
        <f>ROUND(959.2,2)</f>
        <v>959.2</v>
      </c>
      <c r="AC1894" s="15"/>
      <c r="AD1894" s="15"/>
      <c r="AE1894" s="15"/>
      <c r="AF1894" s="15"/>
      <c r="AG1894" s="15">
        <f>ROUND(0,2)</f>
        <v>0</v>
      </c>
      <c r="AH1894" s="15"/>
      <c r="AI1894" s="15"/>
      <c r="AJ1894" s="15"/>
      <c r="AK1894" s="16"/>
    </row>
    <row r="1895" spans="1:37" x14ac:dyDescent="0.25">
      <c r="A1895" s="11"/>
      <c r="B1895" s="12"/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14" t="s">
        <v>77</v>
      </c>
      <c r="P1895" s="14"/>
      <c r="Q1895" s="14"/>
      <c r="R1895" s="14"/>
      <c r="S1895" s="14"/>
      <c r="T1895" s="14"/>
      <c r="U1895" s="14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24"/>
    </row>
    <row r="1896" spans="1:37" x14ac:dyDescent="0.25">
      <c r="A1896" s="2"/>
      <c r="B1896" s="3"/>
      <c r="C1896" s="3"/>
      <c r="D1896" s="3"/>
      <c r="E1896" s="3"/>
      <c r="F1896" s="4"/>
      <c r="G1896" s="2"/>
      <c r="H1896" s="3"/>
      <c r="I1896" s="3"/>
      <c r="J1896" s="3"/>
      <c r="K1896" s="3"/>
      <c r="L1896" s="3"/>
      <c r="M1896" s="3"/>
      <c r="N1896" s="4"/>
      <c r="O1896" s="2"/>
      <c r="P1896" s="3"/>
      <c r="Q1896" s="3"/>
      <c r="R1896" s="3"/>
      <c r="S1896" s="3"/>
      <c r="T1896" s="3"/>
      <c r="U1896" s="4"/>
      <c r="V1896" s="8">
        <f>ROUND(40,2)</f>
        <v>40</v>
      </c>
      <c r="W1896" s="9"/>
      <c r="X1896" s="9"/>
      <c r="Y1896" s="9"/>
      <c r="Z1896" s="9"/>
      <c r="AA1896" s="10"/>
      <c r="AB1896" s="8">
        <f>ROUND(931.2,2)</f>
        <v>931.2</v>
      </c>
      <c r="AC1896" s="9"/>
      <c r="AD1896" s="9"/>
      <c r="AE1896" s="9"/>
      <c r="AF1896" s="10"/>
      <c r="AG1896" s="8">
        <f>ROUND(0,2)</f>
        <v>0</v>
      </c>
      <c r="AH1896" s="9"/>
      <c r="AI1896" s="9"/>
      <c r="AJ1896" s="9"/>
      <c r="AK1896" s="10"/>
    </row>
    <row r="1897" spans="1:37" x14ac:dyDescent="0.25">
      <c r="A1897" s="11"/>
      <c r="B1897" s="12"/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4"/>
      <c r="P1897" s="14"/>
      <c r="Q1897" s="14"/>
      <c r="R1897" s="14"/>
      <c r="S1897" s="14"/>
      <c r="T1897" s="14"/>
      <c r="U1897" s="14"/>
      <c r="V1897" s="15">
        <f>ROUND(40,2)</f>
        <v>40</v>
      </c>
      <c r="W1897" s="15"/>
      <c r="X1897" s="15"/>
      <c r="Y1897" s="15"/>
      <c r="Z1897" s="15"/>
      <c r="AA1897" s="15"/>
      <c r="AB1897" s="15">
        <f>ROUND(931.2,2)</f>
        <v>931.2</v>
      </c>
      <c r="AC1897" s="15"/>
      <c r="AD1897" s="15"/>
      <c r="AE1897" s="15"/>
      <c r="AF1897" s="15"/>
      <c r="AG1897" s="15">
        <f>ROUND(0,2)</f>
        <v>0</v>
      </c>
      <c r="AH1897" s="15"/>
      <c r="AI1897" s="15"/>
      <c r="AJ1897" s="15"/>
      <c r="AK1897" s="16"/>
    </row>
    <row r="1898" spans="1:37" x14ac:dyDescent="0.25">
      <c r="A1898" s="20"/>
      <c r="B1898" s="21"/>
      <c r="C1898" s="21"/>
      <c r="D1898" s="21"/>
      <c r="E1898" s="21"/>
      <c r="F1898" s="21"/>
      <c r="G1898" s="21" t="s">
        <v>112</v>
      </c>
      <c r="H1898" s="21"/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/>
      <c r="AA1898" s="21"/>
      <c r="AB1898" s="21"/>
      <c r="AC1898" s="21"/>
      <c r="AD1898" s="21"/>
      <c r="AE1898" s="21"/>
      <c r="AF1898" s="21"/>
      <c r="AG1898" s="21"/>
      <c r="AH1898" s="21"/>
      <c r="AI1898" s="21"/>
      <c r="AJ1898" s="21"/>
      <c r="AK1898" s="22"/>
    </row>
    <row r="1899" spans="1:37" x14ac:dyDescent="0.25">
      <c r="A1899" s="11"/>
      <c r="B1899" s="12"/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4" t="s">
        <v>35</v>
      </c>
      <c r="P1899" s="14"/>
      <c r="Q1899" s="14"/>
      <c r="R1899" s="14"/>
      <c r="S1899" s="14"/>
      <c r="T1899" s="14"/>
      <c r="U1899" s="14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24"/>
    </row>
    <row r="1900" spans="1:37" x14ac:dyDescent="0.25">
      <c r="A1900" s="2"/>
      <c r="B1900" s="3"/>
      <c r="C1900" s="3"/>
      <c r="D1900" s="3"/>
      <c r="E1900" s="3"/>
      <c r="F1900" s="4"/>
      <c r="G1900" s="2"/>
      <c r="H1900" s="3"/>
      <c r="I1900" s="3"/>
      <c r="J1900" s="3"/>
      <c r="K1900" s="3"/>
      <c r="L1900" s="3"/>
      <c r="M1900" s="3"/>
      <c r="N1900" s="4"/>
      <c r="O1900" s="2"/>
      <c r="P1900" s="3"/>
      <c r="Q1900" s="3"/>
      <c r="R1900" s="3"/>
      <c r="S1900" s="3"/>
      <c r="T1900" s="3"/>
      <c r="U1900" s="4"/>
      <c r="V1900" s="8">
        <f>ROUND(6.25,2)</f>
        <v>6.25</v>
      </c>
      <c r="W1900" s="9"/>
      <c r="X1900" s="9"/>
      <c r="Y1900" s="9"/>
      <c r="Z1900" s="9"/>
      <c r="AA1900" s="10"/>
      <c r="AB1900" s="8">
        <f>ROUND(223.03125,2)</f>
        <v>223.03</v>
      </c>
      <c r="AC1900" s="9"/>
      <c r="AD1900" s="9"/>
      <c r="AE1900" s="9"/>
      <c r="AF1900" s="10"/>
      <c r="AG1900" s="8">
        <f>ROUND(0,2)</f>
        <v>0</v>
      </c>
      <c r="AH1900" s="9"/>
      <c r="AI1900" s="9"/>
      <c r="AJ1900" s="9"/>
      <c r="AK1900" s="10"/>
    </row>
    <row r="1901" spans="1:37" x14ac:dyDescent="0.25">
      <c r="A1901" s="11"/>
      <c r="B1901" s="12"/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4"/>
      <c r="P1901" s="14"/>
      <c r="Q1901" s="14"/>
      <c r="R1901" s="14"/>
      <c r="S1901" s="14"/>
      <c r="T1901" s="14"/>
      <c r="U1901" s="14"/>
      <c r="V1901" s="15">
        <f>ROUND(6.25,2)</f>
        <v>6.25</v>
      </c>
      <c r="W1901" s="15"/>
      <c r="X1901" s="15"/>
      <c r="Y1901" s="15"/>
      <c r="Z1901" s="15"/>
      <c r="AA1901" s="15"/>
      <c r="AB1901" s="15">
        <f>ROUND(223.03125,2)</f>
        <v>223.03</v>
      </c>
      <c r="AC1901" s="15"/>
      <c r="AD1901" s="15"/>
      <c r="AE1901" s="15"/>
      <c r="AF1901" s="15"/>
      <c r="AG1901" s="15">
        <f>ROUND(0,2)</f>
        <v>0</v>
      </c>
      <c r="AH1901" s="15"/>
      <c r="AI1901" s="15"/>
      <c r="AJ1901" s="15"/>
      <c r="AK1901" s="16"/>
    </row>
    <row r="1902" spans="1:37" x14ac:dyDescent="0.25">
      <c r="A1902" s="11"/>
      <c r="B1902" s="12"/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4" t="s">
        <v>60</v>
      </c>
      <c r="P1902" s="14"/>
      <c r="Q1902" s="14"/>
      <c r="R1902" s="14"/>
      <c r="S1902" s="14"/>
      <c r="T1902" s="14"/>
      <c r="U1902" s="14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24"/>
    </row>
    <row r="1903" spans="1:37" x14ac:dyDescent="0.25">
      <c r="A1903" s="2"/>
      <c r="B1903" s="3"/>
      <c r="C1903" s="3"/>
      <c r="D1903" s="3"/>
      <c r="E1903" s="3"/>
      <c r="F1903" s="4"/>
      <c r="G1903" s="2"/>
      <c r="H1903" s="3"/>
      <c r="I1903" s="3"/>
      <c r="J1903" s="3"/>
      <c r="K1903" s="3"/>
      <c r="L1903" s="3"/>
      <c r="M1903" s="3"/>
      <c r="N1903" s="4"/>
      <c r="O1903" s="2"/>
      <c r="P1903" s="3"/>
      <c r="Q1903" s="3"/>
      <c r="R1903" s="3"/>
      <c r="S1903" s="3"/>
      <c r="T1903" s="3"/>
      <c r="U1903" s="4"/>
      <c r="V1903" s="8">
        <f>ROUND(10,2)</f>
        <v>10</v>
      </c>
      <c r="W1903" s="9"/>
      <c r="X1903" s="9"/>
      <c r="Y1903" s="9"/>
      <c r="Z1903" s="9"/>
      <c r="AA1903" s="10"/>
      <c r="AB1903" s="8">
        <f>ROUND(349.2,2)</f>
        <v>349.2</v>
      </c>
      <c r="AC1903" s="9"/>
      <c r="AD1903" s="9"/>
      <c r="AE1903" s="9"/>
      <c r="AF1903" s="10"/>
      <c r="AG1903" s="8">
        <f>ROUND(0,2)</f>
        <v>0</v>
      </c>
      <c r="AH1903" s="9"/>
      <c r="AI1903" s="9"/>
      <c r="AJ1903" s="9"/>
      <c r="AK1903" s="10"/>
    </row>
    <row r="1904" spans="1:37" x14ac:dyDescent="0.25">
      <c r="A1904" s="11"/>
      <c r="B1904" s="12"/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14"/>
      <c r="P1904" s="14"/>
      <c r="Q1904" s="14"/>
      <c r="R1904" s="14"/>
      <c r="S1904" s="14"/>
      <c r="T1904" s="14"/>
      <c r="U1904" s="14"/>
      <c r="V1904" s="15">
        <f>ROUND(10,2)</f>
        <v>10</v>
      </c>
      <c r="W1904" s="15"/>
      <c r="X1904" s="15"/>
      <c r="Y1904" s="15"/>
      <c r="Z1904" s="15"/>
      <c r="AA1904" s="15"/>
      <c r="AB1904" s="15">
        <f>ROUND(349.2,2)</f>
        <v>349.2</v>
      </c>
      <c r="AC1904" s="15"/>
      <c r="AD1904" s="15"/>
      <c r="AE1904" s="15"/>
      <c r="AF1904" s="15"/>
      <c r="AG1904" s="15">
        <f>ROUND(0,2)</f>
        <v>0</v>
      </c>
      <c r="AH1904" s="15"/>
      <c r="AI1904" s="15"/>
      <c r="AJ1904" s="15"/>
      <c r="AK1904" s="16"/>
    </row>
    <row r="1905" spans="1:37" x14ac:dyDescent="0.25">
      <c r="A1905" s="11"/>
      <c r="B1905" s="12"/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4" t="s">
        <v>63</v>
      </c>
      <c r="P1905" s="14"/>
      <c r="Q1905" s="14"/>
      <c r="R1905" s="14"/>
      <c r="S1905" s="14"/>
      <c r="T1905" s="14"/>
      <c r="U1905" s="14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24"/>
    </row>
    <row r="1906" spans="1:37" x14ac:dyDescent="0.25">
      <c r="A1906" s="2"/>
      <c r="B1906" s="3"/>
      <c r="C1906" s="3"/>
      <c r="D1906" s="3"/>
      <c r="E1906" s="3"/>
      <c r="F1906" s="4"/>
      <c r="G1906" s="2"/>
      <c r="H1906" s="3"/>
      <c r="I1906" s="3"/>
      <c r="J1906" s="3"/>
      <c r="K1906" s="3"/>
      <c r="L1906" s="3"/>
      <c r="M1906" s="3"/>
      <c r="N1906" s="4"/>
      <c r="O1906" s="2"/>
      <c r="P1906" s="3"/>
      <c r="Q1906" s="3"/>
      <c r="R1906" s="3"/>
      <c r="S1906" s="3"/>
      <c r="T1906" s="3"/>
      <c r="U1906" s="4"/>
      <c r="V1906" s="8">
        <f>ROUND(10,2)</f>
        <v>10</v>
      </c>
      <c r="W1906" s="9"/>
      <c r="X1906" s="9"/>
      <c r="Y1906" s="9"/>
      <c r="Z1906" s="9"/>
      <c r="AA1906" s="10"/>
      <c r="AB1906" s="8">
        <f>ROUND(349.2,2)</f>
        <v>349.2</v>
      </c>
      <c r="AC1906" s="9"/>
      <c r="AD1906" s="9"/>
      <c r="AE1906" s="9"/>
      <c r="AF1906" s="10"/>
      <c r="AG1906" s="8">
        <f>ROUND(0,2)</f>
        <v>0</v>
      </c>
      <c r="AH1906" s="9"/>
      <c r="AI1906" s="9"/>
      <c r="AJ1906" s="9"/>
      <c r="AK1906" s="10"/>
    </row>
    <row r="1907" spans="1:37" x14ac:dyDescent="0.25">
      <c r="A1907" s="11"/>
      <c r="B1907" s="12"/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4"/>
      <c r="P1907" s="14"/>
      <c r="Q1907" s="14"/>
      <c r="R1907" s="14"/>
      <c r="S1907" s="14"/>
      <c r="T1907" s="14"/>
      <c r="U1907" s="14"/>
      <c r="V1907" s="15">
        <f>ROUND(10,2)</f>
        <v>10</v>
      </c>
      <c r="W1907" s="15"/>
      <c r="X1907" s="15"/>
      <c r="Y1907" s="15"/>
      <c r="Z1907" s="15"/>
      <c r="AA1907" s="15"/>
      <c r="AB1907" s="15">
        <f>ROUND(349.2,2)</f>
        <v>349.2</v>
      </c>
      <c r="AC1907" s="15"/>
      <c r="AD1907" s="15"/>
      <c r="AE1907" s="15"/>
      <c r="AF1907" s="15"/>
      <c r="AG1907" s="15">
        <f>ROUND(0,2)</f>
        <v>0</v>
      </c>
      <c r="AH1907" s="15"/>
      <c r="AI1907" s="15"/>
      <c r="AJ1907" s="15"/>
      <c r="AK1907" s="16"/>
    </row>
    <row r="1908" spans="1:37" x14ac:dyDescent="0.25">
      <c r="A1908" s="11"/>
      <c r="B1908" s="12"/>
      <c r="C1908" s="12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4" t="s">
        <v>64</v>
      </c>
      <c r="P1908" s="14"/>
      <c r="Q1908" s="14"/>
      <c r="R1908" s="14"/>
      <c r="S1908" s="14"/>
      <c r="T1908" s="14"/>
      <c r="U1908" s="14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24"/>
    </row>
    <row r="1909" spans="1:37" x14ac:dyDescent="0.25">
      <c r="A1909" s="2"/>
      <c r="B1909" s="3"/>
      <c r="C1909" s="3"/>
      <c r="D1909" s="3"/>
      <c r="E1909" s="3"/>
      <c r="F1909" s="4"/>
      <c r="G1909" s="2"/>
      <c r="H1909" s="3"/>
      <c r="I1909" s="3"/>
      <c r="J1909" s="3"/>
      <c r="K1909" s="3"/>
      <c r="L1909" s="3"/>
      <c r="M1909" s="3"/>
      <c r="N1909" s="4"/>
      <c r="O1909" s="2"/>
      <c r="P1909" s="3"/>
      <c r="Q1909" s="3"/>
      <c r="R1909" s="3"/>
      <c r="S1909" s="3"/>
      <c r="T1909" s="3"/>
      <c r="U1909" s="4"/>
      <c r="V1909" s="8">
        <f>ROUND(11.25,2)</f>
        <v>11.25</v>
      </c>
      <c r="W1909" s="9"/>
      <c r="X1909" s="9"/>
      <c r="Y1909" s="9"/>
      <c r="Z1909" s="9"/>
      <c r="AA1909" s="10"/>
      <c r="AB1909" s="8">
        <f>ROUND(401.45625,2)</f>
        <v>401.46</v>
      </c>
      <c r="AC1909" s="9"/>
      <c r="AD1909" s="9"/>
      <c r="AE1909" s="9"/>
      <c r="AF1909" s="10"/>
      <c r="AG1909" s="8">
        <f>ROUND(0,2)</f>
        <v>0</v>
      </c>
      <c r="AH1909" s="9"/>
      <c r="AI1909" s="9"/>
      <c r="AJ1909" s="9"/>
      <c r="AK1909" s="10"/>
    </row>
    <row r="1910" spans="1:37" x14ac:dyDescent="0.25">
      <c r="A1910" s="11"/>
      <c r="B1910" s="12"/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4"/>
      <c r="P1910" s="14"/>
      <c r="Q1910" s="14"/>
      <c r="R1910" s="14"/>
      <c r="S1910" s="14"/>
      <c r="T1910" s="14"/>
      <c r="U1910" s="14"/>
      <c r="V1910" s="15">
        <f>ROUND(11.25,2)</f>
        <v>11.25</v>
      </c>
      <c r="W1910" s="15"/>
      <c r="X1910" s="15"/>
      <c r="Y1910" s="15"/>
      <c r="Z1910" s="15"/>
      <c r="AA1910" s="15"/>
      <c r="AB1910" s="15">
        <f>ROUND(401.45625,2)</f>
        <v>401.46</v>
      </c>
      <c r="AC1910" s="15"/>
      <c r="AD1910" s="15"/>
      <c r="AE1910" s="15"/>
      <c r="AF1910" s="15"/>
      <c r="AG1910" s="15">
        <f>ROUND(0,2)</f>
        <v>0</v>
      </c>
      <c r="AH1910" s="15"/>
      <c r="AI1910" s="15"/>
      <c r="AJ1910" s="15"/>
      <c r="AK1910" s="16"/>
    </row>
    <row r="1911" spans="1:37" x14ac:dyDescent="0.25">
      <c r="A1911" s="11"/>
      <c r="B1911" s="12"/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4" t="s">
        <v>68</v>
      </c>
      <c r="P1911" s="14"/>
      <c r="Q1911" s="14"/>
      <c r="R1911" s="14"/>
      <c r="S1911" s="14"/>
      <c r="T1911" s="14"/>
      <c r="U1911" s="14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24"/>
    </row>
    <row r="1912" spans="1:37" x14ac:dyDescent="0.25">
      <c r="A1912" s="2"/>
      <c r="B1912" s="3"/>
      <c r="C1912" s="3"/>
      <c r="D1912" s="3"/>
      <c r="E1912" s="3"/>
      <c r="F1912" s="4"/>
      <c r="G1912" s="2"/>
      <c r="H1912" s="3"/>
      <c r="I1912" s="3"/>
      <c r="J1912" s="3"/>
      <c r="K1912" s="3"/>
      <c r="L1912" s="3"/>
      <c r="M1912" s="3"/>
      <c r="N1912" s="4"/>
      <c r="O1912" s="2"/>
      <c r="P1912" s="3"/>
      <c r="Q1912" s="3"/>
      <c r="R1912" s="3"/>
      <c r="S1912" s="3"/>
      <c r="T1912" s="3"/>
      <c r="U1912" s="4"/>
      <c r="V1912" s="8">
        <f>ROUND(10,2)</f>
        <v>10</v>
      </c>
      <c r="W1912" s="9"/>
      <c r="X1912" s="9"/>
      <c r="Y1912" s="9"/>
      <c r="Z1912" s="9"/>
      <c r="AA1912" s="10"/>
      <c r="AB1912" s="8">
        <f>ROUND(359.7,2)</f>
        <v>359.7</v>
      </c>
      <c r="AC1912" s="9"/>
      <c r="AD1912" s="9"/>
      <c r="AE1912" s="9"/>
      <c r="AF1912" s="10"/>
      <c r="AG1912" s="8">
        <f>ROUND(0,2)</f>
        <v>0</v>
      </c>
      <c r="AH1912" s="9"/>
      <c r="AI1912" s="9"/>
      <c r="AJ1912" s="9"/>
      <c r="AK1912" s="10"/>
    </row>
    <row r="1913" spans="1:37" x14ac:dyDescent="0.25">
      <c r="A1913" s="11"/>
      <c r="B1913" s="12"/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/>
      <c r="O1913" s="14"/>
      <c r="P1913" s="14"/>
      <c r="Q1913" s="14"/>
      <c r="R1913" s="14"/>
      <c r="S1913" s="14"/>
      <c r="T1913" s="14"/>
      <c r="U1913" s="14"/>
      <c r="V1913" s="15">
        <f>ROUND(10,2)</f>
        <v>10</v>
      </c>
      <c r="W1913" s="15"/>
      <c r="X1913" s="15"/>
      <c r="Y1913" s="15"/>
      <c r="Z1913" s="15"/>
      <c r="AA1913" s="15"/>
      <c r="AB1913" s="15">
        <f>ROUND(359.7,2)</f>
        <v>359.7</v>
      </c>
      <c r="AC1913" s="15"/>
      <c r="AD1913" s="15"/>
      <c r="AE1913" s="15"/>
      <c r="AF1913" s="15"/>
      <c r="AG1913" s="15">
        <f>ROUND(0,2)</f>
        <v>0</v>
      </c>
      <c r="AH1913" s="15"/>
      <c r="AI1913" s="15"/>
      <c r="AJ1913" s="15"/>
      <c r="AK1913" s="16"/>
    </row>
    <row r="1914" spans="1:37" x14ac:dyDescent="0.25">
      <c r="A1914" s="11"/>
      <c r="B1914" s="12"/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14" t="s">
        <v>77</v>
      </c>
      <c r="P1914" s="14"/>
      <c r="Q1914" s="14"/>
      <c r="R1914" s="14"/>
      <c r="S1914" s="14"/>
      <c r="T1914" s="14"/>
      <c r="U1914" s="14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24"/>
    </row>
    <row r="1915" spans="1:37" x14ac:dyDescent="0.25">
      <c r="A1915" s="2"/>
      <c r="B1915" s="3"/>
      <c r="C1915" s="3"/>
      <c r="D1915" s="3"/>
      <c r="E1915" s="3"/>
      <c r="F1915" s="4"/>
      <c r="G1915" s="2"/>
      <c r="H1915" s="3"/>
      <c r="I1915" s="3"/>
      <c r="J1915" s="3"/>
      <c r="K1915" s="3"/>
      <c r="L1915" s="3"/>
      <c r="M1915" s="3"/>
      <c r="N1915" s="4"/>
      <c r="O1915" s="2"/>
      <c r="P1915" s="3"/>
      <c r="Q1915" s="3"/>
      <c r="R1915" s="3"/>
      <c r="S1915" s="3"/>
      <c r="T1915" s="3"/>
      <c r="U1915" s="4"/>
      <c r="V1915" s="8">
        <f>ROUND(10,2)</f>
        <v>10</v>
      </c>
      <c r="W1915" s="9"/>
      <c r="X1915" s="9"/>
      <c r="Y1915" s="9"/>
      <c r="Z1915" s="9"/>
      <c r="AA1915" s="10"/>
      <c r="AB1915" s="8">
        <f>ROUND(349.2,2)</f>
        <v>349.2</v>
      </c>
      <c r="AC1915" s="9"/>
      <c r="AD1915" s="9"/>
      <c r="AE1915" s="9"/>
      <c r="AF1915" s="10"/>
      <c r="AG1915" s="8">
        <f>ROUND(0,2)</f>
        <v>0</v>
      </c>
      <c r="AH1915" s="9"/>
      <c r="AI1915" s="9"/>
      <c r="AJ1915" s="9"/>
      <c r="AK1915" s="10"/>
    </row>
    <row r="1916" spans="1:37" x14ac:dyDescent="0.25">
      <c r="A1916" s="11"/>
      <c r="B1916" s="12"/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4"/>
      <c r="P1916" s="14"/>
      <c r="Q1916" s="14"/>
      <c r="R1916" s="14"/>
      <c r="S1916" s="14"/>
      <c r="T1916" s="14"/>
      <c r="U1916" s="14"/>
      <c r="V1916" s="15">
        <f>ROUND(10,2)</f>
        <v>10</v>
      </c>
      <c r="W1916" s="15"/>
      <c r="X1916" s="15"/>
      <c r="Y1916" s="15"/>
      <c r="Z1916" s="15"/>
      <c r="AA1916" s="15"/>
      <c r="AB1916" s="15">
        <f>ROUND(349.2,2)</f>
        <v>349.2</v>
      </c>
      <c r="AC1916" s="15"/>
      <c r="AD1916" s="15"/>
      <c r="AE1916" s="15"/>
      <c r="AF1916" s="15"/>
      <c r="AG1916" s="15">
        <f>ROUND(0,2)</f>
        <v>0</v>
      </c>
      <c r="AH1916" s="15"/>
      <c r="AI1916" s="15"/>
      <c r="AJ1916" s="15"/>
      <c r="AK1916" s="16"/>
    </row>
    <row r="1917" spans="1:37" x14ac:dyDescent="0.25">
      <c r="A1917" s="20"/>
      <c r="B1917" s="21"/>
      <c r="C1917" s="21"/>
      <c r="D1917" s="21"/>
      <c r="E1917" s="21"/>
      <c r="F1917" s="21"/>
      <c r="G1917" s="21" t="s">
        <v>107</v>
      </c>
      <c r="H1917" s="21"/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  <c r="AA1917" s="21"/>
      <c r="AB1917" s="21"/>
      <c r="AC1917" s="21"/>
      <c r="AD1917" s="21"/>
      <c r="AE1917" s="21"/>
      <c r="AF1917" s="21"/>
      <c r="AG1917" s="21"/>
      <c r="AH1917" s="21"/>
      <c r="AI1917" s="21"/>
      <c r="AJ1917" s="21"/>
      <c r="AK1917" s="22"/>
    </row>
    <row r="1918" spans="1:37" x14ac:dyDescent="0.25">
      <c r="A1918" s="11"/>
      <c r="B1918" s="12"/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4" t="s">
        <v>35</v>
      </c>
      <c r="P1918" s="14"/>
      <c r="Q1918" s="14"/>
      <c r="R1918" s="14"/>
      <c r="S1918" s="14"/>
      <c r="T1918" s="14"/>
      <c r="U1918" s="14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24"/>
    </row>
    <row r="1919" spans="1:37" x14ac:dyDescent="0.25">
      <c r="A1919" s="2"/>
      <c r="B1919" s="3"/>
      <c r="C1919" s="3"/>
      <c r="D1919" s="3"/>
      <c r="E1919" s="3"/>
      <c r="F1919" s="4"/>
      <c r="G1919" s="2"/>
      <c r="H1919" s="3"/>
      <c r="I1919" s="3"/>
      <c r="J1919" s="3"/>
      <c r="K1919" s="3"/>
      <c r="L1919" s="3"/>
      <c r="M1919" s="3"/>
      <c r="N1919" s="4"/>
      <c r="O1919" s="2"/>
      <c r="P1919" s="3"/>
      <c r="Q1919" s="3"/>
      <c r="R1919" s="3"/>
      <c r="S1919" s="3"/>
      <c r="T1919" s="3"/>
      <c r="U1919" s="4"/>
      <c r="V1919" s="8">
        <f>ROUND(46.25,2)</f>
        <v>46.25</v>
      </c>
      <c r="W1919" s="9"/>
      <c r="X1919" s="9"/>
      <c r="Y1919" s="9"/>
      <c r="Z1919" s="9"/>
      <c r="AA1919" s="10"/>
      <c r="AB1919" s="8">
        <f>ROUND(1174.63125,2)</f>
        <v>1174.6300000000001</v>
      </c>
      <c r="AC1919" s="9"/>
      <c r="AD1919" s="9"/>
      <c r="AE1919" s="9"/>
      <c r="AF1919" s="10"/>
      <c r="AG1919" s="8">
        <f>ROUND(0,2)</f>
        <v>0</v>
      </c>
      <c r="AH1919" s="9"/>
      <c r="AI1919" s="9"/>
      <c r="AJ1919" s="9"/>
      <c r="AK1919" s="10"/>
    </row>
    <row r="1920" spans="1:37" x14ac:dyDescent="0.25">
      <c r="A1920" s="11"/>
      <c r="B1920" s="12"/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4"/>
      <c r="P1920" s="14"/>
      <c r="Q1920" s="14"/>
      <c r="R1920" s="14"/>
      <c r="S1920" s="14"/>
      <c r="T1920" s="14"/>
      <c r="U1920" s="14"/>
      <c r="V1920" s="15">
        <f>ROUND(46.25,2)</f>
        <v>46.25</v>
      </c>
      <c r="W1920" s="15"/>
      <c r="X1920" s="15"/>
      <c r="Y1920" s="15"/>
      <c r="Z1920" s="15"/>
      <c r="AA1920" s="15"/>
      <c r="AB1920" s="15">
        <f>ROUND(1174.63125,2)</f>
        <v>1174.6300000000001</v>
      </c>
      <c r="AC1920" s="15"/>
      <c r="AD1920" s="15"/>
      <c r="AE1920" s="15"/>
      <c r="AF1920" s="15"/>
      <c r="AG1920" s="15">
        <f>ROUND(0,2)</f>
        <v>0</v>
      </c>
      <c r="AH1920" s="15"/>
      <c r="AI1920" s="15"/>
      <c r="AJ1920" s="15"/>
      <c r="AK1920" s="16"/>
    </row>
    <row r="1921" spans="1:37" x14ac:dyDescent="0.25">
      <c r="A1921" s="11"/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4" t="s">
        <v>60</v>
      </c>
      <c r="P1921" s="14"/>
      <c r="Q1921" s="14"/>
      <c r="R1921" s="14"/>
      <c r="S1921" s="14"/>
      <c r="T1921" s="14"/>
      <c r="U1921" s="14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24"/>
    </row>
    <row r="1922" spans="1:37" x14ac:dyDescent="0.25">
      <c r="A1922" s="2"/>
      <c r="B1922" s="3"/>
      <c r="C1922" s="3"/>
      <c r="D1922" s="3"/>
      <c r="E1922" s="3"/>
      <c r="F1922" s="4"/>
      <c r="G1922" s="2"/>
      <c r="H1922" s="3"/>
      <c r="I1922" s="3"/>
      <c r="J1922" s="3"/>
      <c r="K1922" s="3"/>
      <c r="L1922" s="3"/>
      <c r="M1922" s="3"/>
      <c r="N1922" s="4"/>
      <c r="O1922" s="2"/>
      <c r="P1922" s="3"/>
      <c r="Q1922" s="3"/>
      <c r="R1922" s="3"/>
      <c r="S1922" s="3"/>
      <c r="T1922" s="3"/>
      <c r="U1922" s="4"/>
      <c r="V1922" s="8">
        <f>ROUND(50,2)</f>
        <v>50</v>
      </c>
      <c r="W1922" s="9"/>
      <c r="X1922" s="9"/>
      <c r="Y1922" s="9"/>
      <c r="Z1922" s="9"/>
      <c r="AA1922" s="10"/>
      <c r="AB1922" s="8">
        <f>ROUND(1280.4,2)</f>
        <v>1280.4000000000001</v>
      </c>
      <c r="AC1922" s="9"/>
      <c r="AD1922" s="9"/>
      <c r="AE1922" s="9"/>
      <c r="AF1922" s="10"/>
      <c r="AG1922" s="8">
        <f>ROUND(0,2)</f>
        <v>0</v>
      </c>
      <c r="AH1922" s="9"/>
      <c r="AI1922" s="9"/>
      <c r="AJ1922" s="9"/>
      <c r="AK1922" s="10"/>
    </row>
    <row r="1923" spans="1:37" x14ac:dyDescent="0.25">
      <c r="A1923" s="11"/>
      <c r="B1923" s="12"/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/>
      <c r="O1923" s="14"/>
      <c r="P1923" s="14"/>
      <c r="Q1923" s="14"/>
      <c r="R1923" s="14"/>
      <c r="S1923" s="14"/>
      <c r="T1923" s="14"/>
      <c r="U1923" s="14"/>
      <c r="V1923" s="15">
        <f>ROUND(50,2)</f>
        <v>50</v>
      </c>
      <c r="W1923" s="15"/>
      <c r="X1923" s="15"/>
      <c r="Y1923" s="15"/>
      <c r="Z1923" s="15"/>
      <c r="AA1923" s="15"/>
      <c r="AB1923" s="15">
        <f>ROUND(1280.4,2)</f>
        <v>1280.4000000000001</v>
      </c>
      <c r="AC1923" s="15"/>
      <c r="AD1923" s="15"/>
      <c r="AE1923" s="15"/>
      <c r="AF1923" s="15"/>
      <c r="AG1923" s="15">
        <f>ROUND(0,2)</f>
        <v>0</v>
      </c>
      <c r="AH1923" s="15"/>
      <c r="AI1923" s="15"/>
      <c r="AJ1923" s="15"/>
      <c r="AK1923" s="16"/>
    </row>
    <row r="1924" spans="1:37" x14ac:dyDescent="0.25">
      <c r="A1924" s="11"/>
      <c r="B1924" s="12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4" t="s">
        <v>63</v>
      </c>
      <c r="P1924" s="14"/>
      <c r="Q1924" s="14"/>
      <c r="R1924" s="14"/>
      <c r="S1924" s="14"/>
      <c r="T1924" s="14"/>
      <c r="U1924" s="14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24"/>
    </row>
    <row r="1925" spans="1:37" x14ac:dyDescent="0.25">
      <c r="A1925" s="2"/>
      <c r="B1925" s="3"/>
      <c r="C1925" s="3"/>
      <c r="D1925" s="3"/>
      <c r="E1925" s="3"/>
      <c r="F1925" s="4"/>
      <c r="G1925" s="2"/>
      <c r="H1925" s="3"/>
      <c r="I1925" s="3"/>
      <c r="J1925" s="3"/>
      <c r="K1925" s="3"/>
      <c r="L1925" s="3"/>
      <c r="M1925" s="3"/>
      <c r="N1925" s="4"/>
      <c r="O1925" s="2"/>
      <c r="P1925" s="3"/>
      <c r="Q1925" s="3"/>
      <c r="R1925" s="3"/>
      <c r="S1925" s="3"/>
      <c r="T1925" s="3"/>
      <c r="U1925" s="4"/>
      <c r="V1925" s="8">
        <f>ROUND(50,2)</f>
        <v>50</v>
      </c>
      <c r="W1925" s="9"/>
      <c r="X1925" s="9"/>
      <c r="Y1925" s="9"/>
      <c r="Z1925" s="9"/>
      <c r="AA1925" s="10"/>
      <c r="AB1925" s="8">
        <f>ROUND(1280.4,2)</f>
        <v>1280.4000000000001</v>
      </c>
      <c r="AC1925" s="9"/>
      <c r="AD1925" s="9"/>
      <c r="AE1925" s="9"/>
      <c r="AF1925" s="10"/>
      <c r="AG1925" s="8">
        <f>ROUND(0,2)</f>
        <v>0</v>
      </c>
      <c r="AH1925" s="9"/>
      <c r="AI1925" s="9"/>
      <c r="AJ1925" s="9"/>
      <c r="AK1925" s="10"/>
    </row>
    <row r="1926" spans="1:37" x14ac:dyDescent="0.25">
      <c r="A1926" s="11"/>
      <c r="B1926" s="12"/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4"/>
      <c r="P1926" s="14"/>
      <c r="Q1926" s="14"/>
      <c r="R1926" s="14"/>
      <c r="S1926" s="14"/>
      <c r="T1926" s="14"/>
      <c r="U1926" s="14"/>
      <c r="V1926" s="15">
        <f>ROUND(50,2)</f>
        <v>50</v>
      </c>
      <c r="W1926" s="15"/>
      <c r="X1926" s="15"/>
      <c r="Y1926" s="15"/>
      <c r="Z1926" s="15"/>
      <c r="AA1926" s="15"/>
      <c r="AB1926" s="15">
        <f>ROUND(1280.4,2)</f>
        <v>1280.4000000000001</v>
      </c>
      <c r="AC1926" s="15"/>
      <c r="AD1926" s="15"/>
      <c r="AE1926" s="15"/>
      <c r="AF1926" s="15"/>
      <c r="AG1926" s="15">
        <f>ROUND(0,2)</f>
        <v>0</v>
      </c>
      <c r="AH1926" s="15"/>
      <c r="AI1926" s="15"/>
      <c r="AJ1926" s="15"/>
      <c r="AK1926" s="16"/>
    </row>
    <row r="1927" spans="1:37" x14ac:dyDescent="0.25">
      <c r="A1927" s="11"/>
      <c r="B1927" s="12"/>
      <c r="C1927" s="12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4" t="s">
        <v>64</v>
      </c>
      <c r="P1927" s="14"/>
      <c r="Q1927" s="14"/>
      <c r="R1927" s="14"/>
      <c r="S1927" s="14"/>
      <c r="T1927" s="14"/>
      <c r="U1927" s="14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24"/>
    </row>
    <row r="1928" spans="1:37" x14ac:dyDescent="0.25">
      <c r="A1928" s="2"/>
      <c r="B1928" s="3"/>
      <c r="C1928" s="3"/>
      <c r="D1928" s="3"/>
      <c r="E1928" s="3"/>
      <c r="F1928" s="4"/>
      <c r="G1928" s="2"/>
      <c r="H1928" s="3"/>
      <c r="I1928" s="3"/>
      <c r="J1928" s="3"/>
      <c r="K1928" s="3"/>
      <c r="L1928" s="3"/>
      <c r="M1928" s="3"/>
      <c r="N1928" s="4"/>
      <c r="O1928" s="2"/>
      <c r="P1928" s="3"/>
      <c r="Q1928" s="3"/>
      <c r="R1928" s="3"/>
      <c r="S1928" s="3"/>
      <c r="T1928" s="3"/>
      <c r="U1928" s="4"/>
      <c r="V1928" s="8">
        <f>ROUND(51.25,2)</f>
        <v>51.25</v>
      </c>
      <c r="W1928" s="9"/>
      <c r="X1928" s="9"/>
      <c r="Y1928" s="9"/>
      <c r="Z1928" s="9"/>
      <c r="AA1928" s="10"/>
      <c r="AB1928" s="8">
        <f>ROUND(1353.05625,2)</f>
        <v>1353.06</v>
      </c>
      <c r="AC1928" s="9"/>
      <c r="AD1928" s="9"/>
      <c r="AE1928" s="9"/>
      <c r="AF1928" s="10"/>
      <c r="AG1928" s="8">
        <f>ROUND(0,2)</f>
        <v>0</v>
      </c>
      <c r="AH1928" s="9"/>
      <c r="AI1928" s="9"/>
      <c r="AJ1928" s="9"/>
      <c r="AK1928" s="10"/>
    </row>
    <row r="1929" spans="1:37" x14ac:dyDescent="0.25">
      <c r="A1929" s="11"/>
      <c r="B1929" s="12"/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14"/>
      <c r="P1929" s="14"/>
      <c r="Q1929" s="14"/>
      <c r="R1929" s="14"/>
      <c r="S1929" s="14"/>
      <c r="T1929" s="14"/>
      <c r="U1929" s="14"/>
      <c r="V1929" s="15">
        <f>ROUND(51.25,2)</f>
        <v>51.25</v>
      </c>
      <c r="W1929" s="15"/>
      <c r="X1929" s="15"/>
      <c r="Y1929" s="15"/>
      <c r="Z1929" s="15"/>
      <c r="AA1929" s="15"/>
      <c r="AB1929" s="15">
        <f>ROUND(1353.05625,2)</f>
        <v>1353.06</v>
      </c>
      <c r="AC1929" s="15"/>
      <c r="AD1929" s="15"/>
      <c r="AE1929" s="15"/>
      <c r="AF1929" s="15"/>
      <c r="AG1929" s="15">
        <f>ROUND(0,2)</f>
        <v>0</v>
      </c>
      <c r="AH1929" s="15"/>
      <c r="AI1929" s="15"/>
      <c r="AJ1929" s="15"/>
      <c r="AK1929" s="16"/>
    </row>
    <row r="1930" spans="1:37" x14ac:dyDescent="0.25">
      <c r="A1930" s="11"/>
      <c r="B1930" s="12"/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4" t="s">
        <v>68</v>
      </c>
      <c r="P1930" s="14"/>
      <c r="Q1930" s="14"/>
      <c r="R1930" s="14"/>
      <c r="S1930" s="14"/>
      <c r="T1930" s="14"/>
      <c r="U1930" s="14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24"/>
    </row>
    <row r="1931" spans="1:37" x14ac:dyDescent="0.25">
      <c r="A1931" s="2"/>
      <c r="B1931" s="3"/>
      <c r="C1931" s="3"/>
      <c r="D1931" s="3"/>
      <c r="E1931" s="3"/>
      <c r="F1931" s="4"/>
      <c r="G1931" s="2"/>
      <c r="H1931" s="3"/>
      <c r="I1931" s="3"/>
      <c r="J1931" s="3"/>
      <c r="K1931" s="3"/>
      <c r="L1931" s="3"/>
      <c r="M1931" s="3"/>
      <c r="N1931" s="4"/>
      <c r="O1931" s="2"/>
      <c r="P1931" s="3"/>
      <c r="Q1931" s="3"/>
      <c r="R1931" s="3"/>
      <c r="S1931" s="3"/>
      <c r="T1931" s="3"/>
      <c r="U1931" s="4"/>
      <c r="V1931" s="8">
        <f>ROUND(50,2)</f>
        <v>50</v>
      </c>
      <c r="W1931" s="9"/>
      <c r="X1931" s="9"/>
      <c r="Y1931" s="9"/>
      <c r="Z1931" s="9"/>
      <c r="AA1931" s="10"/>
      <c r="AB1931" s="8">
        <f>ROUND(1318.9,2)</f>
        <v>1318.9</v>
      </c>
      <c r="AC1931" s="9"/>
      <c r="AD1931" s="9"/>
      <c r="AE1931" s="9"/>
      <c r="AF1931" s="10"/>
      <c r="AG1931" s="8">
        <f>ROUND(0,2)</f>
        <v>0</v>
      </c>
      <c r="AH1931" s="9"/>
      <c r="AI1931" s="9"/>
      <c r="AJ1931" s="9"/>
      <c r="AK1931" s="10"/>
    </row>
    <row r="1932" spans="1:37" x14ac:dyDescent="0.25">
      <c r="A1932" s="11"/>
      <c r="B1932" s="12"/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4"/>
      <c r="P1932" s="14"/>
      <c r="Q1932" s="14"/>
      <c r="R1932" s="14"/>
      <c r="S1932" s="14"/>
      <c r="T1932" s="14"/>
      <c r="U1932" s="14"/>
      <c r="V1932" s="15">
        <f>ROUND(50,2)</f>
        <v>50</v>
      </c>
      <c r="W1932" s="15"/>
      <c r="X1932" s="15"/>
      <c r="Y1932" s="15"/>
      <c r="Z1932" s="15"/>
      <c r="AA1932" s="15"/>
      <c r="AB1932" s="15">
        <f>ROUND(1318.9,2)</f>
        <v>1318.9</v>
      </c>
      <c r="AC1932" s="15"/>
      <c r="AD1932" s="15"/>
      <c r="AE1932" s="15"/>
      <c r="AF1932" s="15"/>
      <c r="AG1932" s="15">
        <f>ROUND(0,2)</f>
        <v>0</v>
      </c>
      <c r="AH1932" s="15"/>
      <c r="AI1932" s="15"/>
      <c r="AJ1932" s="15"/>
      <c r="AK1932" s="16"/>
    </row>
    <row r="1933" spans="1:37" x14ac:dyDescent="0.25">
      <c r="A1933" s="11"/>
      <c r="B1933" s="12"/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4" t="s">
        <v>77</v>
      </c>
      <c r="P1933" s="14"/>
      <c r="Q1933" s="14"/>
      <c r="R1933" s="14"/>
      <c r="S1933" s="14"/>
      <c r="T1933" s="14"/>
      <c r="U1933" s="14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24"/>
    </row>
    <row r="1934" spans="1:37" x14ac:dyDescent="0.25">
      <c r="A1934" s="2"/>
      <c r="B1934" s="3"/>
      <c r="C1934" s="3"/>
      <c r="D1934" s="3"/>
      <c r="E1934" s="3"/>
      <c r="F1934" s="4"/>
      <c r="G1934" s="2"/>
      <c r="H1934" s="3"/>
      <c r="I1934" s="3"/>
      <c r="J1934" s="3"/>
      <c r="K1934" s="3"/>
      <c r="L1934" s="3"/>
      <c r="M1934" s="3"/>
      <c r="N1934" s="4"/>
      <c r="O1934" s="2"/>
      <c r="P1934" s="3"/>
      <c r="Q1934" s="3"/>
      <c r="R1934" s="3"/>
      <c r="S1934" s="3"/>
      <c r="T1934" s="3"/>
      <c r="U1934" s="4"/>
      <c r="V1934" s="8">
        <f>ROUND(50,2)</f>
        <v>50</v>
      </c>
      <c r="W1934" s="9"/>
      <c r="X1934" s="9"/>
      <c r="Y1934" s="9"/>
      <c r="Z1934" s="9"/>
      <c r="AA1934" s="10"/>
      <c r="AB1934" s="8">
        <f>ROUND(1280.4,2)</f>
        <v>1280.4000000000001</v>
      </c>
      <c r="AC1934" s="9"/>
      <c r="AD1934" s="9"/>
      <c r="AE1934" s="9"/>
      <c r="AF1934" s="10"/>
      <c r="AG1934" s="8">
        <f>ROUND(0,2)</f>
        <v>0</v>
      </c>
      <c r="AH1934" s="9"/>
      <c r="AI1934" s="9"/>
      <c r="AJ1934" s="9"/>
      <c r="AK1934" s="10"/>
    </row>
    <row r="1935" spans="1:37" x14ac:dyDescent="0.25">
      <c r="A1935" s="11"/>
      <c r="B1935" s="12"/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4"/>
      <c r="P1935" s="14"/>
      <c r="Q1935" s="14"/>
      <c r="R1935" s="14"/>
      <c r="S1935" s="14"/>
      <c r="T1935" s="14"/>
      <c r="U1935" s="14"/>
      <c r="V1935" s="15">
        <f>ROUND(50,2)</f>
        <v>50</v>
      </c>
      <c r="W1935" s="15"/>
      <c r="X1935" s="15"/>
      <c r="Y1935" s="15"/>
      <c r="Z1935" s="15"/>
      <c r="AA1935" s="15"/>
      <c r="AB1935" s="15">
        <f>ROUND(1280.4,2)</f>
        <v>1280.4000000000001</v>
      </c>
      <c r="AC1935" s="15"/>
      <c r="AD1935" s="15"/>
      <c r="AE1935" s="15"/>
      <c r="AF1935" s="15"/>
      <c r="AG1935" s="15">
        <f>ROUND(0,2)</f>
        <v>0</v>
      </c>
      <c r="AH1935" s="15"/>
      <c r="AI1935" s="15"/>
      <c r="AJ1935" s="15"/>
      <c r="AK1935" s="16"/>
    </row>
    <row r="1936" spans="1:37" x14ac:dyDescent="0.25">
      <c r="A1936" s="20"/>
      <c r="B1936" s="21"/>
      <c r="C1936" s="21"/>
      <c r="D1936" s="21"/>
      <c r="E1936" s="21"/>
      <c r="F1936" s="21"/>
      <c r="G1936" s="21" t="s">
        <v>105</v>
      </c>
      <c r="H1936" s="21"/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  <c r="AA1936" s="21"/>
      <c r="AB1936" s="21"/>
      <c r="AC1936" s="21"/>
      <c r="AD1936" s="21"/>
      <c r="AE1936" s="21"/>
      <c r="AF1936" s="21"/>
      <c r="AG1936" s="21"/>
      <c r="AH1936" s="21"/>
      <c r="AI1936" s="21"/>
      <c r="AJ1936" s="21"/>
      <c r="AK1936" s="22"/>
    </row>
    <row r="1937" spans="1:37" x14ac:dyDescent="0.25">
      <c r="A1937" s="11"/>
      <c r="B1937" s="12"/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14" t="s">
        <v>35</v>
      </c>
      <c r="P1937" s="14"/>
      <c r="Q1937" s="14"/>
      <c r="R1937" s="14"/>
      <c r="S1937" s="14"/>
      <c r="T1937" s="14"/>
      <c r="U1937" s="14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24"/>
    </row>
    <row r="1938" spans="1:37" x14ac:dyDescent="0.25">
      <c r="A1938" s="2"/>
      <c r="B1938" s="3"/>
      <c r="C1938" s="3"/>
      <c r="D1938" s="3"/>
      <c r="E1938" s="3"/>
      <c r="F1938" s="4"/>
      <c r="G1938" s="2"/>
      <c r="H1938" s="3"/>
      <c r="I1938" s="3"/>
      <c r="J1938" s="3"/>
      <c r="K1938" s="3"/>
      <c r="L1938" s="3"/>
      <c r="M1938" s="3"/>
      <c r="N1938" s="4"/>
      <c r="O1938" s="2"/>
      <c r="P1938" s="3"/>
      <c r="Q1938" s="3"/>
      <c r="R1938" s="3"/>
      <c r="S1938" s="3"/>
      <c r="T1938" s="3"/>
      <c r="U1938" s="4"/>
      <c r="V1938" s="8">
        <f>ROUND(40,2)</f>
        <v>40</v>
      </c>
      <c r="W1938" s="9"/>
      <c r="X1938" s="9"/>
      <c r="Y1938" s="9"/>
      <c r="Z1938" s="9"/>
      <c r="AA1938" s="10"/>
      <c r="AB1938" s="8">
        <f>ROUND(951.6,2)</f>
        <v>951.6</v>
      </c>
      <c r="AC1938" s="9"/>
      <c r="AD1938" s="9"/>
      <c r="AE1938" s="9"/>
      <c r="AF1938" s="10"/>
      <c r="AG1938" s="8">
        <f>ROUND(0,2)</f>
        <v>0</v>
      </c>
      <c r="AH1938" s="9"/>
      <c r="AI1938" s="9"/>
      <c r="AJ1938" s="9"/>
      <c r="AK1938" s="10"/>
    </row>
    <row r="1939" spans="1:37" x14ac:dyDescent="0.25">
      <c r="A1939" s="11"/>
      <c r="B1939" s="12"/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4"/>
      <c r="P1939" s="14"/>
      <c r="Q1939" s="14"/>
      <c r="R1939" s="14"/>
      <c r="S1939" s="14"/>
      <c r="T1939" s="14"/>
      <c r="U1939" s="14"/>
      <c r="V1939" s="15">
        <f>ROUND(40,2)</f>
        <v>40</v>
      </c>
      <c r="W1939" s="15"/>
      <c r="X1939" s="15"/>
      <c r="Y1939" s="15"/>
      <c r="Z1939" s="15"/>
      <c r="AA1939" s="15"/>
      <c r="AB1939" s="15">
        <f>ROUND(951.6,2)</f>
        <v>951.6</v>
      </c>
      <c r="AC1939" s="15"/>
      <c r="AD1939" s="15"/>
      <c r="AE1939" s="15"/>
      <c r="AF1939" s="15"/>
      <c r="AG1939" s="15">
        <f>ROUND(0,2)</f>
        <v>0</v>
      </c>
      <c r="AH1939" s="15"/>
      <c r="AI1939" s="15"/>
      <c r="AJ1939" s="15"/>
      <c r="AK1939" s="16"/>
    </row>
    <row r="1940" spans="1:37" x14ac:dyDescent="0.25">
      <c r="A1940" s="11"/>
      <c r="B1940" s="12"/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4" t="s">
        <v>60</v>
      </c>
      <c r="P1940" s="14"/>
      <c r="Q1940" s="14"/>
      <c r="R1940" s="14"/>
      <c r="S1940" s="14"/>
      <c r="T1940" s="14"/>
      <c r="U1940" s="14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24"/>
    </row>
    <row r="1941" spans="1:37" x14ac:dyDescent="0.25">
      <c r="A1941" s="2"/>
      <c r="B1941" s="3"/>
      <c r="C1941" s="3"/>
      <c r="D1941" s="3"/>
      <c r="E1941" s="3"/>
      <c r="F1941" s="4"/>
      <c r="G1941" s="2"/>
      <c r="H1941" s="3"/>
      <c r="I1941" s="3"/>
      <c r="J1941" s="3"/>
      <c r="K1941" s="3"/>
      <c r="L1941" s="3"/>
      <c r="M1941" s="3"/>
      <c r="N1941" s="4"/>
      <c r="O1941" s="2"/>
      <c r="P1941" s="3"/>
      <c r="Q1941" s="3"/>
      <c r="R1941" s="3"/>
      <c r="S1941" s="3"/>
      <c r="T1941" s="3"/>
      <c r="U1941" s="4"/>
      <c r="V1941" s="8">
        <f>ROUND(40,2)</f>
        <v>40</v>
      </c>
      <c r="W1941" s="9"/>
      <c r="X1941" s="9"/>
      <c r="Y1941" s="9"/>
      <c r="Z1941" s="9"/>
      <c r="AA1941" s="10"/>
      <c r="AB1941" s="8">
        <f>ROUND(931.2,2)</f>
        <v>931.2</v>
      </c>
      <c r="AC1941" s="9"/>
      <c r="AD1941" s="9"/>
      <c r="AE1941" s="9"/>
      <c r="AF1941" s="10"/>
      <c r="AG1941" s="8">
        <f>ROUND(0,2)</f>
        <v>0</v>
      </c>
      <c r="AH1941" s="9"/>
      <c r="AI1941" s="9"/>
      <c r="AJ1941" s="9"/>
      <c r="AK1941" s="10"/>
    </row>
    <row r="1942" spans="1:37" x14ac:dyDescent="0.25">
      <c r="A1942" s="11"/>
      <c r="B1942" s="12"/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4"/>
      <c r="P1942" s="14"/>
      <c r="Q1942" s="14"/>
      <c r="R1942" s="14"/>
      <c r="S1942" s="14"/>
      <c r="T1942" s="14"/>
      <c r="U1942" s="14"/>
      <c r="V1942" s="15">
        <f>ROUND(40,2)</f>
        <v>40</v>
      </c>
      <c r="W1942" s="15"/>
      <c r="X1942" s="15"/>
      <c r="Y1942" s="15"/>
      <c r="Z1942" s="15"/>
      <c r="AA1942" s="15"/>
      <c r="AB1942" s="15">
        <f>ROUND(931.2,2)</f>
        <v>931.2</v>
      </c>
      <c r="AC1942" s="15"/>
      <c r="AD1942" s="15"/>
      <c r="AE1942" s="15"/>
      <c r="AF1942" s="15"/>
      <c r="AG1942" s="15">
        <f>ROUND(0,2)</f>
        <v>0</v>
      </c>
      <c r="AH1942" s="15"/>
      <c r="AI1942" s="15"/>
      <c r="AJ1942" s="15"/>
      <c r="AK1942" s="16"/>
    </row>
    <row r="1943" spans="1:37" x14ac:dyDescent="0.25">
      <c r="A1943" s="11"/>
      <c r="B1943" s="12"/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4" t="s">
        <v>63</v>
      </c>
      <c r="P1943" s="14"/>
      <c r="Q1943" s="14"/>
      <c r="R1943" s="14"/>
      <c r="S1943" s="14"/>
      <c r="T1943" s="14"/>
      <c r="U1943" s="14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24"/>
    </row>
    <row r="1944" spans="1:37" x14ac:dyDescent="0.25">
      <c r="A1944" s="2"/>
      <c r="B1944" s="3"/>
      <c r="C1944" s="3"/>
      <c r="D1944" s="3"/>
      <c r="E1944" s="3"/>
      <c r="F1944" s="4"/>
      <c r="G1944" s="2"/>
      <c r="H1944" s="3"/>
      <c r="I1944" s="3"/>
      <c r="J1944" s="3"/>
      <c r="K1944" s="3"/>
      <c r="L1944" s="3"/>
      <c r="M1944" s="3"/>
      <c r="N1944" s="4"/>
      <c r="O1944" s="2"/>
      <c r="P1944" s="3"/>
      <c r="Q1944" s="3"/>
      <c r="R1944" s="3"/>
      <c r="S1944" s="3"/>
      <c r="T1944" s="3"/>
      <c r="U1944" s="4"/>
      <c r="V1944" s="8">
        <f>ROUND(40,2)</f>
        <v>40</v>
      </c>
      <c r="W1944" s="9"/>
      <c r="X1944" s="9"/>
      <c r="Y1944" s="9"/>
      <c r="Z1944" s="9"/>
      <c r="AA1944" s="10"/>
      <c r="AB1944" s="8">
        <f>ROUND(931.2,2)</f>
        <v>931.2</v>
      </c>
      <c r="AC1944" s="9"/>
      <c r="AD1944" s="9"/>
      <c r="AE1944" s="9"/>
      <c r="AF1944" s="10"/>
      <c r="AG1944" s="8">
        <f>ROUND(0,2)</f>
        <v>0</v>
      </c>
      <c r="AH1944" s="9"/>
      <c r="AI1944" s="9"/>
      <c r="AJ1944" s="9"/>
      <c r="AK1944" s="10"/>
    </row>
    <row r="1945" spans="1:37" x14ac:dyDescent="0.25">
      <c r="A1945" s="11"/>
      <c r="B1945" s="12"/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4"/>
      <c r="P1945" s="14"/>
      <c r="Q1945" s="14"/>
      <c r="R1945" s="14"/>
      <c r="S1945" s="14"/>
      <c r="T1945" s="14"/>
      <c r="U1945" s="14"/>
      <c r="V1945" s="15">
        <f>ROUND(40,2)</f>
        <v>40</v>
      </c>
      <c r="W1945" s="15"/>
      <c r="X1945" s="15"/>
      <c r="Y1945" s="15"/>
      <c r="Z1945" s="15"/>
      <c r="AA1945" s="15"/>
      <c r="AB1945" s="15">
        <f>ROUND(931.2,2)</f>
        <v>931.2</v>
      </c>
      <c r="AC1945" s="15"/>
      <c r="AD1945" s="15"/>
      <c r="AE1945" s="15"/>
      <c r="AF1945" s="15"/>
      <c r="AG1945" s="15">
        <f>ROUND(0,2)</f>
        <v>0</v>
      </c>
      <c r="AH1945" s="15"/>
      <c r="AI1945" s="15"/>
      <c r="AJ1945" s="15"/>
      <c r="AK1945" s="16"/>
    </row>
    <row r="1946" spans="1:37" x14ac:dyDescent="0.25">
      <c r="A1946" s="11"/>
      <c r="B1946" s="12"/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4" t="s">
        <v>64</v>
      </c>
      <c r="P1946" s="14"/>
      <c r="Q1946" s="14"/>
      <c r="R1946" s="14"/>
      <c r="S1946" s="14"/>
      <c r="T1946" s="14"/>
      <c r="U1946" s="14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24"/>
    </row>
    <row r="1947" spans="1:37" x14ac:dyDescent="0.25">
      <c r="A1947" s="2"/>
      <c r="B1947" s="3"/>
      <c r="C1947" s="3"/>
      <c r="D1947" s="3"/>
      <c r="E1947" s="3"/>
      <c r="F1947" s="4"/>
      <c r="G1947" s="2"/>
      <c r="H1947" s="3"/>
      <c r="I1947" s="3"/>
      <c r="J1947" s="3"/>
      <c r="K1947" s="3"/>
      <c r="L1947" s="3"/>
      <c r="M1947" s="3"/>
      <c r="N1947" s="4"/>
      <c r="O1947" s="2"/>
      <c r="P1947" s="3"/>
      <c r="Q1947" s="3"/>
      <c r="R1947" s="3"/>
      <c r="S1947" s="3"/>
      <c r="T1947" s="3"/>
      <c r="U1947" s="4"/>
      <c r="V1947" s="8">
        <f>ROUND(40,2)</f>
        <v>40</v>
      </c>
      <c r="W1947" s="9"/>
      <c r="X1947" s="9"/>
      <c r="Y1947" s="9"/>
      <c r="Z1947" s="9"/>
      <c r="AA1947" s="10"/>
      <c r="AB1947" s="8">
        <f>ROUND(951.6,2)</f>
        <v>951.6</v>
      </c>
      <c r="AC1947" s="9"/>
      <c r="AD1947" s="9"/>
      <c r="AE1947" s="9"/>
      <c r="AF1947" s="10"/>
      <c r="AG1947" s="8">
        <f>ROUND(0,2)</f>
        <v>0</v>
      </c>
      <c r="AH1947" s="9"/>
      <c r="AI1947" s="9"/>
      <c r="AJ1947" s="9"/>
      <c r="AK1947" s="10"/>
    </row>
    <row r="1948" spans="1:37" x14ac:dyDescent="0.25">
      <c r="A1948" s="11"/>
      <c r="B1948" s="12"/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4"/>
      <c r="P1948" s="14"/>
      <c r="Q1948" s="14"/>
      <c r="R1948" s="14"/>
      <c r="S1948" s="14"/>
      <c r="T1948" s="14"/>
      <c r="U1948" s="14"/>
      <c r="V1948" s="15">
        <f>ROUND(40,2)</f>
        <v>40</v>
      </c>
      <c r="W1948" s="15"/>
      <c r="X1948" s="15"/>
      <c r="Y1948" s="15"/>
      <c r="Z1948" s="15"/>
      <c r="AA1948" s="15"/>
      <c r="AB1948" s="15">
        <f>ROUND(951.6,2)</f>
        <v>951.6</v>
      </c>
      <c r="AC1948" s="15"/>
      <c r="AD1948" s="15"/>
      <c r="AE1948" s="15"/>
      <c r="AF1948" s="15"/>
      <c r="AG1948" s="15">
        <f>ROUND(0,2)</f>
        <v>0</v>
      </c>
      <c r="AH1948" s="15"/>
      <c r="AI1948" s="15"/>
      <c r="AJ1948" s="15"/>
      <c r="AK1948" s="16"/>
    </row>
    <row r="1949" spans="1:37" x14ac:dyDescent="0.25">
      <c r="A1949" s="11"/>
      <c r="B1949" s="12"/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4" t="s">
        <v>68</v>
      </c>
      <c r="P1949" s="14"/>
      <c r="Q1949" s="14"/>
      <c r="R1949" s="14"/>
      <c r="S1949" s="14"/>
      <c r="T1949" s="14"/>
      <c r="U1949" s="14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24"/>
    </row>
    <row r="1950" spans="1:37" x14ac:dyDescent="0.25">
      <c r="A1950" s="2"/>
      <c r="B1950" s="3"/>
      <c r="C1950" s="3"/>
      <c r="D1950" s="3"/>
      <c r="E1950" s="3"/>
      <c r="F1950" s="4"/>
      <c r="G1950" s="2"/>
      <c r="H1950" s="3"/>
      <c r="I1950" s="3"/>
      <c r="J1950" s="3"/>
      <c r="K1950" s="3"/>
      <c r="L1950" s="3"/>
      <c r="M1950" s="3"/>
      <c r="N1950" s="4"/>
      <c r="O1950" s="2"/>
      <c r="P1950" s="3"/>
      <c r="Q1950" s="3"/>
      <c r="R1950" s="3"/>
      <c r="S1950" s="3"/>
      <c r="T1950" s="3"/>
      <c r="U1950" s="4"/>
      <c r="V1950" s="8">
        <f>ROUND(40,2)</f>
        <v>40</v>
      </c>
      <c r="W1950" s="9"/>
      <c r="X1950" s="9"/>
      <c r="Y1950" s="9"/>
      <c r="Z1950" s="9"/>
      <c r="AA1950" s="10"/>
      <c r="AB1950" s="8">
        <f>ROUND(959.2,2)</f>
        <v>959.2</v>
      </c>
      <c r="AC1950" s="9"/>
      <c r="AD1950" s="9"/>
      <c r="AE1950" s="9"/>
      <c r="AF1950" s="10"/>
      <c r="AG1950" s="8">
        <f>ROUND(0,2)</f>
        <v>0</v>
      </c>
      <c r="AH1950" s="9"/>
      <c r="AI1950" s="9"/>
      <c r="AJ1950" s="9"/>
      <c r="AK1950" s="10"/>
    </row>
    <row r="1951" spans="1:37" x14ac:dyDescent="0.25">
      <c r="A1951" s="11"/>
      <c r="B1951" s="12"/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4"/>
      <c r="P1951" s="14"/>
      <c r="Q1951" s="14"/>
      <c r="R1951" s="14"/>
      <c r="S1951" s="14"/>
      <c r="T1951" s="14"/>
      <c r="U1951" s="14"/>
      <c r="V1951" s="15">
        <f>ROUND(40,2)</f>
        <v>40</v>
      </c>
      <c r="W1951" s="15"/>
      <c r="X1951" s="15"/>
      <c r="Y1951" s="15"/>
      <c r="Z1951" s="15"/>
      <c r="AA1951" s="15"/>
      <c r="AB1951" s="15">
        <f>ROUND(959.2,2)</f>
        <v>959.2</v>
      </c>
      <c r="AC1951" s="15"/>
      <c r="AD1951" s="15"/>
      <c r="AE1951" s="15"/>
      <c r="AF1951" s="15"/>
      <c r="AG1951" s="15">
        <f>ROUND(0,2)</f>
        <v>0</v>
      </c>
      <c r="AH1951" s="15"/>
      <c r="AI1951" s="15"/>
      <c r="AJ1951" s="15"/>
      <c r="AK1951" s="16"/>
    </row>
    <row r="1952" spans="1:37" x14ac:dyDescent="0.25">
      <c r="A1952" s="11"/>
      <c r="B1952" s="12"/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14" t="s">
        <v>77</v>
      </c>
      <c r="P1952" s="14"/>
      <c r="Q1952" s="14"/>
      <c r="R1952" s="14"/>
      <c r="S1952" s="14"/>
      <c r="T1952" s="14"/>
      <c r="U1952" s="14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24"/>
    </row>
    <row r="1953" spans="1:37" x14ac:dyDescent="0.25">
      <c r="A1953" s="2"/>
      <c r="B1953" s="3"/>
      <c r="C1953" s="3"/>
      <c r="D1953" s="3"/>
      <c r="E1953" s="3"/>
      <c r="F1953" s="4"/>
      <c r="G1953" s="2"/>
      <c r="H1953" s="3"/>
      <c r="I1953" s="3"/>
      <c r="J1953" s="3"/>
      <c r="K1953" s="3"/>
      <c r="L1953" s="3"/>
      <c r="M1953" s="3"/>
      <c r="N1953" s="4"/>
      <c r="O1953" s="2"/>
      <c r="P1953" s="3"/>
      <c r="Q1953" s="3"/>
      <c r="R1953" s="3"/>
      <c r="S1953" s="3"/>
      <c r="T1953" s="3"/>
      <c r="U1953" s="4"/>
      <c r="V1953" s="8">
        <f>ROUND(40,2)</f>
        <v>40</v>
      </c>
      <c r="W1953" s="9"/>
      <c r="X1953" s="9"/>
      <c r="Y1953" s="9"/>
      <c r="Z1953" s="9"/>
      <c r="AA1953" s="10"/>
      <c r="AB1953" s="8">
        <f>ROUND(931.2,2)</f>
        <v>931.2</v>
      </c>
      <c r="AC1953" s="9"/>
      <c r="AD1953" s="9"/>
      <c r="AE1953" s="9"/>
      <c r="AF1953" s="10"/>
      <c r="AG1953" s="8">
        <f>ROUND(0,2)</f>
        <v>0</v>
      </c>
      <c r="AH1953" s="9"/>
      <c r="AI1953" s="9"/>
      <c r="AJ1953" s="9"/>
      <c r="AK1953" s="10"/>
    </row>
    <row r="1954" spans="1:37" x14ac:dyDescent="0.25">
      <c r="A1954" s="11"/>
      <c r="B1954" s="12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4"/>
      <c r="P1954" s="14"/>
      <c r="Q1954" s="14"/>
      <c r="R1954" s="14"/>
      <c r="S1954" s="14"/>
      <c r="T1954" s="14"/>
      <c r="U1954" s="14"/>
      <c r="V1954" s="15">
        <f>ROUND(40,2)</f>
        <v>40</v>
      </c>
      <c r="W1954" s="15"/>
      <c r="X1954" s="15"/>
      <c r="Y1954" s="15"/>
      <c r="Z1954" s="15"/>
      <c r="AA1954" s="15"/>
      <c r="AB1954" s="15">
        <f>ROUND(931.2,2)</f>
        <v>931.2</v>
      </c>
      <c r="AC1954" s="15"/>
      <c r="AD1954" s="15"/>
      <c r="AE1954" s="15"/>
      <c r="AF1954" s="15"/>
      <c r="AG1954" s="15">
        <f>ROUND(0,2)</f>
        <v>0</v>
      </c>
      <c r="AH1954" s="15"/>
      <c r="AI1954" s="15"/>
      <c r="AJ1954" s="15"/>
      <c r="AK1954" s="16"/>
    </row>
    <row r="1955" spans="1:37" x14ac:dyDescent="0.25">
      <c r="A1955" s="20"/>
      <c r="B1955" s="21"/>
      <c r="C1955" s="21"/>
      <c r="D1955" s="21"/>
      <c r="E1955" s="21"/>
      <c r="F1955" s="21"/>
      <c r="G1955" s="21" t="s">
        <v>108</v>
      </c>
      <c r="H1955" s="21"/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/>
      <c r="AA1955" s="21"/>
      <c r="AB1955" s="21"/>
      <c r="AC1955" s="21"/>
      <c r="AD1955" s="21"/>
      <c r="AE1955" s="21"/>
      <c r="AF1955" s="21"/>
      <c r="AG1955" s="21"/>
      <c r="AH1955" s="21"/>
      <c r="AI1955" s="21"/>
      <c r="AJ1955" s="21"/>
      <c r="AK1955" s="22"/>
    </row>
    <row r="1956" spans="1:37" x14ac:dyDescent="0.25">
      <c r="A1956" s="11"/>
      <c r="B1956" s="12"/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14" t="s">
        <v>35</v>
      </c>
      <c r="P1956" s="14"/>
      <c r="Q1956" s="14"/>
      <c r="R1956" s="14"/>
      <c r="S1956" s="14"/>
      <c r="T1956" s="14"/>
      <c r="U1956" s="14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24"/>
    </row>
    <row r="1957" spans="1:37" x14ac:dyDescent="0.25">
      <c r="A1957" s="2"/>
      <c r="B1957" s="3"/>
      <c r="C1957" s="3"/>
      <c r="D1957" s="3"/>
      <c r="E1957" s="3"/>
      <c r="F1957" s="4"/>
      <c r="G1957" s="2"/>
      <c r="H1957" s="3"/>
      <c r="I1957" s="3"/>
      <c r="J1957" s="3"/>
      <c r="K1957" s="3"/>
      <c r="L1957" s="3"/>
      <c r="M1957" s="3"/>
      <c r="N1957" s="4"/>
      <c r="O1957" s="2"/>
      <c r="P1957" s="3"/>
      <c r="Q1957" s="3"/>
      <c r="R1957" s="3"/>
      <c r="S1957" s="3"/>
      <c r="T1957" s="3"/>
      <c r="U1957" s="4"/>
      <c r="V1957" s="8">
        <f>ROUND(46.25,2)</f>
        <v>46.25</v>
      </c>
      <c r="W1957" s="9"/>
      <c r="X1957" s="9"/>
      <c r="Y1957" s="9"/>
      <c r="Z1957" s="9"/>
      <c r="AA1957" s="10"/>
      <c r="AB1957" s="8">
        <f>ROUND(1174.63125,2)</f>
        <v>1174.6300000000001</v>
      </c>
      <c r="AC1957" s="9"/>
      <c r="AD1957" s="9"/>
      <c r="AE1957" s="9"/>
      <c r="AF1957" s="10"/>
      <c r="AG1957" s="8">
        <f>ROUND(0,2)</f>
        <v>0</v>
      </c>
      <c r="AH1957" s="9"/>
      <c r="AI1957" s="9"/>
      <c r="AJ1957" s="9"/>
      <c r="AK1957" s="10"/>
    </row>
    <row r="1958" spans="1:37" x14ac:dyDescent="0.25">
      <c r="A1958" s="11"/>
      <c r="B1958" s="12"/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14"/>
      <c r="P1958" s="14"/>
      <c r="Q1958" s="14"/>
      <c r="R1958" s="14"/>
      <c r="S1958" s="14"/>
      <c r="T1958" s="14"/>
      <c r="U1958" s="14"/>
      <c r="V1958" s="15">
        <f>ROUND(46.25,2)</f>
        <v>46.25</v>
      </c>
      <c r="W1958" s="15"/>
      <c r="X1958" s="15"/>
      <c r="Y1958" s="15"/>
      <c r="Z1958" s="15"/>
      <c r="AA1958" s="15"/>
      <c r="AB1958" s="15">
        <f>ROUND(1174.63125,2)</f>
        <v>1174.6300000000001</v>
      </c>
      <c r="AC1958" s="15"/>
      <c r="AD1958" s="15"/>
      <c r="AE1958" s="15"/>
      <c r="AF1958" s="15"/>
      <c r="AG1958" s="15">
        <f>ROUND(0,2)</f>
        <v>0</v>
      </c>
      <c r="AH1958" s="15"/>
      <c r="AI1958" s="15"/>
      <c r="AJ1958" s="15"/>
      <c r="AK1958" s="16"/>
    </row>
    <row r="1959" spans="1:37" x14ac:dyDescent="0.25">
      <c r="A1959" s="11"/>
      <c r="B1959" s="12"/>
      <c r="C1959" s="12"/>
      <c r="D1959" s="12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/>
      <c r="O1959" s="14" t="s">
        <v>60</v>
      </c>
      <c r="P1959" s="14"/>
      <c r="Q1959" s="14"/>
      <c r="R1959" s="14"/>
      <c r="S1959" s="14"/>
      <c r="T1959" s="14"/>
      <c r="U1959" s="14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24"/>
    </row>
    <row r="1960" spans="1:37" x14ac:dyDescent="0.25">
      <c r="A1960" s="2"/>
      <c r="B1960" s="3"/>
      <c r="C1960" s="3"/>
      <c r="D1960" s="3"/>
      <c r="E1960" s="3"/>
      <c r="F1960" s="4"/>
      <c r="G1960" s="2"/>
      <c r="H1960" s="3"/>
      <c r="I1960" s="3"/>
      <c r="J1960" s="3"/>
      <c r="K1960" s="3"/>
      <c r="L1960" s="3"/>
      <c r="M1960" s="3"/>
      <c r="N1960" s="4"/>
      <c r="O1960" s="2"/>
      <c r="P1960" s="3"/>
      <c r="Q1960" s="3"/>
      <c r="R1960" s="3"/>
      <c r="S1960" s="3"/>
      <c r="T1960" s="3"/>
      <c r="U1960" s="4"/>
      <c r="V1960" s="8">
        <f>ROUND(50,2)</f>
        <v>50</v>
      </c>
      <c r="W1960" s="9"/>
      <c r="X1960" s="9"/>
      <c r="Y1960" s="9"/>
      <c r="Z1960" s="9"/>
      <c r="AA1960" s="10"/>
      <c r="AB1960" s="8">
        <f>ROUND(1280.4,2)</f>
        <v>1280.4000000000001</v>
      </c>
      <c r="AC1960" s="9"/>
      <c r="AD1960" s="9"/>
      <c r="AE1960" s="9"/>
      <c r="AF1960" s="10"/>
      <c r="AG1960" s="8">
        <f>ROUND(0,2)</f>
        <v>0</v>
      </c>
      <c r="AH1960" s="9"/>
      <c r="AI1960" s="9"/>
      <c r="AJ1960" s="9"/>
      <c r="AK1960" s="10"/>
    </row>
    <row r="1961" spans="1:37" x14ac:dyDescent="0.25">
      <c r="A1961" s="11"/>
      <c r="B1961" s="12"/>
      <c r="C1961" s="12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/>
      <c r="O1961" s="14"/>
      <c r="P1961" s="14"/>
      <c r="Q1961" s="14"/>
      <c r="R1961" s="14"/>
      <c r="S1961" s="14"/>
      <c r="T1961" s="14"/>
      <c r="U1961" s="14"/>
      <c r="V1961" s="15">
        <f>ROUND(50,2)</f>
        <v>50</v>
      </c>
      <c r="W1961" s="15"/>
      <c r="X1961" s="15"/>
      <c r="Y1961" s="15"/>
      <c r="Z1961" s="15"/>
      <c r="AA1961" s="15"/>
      <c r="AB1961" s="15">
        <f>ROUND(1280.4,2)</f>
        <v>1280.4000000000001</v>
      </c>
      <c r="AC1961" s="15"/>
      <c r="AD1961" s="15"/>
      <c r="AE1961" s="15"/>
      <c r="AF1961" s="15"/>
      <c r="AG1961" s="15">
        <f>ROUND(0,2)</f>
        <v>0</v>
      </c>
      <c r="AH1961" s="15"/>
      <c r="AI1961" s="15"/>
      <c r="AJ1961" s="15"/>
      <c r="AK1961" s="16"/>
    </row>
    <row r="1962" spans="1:37" x14ac:dyDescent="0.25">
      <c r="A1962" s="11"/>
      <c r="B1962" s="12"/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/>
      <c r="O1962" s="14" t="s">
        <v>63</v>
      </c>
      <c r="P1962" s="14"/>
      <c r="Q1962" s="14"/>
      <c r="R1962" s="14"/>
      <c r="S1962" s="14"/>
      <c r="T1962" s="14"/>
      <c r="U1962" s="14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24"/>
    </row>
    <row r="1963" spans="1:37" x14ac:dyDescent="0.25">
      <c r="A1963" s="2"/>
      <c r="B1963" s="3"/>
      <c r="C1963" s="3"/>
      <c r="D1963" s="3"/>
      <c r="E1963" s="3"/>
      <c r="F1963" s="4"/>
      <c r="G1963" s="2"/>
      <c r="H1963" s="3"/>
      <c r="I1963" s="3"/>
      <c r="J1963" s="3"/>
      <c r="K1963" s="3"/>
      <c r="L1963" s="3"/>
      <c r="M1963" s="3"/>
      <c r="N1963" s="4"/>
      <c r="O1963" s="2"/>
      <c r="P1963" s="3"/>
      <c r="Q1963" s="3"/>
      <c r="R1963" s="3"/>
      <c r="S1963" s="3"/>
      <c r="T1963" s="3"/>
      <c r="U1963" s="4"/>
      <c r="V1963" s="8">
        <f>ROUND(50,2)</f>
        <v>50</v>
      </c>
      <c r="W1963" s="9"/>
      <c r="X1963" s="9"/>
      <c r="Y1963" s="9"/>
      <c r="Z1963" s="9"/>
      <c r="AA1963" s="10"/>
      <c r="AB1963" s="8">
        <f>ROUND(1280.4,2)</f>
        <v>1280.4000000000001</v>
      </c>
      <c r="AC1963" s="9"/>
      <c r="AD1963" s="9"/>
      <c r="AE1963" s="9"/>
      <c r="AF1963" s="10"/>
      <c r="AG1963" s="8">
        <f>ROUND(0,2)</f>
        <v>0</v>
      </c>
      <c r="AH1963" s="9"/>
      <c r="AI1963" s="9"/>
      <c r="AJ1963" s="9"/>
      <c r="AK1963" s="10"/>
    </row>
    <row r="1964" spans="1:37" x14ac:dyDescent="0.25">
      <c r="A1964" s="11"/>
      <c r="B1964" s="12"/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/>
      <c r="O1964" s="14"/>
      <c r="P1964" s="14"/>
      <c r="Q1964" s="14"/>
      <c r="R1964" s="14"/>
      <c r="S1964" s="14"/>
      <c r="T1964" s="14"/>
      <c r="U1964" s="14"/>
      <c r="V1964" s="15">
        <f>ROUND(50,2)</f>
        <v>50</v>
      </c>
      <c r="W1964" s="15"/>
      <c r="X1964" s="15"/>
      <c r="Y1964" s="15"/>
      <c r="Z1964" s="15"/>
      <c r="AA1964" s="15"/>
      <c r="AB1964" s="15">
        <f>ROUND(1280.4,2)</f>
        <v>1280.4000000000001</v>
      </c>
      <c r="AC1964" s="15"/>
      <c r="AD1964" s="15"/>
      <c r="AE1964" s="15"/>
      <c r="AF1964" s="15"/>
      <c r="AG1964" s="15">
        <f>ROUND(0,2)</f>
        <v>0</v>
      </c>
      <c r="AH1964" s="15"/>
      <c r="AI1964" s="15"/>
      <c r="AJ1964" s="15"/>
      <c r="AK1964" s="16"/>
    </row>
    <row r="1965" spans="1:37" x14ac:dyDescent="0.25">
      <c r="A1965" s="11"/>
      <c r="B1965" s="12"/>
      <c r="C1965" s="12"/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/>
      <c r="O1965" s="14" t="s">
        <v>64</v>
      </c>
      <c r="P1965" s="14"/>
      <c r="Q1965" s="14"/>
      <c r="R1965" s="14"/>
      <c r="S1965" s="14"/>
      <c r="T1965" s="14"/>
      <c r="U1965" s="14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24"/>
    </row>
    <row r="1966" spans="1:37" x14ac:dyDescent="0.25">
      <c r="A1966" s="2"/>
      <c r="B1966" s="3"/>
      <c r="C1966" s="3"/>
      <c r="D1966" s="3"/>
      <c r="E1966" s="3"/>
      <c r="F1966" s="4"/>
      <c r="G1966" s="2"/>
      <c r="H1966" s="3"/>
      <c r="I1966" s="3"/>
      <c r="J1966" s="3"/>
      <c r="K1966" s="3"/>
      <c r="L1966" s="3"/>
      <c r="M1966" s="3"/>
      <c r="N1966" s="4"/>
      <c r="O1966" s="2"/>
      <c r="P1966" s="3"/>
      <c r="Q1966" s="3"/>
      <c r="R1966" s="3"/>
      <c r="S1966" s="3"/>
      <c r="T1966" s="3"/>
      <c r="U1966" s="4"/>
      <c r="V1966" s="8">
        <f>ROUND(51.25,2)</f>
        <v>51.25</v>
      </c>
      <c r="W1966" s="9"/>
      <c r="X1966" s="9"/>
      <c r="Y1966" s="9"/>
      <c r="Z1966" s="9"/>
      <c r="AA1966" s="10"/>
      <c r="AB1966" s="8">
        <f>ROUND(1353.05625,2)</f>
        <v>1353.06</v>
      </c>
      <c r="AC1966" s="9"/>
      <c r="AD1966" s="9"/>
      <c r="AE1966" s="9"/>
      <c r="AF1966" s="10"/>
      <c r="AG1966" s="8">
        <f>ROUND(0,2)</f>
        <v>0</v>
      </c>
      <c r="AH1966" s="9"/>
      <c r="AI1966" s="9"/>
      <c r="AJ1966" s="9"/>
      <c r="AK1966" s="10"/>
    </row>
    <row r="1967" spans="1:37" x14ac:dyDescent="0.25">
      <c r="A1967" s="11"/>
      <c r="B1967" s="12"/>
      <c r="C1967" s="12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/>
      <c r="O1967" s="14"/>
      <c r="P1967" s="14"/>
      <c r="Q1967" s="14"/>
      <c r="R1967" s="14"/>
      <c r="S1967" s="14"/>
      <c r="T1967" s="14"/>
      <c r="U1967" s="14"/>
      <c r="V1967" s="15">
        <f>ROUND(51.25,2)</f>
        <v>51.25</v>
      </c>
      <c r="W1967" s="15"/>
      <c r="X1967" s="15"/>
      <c r="Y1967" s="15"/>
      <c r="Z1967" s="15"/>
      <c r="AA1967" s="15"/>
      <c r="AB1967" s="15">
        <f>ROUND(1353.05625,2)</f>
        <v>1353.06</v>
      </c>
      <c r="AC1967" s="15"/>
      <c r="AD1967" s="15"/>
      <c r="AE1967" s="15"/>
      <c r="AF1967" s="15"/>
      <c r="AG1967" s="15">
        <f>ROUND(0,2)</f>
        <v>0</v>
      </c>
      <c r="AH1967" s="15"/>
      <c r="AI1967" s="15"/>
      <c r="AJ1967" s="15"/>
      <c r="AK1967" s="16"/>
    </row>
    <row r="1968" spans="1:37" x14ac:dyDescent="0.25">
      <c r="A1968" s="11"/>
      <c r="B1968" s="12"/>
      <c r="C1968" s="12"/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/>
      <c r="O1968" s="14" t="s">
        <v>68</v>
      </c>
      <c r="P1968" s="14"/>
      <c r="Q1968" s="14"/>
      <c r="R1968" s="14"/>
      <c r="S1968" s="14"/>
      <c r="T1968" s="14"/>
      <c r="U1968" s="14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24"/>
    </row>
    <row r="1969" spans="1:37" x14ac:dyDescent="0.25">
      <c r="A1969" s="2"/>
      <c r="B1969" s="3"/>
      <c r="C1969" s="3"/>
      <c r="D1969" s="3"/>
      <c r="E1969" s="3"/>
      <c r="F1969" s="4"/>
      <c r="G1969" s="2"/>
      <c r="H1969" s="3"/>
      <c r="I1969" s="3"/>
      <c r="J1969" s="3"/>
      <c r="K1969" s="3"/>
      <c r="L1969" s="3"/>
      <c r="M1969" s="3"/>
      <c r="N1969" s="4"/>
      <c r="O1969" s="2"/>
      <c r="P1969" s="3"/>
      <c r="Q1969" s="3"/>
      <c r="R1969" s="3"/>
      <c r="S1969" s="3"/>
      <c r="T1969" s="3"/>
      <c r="U1969" s="4"/>
      <c r="V1969" s="8">
        <f>ROUND(50,2)</f>
        <v>50</v>
      </c>
      <c r="W1969" s="9"/>
      <c r="X1969" s="9"/>
      <c r="Y1969" s="9"/>
      <c r="Z1969" s="9"/>
      <c r="AA1969" s="10"/>
      <c r="AB1969" s="8">
        <f>ROUND(1318.9,2)</f>
        <v>1318.9</v>
      </c>
      <c r="AC1969" s="9"/>
      <c r="AD1969" s="9"/>
      <c r="AE1969" s="9"/>
      <c r="AF1969" s="10"/>
      <c r="AG1969" s="8">
        <f>ROUND(0,2)</f>
        <v>0</v>
      </c>
      <c r="AH1969" s="9"/>
      <c r="AI1969" s="9"/>
      <c r="AJ1969" s="9"/>
      <c r="AK1969" s="10"/>
    </row>
    <row r="1970" spans="1:37" x14ac:dyDescent="0.25">
      <c r="A1970" s="11"/>
      <c r="B1970" s="12"/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4"/>
      <c r="P1970" s="14"/>
      <c r="Q1970" s="14"/>
      <c r="R1970" s="14"/>
      <c r="S1970" s="14"/>
      <c r="T1970" s="14"/>
      <c r="U1970" s="14"/>
      <c r="V1970" s="15">
        <f>ROUND(50,2)</f>
        <v>50</v>
      </c>
      <c r="W1970" s="15"/>
      <c r="X1970" s="15"/>
      <c r="Y1970" s="15"/>
      <c r="Z1970" s="15"/>
      <c r="AA1970" s="15"/>
      <c r="AB1970" s="15">
        <f>ROUND(1318.9,2)</f>
        <v>1318.9</v>
      </c>
      <c r="AC1970" s="15"/>
      <c r="AD1970" s="15"/>
      <c r="AE1970" s="15"/>
      <c r="AF1970" s="15"/>
      <c r="AG1970" s="15">
        <f>ROUND(0,2)</f>
        <v>0</v>
      </c>
      <c r="AH1970" s="15"/>
      <c r="AI1970" s="15"/>
      <c r="AJ1970" s="15"/>
      <c r="AK1970" s="16"/>
    </row>
    <row r="1971" spans="1:37" x14ac:dyDescent="0.25">
      <c r="A1971" s="11"/>
      <c r="B1971" s="12"/>
      <c r="C1971" s="12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4" t="s">
        <v>77</v>
      </c>
      <c r="P1971" s="14"/>
      <c r="Q1971" s="14"/>
      <c r="R1971" s="14"/>
      <c r="S1971" s="14"/>
      <c r="T1971" s="14"/>
      <c r="U1971" s="14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24"/>
    </row>
    <row r="1972" spans="1:37" x14ac:dyDescent="0.25">
      <c r="A1972" s="2"/>
      <c r="B1972" s="3"/>
      <c r="C1972" s="3"/>
      <c r="D1972" s="3"/>
      <c r="E1972" s="3"/>
      <c r="F1972" s="4"/>
      <c r="G1972" s="2"/>
      <c r="H1972" s="3"/>
      <c r="I1972" s="3"/>
      <c r="J1972" s="3"/>
      <c r="K1972" s="3"/>
      <c r="L1972" s="3"/>
      <c r="M1972" s="3"/>
      <c r="N1972" s="4"/>
      <c r="O1972" s="2"/>
      <c r="P1972" s="3"/>
      <c r="Q1972" s="3"/>
      <c r="R1972" s="3"/>
      <c r="S1972" s="3"/>
      <c r="T1972" s="3"/>
      <c r="U1972" s="4"/>
      <c r="V1972" s="8">
        <f>ROUND(50,2)</f>
        <v>50</v>
      </c>
      <c r="W1972" s="9"/>
      <c r="X1972" s="9"/>
      <c r="Y1972" s="9"/>
      <c r="Z1972" s="9"/>
      <c r="AA1972" s="10"/>
      <c r="AB1972" s="8">
        <f>ROUND(1280.4,2)</f>
        <v>1280.4000000000001</v>
      </c>
      <c r="AC1972" s="9"/>
      <c r="AD1972" s="9"/>
      <c r="AE1972" s="9"/>
      <c r="AF1972" s="10"/>
      <c r="AG1972" s="8">
        <f>ROUND(0,2)</f>
        <v>0</v>
      </c>
      <c r="AH1972" s="9"/>
      <c r="AI1972" s="9"/>
      <c r="AJ1972" s="9"/>
      <c r="AK1972" s="10"/>
    </row>
    <row r="1973" spans="1:37" x14ac:dyDescent="0.25">
      <c r="A1973" s="11"/>
      <c r="B1973" s="12"/>
      <c r="C1973" s="12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4"/>
      <c r="P1973" s="14"/>
      <c r="Q1973" s="14"/>
      <c r="R1973" s="14"/>
      <c r="S1973" s="14"/>
      <c r="T1973" s="14"/>
      <c r="U1973" s="14"/>
      <c r="V1973" s="15">
        <f>ROUND(50,2)</f>
        <v>50</v>
      </c>
      <c r="W1973" s="15"/>
      <c r="X1973" s="15"/>
      <c r="Y1973" s="15"/>
      <c r="Z1973" s="15"/>
      <c r="AA1973" s="15"/>
      <c r="AB1973" s="15">
        <f>ROUND(1280.4,2)</f>
        <v>1280.4000000000001</v>
      </c>
      <c r="AC1973" s="15"/>
      <c r="AD1973" s="15"/>
      <c r="AE1973" s="15"/>
      <c r="AF1973" s="15"/>
      <c r="AG1973" s="15">
        <f>ROUND(0,2)</f>
        <v>0</v>
      </c>
      <c r="AH1973" s="15"/>
      <c r="AI1973" s="15"/>
      <c r="AJ1973" s="15"/>
      <c r="AK1973" s="16"/>
    </row>
    <row r="1974" spans="1:37" x14ac:dyDescent="0.25">
      <c r="A1974" s="20"/>
      <c r="B1974" s="21"/>
      <c r="C1974" s="21"/>
      <c r="D1974" s="21"/>
      <c r="E1974" s="21"/>
      <c r="F1974" s="21"/>
      <c r="G1974" s="21" t="s">
        <v>111</v>
      </c>
      <c r="H1974" s="21"/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  <c r="AA1974" s="21"/>
      <c r="AB1974" s="21"/>
      <c r="AC1974" s="21"/>
      <c r="AD1974" s="21"/>
      <c r="AE1974" s="21"/>
      <c r="AF1974" s="21"/>
      <c r="AG1974" s="21"/>
      <c r="AH1974" s="21"/>
      <c r="AI1974" s="21"/>
      <c r="AJ1974" s="21"/>
      <c r="AK1974" s="22"/>
    </row>
    <row r="1975" spans="1:37" x14ac:dyDescent="0.25">
      <c r="A1975" s="11"/>
      <c r="B1975" s="12"/>
      <c r="C1975" s="12"/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/>
      <c r="O1975" s="14" t="s">
        <v>35</v>
      </c>
      <c r="P1975" s="14"/>
      <c r="Q1975" s="14"/>
      <c r="R1975" s="14"/>
      <c r="S1975" s="14"/>
      <c r="T1975" s="14"/>
      <c r="U1975" s="14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24"/>
    </row>
    <row r="1976" spans="1:37" x14ac:dyDescent="0.25">
      <c r="A1976" s="2"/>
      <c r="B1976" s="3"/>
      <c r="C1976" s="3"/>
      <c r="D1976" s="3"/>
      <c r="E1976" s="3"/>
      <c r="F1976" s="4"/>
      <c r="G1976" s="2"/>
      <c r="H1976" s="3"/>
      <c r="I1976" s="3"/>
      <c r="J1976" s="3"/>
      <c r="K1976" s="3"/>
      <c r="L1976" s="3"/>
      <c r="M1976" s="3"/>
      <c r="N1976" s="4"/>
      <c r="O1976" s="2"/>
      <c r="P1976" s="3"/>
      <c r="Q1976" s="3"/>
      <c r="R1976" s="3"/>
      <c r="S1976" s="3"/>
      <c r="T1976" s="3"/>
      <c r="U1976" s="4"/>
      <c r="V1976" s="8">
        <f>ROUND(6.25,2)</f>
        <v>6.25</v>
      </c>
      <c r="W1976" s="9"/>
      <c r="X1976" s="9"/>
      <c r="Y1976" s="9"/>
      <c r="Z1976" s="9"/>
      <c r="AA1976" s="10"/>
      <c r="AB1976" s="8">
        <f>ROUND(223.03125,2)</f>
        <v>223.03</v>
      </c>
      <c r="AC1976" s="9"/>
      <c r="AD1976" s="9"/>
      <c r="AE1976" s="9"/>
      <c r="AF1976" s="10"/>
      <c r="AG1976" s="8">
        <f>ROUND(0,2)</f>
        <v>0</v>
      </c>
      <c r="AH1976" s="9"/>
      <c r="AI1976" s="9"/>
      <c r="AJ1976" s="9"/>
      <c r="AK1976" s="10"/>
    </row>
    <row r="1977" spans="1:37" x14ac:dyDescent="0.25">
      <c r="A1977" s="11"/>
      <c r="B1977" s="12"/>
      <c r="C1977" s="12"/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/>
      <c r="O1977" s="14"/>
      <c r="P1977" s="14"/>
      <c r="Q1977" s="14"/>
      <c r="R1977" s="14"/>
      <c r="S1977" s="14"/>
      <c r="T1977" s="14"/>
      <c r="U1977" s="14"/>
      <c r="V1977" s="15">
        <f>ROUND(6.25,2)</f>
        <v>6.25</v>
      </c>
      <c r="W1977" s="15"/>
      <c r="X1977" s="15"/>
      <c r="Y1977" s="15"/>
      <c r="Z1977" s="15"/>
      <c r="AA1977" s="15"/>
      <c r="AB1977" s="15">
        <f>ROUND(223.03125,2)</f>
        <v>223.03</v>
      </c>
      <c r="AC1977" s="15"/>
      <c r="AD1977" s="15"/>
      <c r="AE1977" s="15"/>
      <c r="AF1977" s="15"/>
      <c r="AG1977" s="15">
        <f>ROUND(0,2)</f>
        <v>0</v>
      </c>
      <c r="AH1977" s="15"/>
      <c r="AI1977" s="15"/>
      <c r="AJ1977" s="15"/>
      <c r="AK1977" s="16"/>
    </row>
    <row r="1978" spans="1:37" x14ac:dyDescent="0.25">
      <c r="A1978" s="11"/>
      <c r="B1978" s="12"/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4" t="s">
        <v>60</v>
      </c>
      <c r="P1978" s="14"/>
      <c r="Q1978" s="14"/>
      <c r="R1978" s="14"/>
      <c r="S1978" s="14"/>
      <c r="T1978" s="14"/>
      <c r="U1978" s="14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24"/>
    </row>
    <row r="1979" spans="1:37" x14ac:dyDescent="0.25">
      <c r="A1979" s="2"/>
      <c r="B1979" s="3"/>
      <c r="C1979" s="3"/>
      <c r="D1979" s="3"/>
      <c r="E1979" s="3"/>
      <c r="F1979" s="4"/>
      <c r="G1979" s="2"/>
      <c r="H1979" s="3"/>
      <c r="I1979" s="3"/>
      <c r="J1979" s="3"/>
      <c r="K1979" s="3"/>
      <c r="L1979" s="3"/>
      <c r="M1979" s="3"/>
      <c r="N1979" s="4"/>
      <c r="O1979" s="2"/>
      <c r="P1979" s="3"/>
      <c r="Q1979" s="3"/>
      <c r="R1979" s="3"/>
      <c r="S1979" s="3"/>
      <c r="T1979" s="3"/>
      <c r="U1979" s="4"/>
      <c r="V1979" s="8">
        <f>ROUND(10,2)</f>
        <v>10</v>
      </c>
      <c r="W1979" s="9"/>
      <c r="X1979" s="9"/>
      <c r="Y1979" s="9"/>
      <c r="Z1979" s="9"/>
      <c r="AA1979" s="10"/>
      <c r="AB1979" s="8">
        <f>ROUND(349.2,2)</f>
        <v>349.2</v>
      </c>
      <c r="AC1979" s="9"/>
      <c r="AD1979" s="9"/>
      <c r="AE1979" s="9"/>
      <c r="AF1979" s="10"/>
      <c r="AG1979" s="8">
        <f>ROUND(0,2)</f>
        <v>0</v>
      </c>
      <c r="AH1979" s="9"/>
      <c r="AI1979" s="9"/>
      <c r="AJ1979" s="9"/>
      <c r="AK1979" s="10"/>
    </row>
    <row r="1980" spans="1:37" x14ac:dyDescent="0.25">
      <c r="A1980" s="11"/>
      <c r="B1980" s="12"/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/>
      <c r="O1980" s="14"/>
      <c r="P1980" s="14"/>
      <c r="Q1980" s="14"/>
      <c r="R1980" s="14"/>
      <c r="S1980" s="14"/>
      <c r="T1980" s="14"/>
      <c r="U1980" s="14"/>
      <c r="V1980" s="15">
        <f>ROUND(10,2)</f>
        <v>10</v>
      </c>
      <c r="W1980" s="15"/>
      <c r="X1980" s="15"/>
      <c r="Y1980" s="15"/>
      <c r="Z1980" s="15"/>
      <c r="AA1980" s="15"/>
      <c r="AB1980" s="15">
        <f>ROUND(349.2,2)</f>
        <v>349.2</v>
      </c>
      <c r="AC1980" s="15"/>
      <c r="AD1980" s="15"/>
      <c r="AE1980" s="15"/>
      <c r="AF1980" s="15"/>
      <c r="AG1980" s="15">
        <f>ROUND(0,2)</f>
        <v>0</v>
      </c>
      <c r="AH1980" s="15"/>
      <c r="AI1980" s="15"/>
      <c r="AJ1980" s="15"/>
      <c r="AK1980" s="16"/>
    </row>
    <row r="1981" spans="1:37" x14ac:dyDescent="0.25">
      <c r="A1981" s="11"/>
      <c r="B1981" s="12"/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/>
      <c r="O1981" s="14" t="s">
        <v>63</v>
      </c>
      <c r="P1981" s="14"/>
      <c r="Q1981" s="14"/>
      <c r="R1981" s="14"/>
      <c r="S1981" s="14"/>
      <c r="T1981" s="14"/>
      <c r="U1981" s="14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24"/>
    </row>
    <row r="1982" spans="1:37" x14ac:dyDescent="0.25">
      <c r="A1982" s="2"/>
      <c r="B1982" s="3"/>
      <c r="C1982" s="3"/>
      <c r="D1982" s="3"/>
      <c r="E1982" s="3"/>
      <c r="F1982" s="4"/>
      <c r="G1982" s="2"/>
      <c r="H1982" s="3"/>
      <c r="I1982" s="3"/>
      <c r="J1982" s="3"/>
      <c r="K1982" s="3"/>
      <c r="L1982" s="3"/>
      <c r="M1982" s="3"/>
      <c r="N1982" s="4"/>
      <c r="O1982" s="2"/>
      <c r="P1982" s="3"/>
      <c r="Q1982" s="3"/>
      <c r="R1982" s="3"/>
      <c r="S1982" s="3"/>
      <c r="T1982" s="3"/>
      <c r="U1982" s="4"/>
      <c r="V1982" s="8">
        <f>ROUND(10,2)</f>
        <v>10</v>
      </c>
      <c r="W1982" s="9"/>
      <c r="X1982" s="9"/>
      <c r="Y1982" s="9"/>
      <c r="Z1982" s="9"/>
      <c r="AA1982" s="10"/>
      <c r="AB1982" s="8">
        <f>ROUND(349.2,2)</f>
        <v>349.2</v>
      </c>
      <c r="AC1982" s="9"/>
      <c r="AD1982" s="9"/>
      <c r="AE1982" s="9"/>
      <c r="AF1982" s="10"/>
      <c r="AG1982" s="8">
        <f>ROUND(0,2)</f>
        <v>0</v>
      </c>
      <c r="AH1982" s="9"/>
      <c r="AI1982" s="9"/>
      <c r="AJ1982" s="9"/>
      <c r="AK1982" s="10"/>
    </row>
    <row r="1983" spans="1:37" x14ac:dyDescent="0.25">
      <c r="A1983" s="11"/>
      <c r="B1983" s="12"/>
      <c r="C1983" s="12"/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/>
      <c r="O1983" s="14"/>
      <c r="P1983" s="14"/>
      <c r="Q1983" s="14"/>
      <c r="R1983" s="14"/>
      <c r="S1983" s="14"/>
      <c r="T1983" s="14"/>
      <c r="U1983" s="14"/>
      <c r="V1983" s="15">
        <f>ROUND(10,2)</f>
        <v>10</v>
      </c>
      <c r="W1983" s="15"/>
      <c r="X1983" s="15"/>
      <c r="Y1983" s="15"/>
      <c r="Z1983" s="15"/>
      <c r="AA1983" s="15"/>
      <c r="AB1983" s="15">
        <f>ROUND(349.2,2)</f>
        <v>349.2</v>
      </c>
      <c r="AC1983" s="15"/>
      <c r="AD1983" s="15"/>
      <c r="AE1983" s="15"/>
      <c r="AF1983" s="15"/>
      <c r="AG1983" s="15">
        <f>ROUND(0,2)</f>
        <v>0</v>
      </c>
      <c r="AH1983" s="15"/>
      <c r="AI1983" s="15"/>
      <c r="AJ1983" s="15"/>
      <c r="AK1983" s="16"/>
    </row>
    <row r="1984" spans="1:37" x14ac:dyDescent="0.25">
      <c r="A1984" s="11"/>
      <c r="B1984" s="12"/>
      <c r="C1984" s="12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/>
      <c r="O1984" s="14" t="s">
        <v>64</v>
      </c>
      <c r="P1984" s="14"/>
      <c r="Q1984" s="14"/>
      <c r="R1984" s="14"/>
      <c r="S1984" s="14"/>
      <c r="T1984" s="14"/>
      <c r="U1984" s="14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24"/>
    </row>
    <row r="1985" spans="1:37" x14ac:dyDescent="0.25">
      <c r="A1985" s="2"/>
      <c r="B1985" s="3"/>
      <c r="C1985" s="3"/>
      <c r="D1985" s="3"/>
      <c r="E1985" s="3"/>
      <c r="F1985" s="4"/>
      <c r="G1985" s="2"/>
      <c r="H1985" s="3"/>
      <c r="I1985" s="3"/>
      <c r="J1985" s="3"/>
      <c r="K1985" s="3"/>
      <c r="L1985" s="3"/>
      <c r="M1985" s="3"/>
      <c r="N1985" s="4"/>
      <c r="O1985" s="2"/>
      <c r="P1985" s="3"/>
      <c r="Q1985" s="3"/>
      <c r="R1985" s="3"/>
      <c r="S1985" s="3"/>
      <c r="T1985" s="3"/>
      <c r="U1985" s="4"/>
      <c r="V1985" s="8">
        <f>ROUND(11.25,2)</f>
        <v>11.25</v>
      </c>
      <c r="W1985" s="9"/>
      <c r="X1985" s="9"/>
      <c r="Y1985" s="9"/>
      <c r="Z1985" s="9"/>
      <c r="AA1985" s="10"/>
      <c r="AB1985" s="8">
        <f>ROUND(401.45625,2)</f>
        <v>401.46</v>
      </c>
      <c r="AC1985" s="9"/>
      <c r="AD1985" s="9"/>
      <c r="AE1985" s="9"/>
      <c r="AF1985" s="10"/>
      <c r="AG1985" s="8">
        <f>ROUND(0,2)</f>
        <v>0</v>
      </c>
      <c r="AH1985" s="9"/>
      <c r="AI1985" s="9"/>
      <c r="AJ1985" s="9"/>
      <c r="AK1985" s="10"/>
    </row>
    <row r="1986" spans="1:37" x14ac:dyDescent="0.25">
      <c r="A1986" s="11"/>
      <c r="B1986" s="12"/>
      <c r="C1986" s="12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4"/>
      <c r="P1986" s="14"/>
      <c r="Q1986" s="14"/>
      <c r="R1986" s="14"/>
      <c r="S1986" s="14"/>
      <c r="T1986" s="14"/>
      <c r="U1986" s="14"/>
      <c r="V1986" s="15">
        <f>ROUND(11.25,2)</f>
        <v>11.25</v>
      </c>
      <c r="W1986" s="15"/>
      <c r="X1986" s="15"/>
      <c r="Y1986" s="15"/>
      <c r="Z1986" s="15"/>
      <c r="AA1986" s="15"/>
      <c r="AB1986" s="15">
        <f>ROUND(401.45625,2)</f>
        <v>401.46</v>
      </c>
      <c r="AC1986" s="15"/>
      <c r="AD1986" s="15"/>
      <c r="AE1986" s="15"/>
      <c r="AF1986" s="15"/>
      <c r="AG1986" s="15">
        <f>ROUND(0,2)</f>
        <v>0</v>
      </c>
      <c r="AH1986" s="15"/>
      <c r="AI1986" s="15"/>
      <c r="AJ1986" s="15"/>
      <c r="AK1986" s="16"/>
    </row>
    <row r="1987" spans="1:37" x14ac:dyDescent="0.25">
      <c r="A1987" s="11"/>
      <c r="B1987" s="12"/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4" t="s">
        <v>68</v>
      </c>
      <c r="P1987" s="14"/>
      <c r="Q1987" s="14"/>
      <c r="R1987" s="14"/>
      <c r="S1987" s="14"/>
      <c r="T1987" s="14"/>
      <c r="U1987" s="14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24"/>
    </row>
    <row r="1988" spans="1:37" x14ac:dyDescent="0.25">
      <c r="A1988" s="2"/>
      <c r="B1988" s="3"/>
      <c r="C1988" s="3"/>
      <c r="D1988" s="3"/>
      <c r="E1988" s="3"/>
      <c r="F1988" s="4"/>
      <c r="G1988" s="2"/>
      <c r="H1988" s="3"/>
      <c r="I1988" s="3"/>
      <c r="J1988" s="3"/>
      <c r="K1988" s="3"/>
      <c r="L1988" s="3"/>
      <c r="M1988" s="3"/>
      <c r="N1988" s="4"/>
      <c r="O1988" s="2"/>
      <c r="P1988" s="3"/>
      <c r="Q1988" s="3"/>
      <c r="R1988" s="3"/>
      <c r="S1988" s="3"/>
      <c r="T1988" s="3"/>
      <c r="U1988" s="4"/>
      <c r="V1988" s="8">
        <f>ROUND(10,2)</f>
        <v>10</v>
      </c>
      <c r="W1988" s="9"/>
      <c r="X1988" s="9"/>
      <c r="Y1988" s="9"/>
      <c r="Z1988" s="9"/>
      <c r="AA1988" s="10"/>
      <c r="AB1988" s="8">
        <f>ROUND(359.7,2)</f>
        <v>359.7</v>
      </c>
      <c r="AC1988" s="9"/>
      <c r="AD1988" s="9"/>
      <c r="AE1988" s="9"/>
      <c r="AF1988" s="10"/>
      <c r="AG1988" s="8">
        <f>ROUND(0,2)</f>
        <v>0</v>
      </c>
      <c r="AH1988" s="9"/>
      <c r="AI1988" s="9"/>
      <c r="AJ1988" s="9"/>
      <c r="AK1988" s="10"/>
    </row>
    <row r="1989" spans="1:37" x14ac:dyDescent="0.25">
      <c r="A1989" s="11"/>
      <c r="B1989" s="12"/>
      <c r="C1989" s="12"/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/>
      <c r="O1989" s="14"/>
      <c r="P1989" s="14"/>
      <c r="Q1989" s="14"/>
      <c r="R1989" s="14"/>
      <c r="S1989" s="14"/>
      <c r="T1989" s="14"/>
      <c r="U1989" s="14"/>
      <c r="V1989" s="15">
        <f>ROUND(10,2)</f>
        <v>10</v>
      </c>
      <c r="W1989" s="15"/>
      <c r="X1989" s="15"/>
      <c r="Y1989" s="15"/>
      <c r="Z1989" s="15"/>
      <c r="AA1989" s="15"/>
      <c r="AB1989" s="15">
        <f>ROUND(359.7,2)</f>
        <v>359.7</v>
      </c>
      <c r="AC1989" s="15"/>
      <c r="AD1989" s="15"/>
      <c r="AE1989" s="15"/>
      <c r="AF1989" s="15"/>
      <c r="AG1989" s="15">
        <f>ROUND(0,2)</f>
        <v>0</v>
      </c>
      <c r="AH1989" s="15"/>
      <c r="AI1989" s="15"/>
      <c r="AJ1989" s="15"/>
      <c r="AK1989" s="16"/>
    </row>
    <row r="1990" spans="1:37" x14ac:dyDescent="0.25">
      <c r="A1990" s="11"/>
      <c r="B1990" s="12"/>
      <c r="C1990" s="12"/>
      <c r="D1990" s="12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/>
      <c r="O1990" s="14" t="s">
        <v>77</v>
      </c>
      <c r="P1990" s="14"/>
      <c r="Q1990" s="14"/>
      <c r="R1990" s="14"/>
      <c r="S1990" s="14"/>
      <c r="T1990" s="14"/>
      <c r="U1990" s="14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24"/>
    </row>
    <row r="1991" spans="1:37" x14ac:dyDescent="0.25">
      <c r="A1991" s="2"/>
      <c r="B1991" s="3"/>
      <c r="C1991" s="3"/>
      <c r="D1991" s="3"/>
      <c r="E1991" s="3"/>
      <c r="F1991" s="4"/>
      <c r="G1991" s="2"/>
      <c r="H1991" s="3"/>
      <c r="I1991" s="3"/>
      <c r="J1991" s="3"/>
      <c r="K1991" s="3"/>
      <c r="L1991" s="3"/>
      <c r="M1991" s="3"/>
      <c r="N1991" s="4"/>
      <c r="O1991" s="2"/>
      <c r="P1991" s="3"/>
      <c r="Q1991" s="3"/>
      <c r="R1991" s="3"/>
      <c r="S1991" s="3"/>
      <c r="T1991" s="3"/>
      <c r="U1991" s="4"/>
      <c r="V1991" s="8">
        <f>ROUND(10,2)</f>
        <v>10</v>
      </c>
      <c r="W1991" s="9"/>
      <c r="X1991" s="9"/>
      <c r="Y1991" s="9"/>
      <c r="Z1991" s="9"/>
      <c r="AA1991" s="10"/>
      <c r="AB1991" s="8">
        <f>ROUND(349.2,2)</f>
        <v>349.2</v>
      </c>
      <c r="AC1991" s="9"/>
      <c r="AD1991" s="9"/>
      <c r="AE1991" s="9"/>
      <c r="AF1991" s="10"/>
      <c r="AG1991" s="8">
        <f>ROUND(0,2)</f>
        <v>0</v>
      </c>
      <c r="AH1991" s="9"/>
      <c r="AI1991" s="9"/>
      <c r="AJ1991" s="9"/>
      <c r="AK1991" s="10"/>
    </row>
    <row r="1992" spans="1:37" x14ac:dyDescent="0.25">
      <c r="A1992" s="11"/>
      <c r="B1992" s="12"/>
      <c r="C1992" s="12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4"/>
      <c r="P1992" s="14"/>
      <c r="Q1992" s="14"/>
      <c r="R1992" s="14"/>
      <c r="S1992" s="14"/>
      <c r="T1992" s="14"/>
      <c r="U1992" s="14"/>
      <c r="V1992" s="15">
        <f>ROUND(10,2)</f>
        <v>10</v>
      </c>
      <c r="W1992" s="15"/>
      <c r="X1992" s="15"/>
      <c r="Y1992" s="15"/>
      <c r="Z1992" s="15"/>
      <c r="AA1992" s="15"/>
      <c r="AB1992" s="15">
        <f>ROUND(349.2,2)</f>
        <v>349.2</v>
      </c>
      <c r="AC1992" s="15"/>
      <c r="AD1992" s="15"/>
      <c r="AE1992" s="15"/>
      <c r="AF1992" s="15"/>
      <c r="AG1992" s="15">
        <f>ROUND(0,2)</f>
        <v>0</v>
      </c>
      <c r="AH1992" s="15"/>
      <c r="AI1992" s="15"/>
      <c r="AJ1992" s="15"/>
      <c r="AK1992" s="16"/>
    </row>
    <row r="1993" spans="1:37" x14ac:dyDescent="0.25">
      <c r="A1993" s="20"/>
      <c r="B1993" s="21"/>
      <c r="C1993" s="21"/>
      <c r="D1993" s="21"/>
      <c r="E1993" s="21"/>
      <c r="F1993" s="21"/>
      <c r="G1993" s="21" t="s">
        <v>104</v>
      </c>
      <c r="H1993" s="21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  <c r="AA1993" s="21"/>
      <c r="AB1993" s="21"/>
      <c r="AC1993" s="21"/>
      <c r="AD1993" s="21"/>
      <c r="AE1993" s="21"/>
      <c r="AF1993" s="21"/>
      <c r="AG1993" s="21"/>
      <c r="AH1993" s="21"/>
      <c r="AI1993" s="21"/>
      <c r="AJ1993" s="21"/>
      <c r="AK1993" s="22"/>
    </row>
    <row r="1994" spans="1:37" x14ac:dyDescent="0.25">
      <c r="A1994" s="11"/>
      <c r="B1994" s="12"/>
      <c r="C1994" s="12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/>
      <c r="O1994" s="14" t="s">
        <v>35</v>
      </c>
      <c r="P1994" s="14"/>
      <c r="Q1994" s="14"/>
      <c r="R1994" s="14"/>
      <c r="S1994" s="14"/>
      <c r="T1994" s="14"/>
      <c r="U1994" s="14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24"/>
    </row>
    <row r="1995" spans="1:37" x14ac:dyDescent="0.25">
      <c r="A1995" s="2"/>
      <c r="B1995" s="3"/>
      <c r="C1995" s="3"/>
      <c r="D1995" s="3"/>
      <c r="E1995" s="3"/>
      <c r="F1995" s="4"/>
      <c r="G1995" s="2"/>
      <c r="H1995" s="3"/>
      <c r="I1995" s="3"/>
      <c r="J1995" s="3"/>
      <c r="K1995" s="3"/>
      <c r="L1995" s="3"/>
      <c r="M1995" s="3"/>
      <c r="N1995" s="4"/>
      <c r="O1995" s="2"/>
      <c r="P1995" s="3"/>
      <c r="Q1995" s="3"/>
      <c r="R1995" s="3"/>
      <c r="S1995" s="3"/>
      <c r="T1995" s="3"/>
      <c r="U1995" s="4"/>
      <c r="V1995" s="8">
        <f>ROUND(40,2)</f>
        <v>40</v>
      </c>
      <c r="W1995" s="9"/>
      <c r="X1995" s="9"/>
      <c r="Y1995" s="9"/>
      <c r="Z1995" s="9"/>
      <c r="AA1995" s="10"/>
      <c r="AB1995" s="8">
        <f>ROUND(951.6,2)</f>
        <v>951.6</v>
      </c>
      <c r="AC1995" s="9"/>
      <c r="AD1995" s="9"/>
      <c r="AE1995" s="9"/>
      <c r="AF1995" s="10"/>
      <c r="AG1995" s="8">
        <f>ROUND(0,2)</f>
        <v>0</v>
      </c>
      <c r="AH1995" s="9"/>
      <c r="AI1995" s="9"/>
      <c r="AJ1995" s="9"/>
      <c r="AK1995" s="10"/>
    </row>
    <row r="1996" spans="1:37" x14ac:dyDescent="0.25">
      <c r="A1996" s="11"/>
      <c r="B1996" s="12"/>
      <c r="C1996" s="12"/>
      <c r="D1996" s="12"/>
      <c r="E1996" s="12"/>
      <c r="F1996" s="12"/>
      <c r="G1996" s="12"/>
      <c r="H1996" s="12"/>
      <c r="I1996" s="12"/>
      <c r="J1996" s="12"/>
      <c r="K1996" s="12"/>
      <c r="L1996" s="12"/>
      <c r="M1996" s="12"/>
      <c r="N1996" s="12"/>
      <c r="O1996" s="14"/>
      <c r="P1996" s="14"/>
      <c r="Q1996" s="14"/>
      <c r="R1996" s="14"/>
      <c r="S1996" s="14"/>
      <c r="T1996" s="14"/>
      <c r="U1996" s="14"/>
      <c r="V1996" s="15">
        <f>ROUND(40,2)</f>
        <v>40</v>
      </c>
      <c r="W1996" s="15"/>
      <c r="X1996" s="15"/>
      <c r="Y1996" s="15"/>
      <c r="Z1996" s="15"/>
      <c r="AA1996" s="15"/>
      <c r="AB1996" s="15">
        <f>ROUND(951.6,2)</f>
        <v>951.6</v>
      </c>
      <c r="AC1996" s="15"/>
      <c r="AD1996" s="15"/>
      <c r="AE1996" s="15"/>
      <c r="AF1996" s="15"/>
      <c r="AG1996" s="15">
        <f>ROUND(0,2)</f>
        <v>0</v>
      </c>
      <c r="AH1996" s="15"/>
      <c r="AI1996" s="15"/>
      <c r="AJ1996" s="15"/>
      <c r="AK1996" s="16"/>
    </row>
    <row r="1997" spans="1:37" x14ac:dyDescent="0.25">
      <c r="A1997" s="11"/>
      <c r="B1997" s="12"/>
      <c r="C1997" s="12"/>
      <c r="D1997" s="12"/>
      <c r="E1997" s="12"/>
      <c r="F1997" s="12"/>
      <c r="G1997" s="12"/>
      <c r="H1997" s="12"/>
      <c r="I1997" s="12"/>
      <c r="J1997" s="12"/>
      <c r="K1997" s="12"/>
      <c r="L1997" s="12"/>
      <c r="M1997" s="12"/>
      <c r="N1997" s="12"/>
      <c r="O1997" s="14" t="s">
        <v>60</v>
      </c>
      <c r="P1997" s="14"/>
      <c r="Q1997" s="14"/>
      <c r="R1997" s="14"/>
      <c r="S1997" s="14"/>
      <c r="T1997" s="14"/>
      <c r="U1997" s="14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24"/>
    </row>
    <row r="1998" spans="1:37" x14ac:dyDescent="0.25">
      <c r="A1998" s="2"/>
      <c r="B1998" s="3"/>
      <c r="C1998" s="3"/>
      <c r="D1998" s="3"/>
      <c r="E1998" s="3"/>
      <c r="F1998" s="4"/>
      <c r="G1998" s="2"/>
      <c r="H1998" s="3"/>
      <c r="I1998" s="3"/>
      <c r="J1998" s="3"/>
      <c r="K1998" s="3"/>
      <c r="L1998" s="3"/>
      <c r="M1998" s="3"/>
      <c r="N1998" s="4"/>
      <c r="O1998" s="2"/>
      <c r="P1998" s="3"/>
      <c r="Q1998" s="3"/>
      <c r="R1998" s="3"/>
      <c r="S1998" s="3"/>
      <c r="T1998" s="3"/>
      <c r="U1998" s="4"/>
      <c r="V1998" s="8">
        <f>ROUND(40,2)</f>
        <v>40</v>
      </c>
      <c r="W1998" s="9"/>
      <c r="X1998" s="9"/>
      <c r="Y1998" s="9"/>
      <c r="Z1998" s="9"/>
      <c r="AA1998" s="10"/>
      <c r="AB1998" s="8">
        <f>ROUND(931.2,2)</f>
        <v>931.2</v>
      </c>
      <c r="AC1998" s="9"/>
      <c r="AD1998" s="9"/>
      <c r="AE1998" s="9"/>
      <c r="AF1998" s="10"/>
      <c r="AG1998" s="8">
        <f>ROUND(0,2)</f>
        <v>0</v>
      </c>
      <c r="AH1998" s="9"/>
      <c r="AI1998" s="9"/>
      <c r="AJ1998" s="9"/>
      <c r="AK1998" s="10"/>
    </row>
    <row r="1999" spans="1:37" x14ac:dyDescent="0.25">
      <c r="A1999" s="11"/>
      <c r="B1999" s="12"/>
      <c r="C1999" s="12"/>
      <c r="D1999" s="12"/>
      <c r="E1999" s="12"/>
      <c r="F1999" s="12"/>
      <c r="G1999" s="12"/>
      <c r="H1999" s="12"/>
      <c r="I1999" s="12"/>
      <c r="J1999" s="12"/>
      <c r="K1999" s="12"/>
      <c r="L1999" s="12"/>
      <c r="M1999" s="12"/>
      <c r="N1999" s="12"/>
      <c r="O1999" s="14"/>
      <c r="P1999" s="14"/>
      <c r="Q1999" s="14"/>
      <c r="R1999" s="14"/>
      <c r="S1999" s="14"/>
      <c r="T1999" s="14"/>
      <c r="U1999" s="14"/>
      <c r="V1999" s="15">
        <f>ROUND(40,2)</f>
        <v>40</v>
      </c>
      <c r="W1999" s="15"/>
      <c r="X1999" s="15"/>
      <c r="Y1999" s="15"/>
      <c r="Z1999" s="15"/>
      <c r="AA1999" s="15"/>
      <c r="AB1999" s="15">
        <f>ROUND(931.2,2)</f>
        <v>931.2</v>
      </c>
      <c r="AC1999" s="15"/>
      <c r="AD1999" s="15"/>
      <c r="AE1999" s="15"/>
      <c r="AF1999" s="15"/>
      <c r="AG1999" s="15">
        <f>ROUND(0,2)</f>
        <v>0</v>
      </c>
      <c r="AH1999" s="15"/>
      <c r="AI1999" s="15"/>
      <c r="AJ1999" s="15"/>
      <c r="AK1999" s="16"/>
    </row>
    <row r="2000" spans="1:37" x14ac:dyDescent="0.25">
      <c r="A2000" s="11"/>
      <c r="B2000" s="12"/>
      <c r="C2000" s="12"/>
      <c r="D2000" s="12"/>
      <c r="E2000" s="12"/>
      <c r="F2000" s="12"/>
      <c r="G2000" s="12"/>
      <c r="H2000" s="12"/>
      <c r="I2000" s="12"/>
      <c r="J2000" s="12"/>
      <c r="K2000" s="12"/>
      <c r="L2000" s="12"/>
      <c r="M2000" s="12"/>
      <c r="N2000" s="12"/>
      <c r="O2000" s="14" t="s">
        <v>63</v>
      </c>
      <c r="P2000" s="14"/>
      <c r="Q2000" s="14"/>
      <c r="R2000" s="14"/>
      <c r="S2000" s="14"/>
      <c r="T2000" s="14"/>
      <c r="U2000" s="14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24"/>
    </row>
    <row r="2001" spans="1:37" x14ac:dyDescent="0.25">
      <c r="A2001" s="2"/>
      <c r="B2001" s="3"/>
      <c r="C2001" s="3"/>
      <c r="D2001" s="3"/>
      <c r="E2001" s="3"/>
      <c r="F2001" s="4"/>
      <c r="G2001" s="2"/>
      <c r="H2001" s="3"/>
      <c r="I2001" s="3"/>
      <c r="J2001" s="3"/>
      <c r="K2001" s="3"/>
      <c r="L2001" s="3"/>
      <c r="M2001" s="3"/>
      <c r="N2001" s="4"/>
      <c r="O2001" s="2"/>
      <c r="P2001" s="3"/>
      <c r="Q2001" s="3"/>
      <c r="R2001" s="3"/>
      <c r="S2001" s="3"/>
      <c r="T2001" s="3"/>
      <c r="U2001" s="4"/>
      <c r="V2001" s="8">
        <f>ROUND(40,2)</f>
        <v>40</v>
      </c>
      <c r="W2001" s="9"/>
      <c r="X2001" s="9"/>
      <c r="Y2001" s="9"/>
      <c r="Z2001" s="9"/>
      <c r="AA2001" s="10"/>
      <c r="AB2001" s="8">
        <f>ROUND(931.2,2)</f>
        <v>931.2</v>
      </c>
      <c r="AC2001" s="9"/>
      <c r="AD2001" s="9"/>
      <c r="AE2001" s="9"/>
      <c r="AF2001" s="10"/>
      <c r="AG2001" s="8">
        <f>ROUND(0,2)</f>
        <v>0</v>
      </c>
      <c r="AH2001" s="9"/>
      <c r="AI2001" s="9"/>
      <c r="AJ2001" s="9"/>
      <c r="AK2001" s="10"/>
    </row>
    <row r="2002" spans="1:37" x14ac:dyDescent="0.25">
      <c r="A2002" s="11"/>
      <c r="B2002" s="12"/>
      <c r="C2002" s="12"/>
      <c r="D2002" s="12"/>
      <c r="E2002" s="12"/>
      <c r="F2002" s="12"/>
      <c r="G2002" s="12"/>
      <c r="H2002" s="12"/>
      <c r="I2002" s="12"/>
      <c r="J2002" s="12"/>
      <c r="K2002" s="12"/>
      <c r="L2002" s="12"/>
      <c r="M2002" s="12"/>
      <c r="N2002" s="12"/>
      <c r="O2002" s="14"/>
      <c r="P2002" s="14"/>
      <c r="Q2002" s="14"/>
      <c r="R2002" s="14"/>
      <c r="S2002" s="14"/>
      <c r="T2002" s="14"/>
      <c r="U2002" s="14"/>
      <c r="V2002" s="15">
        <f>ROUND(40,2)</f>
        <v>40</v>
      </c>
      <c r="W2002" s="15"/>
      <c r="X2002" s="15"/>
      <c r="Y2002" s="15"/>
      <c r="Z2002" s="15"/>
      <c r="AA2002" s="15"/>
      <c r="AB2002" s="15">
        <f>ROUND(931.2,2)</f>
        <v>931.2</v>
      </c>
      <c r="AC2002" s="15"/>
      <c r="AD2002" s="15"/>
      <c r="AE2002" s="15"/>
      <c r="AF2002" s="15"/>
      <c r="AG2002" s="15">
        <f>ROUND(0,2)</f>
        <v>0</v>
      </c>
      <c r="AH2002" s="15"/>
      <c r="AI2002" s="15"/>
      <c r="AJ2002" s="15"/>
      <c r="AK2002" s="16"/>
    </row>
    <row r="2003" spans="1:37" x14ac:dyDescent="0.25">
      <c r="A2003" s="11"/>
      <c r="B2003" s="12"/>
      <c r="C2003" s="12"/>
      <c r="D2003" s="12"/>
      <c r="E2003" s="12"/>
      <c r="F2003" s="12"/>
      <c r="G2003" s="12"/>
      <c r="H2003" s="12"/>
      <c r="I2003" s="12"/>
      <c r="J2003" s="12"/>
      <c r="K2003" s="12"/>
      <c r="L2003" s="12"/>
      <c r="M2003" s="12"/>
      <c r="N2003" s="12"/>
      <c r="O2003" s="14" t="s">
        <v>64</v>
      </c>
      <c r="P2003" s="14"/>
      <c r="Q2003" s="14"/>
      <c r="R2003" s="14"/>
      <c r="S2003" s="14"/>
      <c r="T2003" s="14"/>
      <c r="U2003" s="14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24"/>
    </row>
    <row r="2004" spans="1:37" x14ac:dyDescent="0.25">
      <c r="A2004" s="2"/>
      <c r="B2004" s="3"/>
      <c r="C2004" s="3"/>
      <c r="D2004" s="3"/>
      <c r="E2004" s="3"/>
      <c r="F2004" s="4"/>
      <c r="G2004" s="2"/>
      <c r="H2004" s="3"/>
      <c r="I2004" s="3"/>
      <c r="J2004" s="3"/>
      <c r="K2004" s="3"/>
      <c r="L2004" s="3"/>
      <c r="M2004" s="3"/>
      <c r="N2004" s="4"/>
      <c r="O2004" s="2"/>
      <c r="P2004" s="3"/>
      <c r="Q2004" s="3"/>
      <c r="R2004" s="3"/>
      <c r="S2004" s="3"/>
      <c r="T2004" s="3"/>
      <c r="U2004" s="4"/>
      <c r="V2004" s="8">
        <f>ROUND(40,2)</f>
        <v>40</v>
      </c>
      <c r="W2004" s="9"/>
      <c r="X2004" s="9"/>
      <c r="Y2004" s="9"/>
      <c r="Z2004" s="9"/>
      <c r="AA2004" s="10"/>
      <c r="AB2004" s="8">
        <f>ROUND(951.6,2)</f>
        <v>951.6</v>
      </c>
      <c r="AC2004" s="9"/>
      <c r="AD2004" s="9"/>
      <c r="AE2004" s="9"/>
      <c r="AF2004" s="10"/>
      <c r="AG2004" s="8">
        <f>ROUND(0,2)</f>
        <v>0</v>
      </c>
      <c r="AH2004" s="9"/>
      <c r="AI2004" s="9"/>
      <c r="AJ2004" s="9"/>
      <c r="AK2004" s="10"/>
    </row>
    <row r="2005" spans="1:37" x14ac:dyDescent="0.25">
      <c r="A2005" s="11"/>
      <c r="B2005" s="12"/>
      <c r="C2005" s="12"/>
      <c r="D2005" s="12"/>
      <c r="E2005" s="12"/>
      <c r="F2005" s="12"/>
      <c r="G2005" s="12"/>
      <c r="H2005" s="12"/>
      <c r="I2005" s="12"/>
      <c r="J2005" s="12"/>
      <c r="K2005" s="12"/>
      <c r="L2005" s="12"/>
      <c r="M2005" s="12"/>
      <c r="N2005" s="12"/>
      <c r="O2005" s="14"/>
      <c r="P2005" s="14"/>
      <c r="Q2005" s="14"/>
      <c r="R2005" s="14"/>
      <c r="S2005" s="14"/>
      <c r="T2005" s="14"/>
      <c r="U2005" s="14"/>
      <c r="V2005" s="15">
        <f>ROUND(40,2)</f>
        <v>40</v>
      </c>
      <c r="W2005" s="15"/>
      <c r="X2005" s="15"/>
      <c r="Y2005" s="15"/>
      <c r="Z2005" s="15"/>
      <c r="AA2005" s="15"/>
      <c r="AB2005" s="15">
        <f>ROUND(951.6,2)</f>
        <v>951.6</v>
      </c>
      <c r="AC2005" s="15"/>
      <c r="AD2005" s="15"/>
      <c r="AE2005" s="15"/>
      <c r="AF2005" s="15"/>
      <c r="AG2005" s="15">
        <f>ROUND(0,2)</f>
        <v>0</v>
      </c>
      <c r="AH2005" s="15"/>
      <c r="AI2005" s="15"/>
      <c r="AJ2005" s="15"/>
      <c r="AK2005" s="16"/>
    </row>
    <row r="2006" spans="1:37" x14ac:dyDescent="0.25">
      <c r="A2006" s="11"/>
      <c r="B2006" s="12"/>
      <c r="C2006" s="12"/>
      <c r="D2006" s="12"/>
      <c r="E2006" s="12"/>
      <c r="F2006" s="12"/>
      <c r="G2006" s="12"/>
      <c r="H2006" s="12"/>
      <c r="I2006" s="12"/>
      <c r="J2006" s="12"/>
      <c r="K2006" s="12"/>
      <c r="L2006" s="12"/>
      <c r="M2006" s="12"/>
      <c r="N2006" s="12"/>
      <c r="O2006" s="14" t="s">
        <v>68</v>
      </c>
      <c r="P2006" s="14"/>
      <c r="Q2006" s="14"/>
      <c r="R2006" s="14"/>
      <c r="S2006" s="14"/>
      <c r="T2006" s="14"/>
      <c r="U2006" s="14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12"/>
      <c r="AI2006" s="12"/>
      <c r="AJ2006" s="12"/>
      <c r="AK2006" s="24"/>
    </row>
    <row r="2007" spans="1:37" x14ac:dyDescent="0.25">
      <c r="A2007" s="2"/>
      <c r="B2007" s="3"/>
      <c r="C2007" s="3"/>
      <c r="D2007" s="3"/>
      <c r="E2007" s="3"/>
      <c r="F2007" s="4"/>
      <c r="G2007" s="2"/>
      <c r="H2007" s="3"/>
      <c r="I2007" s="3"/>
      <c r="J2007" s="3"/>
      <c r="K2007" s="3"/>
      <c r="L2007" s="3"/>
      <c r="M2007" s="3"/>
      <c r="N2007" s="4"/>
      <c r="O2007" s="2"/>
      <c r="P2007" s="3"/>
      <c r="Q2007" s="3"/>
      <c r="R2007" s="3"/>
      <c r="S2007" s="3"/>
      <c r="T2007" s="3"/>
      <c r="U2007" s="4"/>
      <c r="V2007" s="8">
        <f>ROUND(40,2)</f>
        <v>40</v>
      </c>
      <c r="W2007" s="9"/>
      <c r="X2007" s="9"/>
      <c r="Y2007" s="9"/>
      <c r="Z2007" s="9"/>
      <c r="AA2007" s="10"/>
      <c r="AB2007" s="8">
        <f>ROUND(959.2,2)</f>
        <v>959.2</v>
      </c>
      <c r="AC2007" s="9"/>
      <c r="AD2007" s="9"/>
      <c r="AE2007" s="9"/>
      <c r="AF2007" s="10"/>
      <c r="AG2007" s="8">
        <f>ROUND(0,2)</f>
        <v>0</v>
      </c>
      <c r="AH2007" s="9"/>
      <c r="AI2007" s="9"/>
      <c r="AJ2007" s="9"/>
      <c r="AK2007" s="10"/>
    </row>
    <row r="2008" spans="1:37" x14ac:dyDescent="0.25">
      <c r="A2008" s="11"/>
      <c r="B2008" s="12"/>
      <c r="C2008" s="12"/>
      <c r="D2008" s="12"/>
      <c r="E2008" s="12"/>
      <c r="F2008" s="12"/>
      <c r="G2008" s="12"/>
      <c r="H2008" s="12"/>
      <c r="I2008" s="12"/>
      <c r="J2008" s="12"/>
      <c r="K2008" s="12"/>
      <c r="L2008" s="12"/>
      <c r="M2008" s="12"/>
      <c r="N2008" s="12"/>
      <c r="O2008" s="14"/>
      <c r="P2008" s="14"/>
      <c r="Q2008" s="14"/>
      <c r="R2008" s="14"/>
      <c r="S2008" s="14"/>
      <c r="T2008" s="14"/>
      <c r="U2008" s="14"/>
      <c r="V2008" s="15">
        <f>ROUND(40,2)</f>
        <v>40</v>
      </c>
      <c r="W2008" s="15"/>
      <c r="X2008" s="15"/>
      <c r="Y2008" s="15"/>
      <c r="Z2008" s="15"/>
      <c r="AA2008" s="15"/>
      <c r="AB2008" s="15">
        <f>ROUND(959.2,2)</f>
        <v>959.2</v>
      </c>
      <c r="AC2008" s="15"/>
      <c r="AD2008" s="15"/>
      <c r="AE2008" s="15"/>
      <c r="AF2008" s="15"/>
      <c r="AG2008" s="15">
        <f>ROUND(0,2)</f>
        <v>0</v>
      </c>
      <c r="AH2008" s="15"/>
      <c r="AI2008" s="15"/>
      <c r="AJ2008" s="15"/>
      <c r="AK2008" s="16"/>
    </row>
    <row r="2009" spans="1:37" x14ac:dyDescent="0.25">
      <c r="A2009" s="11"/>
      <c r="B2009" s="12"/>
      <c r="C2009" s="12"/>
      <c r="D2009" s="12"/>
      <c r="E2009" s="12"/>
      <c r="F2009" s="12"/>
      <c r="G2009" s="12"/>
      <c r="H2009" s="12"/>
      <c r="I2009" s="12"/>
      <c r="J2009" s="12"/>
      <c r="K2009" s="12"/>
      <c r="L2009" s="12"/>
      <c r="M2009" s="12"/>
      <c r="N2009" s="12"/>
      <c r="O2009" s="14" t="s">
        <v>77</v>
      </c>
      <c r="P2009" s="14"/>
      <c r="Q2009" s="14"/>
      <c r="R2009" s="14"/>
      <c r="S2009" s="14"/>
      <c r="T2009" s="14"/>
      <c r="U2009" s="14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2"/>
      <c r="AI2009" s="12"/>
      <c r="AJ2009" s="12"/>
      <c r="AK2009" s="24"/>
    </row>
    <row r="2010" spans="1:37" x14ac:dyDescent="0.25">
      <c r="A2010" s="2"/>
      <c r="B2010" s="3"/>
      <c r="C2010" s="3"/>
      <c r="D2010" s="3"/>
      <c r="E2010" s="3"/>
      <c r="F2010" s="4"/>
      <c r="G2010" s="2"/>
      <c r="H2010" s="3"/>
      <c r="I2010" s="3"/>
      <c r="J2010" s="3"/>
      <c r="K2010" s="3"/>
      <c r="L2010" s="3"/>
      <c r="M2010" s="3"/>
      <c r="N2010" s="4"/>
      <c r="O2010" s="2"/>
      <c r="P2010" s="3"/>
      <c r="Q2010" s="3"/>
      <c r="R2010" s="3"/>
      <c r="S2010" s="3"/>
      <c r="T2010" s="3"/>
      <c r="U2010" s="4"/>
      <c r="V2010" s="8">
        <f>ROUND(40,2)</f>
        <v>40</v>
      </c>
      <c r="W2010" s="9"/>
      <c r="X2010" s="9"/>
      <c r="Y2010" s="9"/>
      <c r="Z2010" s="9"/>
      <c r="AA2010" s="10"/>
      <c r="AB2010" s="8">
        <f>ROUND(931.2,2)</f>
        <v>931.2</v>
      </c>
      <c r="AC2010" s="9"/>
      <c r="AD2010" s="9"/>
      <c r="AE2010" s="9"/>
      <c r="AF2010" s="10"/>
      <c r="AG2010" s="8">
        <f>ROUND(0,2)</f>
        <v>0</v>
      </c>
      <c r="AH2010" s="9"/>
      <c r="AI2010" s="9"/>
      <c r="AJ2010" s="9"/>
      <c r="AK2010" s="10"/>
    </row>
    <row r="2011" spans="1:37" x14ac:dyDescent="0.25">
      <c r="A2011" s="11"/>
      <c r="B2011" s="12"/>
      <c r="C2011" s="12"/>
      <c r="D2011" s="12"/>
      <c r="E2011" s="12"/>
      <c r="F2011" s="12"/>
      <c r="G2011" s="12"/>
      <c r="H2011" s="12"/>
      <c r="I2011" s="12"/>
      <c r="J2011" s="12"/>
      <c r="K2011" s="12"/>
      <c r="L2011" s="12"/>
      <c r="M2011" s="12"/>
      <c r="N2011" s="12"/>
      <c r="O2011" s="14"/>
      <c r="P2011" s="14"/>
      <c r="Q2011" s="14"/>
      <c r="R2011" s="14"/>
      <c r="S2011" s="14"/>
      <c r="T2011" s="14"/>
      <c r="U2011" s="14"/>
      <c r="V2011" s="15">
        <f>ROUND(40,2)</f>
        <v>40</v>
      </c>
      <c r="W2011" s="15"/>
      <c r="X2011" s="15"/>
      <c r="Y2011" s="15"/>
      <c r="Z2011" s="15"/>
      <c r="AA2011" s="15"/>
      <c r="AB2011" s="15">
        <f>ROUND(931.2,2)</f>
        <v>931.2</v>
      </c>
      <c r="AC2011" s="15"/>
      <c r="AD2011" s="15"/>
      <c r="AE2011" s="15"/>
      <c r="AF2011" s="15"/>
      <c r="AG2011" s="15">
        <f>ROUND(0,2)</f>
        <v>0</v>
      </c>
      <c r="AH2011" s="15"/>
      <c r="AI2011" s="15"/>
      <c r="AJ2011" s="15"/>
      <c r="AK2011" s="16"/>
    </row>
    <row r="2012" spans="1:37" x14ac:dyDescent="0.25">
      <c r="A2012" s="20" t="s">
        <v>123</v>
      </c>
      <c r="B2012" s="21"/>
      <c r="C2012" s="21"/>
      <c r="D2012" s="21"/>
      <c r="E2012" s="21"/>
      <c r="F2012" s="21"/>
      <c r="G2012" s="21"/>
      <c r="H2012" s="21"/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  <c r="T2012" s="21"/>
      <c r="U2012" s="21"/>
      <c r="V2012" s="21"/>
      <c r="W2012" s="21"/>
      <c r="X2012" s="21"/>
      <c r="Y2012" s="21"/>
      <c r="Z2012" s="21"/>
      <c r="AA2012" s="21"/>
      <c r="AB2012" s="21"/>
      <c r="AC2012" s="21"/>
      <c r="AD2012" s="21"/>
      <c r="AE2012" s="21"/>
      <c r="AF2012" s="21"/>
      <c r="AG2012" s="21"/>
      <c r="AH2012" s="21"/>
      <c r="AI2012" s="21"/>
      <c r="AJ2012" s="21"/>
      <c r="AK2012" s="22"/>
    </row>
    <row r="2013" spans="1:37" x14ac:dyDescent="0.25">
      <c r="A2013" s="20"/>
      <c r="B2013" s="21"/>
      <c r="C2013" s="21"/>
      <c r="D2013" s="21"/>
      <c r="E2013" s="21"/>
      <c r="F2013" s="21"/>
      <c r="G2013" s="21" t="s">
        <v>110</v>
      </c>
      <c r="H2013" s="21"/>
      <c r="I2013" s="21"/>
      <c r="J2013" s="21"/>
      <c r="K2013" s="21"/>
      <c r="L2013" s="21"/>
      <c r="M2013" s="21"/>
      <c r="N2013" s="21"/>
      <c r="O2013" s="21"/>
      <c r="P2013" s="21"/>
      <c r="Q2013" s="21"/>
      <c r="R2013" s="21"/>
      <c r="S2013" s="21"/>
      <c r="T2013" s="21"/>
      <c r="U2013" s="21"/>
      <c r="V2013" s="21"/>
      <c r="W2013" s="21"/>
      <c r="X2013" s="21"/>
      <c r="Y2013" s="21"/>
      <c r="Z2013" s="21"/>
      <c r="AA2013" s="21"/>
      <c r="AB2013" s="21"/>
      <c r="AC2013" s="21"/>
      <c r="AD2013" s="21"/>
      <c r="AE2013" s="21"/>
      <c r="AF2013" s="21"/>
      <c r="AG2013" s="21"/>
      <c r="AH2013" s="21"/>
      <c r="AI2013" s="21"/>
      <c r="AJ2013" s="21"/>
      <c r="AK2013" s="22"/>
    </row>
    <row r="2014" spans="1:37" x14ac:dyDescent="0.25">
      <c r="A2014" s="11"/>
      <c r="B2014" s="12"/>
      <c r="C2014" s="12"/>
      <c r="D2014" s="12"/>
      <c r="E2014" s="12"/>
      <c r="F2014" s="12"/>
      <c r="G2014" s="12"/>
      <c r="H2014" s="12"/>
      <c r="I2014" s="12"/>
      <c r="J2014" s="12"/>
      <c r="K2014" s="12"/>
      <c r="L2014" s="12"/>
      <c r="M2014" s="12"/>
      <c r="N2014" s="12"/>
      <c r="O2014" s="14" t="s">
        <v>34</v>
      </c>
      <c r="P2014" s="14"/>
      <c r="Q2014" s="14"/>
      <c r="R2014" s="14"/>
      <c r="S2014" s="14"/>
      <c r="T2014" s="14"/>
      <c r="U2014" s="14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12"/>
      <c r="AI2014" s="12"/>
      <c r="AJ2014" s="12"/>
      <c r="AK2014" s="24"/>
    </row>
    <row r="2015" spans="1:37" x14ac:dyDescent="0.25">
      <c r="A2015" s="2"/>
      <c r="B2015" s="3"/>
      <c r="C2015" s="3"/>
      <c r="D2015" s="3"/>
      <c r="E2015" s="3"/>
      <c r="F2015" s="4"/>
      <c r="G2015" s="2"/>
      <c r="H2015" s="3"/>
      <c r="I2015" s="3"/>
      <c r="J2015" s="3"/>
      <c r="K2015" s="3"/>
      <c r="L2015" s="3"/>
      <c r="M2015" s="3"/>
      <c r="N2015" s="4"/>
      <c r="O2015" s="2"/>
      <c r="P2015" s="3"/>
      <c r="Q2015" s="3"/>
      <c r="R2015" s="3"/>
      <c r="S2015" s="3"/>
      <c r="T2015" s="3"/>
      <c r="U2015" s="4"/>
      <c r="V2015" s="8">
        <f>ROUND(40,2)</f>
        <v>40</v>
      </c>
      <c r="W2015" s="9"/>
      <c r="X2015" s="9"/>
      <c r="Y2015" s="9"/>
      <c r="Z2015" s="9"/>
      <c r="AA2015" s="10"/>
      <c r="AB2015" s="8">
        <f>ROUND(980,2)</f>
        <v>980</v>
      </c>
      <c r="AC2015" s="9"/>
      <c r="AD2015" s="9"/>
      <c r="AE2015" s="9"/>
      <c r="AF2015" s="10"/>
      <c r="AG2015" s="8">
        <f>ROUND(0,2)</f>
        <v>0</v>
      </c>
      <c r="AH2015" s="9"/>
      <c r="AI2015" s="9"/>
      <c r="AJ2015" s="9"/>
      <c r="AK2015" s="10"/>
    </row>
    <row r="2016" spans="1:37" x14ac:dyDescent="0.25">
      <c r="A2016" s="11"/>
      <c r="B2016" s="12"/>
      <c r="C2016" s="12"/>
      <c r="D2016" s="12"/>
      <c r="E2016" s="12"/>
      <c r="F2016" s="12"/>
      <c r="G2016" s="12"/>
      <c r="H2016" s="12"/>
      <c r="I2016" s="12"/>
      <c r="J2016" s="12"/>
      <c r="K2016" s="12"/>
      <c r="L2016" s="12"/>
      <c r="M2016" s="12"/>
      <c r="N2016" s="12"/>
      <c r="O2016" s="14"/>
      <c r="P2016" s="14"/>
      <c r="Q2016" s="14"/>
      <c r="R2016" s="14"/>
      <c r="S2016" s="14"/>
      <c r="T2016" s="14"/>
      <c r="U2016" s="14"/>
      <c r="V2016" s="15">
        <f>ROUND(40,2)</f>
        <v>40</v>
      </c>
      <c r="W2016" s="15"/>
      <c r="X2016" s="15"/>
      <c r="Y2016" s="15"/>
      <c r="Z2016" s="15"/>
      <c r="AA2016" s="15"/>
      <c r="AB2016" s="15">
        <f>ROUND(980,2)</f>
        <v>980</v>
      </c>
      <c r="AC2016" s="15"/>
      <c r="AD2016" s="15"/>
      <c r="AE2016" s="15"/>
      <c r="AF2016" s="15"/>
      <c r="AG2016" s="15">
        <f>ROUND(0,2)</f>
        <v>0</v>
      </c>
      <c r="AH2016" s="15"/>
      <c r="AI2016" s="15"/>
      <c r="AJ2016" s="15"/>
      <c r="AK2016" s="16"/>
    </row>
    <row r="2017" spans="1:37" x14ac:dyDescent="0.25">
      <c r="A2017" s="11"/>
      <c r="B2017" s="12"/>
      <c r="C2017" s="12"/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  <c r="N2017" s="12"/>
      <c r="O2017" s="14" t="s">
        <v>40</v>
      </c>
      <c r="P2017" s="14"/>
      <c r="Q2017" s="14"/>
      <c r="R2017" s="14"/>
      <c r="S2017" s="14"/>
      <c r="T2017" s="14"/>
      <c r="U2017" s="14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  <c r="AG2017" s="12"/>
      <c r="AH2017" s="12"/>
      <c r="AI2017" s="12"/>
      <c r="AJ2017" s="12"/>
      <c r="AK2017" s="24"/>
    </row>
    <row r="2018" spans="1:37" x14ac:dyDescent="0.25">
      <c r="A2018" s="2"/>
      <c r="B2018" s="3"/>
      <c r="C2018" s="3"/>
      <c r="D2018" s="3"/>
      <c r="E2018" s="3"/>
      <c r="F2018" s="4"/>
      <c r="G2018" s="2"/>
      <c r="H2018" s="3"/>
      <c r="I2018" s="3"/>
      <c r="J2018" s="3"/>
      <c r="K2018" s="3"/>
      <c r="L2018" s="3"/>
      <c r="M2018" s="3"/>
      <c r="N2018" s="4"/>
      <c r="O2018" s="2"/>
      <c r="P2018" s="3"/>
      <c r="Q2018" s="3"/>
      <c r="R2018" s="3"/>
      <c r="S2018" s="3"/>
      <c r="T2018" s="3"/>
      <c r="U2018" s="4"/>
      <c r="V2018" s="8">
        <f>ROUND(40,2)</f>
        <v>40</v>
      </c>
      <c r="W2018" s="9"/>
      <c r="X2018" s="9"/>
      <c r="Y2018" s="9"/>
      <c r="Z2018" s="9"/>
      <c r="AA2018" s="10"/>
      <c r="AB2018" s="8">
        <f>ROUND(980,2)</f>
        <v>980</v>
      </c>
      <c r="AC2018" s="9"/>
      <c r="AD2018" s="9"/>
      <c r="AE2018" s="9"/>
      <c r="AF2018" s="10"/>
      <c r="AG2018" s="8">
        <f>ROUND(0,2)</f>
        <v>0</v>
      </c>
      <c r="AH2018" s="9"/>
      <c r="AI2018" s="9"/>
      <c r="AJ2018" s="9"/>
      <c r="AK2018" s="10"/>
    </row>
    <row r="2019" spans="1:37" x14ac:dyDescent="0.25">
      <c r="A2019" s="11"/>
      <c r="B2019" s="12"/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/>
      <c r="O2019" s="14"/>
      <c r="P2019" s="14"/>
      <c r="Q2019" s="14"/>
      <c r="R2019" s="14"/>
      <c r="S2019" s="14"/>
      <c r="T2019" s="14"/>
      <c r="U2019" s="14"/>
      <c r="V2019" s="15">
        <f>ROUND(40,2)</f>
        <v>40</v>
      </c>
      <c r="W2019" s="15"/>
      <c r="X2019" s="15"/>
      <c r="Y2019" s="15"/>
      <c r="Z2019" s="15"/>
      <c r="AA2019" s="15"/>
      <c r="AB2019" s="15">
        <f>ROUND(980,2)</f>
        <v>980</v>
      </c>
      <c r="AC2019" s="15"/>
      <c r="AD2019" s="15"/>
      <c r="AE2019" s="15"/>
      <c r="AF2019" s="15"/>
      <c r="AG2019" s="15">
        <f>ROUND(0,2)</f>
        <v>0</v>
      </c>
      <c r="AH2019" s="15"/>
      <c r="AI2019" s="15"/>
      <c r="AJ2019" s="15"/>
      <c r="AK2019" s="16"/>
    </row>
    <row r="2020" spans="1:37" x14ac:dyDescent="0.25">
      <c r="A2020" s="11"/>
      <c r="B2020" s="12"/>
      <c r="C2020" s="12"/>
      <c r="D2020" s="12"/>
      <c r="E2020" s="12"/>
      <c r="F2020" s="12"/>
      <c r="G2020" s="12"/>
      <c r="H2020" s="12"/>
      <c r="I2020" s="12"/>
      <c r="J2020" s="12"/>
      <c r="K2020" s="12"/>
      <c r="L2020" s="12"/>
      <c r="M2020" s="12"/>
      <c r="N2020" s="12"/>
      <c r="O2020" s="14" t="s">
        <v>42</v>
      </c>
      <c r="P2020" s="14"/>
      <c r="Q2020" s="14"/>
      <c r="R2020" s="14"/>
      <c r="S2020" s="14"/>
      <c r="T2020" s="14"/>
      <c r="U2020" s="14"/>
      <c r="V2020" s="12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  <c r="AG2020" s="12"/>
      <c r="AH2020" s="12"/>
      <c r="AI2020" s="12"/>
      <c r="AJ2020" s="12"/>
      <c r="AK2020" s="24"/>
    </row>
    <row r="2021" spans="1:37" x14ac:dyDescent="0.25">
      <c r="A2021" s="2"/>
      <c r="B2021" s="3"/>
      <c r="C2021" s="3"/>
      <c r="D2021" s="3"/>
      <c r="E2021" s="3"/>
      <c r="F2021" s="4"/>
      <c r="G2021" s="2"/>
      <c r="H2021" s="3"/>
      <c r="I2021" s="3"/>
      <c r="J2021" s="3"/>
      <c r="K2021" s="3"/>
      <c r="L2021" s="3"/>
      <c r="M2021" s="3"/>
      <c r="N2021" s="4"/>
      <c r="O2021" s="2"/>
      <c r="P2021" s="3"/>
      <c r="Q2021" s="3"/>
      <c r="R2021" s="3"/>
      <c r="S2021" s="3"/>
      <c r="T2021" s="3"/>
      <c r="U2021" s="4"/>
      <c r="V2021" s="8">
        <f>ROUND(40,2)</f>
        <v>40</v>
      </c>
      <c r="W2021" s="9"/>
      <c r="X2021" s="9"/>
      <c r="Y2021" s="9"/>
      <c r="Z2021" s="9"/>
      <c r="AA2021" s="10"/>
      <c r="AB2021" s="8">
        <f>ROUND(980,2)</f>
        <v>980</v>
      </c>
      <c r="AC2021" s="9"/>
      <c r="AD2021" s="9"/>
      <c r="AE2021" s="9"/>
      <c r="AF2021" s="10"/>
      <c r="AG2021" s="8">
        <f>ROUND(0,2)</f>
        <v>0</v>
      </c>
      <c r="AH2021" s="9"/>
      <c r="AI2021" s="9"/>
      <c r="AJ2021" s="9"/>
      <c r="AK2021" s="10"/>
    </row>
    <row r="2022" spans="1:37" x14ac:dyDescent="0.25">
      <c r="A2022" s="11"/>
      <c r="B2022" s="12"/>
      <c r="C2022" s="12"/>
      <c r="D2022" s="12"/>
      <c r="E2022" s="12"/>
      <c r="F2022" s="12"/>
      <c r="G2022" s="12"/>
      <c r="H2022" s="12"/>
      <c r="I2022" s="12"/>
      <c r="J2022" s="12"/>
      <c r="K2022" s="12"/>
      <c r="L2022" s="12"/>
      <c r="M2022" s="12"/>
      <c r="N2022" s="12"/>
      <c r="O2022" s="14"/>
      <c r="P2022" s="14"/>
      <c r="Q2022" s="14"/>
      <c r="R2022" s="14"/>
      <c r="S2022" s="14"/>
      <c r="T2022" s="14"/>
      <c r="U2022" s="14"/>
      <c r="V2022" s="15">
        <f>ROUND(40,2)</f>
        <v>40</v>
      </c>
      <c r="W2022" s="15"/>
      <c r="X2022" s="15"/>
      <c r="Y2022" s="15"/>
      <c r="Z2022" s="15"/>
      <c r="AA2022" s="15"/>
      <c r="AB2022" s="15">
        <f>ROUND(980,2)</f>
        <v>980</v>
      </c>
      <c r="AC2022" s="15"/>
      <c r="AD2022" s="15"/>
      <c r="AE2022" s="15"/>
      <c r="AF2022" s="15"/>
      <c r="AG2022" s="15">
        <f>ROUND(0,2)</f>
        <v>0</v>
      </c>
      <c r="AH2022" s="15"/>
      <c r="AI2022" s="15"/>
      <c r="AJ2022" s="15"/>
      <c r="AK2022" s="16"/>
    </row>
    <row r="2023" spans="1:37" x14ac:dyDescent="0.25">
      <c r="A2023" s="11"/>
      <c r="B2023" s="12"/>
      <c r="C2023" s="12"/>
      <c r="D2023" s="12"/>
      <c r="E2023" s="12"/>
      <c r="F2023" s="12"/>
      <c r="G2023" s="12"/>
      <c r="H2023" s="12"/>
      <c r="I2023" s="12"/>
      <c r="J2023" s="12"/>
      <c r="K2023" s="12"/>
      <c r="L2023" s="12"/>
      <c r="M2023" s="12"/>
      <c r="N2023" s="12"/>
      <c r="O2023" s="14" t="s">
        <v>44</v>
      </c>
      <c r="P2023" s="14"/>
      <c r="Q2023" s="14"/>
      <c r="R2023" s="14"/>
      <c r="S2023" s="14"/>
      <c r="T2023" s="14"/>
      <c r="U2023" s="14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12"/>
      <c r="AI2023" s="12"/>
      <c r="AJ2023" s="12"/>
      <c r="AK2023" s="24"/>
    </row>
    <row r="2024" spans="1:37" x14ac:dyDescent="0.25">
      <c r="A2024" s="2"/>
      <c r="B2024" s="3"/>
      <c r="C2024" s="3"/>
      <c r="D2024" s="3"/>
      <c r="E2024" s="3"/>
      <c r="F2024" s="4"/>
      <c r="G2024" s="2"/>
      <c r="H2024" s="3"/>
      <c r="I2024" s="3"/>
      <c r="J2024" s="3"/>
      <c r="K2024" s="3"/>
      <c r="L2024" s="3"/>
      <c r="M2024" s="3"/>
      <c r="N2024" s="4"/>
      <c r="O2024" s="2"/>
      <c r="P2024" s="3"/>
      <c r="Q2024" s="3"/>
      <c r="R2024" s="3"/>
      <c r="S2024" s="3"/>
      <c r="T2024" s="3"/>
      <c r="U2024" s="4"/>
      <c r="V2024" s="8">
        <f>ROUND(40,2)</f>
        <v>40</v>
      </c>
      <c r="W2024" s="9"/>
      <c r="X2024" s="9"/>
      <c r="Y2024" s="9"/>
      <c r="Z2024" s="9"/>
      <c r="AA2024" s="10"/>
      <c r="AB2024" s="8">
        <f>ROUND(1036.8,2)</f>
        <v>1036.8</v>
      </c>
      <c r="AC2024" s="9"/>
      <c r="AD2024" s="9"/>
      <c r="AE2024" s="9"/>
      <c r="AF2024" s="10"/>
      <c r="AG2024" s="8">
        <f>ROUND(0,2)</f>
        <v>0</v>
      </c>
      <c r="AH2024" s="9"/>
      <c r="AI2024" s="9"/>
      <c r="AJ2024" s="9"/>
      <c r="AK2024" s="10"/>
    </row>
    <row r="2025" spans="1:37" x14ac:dyDescent="0.25">
      <c r="A2025" s="11"/>
      <c r="B2025" s="12"/>
      <c r="C2025" s="12"/>
      <c r="D2025" s="12"/>
      <c r="E2025" s="12"/>
      <c r="F2025" s="12"/>
      <c r="G2025" s="12"/>
      <c r="H2025" s="12"/>
      <c r="I2025" s="12"/>
      <c r="J2025" s="12"/>
      <c r="K2025" s="12"/>
      <c r="L2025" s="12"/>
      <c r="M2025" s="12"/>
      <c r="N2025" s="12"/>
      <c r="O2025" s="14"/>
      <c r="P2025" s="14"/>
      <c r="Q2025" s="14"/>
      <c r="R2025" s="14"/>
      <c r="S2025" s="14"/>
      <c r="T2025" s="14"/>
      <c r="U2025" s="14"/>
      <c r="V2025" s="15">
        <f>ROUND(40,2)</f>
        <v>40</v>
      </c>
      <c r="W2025" s="15"/>
      <c r="X2025" s="15"/>
      <c r="Y2025" s="15"/>
      <c r="Z2025" s="15"/>
      <c r="AA2025" s="15"/>
      <c r="AB2025" s="15">
        <f>ROUND(1036.8,2)</f>
        <v>1036.8</v>
      </c>
      <c r="AC2025" s="15"/>
      <c r="AD2025" s="15"/>
      <c r="AE2025" s="15"/>
      <c r="AF2025" s="15"/>
      <c r="AG2025" s="15">
        <f>ROUND(0,2)</f>
        <v>0</v>
      </c>
      <c r="AH2025" s="15"/>
      <c r="AI2025" s="15"/>
      <c r="AJ2025" s="15"/>
      <c r="AK2025" s="16"/>
    </row>
    <row r="2026" spans="1:37" x14ac:dyDescent="0.25">
      <c r="A2026" s="11"/>
      <c r="B2026" s="12"/>
      <c r="C2026" s="12"/>
      <c r="D2026" s="12"/>
      <c r="E2026" s="12"/>
      <c r="F2026" s="12"/>
      <c r="G2026" s="12"/>
      <c r="H2026" s="12"/>
      <c r="I2026" s="12"/>
      <c r="J2026" s="12"/>
      <c r="K2026" s="12"/>
      <c r="L2026" s="12"/>
      <c r="M2026" s="12"/>
      <c r="N2026" s="12"/>
      <c r="O2026" s="14" t="s">
        <v>46</v>
      </c>
      <c r="P2026" s="14"/>
      <c r="Q2026" s="14"/>
      <c r="R2026" s="14"/>
      <c r="S2026" s="14"/>
      <c r="T2026" s="14"/>
      <c r="U2026" s="14"/>
      <c r="V2026" s="12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  <c r="AG2026" s="12"/>
      <c r="AH2026" s="12"/>
      <c r="AI2026" s="12"/>
      <c r="AJ2026" s="12"/>
      <c r="AK2026" s="24"/>
    </row>
    <row r="2027" spans="1:37" x14ac:dyDescent="0.25">
      <c r="A2027" s="2"/>
      <c r="B2027" s="3"/>
      <c r="C2027" s="3"/>
      <c r="D2027" s="3"/>
      <c r="E2027" s="3"/>
      <c r="F2027" s="4"/>
      <c r="G2027" s="2"/>
      <c r="H2027" s="3"/>
      <c r="I2027" s="3"/>
      <c r="J2027" s="3"/>
      <c r="K2027" s="3"/>
      <c r="L2027" s="3"/>
      <c r="M2027" s="3"/>
      <c r="N2027" s="4"/>
      <c r="O2027" s="2"/>
      <c r="P2027" s="3"/>
      <c r="Q2027" s="3"/>
      <c r="R2027" s="3"/>
      <c r="S2027" s="3"/>
      <c r="T2027" s="3"/>
      <c r="U2027" s="4"/>
      <c r="V2027" s="8">
        <f>ROUND(40,2)</f>
        <v>40</v>
      </c>
      <c r="W2027" s="9"/>
      <c r="X2027" s="9"/>
      <c r="Y2027" s="9"/>
      <c r="Z2027" s="9"/>
      <c r="AA2027" s="10"/>
      <c r="AB2027" s="8">
        <f>ROUND(980,2)</f>
        <v>980</v>
      </c>
      <c r="AC2027" s="9"/>
      <c r="AD2027" s="9"/>
      <c r="AE2027" s="9"/>
      <c r="AF2027" s="10"/>
      <c r="AG2027" s="8">
        <f>ROUND(0,2)</f>
        <v>0</v>
      </c>
      <c r="AH2027" s="9"/>
      <c r="AI2027" s="9"/>
      <c r="AJ2027" s="9"/>
      <c r="AK2027" s="10"/>
    </row>
    <row r="2028" spans="1:37" x14ac:dyDescent="0.25">
      <c r="A2028" s="11"/>
      <c r="B2028" s="12"/>
      <c r="C2028" s="12"/>
      <c r="D2028" s="12"/>
      <c r="E2028" s="12"/>
      <c r="F2028" s="12"/>
      <c r="G2028" s="12"/>
      <c r="H2028" s="12"/>
      <c r="I2028" s="12"/>
      <c r="J2028" s="12"/>
      <c r="K2028" s="12"/>
      <c r="L2028" s="12"/>
      <c r="M2028" s="12"/>
      <c r="N2028" s="12"/>
      <c r="O2028" s="14"/>
      <c r="P2028" s="14"/>
      <c r="Q2028" s="14"/>
      <c r="R2028" s="14"/>
      <c r="S2028" s="14"/>
      <c r="T2028" s="14"/>
      <c r="U2028" s="14"/>
      <c r="V2028" s="15">
        <f>ROUND(40,2)</f>
        <v>40</v>
      </c>
      <c r="W2028" s="15"/>
      <c r="X2028" s="15"/>
      <c r="Y2028" s="15"/>
      <c r="Z2028" s="15"/>
      <c r="AA2028" s="15"/>
      <c r="AB2028" s="15">
        <f>ROUND(980,2)</f>
        <v>980</v>
      </c>
      <c r="AC2028" s="15"/>
      <c r="AD2028" s="15"/>
      <c r="AE2028" s="15"/>
      <c r="AF2028" s="15"/>
      <c r="AG2028" s="15">
        <f>ROUND(0,2)</f>
        <v>0</v>
      </c>
      <c r="AH2028" s="15"/>
      <c r="AI2028" s="15"/>
      <c r="AJ2028" s="15"/>
      <c r="AK2028" s="16"/>
    </row>
    <row r="2029" spans="1:37" x14ac:dyDescent="0.25">
      <c r="A2029" s="11"/>
      <c r="B2029" s="12"/>
      <c r="C2029" s="12"/>
      <c r="D2029" s="12"/>
      <c r="E2029" s="12"/>
      <c r="F2029" s="12"/>
      <c r="G2029" s="12"/>
      <c r="H2029" s="12"/>
      <c r="I2029" s="12"/>
      <c r="J2029" s="12"/>
      <c r="K2029" s="12"/>
      <c r="L2029" s="12"/>
      <c r="M2029" s="12"/>
      <c r="N2029" s="12"/>
      <c r="O2029" s="14" t="s">
        <v>52</v>
      </c>
      <c r="P2029" s="14"/>
      <c r="Q2029" s="14"/>
      <c r="R2029" s="14"/>
      <c r="S2029" s="14"/>
      <c r="T2029" s="14"/>
      <c r="U2029" s="14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12"/>
      <c r="AI2029" s="12"/>
      <c r="AJ2029" s="12"/>
      <c r="AK2029" s="24"/>
    </row>
    <row r="2030" spans="1:37" x14ac:dyDescent="0.25">
      <c r="A2030" s="2"/>
      <c r="B2030" s="3"/>
      <c r="C2030" s="3"/>
      <c r="D2030" s="3"/>
      <c r="E2030" s="3"/>
      <c r="F2030" s="4"/>
      <c r="G2030" s="2"/>
      <c r="H2030" s="3"/>
      <c r="I2030" s="3"/>
      <c r="J2030" s="3"/>
      <c r="K2030" s="3"/>
      <c r="L2030" s="3"/>
      <c r="M2030" s="3"/>
      <c r="N2030" s="4"/>
      <c r="O2030" s="2"/>
      <c r="P2030" s="3"/>
      <c r="Q2030" s="3"/>
      <c r="R2030" s="3"/>
      <c r="S2030" s="3"/>
      <c r="T2030" s="3"/>
      <c r="U2030" s="4"/>
      <c r="V2030" s="8">
        <f>ROUND(40,2)</f>
        <v>40</v>
      </c>
      <c r="W2030" s="9"/>
      <c r="X2030" s="9"/>
      <c r="Y2030" s="9"/>
      <c r="Z2030" s="9"/>
      <c r="AA2030" s="10"/>
      <c r="AB2030" s="8">
        <f>ROUND(959.2,2)</f>
        <v>959.2</v>
      </c>
      <c r="AC2030" s="9"/>
      <c r="AD2030" s="9"/>
      <c r="AE2030" s="9"/>
      <c r="AF2030" s="10"/>
      <c r="AG2030" s="8">
        <f>ROUND(0,2)</f>
        <v>0</v>
      </c>
      <c r="AH2030" s="9"/>
      <c r="AI2030" s="9"/>
      <c r="AJ2030" s="9"/>
      <c r="AK2030" s="10"/>
    </row>
    <row r="2031" spans="1:37" x14ac:dyDescent="0.25">
      <c r="A2031" s="11"/>
      <c r="B2031" s="12"/>
      <c r="C2031" s="12"/>
      <c r="D2031" s="12"/>
      <c r="E2031" s="12"/>
      <c r="F2031" s="12"/>
      <c r="G2031" s="12"/>
      <c r="H2031" s="12"/>
      <c r="I2031" s="12"/>
      <c r="J2031" s="12"/>
      <c r="K2031" s="12"/>
      <c r="L2031" s="12"/>
      <c r="M2031" s="12"/>
      <c r="N2031" s="12"/>
      <c r="O2031" s="14"/>
      <c r="P2031" s="14"/>
      <c r="Q2031" s="14"/>
      <c r="R2031" s="14"/>
      <c r="S2031" s="14"/>
      <c r="T2031" s="14"/>
      <c r="U2031" s="14"/>
      <c r="V2031" s="15">
        <f>ROUND(40,2)</f>
        <v>40</v>
      </c>
      <c r="W2031" s="15"/>
      <c r="X2031" s="15"/>
      <c r="Y2031" s="15"/>
      <c r="Z2031" s="15"/>
      <c r="AA2031" s="15"/>
      <c r="AB2031" s="15">
        <f>ROUND(959.2,2)</f>
        <v>959.2</v>
      </c>
      <c r="AC2031" s="15"/>
      <c r="AD2031" s="15"/>
      <c r="AE2031" s="15"/>
      <c r="AF2031" s="15"/>
      <c r="AG2031" s="15">
        <f>ROUND(0,2)</f>
        <v>0</v>
      </c>
      <c r="AH2031" s="15"/>
      <c r="AI2031" s="15"/>
      <c r="AJ2031" s="15"/>
      <c r="AK2031" s="16"/>
    </row>
    <row r="2032" spans="1:37" x14ac:dyDescent="0.25">
      <c r="A2032" s="11"/>
      <c r="B2032" s="12"/>
      <c r="C2032" s="12"/>
      <c r="D2032" s="12"/>
      <c r="E2032" s="12"/>
      <c r="F2032" s="12"/>
      <c r="G2032" s="12"/>
      <c r="H2032" s="12"/>
      <c r="I2032" s="12"/>
      <c r="J2032" s="12"/>
      <c r="K2032" s="12"/>
      <c r="L2032" s="12"/>
      <c r="M2032" s="12"/>
      <c r="N2032" s="12"/>
      <c r="O2032" s="14" t="s">
        <v>53</v>
      </c>
      <c r="P2032" s="14"/>
      <c r="Q2032" s="14"/>
      <c r="R2032" s="14"/>
      <c r="S2032" s="14"/>
      <c r="T2032" s="14"/>
      <c r="U2032" s="14"/>
      <c r="V2032" s="12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  <c r="AG2032" s="12"/>
      <c r="AH2032" s="12"/>
      <c r="AI2032" s="12"/>
      <c r="AJ2032" s="12"/>
      <c r="AK2032" s="24"/>
    </row>
    <row r="2033" spans="1:37" x14ac:dyDescent="0.25">
      <c r="A2033" s="2"/>
      <c r="B2033" s="3"/>
      <c r="C2033" s="3"/>
      <c r="D2033" s="3"/>
      <c r="E2033" s="3"/>
      <c r="F2033" s="4"/>
      <c r="G2033" s="2"/>
      <c r="H2033" s="3"/>
      <c r="I2033" s="3"/>
      <c r="J2033" s="3"/>
      <c r="K2033" s="3"/>
      <c r="L2033" s="3"/>
      <c r="M2033" s="3"/>
      <c r="N2033" s="4"/>
      <c r="O2033" s="2"/>
      <c r="P2033" s="3"/>
      <c r="Q2033" s="3"/>
      <c r="R2033" s="3"/>
      <c r="S2033" s="3"/>
      <c r="T2033" s="3"/>
      <c r="U2033" s="4"/>
      <c r="V2033" s="8">
        <f>ROUND(40,2)</f>
        <v>40</v>
      </c>
      <c r="W2033" s="9"/>
      <c r="X2033" s="9"/>
      <c r="Y2033" s="9"/>
      <c r="Z2033" s="9"/>
      <c r="AA2033" s="10"/>
      <c r="AB2033" s="8">
        <f>ROUND(959.2,2)</f>
        <v>959.2</v>
      </c>
      <c r="AC2033" s="9"/>
      <c r="AD2033" s="9"/>
      <c r="AE2033" s="9"/>
      <c r="AF2033" s="10"/>
      <c r="AG2033" s="8">
        <f>ROUND(0,2)</f>
        <v>0</v>
      </c>
      <c r="AH2033" s="9"/>
      <c r="AI2033" s="9"/>
      <c r="AJ2033" s="9"/>
      <c r="AK2033" s="10"/>
    </row>
    <row r="2034" spans="1:37" x14ac:dyDescent="0.25">
      <c r="A2034" s="11"/>
      <c r="B2034" s="12"/>
      <c r="C2034" s="12"/>
      <c r="D2034" s="12"/>
      <c r="E2034" s="12"/>
      <c r="F2034" s="12"/>
      <c r="G2034" s="12"/>
      <c r="H2034" s="12"/>
      <c r="I2034" s="12"/>
      <c r="J2034" s="12"/>
      <c r="K2034" s="12"/>
      <c r="L2034" s="12"/>
      <c r="M2034" s="12"/>
      <c r="N2034" s="12"/>
      <c r="O2034" s="14"/>
      <c r="P2034" s="14"/>
      <c r="Q2034" s="14"/>
      <c r="R2034" s="14"/>
      <c r="S2034" s="14"/>
      <c r="T2034" s="14"/>
      <c r="U2034" s="14"/>
      <c r="V2034" s="15">
        <f>ROUND(40,2)</f>
        <v>40</v>
      </c>
      <c r="W2034" s="15"/>
      <c r="X2034" s="15"/>
      <c r="Y2034" s="15"/>
      <c r="Z2034" s="15"/>
      <c r="AA2034" s="15"/>
      <c r="AB2034" s="15">
        <f>ROUND(959.2,2)</f>
        <v>959.2</v>
      </c>
      <c r="AC2034" s="15"/>
      <c r="AD2034" s="15"/>
      <c r="AE2034" s="15"/>
      <c r="AF2034" s="15"/>
      <c r="AG2034" s="15">
        <f>ROUND(0,2)</f>
        <v>0</v>
      </c>
      <c r="AH2034" s="15"/>
      <c r="AI2034" s="15"/>
      <c r="AJ2034" s="15"/>
      <c r="AK2034" s="16"/>
    </row>
    <row r="2035" spans="1:37" x14ac:dyDescent="0.25">
      <c r="A2035" s="11"/>
      <c r="B2035" s="12"/>
      <c r="C2035" s="12"/>
      <c r="D2035" s="12"/>
      <c r="E2035" s="12"/>
      <c r="F2035" s="12"/>
      <c r="G2035" s="12"/>
      <c r="H2035" s="12"/>
      <c r="I2035" s="12"/>
      <c r="J2035" s="12"/>
      <c r="K2035" s="12"/>
      <c r="L2035" s="12"/>
      <c r="M2035" s="12"/>
      <c r="N2035" s="12"/>
      <c r="O2035" s="14" t="s">
        <v>62</v>
      </c>
      <c r="P2035" s="14"/>
      <c r="Q2035" s="14"/>
      <c r="R2035" s="14"/>
      <c r="S2035" s="14"/>
      <c r="T2035" s="14"/>
      <c r="U2035" s="14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2"/>
      <c r="AI2035" s="12"/>
      <c r="AJ2035" s="12"/>
      <c r="AK2035" s="24"/>
    </row>
    <row r="2036" spans="1:37" x14ac:dyDescent="0.25">
      <c r="A2036" s="2"/>
      <c r="B2036" s="3"/>
      <c r="C2036" s="3"/>
      <c r="D2036" s="3"/>
      <c r="E2036" s="3"/>
      <c r="F2036" s="4"/>
      <c r="G2036" s="2"/>
      <c r="H2036" s="3"/>
      <c r="I2036" s="3"/>
      <c r="J2036" s="3"/>
      <c r="K2036" s="3"/>
      <c r="L2036" s="3"/>
      <c r="M2036" s="3"/>
      <c r="N2036" s="4"/>
      <c r="O2036" s="2"/>
      <c r="P2036" s="3"/>
      <c r="Q2036" s="3"/>
      <c r="R2036" s="3"/>
      <c r="S2036" s="3"/>
      <c r="T2036" s="3"/>
      <c r="U2036" s="4"/>
      <c r="V2036" s="8">
        <f>ROUND(40,2)</f>
        <v>40</v>
      </c>
      <c r="W2036" s="9"/>
      <c r="X2036" s="9"/>
      <c r="Y2036" s="9"/>
      <c r="Z2036" s="9"/>
      <c r="AA2036" s="10"/>
      <c r="AB2036" s="8">
        <f>ROUND(959.2,2)</f>
        <v>959.2</v>
      </c>
      <c r="AC2036" s="9"/>
      <c r="AD2036" s="9"/>
      <c r="AE2036" s="9"/>
      <c r="AF2036" s="10"/>
      <c r="AG2036" s="8">
        <f>ROUND(0,2)</f>
        <v>0</v>
      </c>
      <c r="AH2036" s="9"/>
      <c r="AI2036" s="9"/>
      <c r="AJ2036" s="9"/>
      <c r="AK2036" s="10"/>
    </row>
    <row r="2037" spans="1:37" x14ac:dyDescent="0.25">
      <c r="A2037" s="11"/>
      <c r="B2037" s="12"/>
      <c r="C2037" s="12"/>
      <c r="D2037" s="12"/>
      <c r="E2037" s="12"/>
      <c r="F2037" s="12"/>
      <c r="G2037" s="12"/>
      <c r="H2037" s="12"/>
      <c r="I2037" s="12"/>
      <c r="J2037" s="12"/>
      <c r="K2037" s="12"/>
      <c r="L2037" s="12"/>
      <c r="M2037" s="12"/>
      <c r="N2037" s="12"/>
      <c r="O2037" s="14"/>
      <c r="P2037" s="14"/>
      <c r="Q2037" s="14"/>
      <c r="R2037" s="14"/>
      <c r="S2037" s="14"/>
      <c r="T2037" s="14"/>
      <c r="U2037" s="14"/>
      <c r="V2037" s="15">
        <f>ROUND(40,2)</f>
        <v>40</v>
      </c>
      <c r="W2037" s="15"/>
      <c r="X2037" s="15"/>
      <c r="Y2037" s="15"/>
      <c r="Z2037" s="15"/>
      <c r="AA2037" s="15"/>
      <c r="AB2037" s="15">
        <f>ROUND(959.2,2)</f>
        <v>959.2</v>
      </c>
      <c r="AC2037" s="15"/>
      <c r="AD2037" s="15"/>
      <c r="AE2037" s="15"/>
      <c r="AF2037" s="15"/>
      <c r="AG2037" s="15">
        <f>ROUND(0,2)</f>
        <v>0</v>
      </c>
      <c r="AH2037" s="15"/>
      <c r="AI2037" s="15"/>
      <c r="AJ2037" s="15"/>
      <c r="AK2037" s="16"/>
    </row>
    <row r="2038" spans="1:37" x14ac:dyDescent="0.25">
      <c r="A2038" s="11"/>
      <c r="B2038" s="12"/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/>
      <c r="O2038" s="14" t="s">
        <v>65</v>
      </c>
      <c r="P2038" s="14"/>
      <c r="Q2038" s="14"/>
      <c r="R2038" s="14"/>
      <c r="S2038" s="14"/>
      <c r="T2038" s="14"/>
      <c r="U2038" s="14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24"/>
    </row>
    <row r="2039" spans="1:37" x14ac:dyDescent="0.25">
      <c r="A2039" s="2"/>
      <c r="B2039" s="3"/>
      <c r="C2039" s="3"/>
      <c r="D2039" s="3"/>
      <c r="E2039" s="3"/>
      <c r="F2039" s="4"/>
      <c r="G2039" s="2"/>
      <c r="H2039" s="3"/>
      <c r="I2039" s="3"/>
      <c r="J2039" s="3"/>
      <c r="K2039" s="3"/>
      <c r="L2039" s="3"/>
      <c r="M2039" s="3"/>
      <c r="N2039" s="4"/>
      <c r="O2039" s="2"/>
      <c r="P2039" s="3"/>
      <c r="Q2039" s="3"/>
      <c r="R2039" s="3"/>
      <c r="S2039" s="3"/>
      <c r="T2039" s="3"/>
      <c r="U2039" s="4"/>
      <c r="V2039" s="8">
        <f>ROUND(40,2)</f>
        <v>40</v>
      </c>
      <c r="W2039" s="9"/>
      <c r="X2039" s="9"/>
      <c r="Y2039" s="9"/>
      <c r="Z2039" s="9"/>
      <c r="AA2039" s="10"/>
      <c r="AB2039" s="8">
        <f>ROUND(1036.8,2)</f>
        <v>1036.8</v>
      </c>
      <c r="AC2039" s="9"/>
      <c r="AD2039" s="9"/>
      <c r="AE2039" s="9"/>
      <c r="AF2039" s="10"/>
      <c r="AG2039" s="8">
        <f>ROUND(0,2)</f>
        <v>0</v>
      </c>
      <c r="AH2039" s="9"/>
      <c r="AI2039" s="9"/>
      <c r="AJ2039" s="9"/>
      <c r="AK2039" s="10"/>
    </row>
    <row r="2040" spans="1:37" x14ac:dyDescent="0.25">
      <c r="A2040" s="11"/>
      <c r="B2040" s="12"/>
      <c r="C2040" s="12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/>
      <c r="O2040" s="14"/>
      <c r="P2040" s="14"/>
      <c r="Q2040" s="14"/>
      <c r="R2040" s="14"/>
      <c r="S2040" s="14"/>
      <c r="T2040" s="14"/>
      <c r="U2040" s="14"/>
      <c r="V2040" s="15">
        <f>ROUND(40,2)</f>
        <v>40</v>
      </c>
      <c r="W2040" s="15"/>
      <c r="X2040" s="15"/>
      <c r="Y2040" s="15"/>
      <c r="Z2040" s="15"/>
      <c r="AA2040" s="15"/>
      <c r="AB2040" s="15">
        <f>ROUND(1036.8,2)</f>
        <v>1036.8</v>
      </c>
      <c r="AC2040" s="15"/>
      <c r="AD2040" s="15"/>
      <c r="AE2040" s="15"/>
      <c r="AF2040" s="15"/>
      <c r="AG2040" s="15">
        <f>ROUND(0,2)</f>
        <v>0</v>
      </c>
      <c r="AH2040" s="15"/>
      <c r="AI2040" s="15"/>
      <c r="AJ2040" s="15"/>
      <c r="AK2040" s="16"/>
    </row>
    <row r="2041" spans="1:37" x14ac:dyDescent="0.25">
      <c r="A2041" s="11"/>
      <c r="B2041" s="12"/>
      <c r="C2041" s="12"/>
      <c r="D2041" s="12"/>
      <c r="E2041" s="12"/>
      <c r="F2041" s="12"/>
      <c r="G2041" s="12"/>
      <c r="H2041" s="12"/>
      <c r="I2041" s="12"/>
      <c r="J2041" s="12"/>
      <c r="K2041" s="12"/>
      <c r="L2041" s="12"/>
      <c r="M2041" s="12"/>
      <c r="N2041" s="12"/>
      <c r="O2041" s="14" t="s">
        <v>66</v>
      </c>
      <c r="P2041" s="14"/>
      <c r="Q2041" s="14"/>
      <c r="R2041" s="14"/>
      <c r="S2041" s="14"/>
      <c r="T2041" s="14"/>
      <c r="U2041" s="14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  <c r="AK2041" s="24"/>
    </row>
    <row r="2042" spans="1:37" x14ac:dyDescent="0.25">
      <c r="A2042" s="2"/>
      <c r="B2042" s="3"/>
      <c r="C2042" s="3"/>
      <c r="D2042" s="3"/>
      <c r="E2042" s="3"/>
      <c r="F2042" s="4"/>
      <c r="G2042" s="2"/>
      <c r="H2042" s="3"/>
      <c r="I2042" s="3"/>
      <c r="J2042" s="3"/>
      <c r="K2042" s="3"/>
      <c r="L2042" s="3"/>
      <c r="M2042" s="3"/>
      <c r="N2042" s="4"/>
      <c r="O2042" s="2"/>
      <c r="P2042" s="3"/>
      <c r="Q2042" s="3"/>
      <c r="R2042" s="3"/>
      <c r="S2042" s="3"/>
      <c r="T2042" s="3"/>
      <c r="U2042" s="4"/>
      <c r="V2042" s="8">
        <f>ROUND(40,2)</f>
        <v>40</v>
      </c>
      <c r="W2042" s="9"/>
      <c r="X2042" s="9"/>
      <c r="Y2042" s="9"/>
      <c r="Z2042" s="9"/>
      <c r="AA2042" s="10"/>
      <c r="AB2042" s="8">
        <f>ROUND(980,2)</f>
        <v>980</v>
      </c>
      <c r="AC2042" s="9"/>
      <c r="AD2042" s="9"/>
      <c r="AE2042" s="9"/>
      <c r="AF2042" s="10"/>
      <c r="AG2042" s="8">
        <f>ROUND(0,2)</f>
        <v>0</v>
      </c>
      <c r="AH2042" s="9"/>
      <c r="AI2042" s="9"/>
      <c r="AJ2042" s="9"/>
      <c r="AK2042" s="10"/>
    </row>
    <row r="2043" spans="1:37" x14ac:dyDescent="0.25">
      <c r="A2043" s="11"/>
      <c r="B2043" s="12"/>
      <c r="C2043" s="12"/>
      <c r="D2043" s="12"/>
      <c r="E2043" s="12"/>
      <c r="F2043" s="12"/>
      <c r="G2043" s="12"/>
      <c r="H2043" s="12"/>
      <c r="I2043" s="12"/>
      <c r="J2043" s="12"/>
      <c r="K2043" s="12"/>
      <c r="L2043" s="12"/>
      <c r="M2043" s="12"/>
      <c r="N2043" s="12"/>
      <c r="O2043" s="14"/>
      <c r="P2043" s="14"/>
      <c r="Q2043" s="14"/>
      <c r="R2043" s="14"/>
      <c r="S2043" s="14"/>
      <c r="T2043" s="14"/>
      <c r="U2043" s="14"/>
      <c r="V2043" s="15">
        <f>ROUND(40,2)</f>
        <v>40</v>
      </c>
      <c r="W2043" s="15"/>
      <c r="X2043" s="15"/>
      <c r="Y2043" s="15"/>
      <c r="Z2043" s="15"/>
      <c r="AA2043" s="15"/>
      <c r="AB2043" s="15">
        <f>ROUND(980,2)</f>
        <v>980</v>
      </c>
      <c r="AC2043" s="15"/>
      <c r="AD2043" s="15"/>
      <c r="AE2043" s="15"/>
      <c r="AF2043" s="15"/>
      <c r="AG2043" s="15">
        <f>ROUND(0,2)</f>
        <v>0</v>
      </c>
      <c r="AH2043" s="15"/>
      <c r="AI2043" s="15"/>
      <c r="AJ2043" s="15"/>
      <c r="AK2043" s="16"/>
    </row>
    <row r="2044" spans="1:37" x14ac:dyDescent="0.25">
      <c r="A2044" s="11"/>
      <c r="B2044" s="12"/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/>
      <c r="O2044" s="14" t="s">
        <v>69</v>
      </c>
      <c r="P2044" s="14"/>
      <c r="Q2044" s="14"/>
      <c r="R2044" s="14"/>
      <c r="S2044" s="14"/>
      <c r="T2044" s="14"/>
      <c r="U2044" s="14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24"/>
    </row>
    <row r="2045" spans="1:37" x14ac:dyDescent="0.25">
      <c r="A2045" s="2"/>
      <c r="B2045" s="3"/>
      <c r="C2045" s="3"/>
      <c r="D2045" s="3"/>
      <c r="E2045" s="3"/>
      <c r="F2045" s="4"/>
      <c r="G2045" s="2"/>
      <c r="H2045" s="3"/>
      <c r="I2045" s="3"/>
      <c r="J2045" s="3"/>
      <c r="K2045" s="3"/>
      <c r="L2045" s="3"/>
      <c r="M2045" s="3"/>
      <c r="N2045" s="4"/>
      <c r="O2045" s="2"/>
      <c r="P2045" s="3"/>
      <c r="Q2045" s="3"/>
      <c r="R2045" s="3"/>
      <c r="S2045" s="3"/>
      <c r="T2045" s="3"/>
      <c r="U2045" s="4"/>
      <c r="V2045" s="8">
        <f>ROUND(40,2)</f>
        <v>40</v>
      </c>
      <c r="W2045" s="9"/>
      <c r="X2045" s="9"/>
      <c r="Y2045" s="9"/>
      <c r="Z2045" s="9"/>
      <c r="AA2045" s="10"/>
      <c r="AB2045" s="8">
        <f>ROUND(959.2,2)</f>
        <v>959.2</v>
      </c>
      <c r="AC2045" s="9"/>
      <c r="AD2045" s="9"/>
      <c r="AE2045" s="9"/>
      <c r="AF2045" s="10"/>
      <c r="AG2045" s="8">
        <f>ROUND(0,2)</f>
        <v>0</v>
      </c>
      <c r="AH2045" s="9"/>
      <c r="AI2045" s="9"/>
      <c r="AJ2045" s="9"/>
      <c r="AK2045" s="10"/>
    </row>
    <row r="2046" spans="1:37" x14ac:dyDescent="0.25">
      <c r="A2046" s="11"/>
      <c r="B2046" s="12"/>
      <c r="C2046" s="12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/>
      <c r="O2046" s="14"/>
      <c r="P2046" s="14"/>
      <c r="Q2046" s="14"/>
      <c r="R2046" s="14"/>
      <c r="S2046" s="14"/>
      <c r="T2046" s="14"/>
      <c r="U2046" s="14"/>
      <c r="V2046" s="15">
        <f>ROUND(40,2)</f>
        <v>40</v>
      </c>
      <c r="W2046" s="15"/>
      <c r="X2046" s="15"/>
      <c r="Y2046" s="15"/>
      <c r="Z2046" s="15"/>
      <c r="AA2046" s="15"/>
      <c r="AB2046" s="15">
        <f>ROUND(959.2,2)</f>
        <v>959.2</v>
      </c>
      <c r="AC2046" s="15"/>
      <c r="AD2046" s="15"/>
      <c r="AE2046" s="15"/>
      <c r="AF2046" s="15"/>
      <c r="AG2046" s="15">
        <f>ROUND(0,2)</f>
        <v>0</v>
      </c>
      <c r="AH2046" s="15"/>
      <c r="AI2046" s="15"/>
      <c r="AJ2046" s="15"/>
      <c r="AK2046" s="16"/>
    </row>
    <row r="2047" spans="1:37" x14ac:dyDescent="0.25">
      <c r="A2047" s="11"/>
      <c r="B2047" s="12"/>
      <c r="C2047" s="12"/>
      <c r="D2047" s="12"/>
      <c r="E2047" s="12"/>
      <c r="F2047" s="12"/>
      <c r="G2047" s="12"/>
      <c r="H2047" s="12"/>
      <c r="I2047" s="12"/>
      <c r="J2047" s="12"/>
      <c r="K2047" s="12"/>
      <c r="L2047" s="12"/>
      <c r="M2047" s="12"/>
      <c r="N2047" s="12"/>
      <c r="O2047" s="14" t="s">
        <v>73</v>
      </c>
      <c r="P2047" s="14"/>
      <c r="Q2047" s="14"/>
      <c r="R2047" s="14"/>
      <c r="S2047" s="14"/>
      <c r="T2047" s="14"/>
      <c r="U2047" s="14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2"/>
      <c r="AI2047" s="12"/>
      <c r="AJ2047" s="12"/>
      <c r="AK2047" s="24"/>
    </row>
    <row r="2048" spans="1:37" x14ac:dyDescent="0.25">
      <c r="A2048" s="2"/>
      <c r="B2048" s="3"/>
      <c r="C2048" s="3"/>
      <c r="D2048" s="3"/>
      <c r="E2048" s="3"/>
      <c r="F2048" s="4"/>
      <c r="G2048" s="2"/>
      <c r="H2048" s="3"/>
      <c r="I2048" s="3"/>
      <c r="J2048" s="3"/>
      <c r="K2048" s="3"/>
      <c r="L2048" s="3"/>
      <c r="M2048" s="3"/>
      <c r="N2048" s="4"/>
      <c r="O2048" s="2"/>
      <c r="P2048" s="3"/>
      <c r="Q2048" s="3"/>
      <c r="R2048" s="3"/>
      <c r="S2048" s="3"/>
      <c r="T2048" s="3"/>
      <c r="U2048" s="4"/>
      <c r="V2048" s="8">
        <f>ROUND(40,2)</f>
        <v>40</v>
      </c>
      <c r="W2048" s="9"/>
      <c r="X2048" s="9"/>
      <c r="Y2048" s="9"/>
      <c r="Z2048" s="9"/>
      <c r="AA2048" s="10"/>
      <c r="AB2048" s="8">
        <f>ROUND(980,2)</f>
        <v>980</v>
      </c>
      <c r="AC2048" s="9"/>
      <c r="AD2048" s="9"/>
      <c r="AE2048" s="9"/>
      <c r="AF2048" s="10"/>
      <c r="AG2048" s="8">
        <f>ROUND(0,2)</f>
        <v>0</v>
      </c>
      <c r="AH2048" s="9"/>
      <c r="AI2048" s="9"/>
      <c r="AJ2048" s="9"/>
      <c r="AK2048" s="10"/>
    </row>
    <row r="2049" spans="1:37" x14ac:dyDescent="0.25">
      <c r="A2049" s="11"/>
      <c r="B2049" s="12"/>
      <c r="C2049" s="12"/>
      <c r="D2049" s="12"/>
      <c r="E2049" s="12"/>
      <c r="F2049" s="12"/>
      <c r="G2049" s="12"/>
      <c r="H2049" s="12"/>
      <c r="I2049" s="12"/>
      <c r="J2049" s="12"/>
      <c r="K2049" s="12"/>
      <c r="L2049" s="12"/>
      <c r="M2049" s="12"/>
      <c r="N2049" s="12"/>
      <c r="O2049" s="14"/>
      <c r="P2049" s="14"/>
      <c r="Q2049" s="14"/>
      <c r="R2049" s="14"/>
      <c r="S2049" s="14"/>
      <c r="T2049" s="14"/>
      <c r="U2049" s="14"/>
      <c r="V2049" s="15">
        <f>ROUND(40,2)</f>
        <v>40</v>
      </c>
      <c r="W2049" s="15"/>
      <c r="X2049" s="15"/>
      <c r="Y2049" s="15"/>
      <c r="Z2049" s="15"/>
      <c r="AA2049" s="15"/>
      <c r="AB2049" s="15">
        <f>ROUND(980,2)</f>
        <v>980</v>
      </c>
      <c r="AC2049" s="15"/>
      <c r="AD2049" s="15"/>
      <c r="AE2049" s="15"/>
      <c r="AF2049" s="15"/>
      <c r="AG2049" s="15">
        <f>ROUND(0,2)</f>
        <v>0</v>
      </c>
      <c r="AH2049" s="15"/>
      <c r="AI2049" s="15"/>
      <c r="AJ2049" s="15"/>
      <c r="AK2049" s="16"/>
    </row>
    <row r="2050" spans="1:37" x14ac:dyDescent="0.25">
      <c r="A2050" s="11"/>
      <c r="B2050" s="12"/>
      <c r="C2050" s="12"/>
      <c r="D2050" s="12"/>
      <c r="E2050" s="12"/>
      <c r="F2050" s="12"/>
      <c r="G2050" s="12"/>
      <c r="H2050" s="12"/>
      <c r="I2050" s="12"/>
      <c r="J2050" s="12"/>
      <c r="K2050" s="12"/>
      <c r="L2050" s="12"/>
      <c r="M2050" s="12"/>
      <c r="N2050" s="12"/>
      <c r="O2050" s="14" t="s">
        <v>78</v>
      </c>
      <c r="P2050" s="14"/>
      <c r="Q2050" s="14"/>
      <c r="R2050" s="14"/>
      <c r="S2050" s="14"/>
      <c r="T2050" s="14"/>
      <c r="U2050" s="14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12"/>
      <c r="AI2050" s="12"/>
      <c r="AJ2050" s="12"/>
      <c r="AK2050" s="24"/>
    </row>
    <row r="2051" spans="1:37" x14ac:dyDescent="0.25">
      <c r="A2051" s="2"/>
      <c r="B2051" s="3"/>
      <c r="C2051" s="3"/>
      <c r="D2051" s="3"/>
      <c r="E2051" s="3"/>
      <c r="F2051" s="4"/>
      <c r="G2051" s="2"/>
      <c r="H2051" s="3"/>
      <c r="I2051" s="3"/>
      <c r="J2051" s="3"/>
      <c r="K2051" s="3"/>
      <c r="L2051" s="3"/>
      <c r="M2051" s="3"/>
      <c r="N2051" s="4"/>
      <c r="O2051" s="2"/>
      <c r="P2051" s="3"/>
      <c r="Q2051" s="3"/>
      <c r="R2051" s="3"/>
      <c r="S2051" s="3"/>
      <c r="T2051" s="3"/>
      <c r="U2051" s="4"/>
      <c r="V2051" s="8">
        <f>ROUND(40,2)</f>
        <v>40</v>
      </c>
      <c r="W2051" s="9"/>
      <c r="X2051" s="9"/>
      <c r="Y2051" s="9"/>
      <c r="Z2051" s="9"/>
      <c r="AA2051" s="10"/>
      <c r="AB2051" s="8">
        <f>ROUND(980,2)</f>
        <v>980</v>
      </c>
      <c r="AC2051" s="9"/>
      <c r="AD2051" s="9"/>
      <c r="AE2051" s="9"/>
      <c r="AF2051" s="10"/>
      <c r="AG2051" s="8">
        <f>ROUND(0,2)</f>
        <v>0</v>
      </c>
      <c r="AH2051" s="9"/>
      <c r="AI2051" s="9"/>
      <c r="AJ2051" s="9"/>
      <c r="AK2051" s="10"/>
    </row>
    <row r="2052" spans="1:37" x14ac:dyDescent="0.25">
      <c r="A2052" s="11"/>
      <c r="B2052" s="12"/>
      <c r="C2052" s="12"/>
      <c r="D2052" s="12"/>
      <c r="E2052" s="12"/>
      <c r="F2052" s="12"/>
      <c r="G2052" s="12"/>
      <c r="H2052" s="12"/>
      <c r="I2052" s="12"/>
      <c r="J2052" s="12"/>
      <c r="K2052" s="12"/>
      <c r="L2052" s="12"/>
      <c r="M2052" s="12"/>
      <c r="N2052" s="12"/>
      <c r="O2052" s="14"/>
      <c r="P2052" s="14"/>
      <c r="Q2052" s="14"/>
      <c r="R2052" s="14"/>
      <c r="S2052" s="14"/>
      <c r="T2052" s="14"/>
      <c r="U2052" s="14"/>
      <c r="V2052" s="15">
        <f>ROUND(40,2)</f>
        <v>40</v>
      </c>
      <c r="W2052" s="15"/>
      <c r="X2052" s="15"/>
      <c r="Y2052" s="15"/>
      <c r="Z2052" s="15"/>
      <c r="AA2052" s="15"/>
      <c r="AB2052" s="15">
        <f>ROUND(980,2)</f>
        <v>980</v>
      </c>
      <c r="AC2052" s="15"/>
      <c r="AD2052" s="15"/>
      <c r="AE2052" s="15"/>
      <c r="AF2052" s="15"/>
      <c r="AG2052" s="15">
        <f>ROUND(0,2)</f>
        <v>0</v>
      </c>
      <c r="AH2052" s="15"/>
      <c r="AI2052" s="15"/>
      <c r="AJ2052" s="15"/>
      <c r="AK2052" s="16"/>
    </row>
    <row r="2053" spans="1:37" x14ac:dyDescent="0.25">
      <c r="A2053" s="11"/>
      <c r="B2053" s="12"/>
      <c r="C2053" s="12"/>
      <c r="D2053" s="12"/>
      <c r="E2053" s="12"/>
      <c r="F2053" s="12"/>
      <c r="G2053" s="12"/>
      <c r="H2053" s="12"/>
      <c r="I2053" s="12"/>
      <c r="J2053" s="12"/>
      <c r="K2053" s="12"/>
      <c r="L2053" s="12"/>
      <c r="M2053" s="12"/>
      <c r="N2053" s="12"/>
      <c r="O2053" s="14" t="s">
        <v>81</v>
      </c>
      <c r="P2053" s="14"/>
      <c r="Q2053" s="14"/>
      <c r="R2053" s="14"/>
      <c r="S2053" s="14"/>
      <c r="T2053" s="14"/>
      <c r="U2053" s="14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24"/>
    </row>
    <row r="2054" spans="1:37" x14ac:dyDescent="0.25">
      <c r="A2054" s="2"/>
      <c r="B2054" s="3"/>
      <c r="C2054" s="3"/>
      <c r="D2054" s="3"/>
      <c r="E2054" s="3"/>
      <c r="F2054" s="4"/>
      <c r="G2054" s="2"/>
      <c r="H2054" s="3"/>
      <c r="I2054" s="3"/>
      <c r="J2054" s="3"/>
      <c r="K2054" s="3"/>
      <c r="L2054" s="3"/>
      <c r="M2054" s="3"/>
      <c r="N2054" s="4"/>
      <c r="O2054" s="2"/>
      <c r="P2054" s="3"/>
      <c r="Q2054" s="3"/>
      <c r="R2054" s="3"/>
      <c r="S2054" s="3"/>
      <c r="T2054" s="3"/>
      <c r="U2054" s="4"/>
      <c r="V2054" s="8">
        <f>ROUND(40,2)</f>
        <v>40</v>
      </c>
      <c r="W2054" s="9"/>
      <c r="X2054" s="9"/>
      <c r="Y2054" s="9"/>
      <c r="Z2054" s="9"/>
      <c r="AA2054" s="10"/>
      <c r="AB2054" s="8">
        <f>ROUND(980,2)</f>
        <v>980</v>
      </c>
      <c r="AC2054" s="9"/>
      <c r="AD2054" s="9"/>
      <c r="AE2054" s="9"/>
      <c r="AF2054" s="10"/>
      <c r="AG2054" s="8">
        <f>ROUND(0,2)</f>
        <v>0</v>
      </c>
      <c r="AH2054" s="9"/>
      <c r="AI2054" s="9"/>
      <c r="AJ2054" s="9"/>
      <c r="AK2054" s="10"/>
    </row>
    <row r="2055" spans="1:37" x14ac:dyDescent="0.25">
      <c r="A2055" s="11"/>
      <c r="B2055" s="12"/>
      <c r="C2055" s="12"/>
      <c r="D2055" s="12"/>
      <c r="E2055" s="12"/>
      <c r="F2055" s="12"/>
      <c r="G2055" s="12"/>
      <c r="H2055" s="12"/>
      <c r="I2055" s="12"/>
      <c r="J2055" s="12"/>
      <c r="K2055" s="12"/>
      <c r="L2055" s="12"/>
      <c r="M2055" s="12"/>
      <c r="N2055" s="12"/>
      <c r="O2055" s="14"/>
      <c r="P2055" s="14"/>
      <c r="Q2055" s="14"/>
      <c r="R2055" s="14"/>
      <c r="S2055" s="14"/>
      <c r="T2055" s="14"/>
      <c r="U2055" s="14"/>
      <c r="V2055" s="15">
        <f>ROUND(40,2)</f>
        <v>40</v>
      </c>
      <c r="W2055" s="15"/>
      <c r="X2055" s="15"/>
      <c r="Y2055" s="15"/>
      <c r="Z2055" s="15"/>
      <c r="AA2055" s="15"/>
      <c r="AB2055" s="15">
        <f>ROUND(980,2)</f>
        <v>980</v>
      </c>
      <c r="AC2055" s="15"/>
      <c r="AD2055" s="15"/>
      <c r="AE2055" s="15"/>
      <c r="AF2055" s="15"/>
      <c r="AG2055" s="15">
        <f>ROUND(0,2)</f>
        <v>0</v>
      </c>
      <c r="AH2055" s="15"/>
      <c r="AI2055" s="15"/>
      <c r="AJ2055" s="15"/>
      <c r="AK2055" s="16"/>
    </row>
    <row r="2056" spans="1:37" x14ac:dyDescent="0.25">
      <c r="A2056" s="11"/>
      <c r="B2056" s="12"/>
      <c r="C2056" s="12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/>
      <c r="O2056" s="14" t="s">
        <v>84</v>
      </c>
      <c r="P2056" s="14"/>
      <c r="Q2056" s="14"/>
      <c r="R2056" s="14"/>
      <c r="S2056" s="14"/>
      <c r="T2056" s="14"/>
      <c r="U2056" s="14"/>
      <c r="V2056" s="12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  <c r="AG2056" s="12"/>
      <c r="AH2056" s="12"/>
      <c r="AI2056" s="12"/>
      <c r="AJ2056" s="12"/>
      <c r="AK2056" s="24"/>
    </row>
    <row r="2057" spans="1:37" x14ac:dyDescent="0.25">
      <c r="A2057" s="2"/>
      <c r="B2057" s="3"/>
      <c r="C2057" s="3"/>
      <c r="D2057" s="3"/>
      <c r="E2057" s="3"/>
      <c r="F2057" s="4"/>
      <c r="G2057" s="2"/>
      <c r="H2057" s="3"/>
      <c r="I2057" s="3"/>
      <c r="J2057" s="3"/>
      <c r="K2057" s="3"/>
      <c r="L2057" s="3"/>
      <c r="M2057" s="3"/>
      <c r="N2057" s="4"/>
      <c r="O2057" s="2"/>
      <c r="P2057" s="3"/>
      <c r="Q2057" s="3"/>
      <c r="R2057" s="3"/>
      <c r="S2057" s="3"/>
      <c r="T2057" s="3"/>
      <c r="U2057" s="4"/>
      <c r="V2057" s="8">
        <f>ROUND(40,2)</f>
        <v>40</v>
      </c>
      <c r="W2057" s="9"/>
      <c r="X2057" s="9"/>
      <c r="Y2057" s="9"/>
      <c r="Z2057" s="9"/>
      <c r="AA2057" s="10"/>
      <c r="AB2057" s="8">
        <f>ROUND(959.2,2)</f>
        <v>959.2</v>
      </c>
      <c r="AC2057" s="9"/>
      <c r="AD2057" s="9"/>
      <c r="AE2057" s="9"/>
      <c r="AF2057" s="10"/>
      <c r="AG2057" s="8">
        <f>ROUND(0,2)</f>
        <v>0</v>
      </c>
      <c r="AH2057" s="9"/>
      <c r="AI2057" s="9"/>
      <c r="AJ2057" s="9"/>
      <c r="AK2057" s="10"/>
    </row>
    <row r="2058" spans="1:37" x14ac:dyDescent="0.25">
      <c r="A2058" s="11"/>
      <c r="B2058" s="12"/>
      <c r="C2058" s="12"/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/>
      <c r="O2058" s="14"/>
      <c r="P2058" s="14"/>
      <c r="Q2058" s="14"/>
      <c r="R2058" s="14"/>
      <c r="S2058" s="14"/>
      <c r="T2058" s="14"/>
      <c r="U2058" s="14"/>
      <c r="V2058" s="15">
        <f>ROUND(40,2)</f>
        <v>40</v>
      </c>
      <c r="W2058" s="15"/>
      <c r="X2058" s="15"/>
      <c r="Y2058" s="15"/>
      <c r="Z2058" s="15"/>
      <c r="AA2058" s="15"/>
      <c r="AB2058" s="15">
        <f>ROUND(959.2,2)</f>
        <v>959.2</v>
      </c>
      <c r="AC2058" s="15"/>
      <c r="AD2058" s="15"/>
      <c r="AE2058" s="15"/>
      <c r="AF2058" s="15"/>
      <c r="AG2058" s="15">
        <f>ROUND(0,2)</f>
        <v>0</v>
      </c>
      <c r="AH2058" s="15"/>
      <c r="AI2058" s="15"/>
      <c r="AJ2058" s="15"/>
      <c r="AK2058" s="16"/>
    </row>
    <row r="2059" spans="1:37" x14ac:dyDescent="0.25">
      <c r="A2059" s="11"/>
      <c r="B2059" s="12"/>
      <c r="C2059" s="12"/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  <c r="N2059" s="12"/>
      <c r="O2059" s="14" t="s">
        <v>86</v>
      </c>
      <c r="P2059" s="14"/>
      <c r="Q2059" s="14"/>
      <c r="R2059" s="14"/>
      <c r="S2059" s="14"/>
      <c r="T2059" s="14"/>
      <c r="U2059" s="14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2"/>
      <c r="AI2059" s="12"/>
      <c r="AJ2059" s="12"/>
      <c r="AK2059" s="24"/>
    </row>
    <row r="2060" spans="1:37" x14ac:dyDescent="0.25">
      <c r="A2060" s="2"/>
      <c r="B2060" s="3"/>
      <c r="C2060" s="3"/>
      <c r="D2060" s="3"/>
      <c r="E2060" s="3"/>
      <c r="F2060" s="4"/>
      <c r="G2060" s="2"/>
      <c r="H2060" s="3"/>
      <c r="I2060" s="3"/>
      <c r="J2060" s="3"/>
      <c r="K2060" s="3"/>
      <c r="L2060" s="3"/>
      <c r="M2060" s="3"/>
      <c r="N2060" s="4"/>
      <c r="O2060" s="2"/>
      <c r="P2060" s="3"/>
      <c r="Q2060" s="3"/>
      <c r="R2060" s="3"/>
      <c r="S2060" s="3"/>
      <c r="T2060" s="3"/>
      <c r="U2060" s="4"/>
      <c r="V2060" s="8">
        <f>ROUND(40,2)</f>
        <v>40</v>
      </c>
      <c r="W2060" s="9"/>
      <c r="X2060" s="9"/>
      <c r="Y2060" s="9"/>
      <c r="Z2060" s="9"/>
      <c r="AA2060" s="10"/>
      <c r="AB2060" s="8">
        <f>ROUND(980,2)</f>
        <v>980</v>
      </c>
      <c r="AC2060" s="9"/>
      <c r="AD2060" s="9"/>
      <c r="AE2060" s="9"/>
      <c r="AF2060" s="10"/>
      <c r="AG2060" s="8">
        <f>ROUND(0,2)</f>
        <v>0</v>
      </c>
      <c r="AH2060" s="9"/>
      <c r="AI2060" s="9"/>
      <c r="AJ2060" s="9"/>
      <c r="AK2060" s="10"/>
    </row>
    <row r="2061" spans="1:37" x14ac:dyDescent="0.25">
      <c r="A2061" s="11"/>
      <c r="B2061" s="12"/>
      <c r="C2061" s="12"/>
      <c r="D2061" s="12"/>
      <c r="E2061" s="12"/>
      <c r="F2061" s="12"/>
      <c r="G2061" s="12"/>
      <c r="H2061" s="12"/>
      <c r="I2061" s="12"/>
      <c r="J2061" s="12"/>
      <c r="K2061" s="12"/>
      <c r="L2061" s="12"/>
      <c r="M2061" s="12"/>
      <c r="N2061" s="12"/>
      <c r="O2061" s="14"/>
      <c r="P2061" s="14"/>
      <c r="Q2061" s="14"/>
      <c r="R2061" s="14"/>
      <c r="S2061" s="14"/>
      <c r="T2061" s="14"/>
      <c r="U2061" s="14"/>
      <c r="V2061" s="15">
        <f>ROUND(40,2)</f>
        <v>40</v>
      </c>
      <c r="W2061" s="15"/>
      <c r="X2061" s="15"/>
      <c r="Y2061" s="15"/>
      <c r="Z2061" s="15"/>
      <c r="AA2061" s="15"/>
      <c r="AB2061" s="15">
        <f>ROUND(980,2)</f>
        <v>980</v>
      </c>
      <c r="AC2061" s="15"/>
      <c r="AD2061" s="15"/>
      <c r="AE2061" s="15"/>
      <c r="AF2061" s="15"/>
      <c r="AG2061" s="15">
        <f>ROUND(0,2)</f>
        <v>0</v>
      </c>
      <c r="AH2061" s="15"/>
      <c r="AI2061" s="15"/>
      <c r="AJ2061" s="15"/>
      <c r="AK2061" s="16"/>
    </row>
    <row r="2062" spans="1:37" x14ac:dyDescent="0.25">
      <c r="A2062" s="11"/>
      <c r="B2062" s="12"/>
      <c r="C2062" s="12"/>
      <c r="D2062" s="12"/>
      <c r="E2062" s="12"/>
      <c r="F2062" s="12"/>
      <c r="G2062" s="12"/>
      <c r="H2062" s="12"/>
      <c r="I2062" s="12"/>
      <c r="J2062" s="12"/>
      <c r="K2062" s="12"/>
      <c r="L2062" s="12"/>
      <c r="M2062" s="12"/>
      <c r="N2062" s="12"/>
      <c r="O2062" s="14" t="s">
        <v>88</v>
      </c>
      <c r="P2062" s="14"/>
      <c r="Q2062" s="14"/>
      <c r="R2062" s="14"/>
      <c r="S2062" s="14"/>
      <c r="T2062" s="14"/>
      <c r="U2062" s="14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12"/>
      <c r="AI2062" s="12"/>
      <c r="AJ2062" s="12"/>
      <c r="AK2062" s="24"/>
    </row>
    <row r="2063" spans="1:37" x14ac:dyDescent="0.25">
      <c r="A2063" s="2"/>
      <c r="B2063" s="3"/>
      <c r="C2063" s="3"/>
      <c r="D2063" s="3"/>
      <c r="E2063" s="3"/>
      <c r="F2063" s="4"/>
      <c r="G2063" s="2"/>
      <c r="H2063" s="3"/>
      <c r="I2063" s="3"/>
      <c r="J2063" s="3"/>
      <c r="K2063" s="3"/>
      <c r="L2063" s="3"/>
      <c r="M2063" s="3"/>
      <c r="N2063" s="4"/>
      <c r="O2063" s="2"/>
      <c r="P2063" s="3"/>
      <c r="Q2063" s="3"/>
      <c r="R2063" s="3"/>
      <c r="S2063" s="3"/>
      <c r="T2063" s="3"/>
      <c r="U2063" s="4"/>
      <c r="V2063" s="8">
        <f>ROUND(40,2)</f>
        <v>40</v>
      </c>
      <c r="W2063" s="9"/>
      <c r="X2063" s="9"/>
      <c r="Y2063" s="9"/>
      <c r="Z2063" s="9"/>
      <c r="AA2063" s="10"/>
      <c r="AB2063" s="8">
        <f>ROUND(1036.8,2)</f>
        <v>1036.8</v>
      </c>
      <c r="AC2063" s="9"/>
      <c r="AD2063" s="9"/>
      <c r="AE2063" s="9"/>
      <c r="AF2063" s="10"/>
      <c r="AG2063" s="8">
        <f>ROUND(0,2)</f>
        <v>0</v>
      </c>
      <c r="AH2063" s="9"/>
      <c r="AI2063" s="9"/>
      <c r="AJ2063" s="9"/>
      <c r="AK2063" s="10"/>
    </row>
    <row r="2064" spans="1:37" x14ac:dyDescent="0.25">
      <c r="A2064" s="11"/>
      <c r="B2064" s="12"/>
      <c r="C2064" s="12"/>
      <c r="D2064" s="12"/>
      <c r="E2064" s="12"/>
      <c r="F2064" s="12"/>
      <c r="G2064" s="12"/>
      <c r="H2064" s="12"/>
      <c r="I2064" s="12"/>
      <c r="J2064" s="12"/>
      <c r="K2064" s="12"/>
      <c r="L2064" s="12"/>
      <c r="M2064" s="12"/>
      <c r="N2064" s="12"/>
      <c r="O2064" s="14"/>
      <c r="P2064" s="14"/>
      <c r="Q2064" s="14"/>
      <c r="R2064" s="14"/>
      <c r="S2064" s="14"/>
      <c r="T2064" s="14"/>
      <c r="U2064" s="14"/>
      <c r="V2064" s="15">
        <f>ROUND(40,2)</f>
        <v>40</v>
      </c>
      <c r="W2064" s="15"/>
      <c r="X2064" s="15"/>
      <c r="Y2064" s="15"/>
      <c r="Z2064" s="15"/>
      <c r="AA2064" s="15"/>
      <c r="AB2064" s="15">
        <f>ROUND(1036.8,2)</f>
        <v>1036.8</v>
      </c>
      <c r="AC2064" s="15"/>
      <c r="AD2064" s="15"/>
      <c r="AE2064" s="15"/>
      <c r="AF2064" s="15"/>
      <c r="AG2064" s="15">
        <f>ROUND(0,2)</f>
        <v>0</v>
      </c>
      <c r="AH2064" s="15"/>
      <c r="AI2064" s="15"/>
      <c r="AJ2064" s="15"/>
      <c r="AK2064" s="16"/>
    </row>
    <row r="2065" spans="1:37" x14ac:dyDescent="0.25">
      <c r="A2065" s="11"/>
      <c r="B2065" s="12"/>
      <c r="C2065" s="12"/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  <c r="N2065" s="12"/>
      <c r="O2065" s="14" t="s">
        <v>89</v>
      </c>
      <c r="P2065" s="14"/>
      <c r="Q2065" s="14"/>
      <c r="R2065" s="14"/>
      <c r="S2065" s="14"/>
      <c r="T2065" s="14"/>
      <c r="U2065" s="14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2"/>
      <c r="AI2065" s="12"/>
      <c r="AJ2065" s="12"/>
      <c r="AK2065" s="24"/>
    </row>
    <row r="2066" spans="1:37" x14ac:dyDescent="0.25">
      <c r="A2066" s="2"/>
      <c r="B2066" s="3"/>
      <c r="C2066" s="3"/>
      <c r="D2066" s="3"/>
      <c r="E2066" s="3"/>
      <c r="F2066" s="4"/>
      <c r="G2066" s="2"/>
      <c r="H2066" s="3"/>
      <c r="I2066" s="3"/>
      <c r="J2066" s="3"/>
      <c r="K2066" s="3"/>
      <c r="L2066" s="3"/>
      <c r="M2066" s="3"/>
      <c r="N2066" s="4"/>
      <c r="O2066" s="2"/>
      <c r="P2066" s="3"/>
      <c r="Q2066" s="3"/>
      <c r="R2066" s="3"/>
      <c r="S2066" s="3"/>
      <c r="T2066" s="3"/>
      <c r="U2066" s="4"/>
      <c r="V2066" s="8">
        <f>ROUND(40,2)</f>
        <v>40</v>
      </c>
      <c r="W2066" s="9"/>
      <c r="X2066" s="9"/>
      <c r="Y2066" s="9"/>
      <c r="Z2066" s="9"/>
      <c r="AA2066" s="10"/>
      <c r="AB2066" s="8">
        <f>ROUND(959.2,2)</f>
        <v>959.2</v>
      </c>
      <c r="AC2066" s="9"/>
      <c r="AD2066" s="9"/>
      <c r="AE2066" s="9"/>
      <c r="AF2066" s="10"/>
      <c r="AG2066" s="8">
        <f>ROUND(0,2)</f>
        <v>0</v>
      </c>
      <c r="AH2066" s="9"/>
      <c r="AI2066" s="9"/>
      <c r="AJ2066" s="9"/>
      <c r="AK2066" s="10"/>
    </row>
    <row r="2067" spans="1:37" x14ac:dyDescent="0.25">
      <c r="A2067" s="11"/>
      <c r="B2067" s="12"/>
      <c r="C2067" s="12"/>
      <c r="D2067" s="12"/>
      <c r="E2067" s="12"/>
      <c r="F2067" s="12"/>
      <c r="G2067" s="12"/>
      <c r="H2067" s="12"/>
      <c r="I2067" s="12"/>
      <c r="J2067" s="12"/>
      <c r="K2067" s="12"/>
      <c r="L2067" s="12"/>
      <c r="M2067" s="12"/>
      <c r="N2067" s="12"/>
      <c r="O2067" s="14"/>
      <c r="P2067" s="14"/>
      <c r="Q2067" s="14"/>
      <c r="R2067" s="14"/>
      <c r="S2067" s="14"/>
      <c r="T2067" s="14"/>
      <c r="U2067" s="14"/>
      <c r="V2067" s="15">
        <f>ROUND(40,2)</f>
        <v>40</v>
      </c>
      <c r="W2067" s="15"/>
      <c r="X2067" s="15"/>
      <c r="Y2067" s="15"/>
      <c r="Z2067" s="15"/>
      <c r="AA2067" s="15"/>
      <c r="AB2067" s="15">
        <f>ROUND(959.2,2)</f>
        <v>959.2</v>
      </c>
      <c r="AC2067" s="15"/>
      <c r="AD2067" s="15"/>
      <c r="AE2067" s="15"/>
      <c r="AF2067" s="15"/>
      <c r="AG2067" s="15">
        <f>ROUND(0,2)</f>
        <v>0</v>
      </c>
      <c r="AH2067" s="15"/>
      <c r="AI2067" s="15"/>
      <c r="AJ2067" s="15"/>
      <c r="AK2067" s="16"/>
    </row>
    <row r="2068" spans="1:37" x14ac:dyDescent="0.25">
      <c r="A2068" s="11"/>
      <c r="B2068" s="12"/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/>
      <c r="O2068" s="14" t="s">
        <v>92</v>
      </c>
      <c r="P2068" s="14"/>
      <c r="Q2068" s="14"/>
      <c r="R2068" s="14"/>
      <c r="S2068" s="14"/>
      <c r="T2068" s="14"/>
      <c r="U2068" s="14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24"/>
    </row>
    <row r="2069" spans="1:37" x14ac:dyDescent="0.25">
      <c r="A2069" s="2"/>
      <c r="B2069" s="3"/>
      <c r="C2069" s="3"/>
      <c r="D2069" s="3"/>
      <c r="E2069" s="3"/>
      <c r="F2069" s="4"/>
      <c r="G2069" s="2"/>
      <c r="H2069" s="3"/>
      <c r="I2069" s="3"/>
      <c r="J2069" s="3"/>
      <c r="K2069" s="3"/>
      <c r="L2069" s="3"/>
      <c r="M2069" s="3"/>
      <c r="N2069" s="4"/>
      <c r="O2069" s="2"/>
      <c r="P2069" s="3"/>
      <c r="Q2069" s="3"/>
      <c r="R2069" s="3"/>
      <c r="S2069" s="3"/>
      <c r="T2069" s="3"/>
      <c r="U2069" s="4"/>
      <c r="V2069" s="8">
        <f>ROUND(40,2)</f>
        <v>40</v>
      </c>
      <c r="W2069" s="9"/>
      <c r="X2069" s="9"/>
      <c r="Y2069" s="9"/>
      <c r="Z2069" s="9"/>
      <c r="AA2069" s="10"/>
      <c r="AB2069" s="8">
        <f>ROUND(980,2)</f>
        <v>980</v>
      </c>
      <c r="AC2069" s="9"/>
      <c r="AD2069" s="9"/>
      <c r="AE2069" s="9"/>
      <c r="AF2069" s="10"/>
      <c r="AG2069" s="8">
        <f>ROUND(0,2)</f>
        <v>0</v>
      </c>
      <c r="AH2069" s="9"/>
      <c r="AI2069" s="9"/>
      <c r="AJ2069" s="9"/>
      <c r="AK2069" s="10"/>
    </row>
    <row r="2070" spans="1:37" x14ac:dyDescent="0.25">
      <c r="A2070" s="11"/>
      <c r="B2070" s="12"/>
      <c r="C2070" s="12"/>
      <c r="D2070" s="12"/>
      <c r="E2070" s="12"/>
      <c r="F2070" s="12"/>
      <c r="G2070" s="12"/>
      <c r="H2070" s="12"/>
      <c r="I2070" s="12"/>
      <c r="J2070" s="12"/>
      <c r="K2070" s="12"/>
      <c r="L2070" s="12"/>
      <c r="M2070" s="12"/>
      <c r="N2070" s="12"/>
      <c r="O2070" s="14"/>
      <c r="P2070" s="14"/>
      <c r="Q2070" s="14"/>
      <c r="R2070" s="14"/>
      <c r="S2070" s="14"/>
      <c r="T2070" s="14"/>
      <c r="U2070" s="14"/>
      <c r="V2070" s="15">
        <f>ROUND(40,2)</f>
        <v>40</v>
      </c>
      <c r="W2070" s="15"/>
      <c r="X2070" s="15"/>
      <c r="Y2070" s="15"/>
      <c r="Z2070" s="15"/>
      <c r="AA2070" s="15"/>
      <c r="AB2070" s="15">
        <f>ROUND(980,2)</f>
        <v>980</v>
      </c>
      <c r="AC2070" s="15"/>
      <c r="AD2070" s="15"/>
      <c r="AE2070" s="15"/>
      <c r="AF2070" s="15"/>
      <c r="AG2070" s="15">
        <f>ROUND(0,2)</f>
        <v>0</v>
      </c>
      <c r="AH2070" s="15"/>
      <c r="AI2070" s="15"/>
      <c r="AJ2070" s="15"/>
      <c r="AK2070" s="16"/>
    </row>
    <row r="2071" spans="1:37" x14ac:dyDescent="0.25">
      <c r="A2071" s="11"/>
      <c r="B2071" s="12"/>
      <c r="C2071" s="12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  <c r="N2071" s="12"/>
      <c r="O2071" s="14" t="s">
        <v>94</v>
      </c>
      <c r="P2071" s="14"/>
      <c r="Q2071" s="14"/>
      <c r="R2071" s="14"/>
      <c r="S2071" s="14"/>
      <c r="T2071" s="14"/>
      <c r="U2071" s="14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24"/>
    </row>
    <row r="2072" spans="1:37" x14ac:dyDescent="0.25">
      <c r="A2072" s="2"/>
      <c r="B2072" s="3"/>
      <c r="C2072" s="3"/>
      <c r="D2072" s="3"/>
      <c r="E2072" s="3"/>
      <c r="F2072" s="4"/>
      <c r="G2072" s="2"/>
      <c r="H2072" s="3"/>
      <c r="I2072" s="3"/>
      <c r="J2072" s="3"/>
      <c r="K2072" s="3"/>
      <c r="L2072" s="3"/>
      <c r="M2072" s="3"/>
      <c r="N2072" s="4"/>
      <c r="O2072" s="2"/>
      <c r="P2072" s="3"/>
      <c r="Q2072" s="3"/>
      <c r="R2072" s="3"/>
      <c r="S2072" s="3"/>
      <c r="T2072" s="3"/>
      <c r="U2072" s="4"/>
      <c r="V2072" s="8">
        <f>ROUND(40,2)</f>
        <v>40</v>
      </c>
      <c r="W2072" s="9"/>
      <c r="X2072" s="9"/>
      <c r="Y2072" s="9"/>
      <c r="Z2072" s="9"/>
      <c r="AA2072" s="10"/>
      <c r="AB2072" s="8">
        <f>ROUND(986.8,2)</f>
        <v>986.8</v>
      </c>
      <c r="AC2072" s="9"/>
      <c r="AD2072" s="9"/>
      <c r="AE2072" s="9"/>
      <c r="AF2072" s="10"/>
      <c r="AG2072" s="8">
        <f>ROUND(0,2)</f>
        <v>0</v>
      </c>
      <c r="AH2072" s="9"/>
      <c r="AI2072" s="9"/>
      <c r="AJ2072" s="9"/>
      <c r="AK2072" s="10"/>
    </row>
    <row r="2073" spans="1:37" x14ac:dyDescent="0.25">
      <c r="A2073" s="11"/>
      <c r="B2073" s="12"/>
      <c r="C2073" s="12"/>
      <c r="D2073" s="12"/>
      <c r="E2073" s="12"/>
      <c r="F2073" s="12"/>
      <c r="G2073" s="12"/>
      <c r="H2073" s="12"/>
      <c r="I2073" s="12"/>
      <c r="J2073" s="12"/>
      <c r="K2073" s="12"/>
      <c r="L2073" s="12"/>
      <c r="M2073" s="12"/>
      <c r="N2073" s="12"/>
      <c r="O2073" s="14"/>
      <c r="P2073" s="14"/>
      <c r="Q2073" s="14"/>
      <c r="R2073" s="14"/>
      <c r="S2073" s="14"/>
      <c r="T2073" s="14"/>
      <c r="U2073" s="14"/>
      <c r="V2073" s="15">
        <f>ROUND(40,2)</f>
        <v>40</v>
      </c>
      <c r="W2073" s="15"/>
      <c r="X2073" s="15"/>
      <c r="Y2073" s="15"/>
      <c r="Z2073" s="15"/>
      <c r="AA2073" s="15"/>
      <c r="AB2073" s="15">
        <f>ROUND(986.8,2)</f>
        <v>986.8</v>
      </c>
      <c r="AC2073" s="15"/>
      <c r="AD2073" s="15"/>
      <c r="AE2073" s="15"/>
      <c r="AF2073" s="15"/>
      <c r="AG2073" s="15">
        <f>ROUND(0,2)</f>
        <v>0</v>
      </c>
      <c r="AH2073" s="15"/>
      <c r="AI2073" s="15"/>
      <c r="AJ2073" s="15"/>
      <c r="AK2073" s="16"/>
    </row>
    <row r="2074" spans="1:37" x14ac:dyDescent="0.25">
      <c r="A2074" s="11"/>
      <c r="B2074" s="12"/>
      <c r="C2074" s="12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/>
      <c r="O2074" s="14" t="s">
        <v>97</v>
      </c>
      <c r="P2074" s="14"/>
      <c r="Q2074" s="14"/>
      <c r="R2074" s="14"/>
      <c r="S2074" s="14"/>
      <c r="T2074" s="14"/>
      <c r="U2074" s="14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  <c r="AJ2074" s="12"/>
      <c r="AK2074" s="24"/>
    </row>
    <row r="2075" spans="1:37" x14ac:dyDescent="0.25">
      <c r="A2075" s="2"/>
      <c r="B2075" s="3"/>
      <c r="C2075" s="3"/>
      <c r="D2075" s="3"/>
      <c r="E2075" s="3"/>
      <c r="F2075" s="4"/>
      <c r="G2075" s="2"/>
      <c r="H2075" s="3"/>
      <c r="I2075" s="3"/>
      <c r="J2075" s="3"/>
      <c r="K2075" s="3"/>
      <c r="L2075" s="3"/>
      <c r="M2075" s="3"/>
      <c r="N2075" s="4"/>
      <c r="O2075" s="2"/>
      <c r="P2075" s="3"/>
      <c r="Q2075" s="3"/>
      <c r="R2075" s="3"/>
      <c r="S2075" s="3"/>
      <c r="T2075" s="3"/>
      <c r="U2075" s="4"/>
      <c r="V2075" s="8">
        <f>ROUND(40,2)</f>
        <v>40</v>
      </c>
      <c r="W2075" s="9"/>
      <c r="X2075" s="9"/>
      <c r="Y2075" s="9"/>
      <c r="Z2075" s="9"/>
      <c r="AA2075" s="10"/>
      <c r="AB2075" s="8">
        <f>ROUND(980,2)</f>
        <v>980</v>
      </c>
      <c r="AC2075" s="9"/>
      <c r="AD2075" s="9"/>
      <c r="AE2075" s="9"/>
      <c r="AF2075" s="10"/>
      <c r="AG2075" s="8">
        <f>ROUND(0,2)</f>
        <v>0</v>
      </c>
      <c r="AH2075" s="9"/>
      <c r="AI2075" s="9"/>
      <c r="AJ2075" s="9"/>
      <c r="AK2075" s="10"/>
    </row>
    <row r="2076" spans="1:37" x14ac:dyDescent="0.25">
      <c r="A2076" s="11"/>
      <c r="B2076" s="12"/>
      <c r="C2076" s="12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/>
      <c r="O2076" s="14"/>
      <c r="P2076" s="14"/>
      <c r="Q2076" s="14"/>
      <c r="R2076" s="14"/>
      <c r="S2076" s="14"/>
      <c r="T2076" s="14"/>
      <c r="U2076" s="14"/>
      <c r="V2076" s="15">
        <f>ROUND(40,2)</f>
        <v>40</v>
      </c>
      <c r="W2076" s="15"/>
      <c r="X2076" s="15"/>
      <c r="Y2076" s="15"/>
      <c r="Z2076" s="15"/>
      <c r="AA2076" s="15"/>
      <c r="AB2076" s="15">
        <f>ROUND(980,2)</f>
        <v>980</v>
      </c>
      <c r="AC2076" s="15"/>
      <c r="AD2076" s="15"/>
      <c r="AE2076" s="15"/>
      <c r="AF2076" s="15"/>
      <c r="AG2076" s="15">
        <f>ROUND(0,2)</f>
        <v>0</v>
      </c>
      <c r="AH2076" s="15"/>
      <c r="AI2076" s="15"/>
      <c r="AJ2076" s="15"/>
      <c r="AK2076" s="16"/>
    </row>
    <row r="2077" spans="1:37" x14ac:dyDescent="0.25">
      <c r="A2077" s="20"/>
      <c r="B2077" s="21"/>
      <c r="C2077" s="21"/>
      <c r="D2077" s="21"/>
      <c r="E2077" s="21"/>
      <c r="F2077" s="21"/>
      <c r="G2077" s="21" t="s">
        <v>112</v>
      </c>
      <c r="H2077" s="21"/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  <c r="T2077" s="21"/>
      <c r="U2077" s="21"/>
      <c r="V2077" s="21"/>
      <c r="W2077" s="21"/>
      <c r="X2077" s="21"/>
      <c r="Y2077" s="21"/>
      <c r="Z2077" s="21"/>
      <c r="AA2077" s="21"/>
      <c r="AB2077" s="21"/>
      <c r="AC2077" s="21"/>
      <c r="AD2077" s="21"/>
      <c r="AE2077" s="21"/>
      <c r="AF2077" s="21"/>
      <c r="AG2077" s="21"/>
      <c r="AH2077" s="21"/>
      <c r="AI2077" s="21"/>
      <c r="AJ2077" s="21"/>
      <c r="AK2077" s="22"/>
    </row>
    <row r="2078" spans="1:37" x14ac:dyDescent="0.25">
      <c r="A2078" s="11"/>
      <c r="B2078" s="12"/>
      <c r="C2078" s="12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  <c r="N2078" s="12"/>
      <c r="O2078" s="14" t="s">
        <v>34</v>
      </c>
      <c r="P2078" s="14"/>
      <c r="Q2078" s="14"/>
      <c r="R2078" s="14"/>
      <c r="S2078" s="14"/>
      <c r="T2078" s="14"/>
      <c r="U2078" s="14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24"/>
    </row>
    <row r="2079" spans="1:37" x14ac:dyDescent="0.25">
      <c r="A2079" s="2"/>
      <c r="B2079" s="3"/>
      <c r="C2079" s="3"/>
      <c r="D2079" s="3"/>
      <c r="E2079" s="3"/>
      <c r="F2079" s="4"/>
      <c r="G2079" s="2"/>
      <c r="H2079" s="3"/>
      <c r="I2079" s="3"/>
      <c r="J2079" s="3"/>
      <c r="K2079" s="3"/>
      <c r="L2079" s="3"/>
      <c r="M2079" s="3"/>
      <c r="N2079" s="4"/>
      <c r="O2079" s="2"/>
      <c r="P2079" s="3"/>
      <c r="Q2079" s="3"/>
      <c r="R2079" s="3"/>
      <c r="S2079" s="3"/>
      <c r="T2079" s="3"/>
      <c r="U2079" s="4"/>
      <c r="V2079" s="8">
        <f>ROUND(8,2)</f>
        <v>8</v>
      </c>
      <c r="W2079" s="9"/>
      <c r="X2079" s="9"/>
      <c r="Y2079" s="9"/>
      <c r="Z2079" s="9"/>
      <c r="AA2079" s="10"/>
      <c r="AB2079" s="8">
        <f>ROUND(294,2)</f>
        <v>294</v>
      </c>
      <c r="AC2079" s="9"/>
      <c r="AD2079" s="9"/>
      <c r="AE2079" s="9"/>
      <c r="AF2079" s="10"/>
      <c r="AG2079" s="8">
        <f>ROUND(0,2)</f>
        <v>0</v>
      </c>
      <c r="AH2079" s="9"/>
      <c r="AI2079" s="9"/>
      <c r="AJ2079" s="9"/>
      <c r="AK2079" s="10"/>
    </row>
    <row r="2080" spans="1:37" x14ac:dyDescent="0.25">
      <c r="A2080" s="11"/>
      <c r="B2080" s="12"/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4"/>
      <c r="P2080" s="14"/>
      <c r="Q2080" s="14"/>
      <c r="R2080" s="14"/>
      <c r="S2080" s="14"/>
      <c r="T2080" s="14"/>
      <c r="U2080" s="14"/>
      <c r="V2080" s="15">
        <f>ROUND(8,2)</f>
        <v>8</v>
      </c>
      <c r="W2080" s="15"/>
      <c r="X2080" s="15"/>
      <c r="Y2080" s="15"/>
      <c r="Z2080" s="15"/>
      <c r="AA2080" s="15"/>
      <c r="AB2080" s="15">
        <f>ROUND(294,2)</f>
        <v>294</v>
      </c>
      <c r="AC2080" s="15"/>
      <c r="AD2080" s="15"/>
      <c r="AE2080" s="15"/>
      <c r="AF2080" s="15"/>
      <c r="AG2080" s="15">
        <f>ROUND(0,2)</f>
        <v>0</v>
      </c>
      <c r="AH2080" s="15"/>
      <c r="AI2080" s="15"/>
      <c r="AJ2080" s="15"/>
      <c r="AK2080" s="16"/>
    </row>
    <row r="2081" spans="1:37" x14ac:dyDescent="0.25">
      <c r="A2081" s="11"/>
      <c r="B2081" s="12"/>
      <c r="C2081" s="12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/>
      <c r="O2081" s="14" t="s">
        <v>40</v>
      </c>
      <c r="P2081" s="14"/>
      <c r="Q2081" s="14"/>
      <c r="R2081" s="14"/>
      <c r="S2081" s="14"/>
      <c r="T2081" s="14"/>
      <c r="U2081" s="14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24"/>
    </row>
    <row r="2082" spans="1:37" x14ac:dyDescent="0.25">
      <c r="A2082" s="2"/>
      <c r="B2082" s="3"/>
      <c r="C2082" s="3"/>
      <c r="D2082" s="3"/>
      <c r="E2082" s="3"/>
      <c r="F2082" s="4"/>
      <c r="G2082" s="2"/>
      <c r="H2082" s="3"/>
      <c r="I2082" s="3"/>
      <c r="J2082" s="3"/>
      <c r="K2082" s="3"/>
      <c r="L2082" s="3"/>
      <c r="M2082" s="3"/>
      <c r="N2082" s="4"/>
      <c r="O2082" s="2"/>
      <c r="P2082" s="3"/>
      <c r="Q2082" s="3"/>
      <c r="R2082" s="3"/>
      <c r="S2082" s="3"/>
      <c r="T2082" s="3"/>
      <c r="U2082" s="4"/>
      <c r="V2082" s="8">
        <f>ROUND(16,2)</f>
        <v>16</v>
      </c>
      <c r="W2082" s="9"/>
      <c r="X2082" s="9"/>
      <c r="Y2082" s="9"/>
      <c r="Z2082" s="9"/>
      <c r="AA2082" s="10"/>
      <c r="AB2082" s="8">
        <f>ROUND(588,2)</f>
        <v>588</v>
      </c>
      <c r="AC2082" s="9"/>
      <c r="AD2082" s="9"/>
      <c r="AE2082" s="9"/>
      <c r="AF2082" s="10"/>
      <c r="AG2082" s="8">
        <f>ROUND(0,2)</f>
        <v>0</v>
      </c>
      <c r="AH2082" s="9"/>
      <c r="AI2082" s="9"/>
      <c r="AJ2082" s="9"/>
      <c r="AK2082" s="10"/>
    </row>
    <row r="2083" spans="1:37" x14ac:dyDescent="0.25">
      <c r="A2083" s="11"/>
      <c r="B2083" s="12"/>
      <c r="C2083" s="12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/>
      <c r="O2083" s="14"/>
      <c r="P2083" s="14"/>
      <c r="Q2083" s="14"/>
      <c r="R2083" s="14"/>
      <c r="S2083" s="14"/>
      <c r="T2083" s="14"/>
      <c r="U2083" s="14"/>
      <c r="V2083" s="15">
        <f>ROUND(16,2)</f>
        <v>16</v>
      </c>
      <c r="W2083" s="15"/>
      <c r="X2083" s="15"/>
      <c r="Y2083" s="15"/>
      <c r="Z2083" s="15"/>
      <c r="AA2083" s="15"/>
      <c r="AB2083" s="15">
        <f>ROUND(588,2)</f>
        <v>588</v>
      </c>
      <c r="AC2083" s="15"/>
      <c r="AD2083" s="15"/>
      <c r="AE2083" s="15"/>
      <c r="AF2083" s="15"/>
      <c r="AG2083" s="15">
        <f>ROUND(0,2)</f>
        <v>0</v>
      </c>
      <c r="AH2083" s="15"/>
      <c r="AI2083" s="15"/>
      <c r="AJ2083" s="15"/>
      <c r="AK2083" s="16"/>
    </row>
    <row r="2084" spans="1:37" x14ac:dyDescent="0.25">
      <c r="A2084" s="11"/>
      <c r="B2084" s="12"/>
      <c r="C2084" s="12"/>
      <c r="D2084" s="12"/>
      <c r="E2084" s="12"/>
      <c r="F2084" s="12"/>
      <c r="G2084" s="12"/>
      <c r="H2084" s="12"/>
      <c r="I2084" s="12"/>
      <c r="J2084" s="12"/>
      <c r="K2084" s="12"/>
      <c r="L2084" s="12"/>
      <c r="M2084" s="12"/>
      <c r="N2084" s="12"/>
      <c r="O2084" s="14" t="s">
        <v>42</v>
      </c>
      <c r="P2084" s="14"/>
      <c r="Q2084" s="14"/>
      <c r="R2084" s="14"/>
      <c r="S2084" s="14"/>
      <c r="T2084" s="14"/>
      <c r="U2084" s="14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24"/>
    </row>
    <row r="2085" spans="1:37" x14ac:dyDescent="0.25">
      <c r="A2085" s="2"/>
      <c r="B2085" s="3"/>
      <c r="C2085" s="3"/>
      <c r="D2085" s="3"/>
      <c r="E2085" s="3"/>
      <c r="F2085" s="4"/>
      <c r="G2085" s="2"/>
      <c r="H2085" s="3"/>
      <c r="I2085" s="3"/>
      <c r="J2085" s="3"/>
      <c r="K2085" s="3"/>
      <c r="L2085" s="3"/>
      <c r="M2085" s="3"/>
      <c r="N2085" s="4"/>
      <c r="O2085" s="2"/>
      <c r="P2085" s="3"/>
      <c r="Q2085" s="3"/>
      <c r="R2085" s="3"/>
      <c r="S2085" s="3"/>
      <c r="T2085" s="3"/>
      <c r="U2085" s="4"/>
      <c r="V2085" s="8">
        <f>ROUND(8,2)</f>
        <v>8</v>
      </c>
      <c r="W2085" s="9"/>
      <c r="X2085" s="9"/>
      <c r="Y2085" s="9"/>
      <c r="Z2085" s="9"/>
      <c r="AA2085" s="10"/>
      <c r="AB2085" s="8">
        <f>ROUND(294,2)</f>
        <v>294</v>
      </c>
      <c r="AC2085" s="9"/>
      <c r="AD2085" s="9"/>
      <c r="AE2085" s="9"/>
      <c r="AF2085" s="10"/>
      <c r="AG2085" s="8">
        <f>ROUND(0,2)</f>
        <v>0</v>
      </c>
      <c r="AH2085" s="9"/>
      <c r="AI2085" s="9"/>
      <c r="AJ2085" s="9"/>
      <c r="AK2085" s="10"/>
    </row>
    <row r="2086" spans="1:37" x14ac:dyDescent="0.25">
      <c r="A2086" s="11"/>
      <c r="B2086" s="12"/>
      <c r="C2086" s="12"/>
      <c r="D2086" s="12"/>
      <c r="E2086" s="12"/>
      <c r="F2086" s="12"/>
      <c r="G2086" s="12"/>
      <c r="H2086" s="12"/>
      <c r="I2086" s="12"/>
      <c r="J2086" s="12"/>
      <c r="K2086" s="12"/>
      <c r="L2086" s="12"/>
      <c r="M2086" s="12"/>
      <c r="N2086" s="12"/>
      <c r="O2086" s="14"/>
      <c r="P2086" s="14"/>
      <c r="Q2086" s="14"/>
      <c r="R2086" s="14"/>
      <c r="S2086" s="14"/>
      <c r="T2086" s="14"/>
      <c r="U2086" s="14"/>
      <c r="V2086" s="15">
        <f>ROUND(8,2)</f>
        <v>8</v>
      </c>
      <c r="W2086" s="15"/>
      <c r="X2086" s="15"/>
      <c r="Y2086" s="15"/>
      <c r="Z2086" s="15"/>
      <c r="AA2086" s="15"/>
      <c r="AB2086" s="15">
        <f>ROUND(294,2)</f>
        <v>294</v>
      </c>
      <c r="AC2086" s="15"/>
      <c r="AD2086" s="15"/>
      <c r="AE2086" s="15"/>
      <c r="AF2086" s="15"/>
      <c r="AG2086" s="15">
        <f>ROUND(0,2)</f>
        <v>0</v>
      </c>
      <c r="AH2086" s="15"/>
      <c r="AI2086" s="15"/>
      <c r="AJ2086" s="15"/>
      <c r="AK2086" s="16"/>
    </row>
    <row r="2087" spans="1:37" x14ac:dyDescent="0.25">
      <c r="A2087" s="11"/>
      <c r="B2087" s="12"/>
      <c r="C2087" s="12"/>
      <c r="D2087" s="12"/>
      <c r="E2087" s="12"/>
      <c r="F2087" s="12"/>
      <c r="G2087" s="12"/>
      <c r="H2087" s="12"/>
      <c r="I2087" s="12"/>
      <c r="J2087" s="12"/>
      <c r="K2087" s="12"/>
      <c r="L2087" s="12"/>
      <c r="M2087" s="12"/>
      <c r="N2087" s="12"/>
      <c r="O2087" s="14" t="s">
        <v>44</v>
      </c>
      <c r="P2087" s="14"/>
      <c r="Q2087" s="14"/>
      <c r="R2087" s="14"/>
      <c r="S2087" s="14"/>
      <c r="T2087" s="14"/>
      <c r="U2087" s="14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24"/>
    </row>
    <row r="2088" spans="1:37" x14ac:dyDescent="0.25">
      <c r="A2088" s="2"/>
      <c r="B2088" s="3"/>
      <c r="C2088" s="3"/>
      <c r="D2088" s="3"/>
      <c r="E2088" s="3"/>
      <c r="F2088" s="4"/>
      <c r="G2088" s="2"/>
      <c r="H2088" s="3"/>
      <c r="I2088" s="3"/>
      <c r="J2088" s="3"/>
      <c r="K2088" s="3"/>
      <c r="L2088" s="3"/>
      <c r="M2088" s="3"/>
      <c r="N2088" s="4"/>
      <c r="O2088" s="2"/>
      <c r="P2088" s="3"/>
      <c r="Q2088" s="3"/>
      <c r="R2088" s="3"/>
      <c r="S2088" s="3"/>
      <c r="T2088" s="3"/>
      <c r="U2088" s="4"/>
      <c r="V2088" s="8">
        <f>ROUND(8.75,2)</f>
        <v>8.75</v>
      </c>
      <c r="W2088" s="9"/>
      <c r="X2088" s="9"/>
      <c r="Y2088" s="9"/>
      <c r="Z2088" s="9"/>
      <c r="AA2088" s="10"/>
      <c r="AB2088" s="8">
        <f>ROUND(340.2,2)</f>
        <v>340.2</v>
      </c>
      <c r="AC2088" s="9"/>
      <c r="AD2088" s="9"/>
      <c r="AE2088" s="9"/>
      <c r="AF2088" s="10"/>
      <c r="AG2088" s="8">
        <f>ROUND(0,2)</f>
        <v>0</v>
      </c>
      <c r="AH2088" s="9"/>
      <c r="AI2088" s="9"/>
      <c r="AJ2088" s="9"/>
      <c r="AK2088" s="10"/>
    </row>
    <row r="2089" spans="1:37" x14ac:dyDescent="0.25">
      <c r="A2089" s="11"/>
      <c r="B2089" s="12"/>
      <c r="C2089" s="12"/>
      <c r="D2089" s="12"/>
      <c r="E2089" s="12"/>
      <c r="F2089" s="12"/>
      <c r="G2089" s="12"/>
      <c r="H2089" s="12"/>
      <c r="I2089" s="12"/>
      <c r="J2089" s="12"/>
      <c r="K2089" s="12"/>
      <c r="L2089" s="12"/>
      <c r="M2089" s="12"/>
      <c r="N2089" s="12"/>
      <c r="O2089" s="14"/>
      <c r="P2089" s="14"/>
      <c r="Q2089" s="14"/>
      <c r="R2089" s="14"/>
      <c r="S2089" s="14"/>
      <c r="T2089" s="14"/>
      <c r="U2089" s="14"/>
      <c r="V2089" s="15">
        <f>ROUND(8.75,2)</f>
        <v>8.75</v>
      </c>
      <c r="W2089" s="15"/>
      <c r="X2089" s="15"/>
      <c r="Y2089" s="15"/>
      <c r="Z2089" s="15"/>
      <c r="AA2089" s="15"/>
      <c r="AB2089" s="15">
        <f>ROUND(340.2,2)</f>
        <v>340.2</v>
      </c>
      <c r="AC2089" s="15"/>
      <c r="AD2089" s="15"/>
      <c r="AE2089" s="15"/>
      <c r="AF2089" s="15"/>
      <c r="AG2089" s="15">
        <f>ROUND(0,2)</f>
        <v>0</v>
      </c>
      <c r="AH2089" s="15"/>
      <c r="AI2089" s="15"/>
      <c r="AJ2089" s="15"/>
      <c r="AK2089" s="16"/>
    </row>
    <row r="2090" spans="1:37" x14ac:dyDescent="0.25">
      <c r="A2090" s="11"/>
      <c r="B2090" s="12"/>
      <c r="C2090" s="12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/>
      <c r="O2090" s="14" t="s">
        <v>46</v>
      </c>
      <c r="P2090" s="14"/>
      <c r="Q2090" s="14"/>
      <c r="R2090" s="14"/>
      <c r="S2090" s="14"/>
      <c r="T2090" s="14"/>
      <c r="U2090" s="14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2"/>
      <c r="AI2090" s="12"/>
      <c r="AJ2090" s="12"/>
      <c r="AK2090" s="24"/>
    </row>
    <row r="2091" spans="1:37" x14ac:dyDescent="0.25">
      <c r="A2091" s="2"/>
      <c r="B2091" s="3"/>
      <c r="C2091" s="3"/>
      <c r="D2091" s="3"/>
      <c r="E2091" s="3"/>
      <c r="F2091" s="4"/>
      <c r="G2091" s="2"/>
      <c r="H2091" s="3"/>
      <c r="I2091" s="3"/>
      <c r="J2091" s="3"/>
      <c r="K2091" s="3"/>
      <c r="L2091" s="3"/>
      <c r="M2091" s="3"/>
      <c r="N2091" s="4"/>
      <c r="O2091" s="2"/>
      <c r="P2091" s="3"/>
      <c r="Q2091" s="3"/>
      <c r="R2091" s="3"/>
      <c r="S2091" s="3"/>
      <c r="T2091" s="3"/>
      <c r="U2091" s="4"/>
      <c r="V2091" s="8">
        <f>ROUND(8,2)</f>
        <v>8</v>
      </c>
      <c r="W2091" s="9"/>
      <c r="X2091" s="9"/>
      <c r="Y2091" s="9"/>
      <c r="Z2091" s="9"/>
      <c r="AA2091" s="10"/>
      <c r="AB2091" s="8">
        <f>ROUND(294,2)</f>
        <v>294</v>
      </c>
      <c r="AC2091" s="9"/>
      <c r="AD2091" s="9"/>
      <c r="AE2091" s="9"/>
      <c r="AF2091" s="10"/>
      <c r="AG2091" s="8">
        <f>ROUND(0,2)</f>
        <v>0</v>
      </c>
      <c r="AH2091" s="9"/>
      <c r="AI2091" s="9"/>
      <c r="AJ2091" s="9"/>
      <c r="AK2091" s="10"/>
    </row>
    <row r="2092" spans="1:37" x14ac:dyDescent="0.25">
      <c r="A2092" s="11"/>
      <c r="B2092" s="12"/>
      <c r="C2092" s="12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/>
      <c r="O2092" s="14"/>
      <c r="P2092" s="14"/>
      <c r="Q2092" s="14"/>
      <c r="R2092" s="14"/>
      <c r="S2092" s="14"/>
      <c r="T2092" s="14"/>
      <c r="U2092" s="14"/>
      <c r="V2092" s="15">
        <f>ROUND(8,2)</f>
        <v>8</v>
      </c>
      <c r="W2092" s="15"/>
      <c r="X2092" s="15"/>
      <c r="Y2092" s="15"/>
      <c r="Z2092" s="15"/>
      <c r="AA2092" s="15"/>
      <c r="AB2092" s="15">
        <f>ROUND(294,2)</f>
        <v>294</v>
      </c>
      <c r="AC2092" s="15"/>
      <c r="AD2092" s="15"/>
      <c r="AE2092" s="15"/>
      <c r="AF2092" s="15"/>
      <c r="AG2092" s="15">
        <f>ROUND(0,2)</f>
        <v>0</v>
      </c>
      <c r="AH2092" s="15"/>
      <c r="AI2092" s="15"/>
      <c r="AJ2092" s="15"/>
      <c r="AK2092" s="16"/>
    </row>
    <row r="2093" spans="1:37" x14ac:dyDescent="0.25">
      <c r="A2093" s="11"/>
      <c r="B2093" s="12"/>
      <c r="C2093" s="12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/>
      <c r="O2093" s="14" t="s">
        <v>52</v>
      </c>
      <c r="P2093" s="14"/>
      <c r="Q2093" s="14"/>
      <c r="R2093" s="14"/>
      <c r="S2093" s="14"/>
      <c r="T2093" s="14"/>
      <c r="U2093" s="14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2"/>
      <c r="AI2093" s="12"/>
      <c r="AJ2093" s="12"/>
      <c r="AK2093" s="24"/>
    </row>
    <row r="2094" spans="1:37" x14ac:dyDescent="0.25">
      <c r="A2094" s="2"/>
      <c r="B2094" s="3"/>
      <c r="C2094" s="3"/>
      <c r="D2094" s="3"/>
      <c r="E2094" s="3"/>
      <c r="F2094" s="4"/>
      <c r="G2094" s="2"/>
      <c r="H2094" s="3"/>
      <c r="I2094" s="3"/>
      <c r="J2094" s="3"/>
      <c r="K2094" s="3"/>
      <c r="L2094" s="3"/>
      <c r="M2094" s="3"/>
      <c r="N2094" s="4"/>
      <c r="O2094" s="2"/>
      <c r="P2094" s="3"/>
      <c r="Q2094" s="3"/>
      <c r="R2094" s="3"/>
      <c r="S2094" s="3"/>
      <c r="T2094" s="3"/>
      <c r="U2094" s="4"/>
      <c r="V2094" s="8">
        <f>ROUND(12,2)</f>
        <v>12</v>
      </c>
      <c r="W2094" s="9"/>
      <c r="X2094" s="9"/>
      <c r="Y2094" s="9"/>
      <c r="Z2094" s="9"/>
      <c r="AA2094" s="10"/>
      <c r="AB2094" s="8">
        <f>ROUND(431.64,2)</f>
        <v>431.64</v>
      </c>
      <c r="AC2094" s="9"/>
      <c r="AD2094" s="9"/>
      <c r="AE2094" s="9"/>
      <c r="AF2094" s="10"/>
      <c r="AG2094" s="8">
        <f>ROUND(0,2)</f>
        <v>0</v>
      </c>
      <c r="AH2094" s="9"/>
      <c r="AI2094" s="9"/>
      <c r="AJ2094" s="9"/>
      <c r="AK2094" s="10"/>
    </row>
    <row r="2095" spans="1:37" x14ac:dyDescent="0.25">
      <c r="A2095" s="11"/>
      <c r="B2095" s="12"/>
      <c r="C2095" s="12"/>
      <c r="D2095" s="12"/>
      <c r="E2095" s="12"/>
      <c r="F2095" s="12"/>
      <c r="G2095" s="12"/>
      <c r="H2095" s="12"/>
      <c r="I2095" s="12"/>
      <c r="J2095" s="12"/>
      <c r="K2095" s="12"/>
      <c r="L2095" s="12"/>
      <c r="M2095" s="12"/>
      <c r="N2095" s="12"/>
      <c r="O2095" s="14"/>
      <c r="P2095" s="14"/>
      <c r="Q2095" s="14"/>
      <c r="R2095" s="14"/>
      <c r="S2095" s="14"/>
      <c r="T2095" s="14"/>
      <c r="U2095" s="14"/>
      <c r="V2095" s="15">
        <f>ROUND(12,2)</f>
        <v>12</v>
      </c>
      <c r="W2095" s="15"/>
      <c r="X2095" s="15"/>
      <c r="Y2095" s="15"/>
      <c r="Z2095" s="15"/>
      <c r="AA2095" s="15"/>
      <c r="AB2095" s="15">
        <f>ROUND(431.64,2)</f>
        <v>431.64</v>
      </c>
      <c r="AC2095" s="15"/>
      <c r="AD2095" s="15"/>
      <c r="AE2095" s="15"/>
      <c r="AF2095" s="15"/>
      <c r="AG2095" s="15">
        <f>ROUND(0,2)</f>
        <v>0</v>
      </c>
      <c r="AH2095" s="15"/>
      <c r="AI2095" s="15"/>
      <c r="AJ2095" s="15"/>
      <c r="AK2095" s="16"/>
    </row>
    <row r="2096" spans="1:37" x14ac:dyDescent="0.25">
      <c r="A2096" s="11"/>
      <c r="B2096" s="12"/>
      <c r="C2096" s="12"/>
      <c r="D2096" s="12"/>
      <c r="E2096" s="12"/>
      <c r="F2096" s="12"/>
      <c r="G2096" s="12"/>
      <c r="H2096" s="12"/>
      <c r="I2096" s="12"/>
      <c r="J2096" s="12"/>
      <c r="K2096" s="12"/>
      <c r="L2096" s="12"/>
      <c r="M2096" s="12"/>
      <c r="N2096" s="12"/>
      <c r="O2096" s="14" t="s">
        <v>53</v>
      </c>
      <c r="P2096" s="14"/>
      <c r="Q2096" s="14"/>
      <c r="R2096" s="14"/>
      <c r="S2096" s="14"/>
      <c r="T2096" s="14"/>
      <c r="U2096" s="14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12"/>
      <c r="AI2096" s="12"/>
      <c r="AJ2096" s="12"/>
      <c r="AK2096" s="24"/>
    </row>
    <row r="2097" spans="1:37" x14ac:dyDescent="0.25">
      <c r="A2097" s="2"/>
      <c r="B2097" s="3"/>
      <c r="C2097" s="3"/>
      <c r="D2097" s="3"/>
      <c r="E2097" s="3"/>
      <c r="F2097" s="4"/>
      <c r="G2097" s="2"/>
      <c r="H2097" s="3"/>
      <c r="I2097" s="3"/>
      <c r="J2097" s="3"/>
      <c r="K2097" s="3"/>
      <c r="L2097" s="3"/>
      <c r="M2097" s="3"/>
      <c r="N2097" s="4"/>
      <c r="O2097" s="2"/>
      <c r="P2097" s="3"/>
      <c r="Q2097" s="3"/>
      <c r="R2097" s="3"/>
      <c r="S2097" s="3"/>
      <c r="T2097" s="3"/>
      <c r="U2097" s="4"/>
      <c r="V2097" s="8">
        <f>ROUND(12,2)</f>
        <v>12</v>
      </c>
      <c r="W2097" s="9"/>
      <c r="X2097" s="9"/>
      <c r="Y2097" s="9"/>
      <c r="Z2097" s="9"/>
      <c r="AA2097" s="10"/>
      <c r="AB2097" s="8">
        <f>ROUND(431.64,2)</f>
        <v>431.64</v>
      </c>
      <c r="AC2097" s="9"/>
      <c r="AD2097" s="9"/>
      <c r="AE2097" s="9"/>
      <c r="AF2097" s="10"/>
      <c r="AG2097" s="8">
        <f>ROUND(0,2)</f>
        <v>0</v>
      </c>
      <c r="AH2097" s="9"/>
      <c r="AI2097" s="9"/>
      <c r="AJ2097" s="9"/>
      <c r="AK2097" s="10"/>
    </row>
    <row r="2098" spans="1:37" x14ac:dyDescent="0.25">
      <c r="A2098" s="11"/>
      <c r="B2098" s="12"/>
      <c r="C2098" s="12"/>
      <c r="D2098" s="12"/>
      <c r="E2098" s="12"/>
      <c r="F2098" s="12"/>
      <c r="G2098" s="12"/>
      <c r="H2098" s="12"/>
      <c r="I2098" s="12"/>
      <c r="J2098" s="12"/>
      <c r="K2098" s="12"/>
      <c r="L2098" s="12"/>
      <c r="M2098" s="12"/>
      <c r="N2098" s="12"/>
      <c r="O2098" s="14"/>
      <c r="P2098" s="14"/>
      <c r="Q2098" s="14"/>
      <c r="R2098" s="14"/>
      <c r="S2098" s="14"/>
      <c r="T2098" s="14"/>
      <c r="U2098" s="14"/>
      <c r="V2098" s="15">
        <f>ROUND(12,2)</f>
        <v>12</v>
      </c>
      <c r="W2098" s="15"/>
      <c r="X2098" s="15"/>
      <c r="Y2098" s="15"/>
      <c r="Z2098" s="15"/>
      <c r="AA2098" s="15"/>
      <c r="AB2098" s="15">
        <f>ROUND(431.64,2)</f>
        <v>431.64</v>
      </c>
      <c r="AC2098" s="15"/>
      <c r="AD2098" s="15"/>
      <c r="AE2098" s="15"/>
      <c r="AF2098" s="15"/>
      <c r="AG2098" s="15">
        <f>ROUND(0,2)</f>
        <v>0</v>
      </c>
      <c r="AH2098" s="15"/>
      <c r="AI2098" s="15"/>
      <c r="AJ2098" s="15"/>
      <c r="AK2098" s="16"/>
    </row>
    <row r="2099" spans="1:37" x14ac:dyDescent="0.25">
      <c r="A2099" s="11"/>
      <c r="B2099" s="12"/>
      <c r="C2099" s="12"/>
      <c r="D2099" s="12"/>
      <c r="E2099" s="12"/>
      <c r="F2099" s="12"/>
      <c r="G2099" s="12"/>
      <c r="H2099" s="12"/>
      <c r="I2099" s="12"/>
      <c r="J2099" s="12"/>
      <c r="K2099" s="12"/>
      <c r="L2099" s="12"/>
      <c r="M2099" s="12"/>
      <c r="N2099" s="12"/>
      <c r="O2099" s="14" t="s">
        <v>62</v>
      </c>
      <c r="P2099" s="14"/>
      <c r="Q2099" s="14"/>
      <c r="R2099" s="14"/>
      <c r="S2099" s="14"/>
      <c r="T2099" s="14"/>
      <c r="U2099" s="14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12"/>
      <c r="AI2099" s="12"/>
      <c r="AJ2099" s="12"/>
      <c r="AK2099" s="24"/>
    </row>
    <row r="2100" spans="1:37" x14ac:dyDescent="0.25">
      <c r="A2100" s="2"/>
      <c r="B2100" s="3"/>
      <c r="C2100" s="3"/>
      <c r="D2100" s="3"/>
      <c r="E2100" s="3"/>
      <c r="F2100" s="4"/>
      <c r="G2100" s="2"/>
      <c r="H2100" s="3"/>
      <c r="I2100" s="3"/>
      <c r="J2100" s="3"/>
      <c r="K2100" s="3"/>
      <c r="L2100" s="3"/>
      <c r="M2100" s="3"/>
      <c r="N2100" s="4"/>
      <c r="O2100" s="2"/>
      <c r="P2100" s="3"/>
      <c r="Q2100" s="3"/>
      <c r="R2100" s="3"/>
      <c r="S2100" s="3"/>
      <c r="T2100" s="3"/>
      <c r="U2100" s="4"/>
      <c r="V2100" s="8">
        <f>ROUND(12,2)</f>
        <v>12</v>
      </c>
      <c r="W2100" s="9"/>
      <c r="X2100" s="9"/>
      <c r="Y2100" s="9"/>
      <c r="Z2100" s="9"/>
      <c r="AA2100" s="10"/>
      <c r="AB2100" s="8">
        <f>ROUND(431.64,2)</f>
        <v>431.64</v>
      </c>
      <c r="AC2100" s="9"/>
      <c r="AD2100" s="9"/>
      <c r="AE2100" s="9"/>
      <c r="AF2100" s="10"/>
      <c r="AG2100" s="8">
        <f>ROUND(0,2)</f>
        <v>0</v>
      </c>
      <c r="AH2100" s="9"/>
      <c r="AI2100" s="9"/>
      <c r="AJ2100" s="9"/>
      <c r="AK2100" s="10"/>
    </row>
    <row r="2101" spans="1:37" x14ac:dyDescent="0.25">
      <c r="A2101" s="11"/>
      <c r="B2101" s="12"/>
      <c r="C2101" s="12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/>
      <c r="O2101" s="14"/>
      <c r="P2101" s="14"/>
      <c r="Q2101" s="14"/>
      <c r="R2101" s="14"/>
      <c r="S2101" s="14"/>
      <c r="T2101" s="14"/>
      <c r="U2101" s="14"/>
      <c r="V2101" s="15">
        <f>ROUND(12,2)</f>
        <v>12</v>
      </c>
      <c r="W2101" s="15"/>
      <c r="X2101" s="15"/>
      <c r="Y2101" s="15"/>
      <c r="Z2101" s="15"/>
      <c r="AA2101" s="15"/>
      <c r="AB2101" s="15">
        <f>ROUND(431.64,2)</f>
        <v>431.64</v>
      </c>
      <c r="AC2101" s="15"/>
      <c r="AD2101" s="15"/>
      <c r="AE2101" s="15"/>
      <c r="AF2101" s="15"/>
      <c r="AG2101" s="15">
        <f>ROUND(0,2)</f>
        <v>0</v>
      </c>
      <c r="AH2101" s="15"/>
      <c r="AI2101" s="15"/>
      <c r="AJ2101" s="15"/>
      <c r="AK2101" s="16"/>
    </row>
    <row r="2102" spans="1:37" x14ac:dyDescent="0.25">
      <c r="A2102" s="11"/>
      <c r="B2102" s="12"/>
      <c r="C2102" s="12"/>
      <c r="D2102" s="12"/>
      <c r="E2102" s="12"/>
      <c r="F2102" s="12"/>
      <c r="G2102" s="12"/>
      <c r="H2102" s="12"/>
      <c r="I2102" s="12"/>
      <c r="J2102" s="12"/>
      <c r="K2102" s="12"/>
      <c r="L2102" s="12"/>
      <c r="M2102" s="12"/>
      <c r="N2102" s="12"/>
      <c r="O2102" s="14" t="s">
        <v>65</v>
      </c>
      <c r="P2102" s="14"/>
      <c r="Q2102" s="14"/>
      <c r="R2102" s="14"/>
      <c r="S2102" s="14"/>
      <c r="T2102" s="14"/>
      <c r="U2102" s="14"/>
      <c r="V2102" s="12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  <c r="AG2102" s="12"/>
      <c r="AH2102" s="12"/>
      <c r="AI2102" s="12"/>
      <c r="AJ2102" s="12"/>
      <c r="AK2102" s="24"/>
    </row>
    <row r="2103" spans="1:37" x14ac:dyDescent="0.25">
      <c r="A2103" s="2"/>
      <c r="B2103" s="3"/>
      <c r="C2103" s="3"/>
      <c r="D2103" s="3"/>
      <c r="E2103" s="3"/>
      <c r="F2103" s="4"/>
      <c r="G2103" s="2"/>
      <c r="H2103" s="3"/>
      <c r="I2103" s="3"/>
      <c r="J2103" s="3"/>
      <c r="K2103" s="3"/>
      <c r="L2103" s="3"/>
      <c r="M2103" s="3"/>
      <c r="N2103" s="4"/>
      <c r="O2103" s="2"/>
      <c r="P2103" s="3"/>
      <c r="Q2103" s="3"/>
      <c r="R2103" s="3"/>
      <c r="S2103" s="3"/>
      <c r="T2103" s="3"/>
      <c r="U2103" s="4"/>
      <c r="V2103" s="8">
        <f>ROUND(9.25,2)</f>
        <v>9.25</v>
      </c>
      <c r="W2103" s="9"/>
      <c r="X2103" s="9"/>
      <c r="Y2103" s="9"/>
      <c r="Z2103" s="9"/>
      <c r="AA2103" s="10"/>
      <c r="AB2103" s="8">
        <f>ROUND(359.64,2)</f>
        <v>359.64</v>
      </c>
      <c r="AC2103" s="9"/>
      <c r="AD2103" s="9"/>
      <c r="AE2103" s="9"/>
      <c r="AF2103" s="10"/>
      <c r="AG2103" s="8">
        <f>ROUND(0,2)</f>
        <v>0</v>
      </c>
      <c r="AH2103" s="9"/>
      <c r="AI2103" s="9"/>
      <c r="AJ2103" s="9"/>
      <c r="AK2103" s="10"/>
    </row>
    <row r="2104" spans="1:37" x14ac:dyDescent="0.25">
      <c r="A2104" s="11"/>
      <c r="B2104" s="12"/>
      <c r="C2104" s="12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/>
      <c r="O2104" s="14"/>
      <c r="P2104" s="14"/>
      <c r="Q2104" s="14"/>
      <c r="R2104" s="14"/>
      <c r="S2104" s="14"/>
      <c r="T2104" s="14"/>
      <c r="U2104" s="14"/>
      <c r="V2104" s="15">
        <f>ROUND(9.25,2)</f>
        <v>9.25</v>
      </c>
      <c r="W2104" s="15"/>
      <c r="X2104" s="15"/>
      <c r="Y2104" s="15"/>
      <c r="Z2104" s="15"/>
      <c r="AA2104" s="15"/>
      <c r="AB2104" s="15">
        <f>ROUND(359.64,2)</f>
        <v>359.64</v>
      </c>
      <c r="AC2104" s="15"/>
      <c r="AD2104" s="15"/>
      <c r="AE2104" s="15"/>
      <c r="AF2104" s="15"/>
      <c r="AG2104" s="15">
        <f>ROUND(0,2)</f>
        <v>0</v>
      </c>
      <c r="AH2104" s="15"/>
      <c r="AI2104" s="15"/>
      <c r="AJ2104" s="15"/>
      <c r="AK2104" s="16"/>
    </row>
    <row r="2105" spans="1:37" x14ac:dyDescent="0.25">
      <c r="A2105" s="11"/>
      <c r="B2105" s="12"/>
      <c r="C2105" s="12"/>
      <c r="D2105" s="12"/>
      <c r="E2105" s="12"/>
      <c r="F2105" s="12"/>
      <c r="G2105" s="12"/>
      <c r="H2105" s="12"/>
      <c r="I2105" s="12"/>
      <c r="J2105" s="12"/>
      <c r="K2105" s="12"/>
      <c r="L2105" s="12"/>
      <c r="M2105" s="12"/>
      <c r="N2105" s="12"/>
      <c r="O2105" s="14" t="s">
        <v>66</v>
      </c>
      <c r="P2105" s="14"/>
      <c r="Q2105" s="14"/>
      <c r="R2105" s="14"/>
      <c r="S2105" s="14"/>
      <c r="T2105" s="14"/>
      <c r="U2105" s="14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12"/>
      <c r="AI2105" s="12"/>
      <c r="AJ2105" s="12"/>
      <c r="AK2105" s="24"/>
    </row>
    <row r="2106" spans="1:37" x14ac:dyDescent="0.25">
      <c r="A2106" s="2"/>
      <c r="B2106" s="3"/>
      <c r="C2106" s="3"/>
      <c r="D2106" s="3"/>
      <c r="E2106" s="3"/>
      <c r="F2106" s="4"/>
      <c r="G2106" s="2"/>
      <c r="H2106" s="3"/>
      <c r="I2106" s="3"/>
      <c r="J2106" s="3"/>
      <c r="K2106" s="3"/>
      <c r="L2106" s="3"/>
      <c r="M2106" s="3"/>
      <c r="N2106" s="4"/>
      <c r="O2106" s="2"/>
      <c r="P2106" s="3"/>
      <c r="Q2106" s="3"/>
      <c r="R2106" s="3"/>
      <c r="S2106" s="3"/>
      <c r="T2106" s="3"/>
      <c r="U2106" s="4"/>
      <c r="V2106" s="8">
        <f>ROUND(8,2)</f>
        <v>8</v>
      </c>
      <c r="W2106" s="9"/>
      <c r="X2106" s="9"/>
      <c r="Y2106" s="9"/>
      <c r="Z2106" s="9"/>
      <c r="AA2106" s="10"/>
      <c r="AB2106" s="8">
        <f>ROUND(294,2)</f>
        <v>294</v>
      </c>
      <c r="AC2106" s="9"/>
      <c r="AD2106" s="9"/>
      <c r="AE2106" s="9"/>
      <c r="AF2106" s="10"/>
      <c r="AG2106" s="8">
        <f>ROUND(0,2)</f>
        <v>0</v>
      </c>
      <c r="AH2106" s="9"/>
      <c r="AI2106" s="9"/>
      <c r="AJ2106" s="9"/>
      <c r="AK2106" s="10"/>
    </row>
    <row r="2107" spans="1:37" x14ac:dyDescent="0.25">
      <c r="A2107" s="11"/>
      <c r="B2107" s="12"/>
      <c r="C2107" s="12"/>
      <c r="D2107" s="12"/>
      <c r="E2107" s="12"/>
      <c r="F2107" s="12"/>
      <c r="G2107" s="12"/>
      <c r="H2107" s="12"/>
      <c r="I2107" s="12"/>
      <c r="J2107" s="12"/>
      <c r="K2107" s="12"/>
      <c r="L2107" s="12"/>
      <c r="M2107" s="12"/>
      <c r="N2107" s="12"/>
      <c r="O2107" s="14"/>
      <c r="P2107" s="14"/>
      <c r="Q2107" s="14"/>
      <c r="R2107" s="14"/>
      <c r="S2107" s="14"/>
      <c r="T2107" s="14"/>
      <c r="U2107" s="14"/>
      <c r="V2107" s="15">
        <f>ROUND(8,2)</f>
        <v>8</v>
      </c>
      <c r="W2107" s="15"/>
      <c r="X2107" s="15"/>
      <c r="Y2107" s="15"/>
      <c r="Z2107" s="15"/>
      <c r="AA2107" s="15"/>
      <c r="AB2107" s="15">
        <f>ROUND(294,2)</f>
        <v>294</v>
      </c>
      <c r="AC2107" s="15"/>
      <c r="AD2107" s="15"/>
      <c r="AE2107" s="15"/>
      <c r="AF2107" s="15"/>
      <c r="AG2107" s="15">
        <f>ROUND(0,2)</f>
        <v>0</v>
      </c>
      <c r="AH2107" s="15"/>
      <c r="AI2107" s="15"/>
      <c r="AJ2107" s="15"/>
      <c r="AK2107" s="16"/>
    </row>
    <row r="2108" spans="1:37" x14ac:dyDescent="0.25">
      <c r="A2108" s="11"/>
      <c r="B2108" s="12"/>
      <c r="C2108" s="12"/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/>
      <c r="O2108" s="14" t="s">
        <v>69</v>
      </c>
      <c r="P2108" s="14"/>
      <c r="Q2108" s="14"/>
      <c r="R2108" s="14"/>
      <c r="S2108" s="14"/>
      <c r="T2108" s="14"/>
      <c r="U2108" s="14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12"/>
      <c r="AI2108" s="12"/>
      <c r="AJ2108" s="12"/>
      <c r="AK2108" s="24"/>
    </row>
    <row r="2109" spans="1:37" x14ac:dyDescent="0.25">
      <c r="A2109" s="2"/>
      <c r="B2109" s="3"/>
      <c r="C2109" s="3"/>
      <c r="D2109" s="3"/>
      <c r="E2109" s="3"/>
      <c r="F2109" s="4"/>
      <c r="G2109" s="2"/>
      <c r="H2109" s="3"/>
      <c r="I2109" s="3"/>
      <c r="J2109" s="3"/>
      <c r="K2109" s="3"/>
      <c r="L2109" s="3"/>
      <c r="M2109" s="3"/>
      <c r="N2109" s="4"/>
      <c r="O2109" s="2"/>
      <c r="P2109" s="3"/>
      <c r="Q2109" s="3"/>
      <c r="R2109" s="3"/>
      <c r="S2109" s="3"/>
      <c r="T2109" s="3"/>
      <c r="U2109" s="4"/>
      <c r="V2109" s="8">
        <f>ROUND(8,2)</f>
        <v>8</v>
      </c>
      <c r="W2109" s="9"/>
      <c r="X2109" s="9"/>
      <c r="Y2109" s="9"/>
      <c r="Z2109" s="9"/>
      <c r="AA2109" s="10"/>
      <c r="AB2109" s="8">
        <f>ROUND(287.76,2)</f>
        <v>287.76</v>
      </c>
      <c r="AC2109" s="9"/>
      <c r="AD2109" s="9"/>
      <c r="AE2109" s="9"/>
      <c r="AF2109" s="10"/>
      <c r="AG2109" s="8">
        <f>ROUND(0,2)</f>
        <v>0</v>
      </c>
      <c r="AH2109" s="9"/>
      <c r="AI2109" s="9"/>
      <c r="AJ2109" s="9"/>
      <c r="AK2109" s="10"/>
    </row>
    <row r="2110" spans="1:37" x14ac:dyDescent="0.25">
      <c r="A2110" s="11"/>
      <c r="B2110" s="12"/>
      <c r="C2110" s="12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4"/>
      <c r="P2110" s="14"/>
      <c r="Q2110" s="14"/>
      <c r="R2110" s="14"/>
      <c r="S2110" s="14"/>
      <c r="T2110" s="14"/>
      <c r="U2110" s="14"/>
      <c r="V2110" s="15">
        <f>ROUND(8,2)</f>
        <v>8</v>
      </c>
      <c r="W2110" s="15"/>
      <c r="X2110" s="15"/>
      <c r="Y2110" s="15"/>
      <c r="Z2110" s="15"/>
      <c r="AA2110" s="15"/>
      <c r="AB2110" s="15">
        <f>ROUND(287.76,2)</f>
        <v>287.76</v>
      </c>
      <c r="AC2110" s="15"/>
      <c r="AD2110" s="15"/>
      <c r="AE2110" s="15"/>
      <c r="AF2110" s="15"/>
      <c r="AG2110" s="15">
        <f>ROUND(0,2)</f>
        <v>0</v>
      </c>
      <c r="AH2110" s="15"/>
      <c r="AI2110" s="15"/>
      <c r="AJ2110" s="15"/>
      <c r="AK2110" s="16"/>
    </row>
    <row r="2111" spans="1:37" x14ac:dyDescent="0.25">
      <c r="A2111" s="11"/>
      <c r="B2111" s="12"/>
      <c r="C2111" s="12"/>
      <c r="D2111" s="12"/>
      <c r="E2111" s="12"/>
      <c r="F2111" s="12"/>
      <c r="G2111" s="12"/>
      <c r="H2111" s="12"/>
      <c r="I2111" s="12"/>
      <c r="J2111" s="12"/>
      <c r="K2111" s="12"/>
      <c r="L2111" s="12"/>
      <c r="M2111" s="12"/>
      <c r="N2111" s="12"/>
      <c r="O2111" s="14" t="s">
        <v>73</v>
      </c>
      <c r="P2111" s="14"/>
      <c r="Q2111" s="14"/>
      <c r="R2111" s="14"/>
      <c r="S2111" s="14"/>
      <c r="T2111" s="14"/>
      <c r="U2111" s="14"/>
      <c r="V2111" s="12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  <c r="AG2111" s="12"/>
      <c r="AH2111" s="12"/>
      <c r="AI2111" s="12"/>
      <c r="AJ2111" s="12"/>
      <c r="AK2111" s="24"/>
    </row>
    <row r="2112" spans="1:37" x14ac:dyDescent="0.25">
      <c r="A2112" s="2"/>
      <c r="B2112" s="3"/>
      <c r="C2112" s="3"/>
      <c r="D2112" s="3"/>
      <c r="E2112" s="3"/>
      <c r="F2112" s="4"/>
      <c r="G2112" s="2"/>
      <c r="H2112" s="3"/>
      <c r="I2112" s="3"/>
      <c r="J2112" s="3"/>
      <c r="K2112" s="3"/>
      <c r="L2112" s="3"/>
      <c r="M2112" s="3"/>
      <c r="N2112" s="4"/>
      <c r="O2112" s="2"/>
      <c r="P2112" s="3"/>
      <c r="Q2112" s="3"/>
      <c r="R2112" s="3"/>
      <c r="S2112" s="3"/>
      <c r="T2112" s="3"/>
      <c r="U2112" s="4"/>
      <c r="V2112" s="8">
        <f>ROUND(8,2)</f>
        <v>8</v>
      </c>
      <c r="W2112" s="9"/>
      <c r="X2112" s="9"/>
      <c r="Y2112" s="9"/>
      <c r="Z2112" s="9"/>
      <c r="AA2112" s="10"/>
      <c r="AB2112" s="8">
        <f>ROUND(294,2)</f>
        <v>294</v>
      </c>
      <c r="AC2112" s="9"/>
      <c r="AD2112" s="9"/>
      <c r="AE2112" s="9"/>
      <c r="AF2112" s="10"/>
      <c r="AG2112" s="8">
        <f>ROUND(0,2)</f>
        <v>0</v>
      </c>
      <c r="AH2112" s="9"/>
      <c r="AI2112" s="9"/>
      <c r="AJ2112" s="9"/>
      <c r="AK2112" s="10"/>
    </row>
    <row r="2113" spans="1:37" x14ac:dyDescent="0.25">
      <c r="A2113" s="11"/>
      <c r="B2113" s="12"/>
      <c r="C2113" s="12"/>
      <c r="D2113" s="12"/>
      <c r="E2113" s="12"/>
      <c r="F2113" s="12"/>
      <c r="G2113" s="12"/>
      <c r="H2113" s="12"/>
      <c r="I2113" s="12"/>
      <c r="J2113" s="12"/>
      <c r="K2113" s="12"/>
      <c r="L2113" s="12"/>
      <c r="M2113" s="12"/>
      <c r="N2113" s="12"/>
      <c r="O2113" s="14"/>
      <c r="P2113" s="14"/>
      <c r="Q2113" s="14"/>
      <c r="R2113" s="14"/>
      <c r="S2113" s="14"/>
      <c r="T2113" s="14"/>
      <c r="U2113" s="14"/>
      <c r="V2113" s="15">
        <f>ROUND(8,2)</f>
        <v>8</v>
      </c>
      <c r="W2113" s="15"/>
      <c r="X2113" s="15"/>
      <c r="Y2113" s="15"/>
      <c r="Z2113" s="15"/>
      <c r="AA2113" s="15"/>
      <c r="AB2113" s="15">
        <f>ROUND(294,2)</f>
        <v>294</v>
      </c>
      <c r="AC2113" s="15"/>
      <c r="AD2113" s="15"/>
      <c r="AE2113" s="15"/>
      <c r="AF2113" s="15"/>
      <c r="AG2113" s="15">
        <f>ROUND(0,2)</f>
        <v>0</v>
      </c>
      <c r="AH2113" s="15"/>
      <c r="AI2113" s="15"/>
      <c r="AJ2113" s="15"/>
      <c r="AK2113" s="16"/>
    </row>
    <row r="2114" spans="1:37" x14ac:dyDescent="0.25">
      <c r="A2114" s="11"/>
      <c r="B2114" s="12"/>
      <c r="C2114" s="12"/>
      <c r="D2114" s="12"/>
      <c r="E2114" s="12"/>
      <c r="F2114" s="12"/>
      <c r="G2114" s="12"/>
      <c r="H2114" s="12"/>
      <c r="I2114" s="12"/>
      <c r="J2114" s="12"/>
      <c r="K2114" s="12"/>
      <c r="L2114" s="12"/>
      <c r="M2114" s="12"/>
      <c r="N2114" s="12"/>
      <c r="O2114" s="14" t="s">
        <v>78</v>
      </c>
      <c r="P2114" s="14"/>
      <c r="Q2114" s="14"/>
      <c r="R2114" s="14"/>
      <c r="S2114" s="14"/>
      <c r="T2114" s="14"/>
      <c r="U2114" s="14"/>
      <c r="V2114" s="12"/>
      <c r="W2114" s="12"/>
      <c r="X2114" s="12"/>
      <c r="Y2114" s="12"/>
      <c r="Z2114" s="12"/>
      <c r="AA2114" s="12"/>
      <c r="AB2114" s="12"/>
      <c r="AC2114" s="12"/>
      <c r="AD2114" s="12"/>
      <c r="AE2114" s="12"/>
      <c r="AF2114" s="12"/>
      <c r="AG2114" s="12"/>
      <c r="AH2114" s="12"/>
      <c r="AI2114" s="12"/>
      <c r="AJ2114" s="12"/>
      <c r="AK2114" s="24"/>
    </row>
    <row r="2115" spans="1:37" x14ac:dyDescent="0.25">
      <c r="A2115" s="2"/>
      <c r="B2115" s="3"/>
      <c r="C2115" s="3"/>
      <c r="D2115" s="3"/>
      <c r="E2115" s="3"/>
      <c r="F2115" s="4"/>
      <c r="G2115" s="2"/>
      <c r="H2115" s="3"/>
      <c r="I2115" s="3"/>
      <c r="J2115" s="3"/>
      <c r="K2115" s="3"/>
      <c r="L2115" s="3"/>
      <c r="M2115" s="3"/>
      <c r="N2115" s="4"/>
      <c r="O2115" s="2"/>
      <c r="P2115" s="3"/>
      <c r="Q2115" s="3"/>
      <c r="R2115" s="3"/>
      <c r="S2115" s="3"/>
      <c r="T2115" s="3"/>
      <c r="U2115" s="4"/>
      <c r="V2115" s="8">
        <f>ROUND(12,2)</f>
        <v>12</v>
      </c>
      <c r="W2115" s="9"/>
      <c r="X2115" s="9"/>
      <c r="Y2115" s="9"/>
      <c r="Z2115" s="9"/>
      <c r="AA2115" s="10"/>
      <c r="AB2115" s="8">
        <f>ROUND(441,2)</f>
        <v>441</v>
      </c>
      <c r="AC2115" s="9"/>
      <c r="AD2115" s="9"/>
      <c r="AE2115" s="9"/>
      <c r="AF2115" s="10"/>
      <c r="AG2115" s="8">
        <f>ROUND(0,2)</f>
        <v>0</v>
      </c>
      <c r="AH2115" s="9"/>
      <c r="AI2115" s="9"/>
      <c r="AJ2115" s="9"/>
      <c r="AK2115" s="10"/>
    </row>
    <row r="2116" spans="1:37" x14ac:dyDescent="0.25">
      <c r="A2116" s="11"/>
      <c r="B2116" s="12"/>
      <c r="C2116" s="12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/>
      <c r="O2116" s="14"/>
      <c r="P2116" s="14"/>
      <c r="Q2116" s="14"/>
      <c r="R2116" s="14"/>
      <c r="S2116" s="14"/>
      <c r="T2116" s="14"/>
      <c r="U2116" s="14"/>
      <c r="V2116" s="15">
        <f>ROUND(12,2)</f>
        <v>12</v>
      </c>
      <c r="W2116" s="15"/>
      <c r="X2116" s="15"/>
      <c r="Y2116" s="15"/>
      <c r="Z2116" s="15"/>
      <c r="AA2116" s="15"/>
      <c r="AB2116" s="15">
        <f>ROUND(441,2)</f>
        <v>441</v>
      </c>
      <c r="AC2116" s="15"/>
      <c r="AD2116" s="15"/>
      <c r="AE2116" s="15"/>
      <c r="AF2116" s="15"/>
      <c r="AG2116" s="15">
        <f>ROUND(0,2)</f>
        <v>0</v>
      </c>
      <c r="AH2116" s="15"/>
      <c r="AI2116" s="15"/>
      <c r="AJ2116" s="15"/>
      <c r="AK2116" s="16"/>
    </row>
    <row r="2117" spans="1:37" x14ac:dyDescent="0.25">
      <c r="A2117" s="11"/>
      <c r="B2117" s="12"/>
      <c r="C2117" s="12"/>
      <c r="D2117" s="12"/>
      <c r="E2117" s="12"/>
      <c r="F2117" s="12"/>
      <c r="G2117" s="12"/>
      <c r="H2117" s="12"/>
      <c r="I2117" s="12"/>
      <c r="J2117" s="12"/>
      <c r="K2117" s="12"/>
      <c r="L2117" s="12"/>
      <c r="M2117" s="12"/>
      <c r="N2117" s="12"/>
      <c r="O2117" s="14" t="s">
        <v>81</v>
      </c>
      <c r="P2117" s="14"/>
      <c r="Q2117" s="14"/>
      <c r="R2117" s="14"/>
      <c r="S2117" s="14"/>
      <c r="T2117" s="14"/>
      <c r="U2117" s="14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12"/>
      <c r="AI2117" s="12"/>
      <c r="AJ2117" s="12"/>
      <c r="AK2117" s="24"/>
    </row>
    <row r="2118" spans="1:37" x14ac:dyDescent="0.25">
      <c r="A2118" s="2"/>
      <c r="B2118" s="3"/>
      <c r="C2118" s="3"/>
      <c r="D2118" s="3"/>
      <c r="E2118" s="3"/>
      <c r="F2118" s="4"/>
      <c r="G2118" s="2"/>
      <c r="H2118" s="3"/>
      <c r="I2118" s="3"/>
      <c r="J2118" s="3"/>
      <c r="K2118" s="3"/>
      <c r="L2118" s="3"/>
      <c r="M2118" s="3"/>
      <c r="N2118" s="4"/>
      <c r="O2118" s="2"/>
      <c r="P2118" s="3"/>
      <c r="Q2118" s="3"/>
      <c r="R2118" s="3"/>
      <c r="S2118" s="3"/>
      <c r="T2118" s="3"/>
      <c r="U2118" s="4"/>
      <c r="V2118" s="8">
        <f>ROUND(13.25,2)</f>
        <v>13.25</v>
      </c>
      <c r="W2118" s="9"/>
      <c r="X2118" s="9"/>
      <c r="Y2118" s="9"/>
      <c r="Z2118" s="9"/>
      <c r="AA2118" s="10"/>
      <c r="AB2118" s="8">
        <f>ROUND(486.9375,2)</f>
        <v>486.94</v>
      </c>
      <c r="AC2118" s="9"/>
      <c r="AD2118" s="9"/>
      <c r="AE2118" s="9"/>
      <c r="AF2118" s="10"/>
      <c r="AG2118" s="8">
        <f>ROUND(0,2)</f>
        <v>0</v>
      </c>
      <c r="AH2118" s="9"/>
      <c r="AI2118" s="9"/>
      <c r="AJ2118" s="9"/>
      <c r="AK2118" s="10"/>
    </row>
    <row r="2119" spans="1:37" x14ac:dyDescent="0.25">
      <c r="A2119" s="11"/>
      <c r="B2119" s="12"/>
      <c r="C2119" s="12"/>
      <c r="D2119" s="12"/>
      <c r="E2119" s="12"/>
      <c r="F2119" s="12"/>
      <c r="G2119" s="12"/>
      <c r="H2119" s="12"/>
      <c r="I2119" s="12"/>
      <c r="J2119" s="12"/>
      <c r="K2119" s="12"/>
      <c r="L2119" s="12"/>
      <c r="M2119" s="12"/>
      <c r="N2119" s="12"/>
      <c r="O2119" s="14"/>
      <c r="P2119" s="14"/>
      <c r="Q2119" s="14"/>
      <c r="R2119" s="14"/>
      <c r="S2119" s="14"/>
      <c r="T2119" s="14"/>
      <c r="U2119" s="14"/>
      <c r="V2119" s="15">
        <f>ROUND(13.25,2)</f>
        <v>13.25</v>
      </c>
      <c r="W2119" s="15"/>
      <c r="X2119" s="15"/>
      <c r="Y2119" s="15"/>
      <c r="Z2119" s="15"/>
      <c r="AA2119" s="15"/>
      <c r="AB2119" s="15">
        <f>ROUND(486.9375,2)</f>
        <v>486.94</v>
      </c>
      <c r="AC2119" s="15"/>
      <c r="AD2119" s="15"/>
      <c r="AE2119" s="15"/>
      <c r="AF2119" s="15"/>
      <c r="AG2119" s="15">
        <f>ROUND(0,2)</f>
        <v>0</v>
      </c>
      <c r="AH2119" s="15"/>
      <c r="AI2119" s="15"/>
      <c r="AJ2119" s="15"/>
      <c r="AK2119" s="16"/>
    </row>
    <row r="2120" spans="1:37" x14ac:dyDescent="0.25">
      <c r="A2120" s="11"/>
      <c r="B2120" s="12"/>
      <c r="C2120" s="12"/>
      <c r="D2120" s="12"/>
      <c r="E2120" s="12"/>
      <c r="F2120" s="12"/>
      <c r="G2120" s="12"/>
      <c r="H2120" s="12"/>
      <c r="I2120" s="12"/>
      <c r="J2120" s="12"/>
      <c r="K2120" s="12"/>
      <c r="L2120" s="12"/>
      <c r="M2120" s="12"/>
      <c r="N2120" s="12"/>
      <c r="O2120" s="14" t="s">
        <v>84</v>
      </c>
      <c r="P2120" s="14"/>
      <c r="Q2120" s="14"/>
      <c r="R2120" s="14"/>
      <c r="S2120" s="14"/>
      <c r="T2120" s="14"/>
      <c r="U2120" s="14"/>
      <c r="V2120" s="12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  <c r="AG2120" s="12"/>
      <c r="AH2120" s="12"/>
      <c r="AI2120" s="12"/>
      <c r="AJ2120" s="12"/>
      <c r="AK2120" s="24"/>
    </row>
    <row r="2121" spans="1:37" x14ac:dyDescent="0.25">
      <c r="A2121" s="2"/>
      <c r="B2121" s="3"/>
      <c r="C2121" s="3"/>
      <c r="D2121" s="3"/>
      <c r="E2121" s="3"/>
      <c r="F2121" s="4"/>
      <c r="G2121" s="2"/>
      <c r="H2121" s="3"/>
      <c r="I2121" s="3"/>
      <c r="J2121" s="3"/>
      <c r="K2121" s="3"/>
      <c r="L2121" s="3"/>
      <c r="M2121" s="3"/>
      <c r="N2121" s="4"/>
      <c r="O2121" s="2"/>
      <c r="P2121" s="3"/>
      <c r="Q2121" s="3"/>
      <c r="R2121" s="3"/>
      <c r="S2121" s="3"/>
      <c r="T2121" s="3"/>
      <c r="U2121" s="4"/>
      <c r="V2121" s="8">
        <f>ROUND(12,2)</f>
        <v>12</v>
      </c>
      <c r="W2121" s="9"/>
      <c r="X2121" s="9"/>
      <c r="Y2121" s="9"/>
      <c r="Z2121" s="9"/>
      <c r="AA2121" s="10"/>
      <c r="AB2121" s="8">
        <f>ROUND(431.64,2)</f>
        <v>431.64</v>
      </c>
      <c r="AC2121" s="9"/>
      <c r="AD2121" s="9"/>
      <c r="AE2121" s="9"/>
      <c r="AF2121" s="10"/>
      <c r="AG2121" s="8">
        <f>ROUND(0,2)</f>
        <v>0</v>
      </c>
      <c r="AH2121" s="9"/>
      <c r="AI2121" s="9"/>
      <c r="AJ2121" s="9"/>
      <c r="AK2121" s="10"/>
    </row>
    <row r="2122" spans="1:37" x14ac:dyDescent="0.25">
      <c r="A2122" s="11"/>
      <c r="B2122" s="12"/>
      <c r="C2122" s="12"/>
      <c r="D2122" s="12"/>
      <c r="E2122" s="12"/>
      <c r="F2122" s="12"/>
      <c r="G2122" s="12"/>
      <c r="H2122" s="12"/>
      <c r="I2122" s="12"/>
      <c r="J2122" s="12"/>
      <c r="K2122" s="12"/>
      <c r="L2122" s="12"/>
      <c r="M2122" s="12"/>
      <c r="N2122" s="12"/>
      <c r="O2122" s="14"/>
      <c r="P2122" s="14"/>
      <c r="Q2122" s="14"/>
      <c r="R2122" s="14"/>
      <c r="S2122" s="14"/>
      <c r="T2122" s="14"/>
      <c r="U2122" s="14"/>
      <c r="V2122" s="15">
        <f>ROUND(12,2)</f>
        <v>12</v>
      </c>
      <c r="W2122" s="15"/>
      <c r="X2122" s="15"/>
      <c r="Y2122" s="15"/>
      <c r="Z2122" s="15"/>
      <c r="AA2122" s="15"/>
      <c r="AB2122" s="15">
        <f>ROUND(431.64,2)</f>
        <v>431.64</v>
      </c>
      <c r="AC2122" s="15"/>
      <c r="AD2122" s="15"/>
      <c r="AE2122" s="15"/>
      <c r="AF2122" s="15"/>
      <c r="AG2122" s="15">
        <f>ROUND(0,2)</f>
        <v>0</v>
      </c>
      <c r="AH2122" s="15"/>
      <c r="AI2122" s="15"/>
      <c r="AJ2122" s="15"/>
      <c r="AK2122" s="16"/>
    </row>
    <row r="2123" spans="1:37" x14ac:dyDescent="0.25">
      <c r="A2123" s="11"/>
      <c r="B2123" s="12"/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14" t="s">
        <v>86</v>
      </c>
      <c r="P2123" s="14"/>
      <c r="Q2123" s="14"/>
      <c r="R2123" s="14"/>
      <c r="S2123" s="14"/>
      <c r="T2123" s="14"/>
      <c r="U2123" s="14"/>
      <c r="V2123" s="12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  <c r="AG2123" s="12"/>
      <c r="AH2123" s="12"/>
      <c r="AI2123" s="12"/>
      <c r="AJ2123" s="12"/>
      <c r="AK2123" s="24"/>
    </row>
    <row r="2124" spans="1:37" x14ac:dyDescent="0.25">
      <c r="A2124" s="2"/>
      <c r="B2124" s="3"/>
      <c r="C2124" s="3"/>
      <c r="D2124" s="3"/>
      <c r="E2124" s="3"/>
      <c r="F2124" s="4"/>
      <c r="G2124" s="2"/>
      <c r="H2124" s="3"/>
      <c r="I2124" s="3"/>
      <c r="J2124" s="3"/>
      <c r="K2124" s="3"/>
      <c r="L2124" s="3"/>
      <c r="M2124" s="3"/>
      <c r="N2124" s="4"/>
      <c r="O2124" s="2"/>
      <c r="P2124" s="3"/>
      <c r="Q2124" s="3"/>
      <c r="R2124" s="3"/>
      <c r="S2124" s="3"/>
      <c r="T2124" s="3"/>
      <c r="U2124" s="4"/>
      <c r="V2124" s="8">
        <f>ROUND(8,2)</f>
        <v>8</v>
      </c>
      <c r="W2124" s="9"/>
      <c r="X2124" s="9"/>
      <c r="Y2124" s="9"/>
      <c r="Z2124" s="9"/>
      <c r="AA2124" s="10"/>
      <c r="AB2124" s="8">
        <f>ROUND(294,2)</f>
        <v>294</v>
      </c>
      <c r="AC2124" s="9"/>
      <c r="AD2124" s="9"/>
      <c r="AE2124" s="9"/>
      <c r="AF2124" s="10"/>
      <c r="AG2124" s="8">
        <f>ROUND(0,2)</f>
        <v>0</v>
      </c>
      <c r="AH2124" s="9"/>
      <c r="AI2124" s="9"/>
      <c r="AJ2124" s="9"/>
      <c r="AK2124" s="10"/>
    </row>
    <row r="2125" spans="1:37" x14ac:dyDescent="0.25">
      <c r="A2125" s="11"/>
      <c r="B2125" s="12"/>
      <c r="C2125" s="12"/>
      <c r="D2125" s="12"/>
      <c r="E2125" s="12"/>
      <c r="F2125" s="12"/>
      <c r="G2125" s="12"/>
      <c r="H2125" s="12"/>
      <c r="I2125" s="12"/>
      <c r="J2125" s="12"/>
      <c r="K2125" s="12"/>
      <c r="L2125" s="12"/>
      <c r="M2125" s="12"/>
      <c r="N2125" s="12"/>
      <c r="O2125" s="14"/>
      <c r="P2125" s="14"/>
      <c r="Q2125" s="14"/>
      <c r="R2125" s="14"/>
      <c r="S2125" s="14"/>
      <c r="T2125" s="14"/>
      <c r="U2125" s="14"/>
      <c r="V2125" s="15">
        <f>ROUND(8,2)</f>
        <v>8</v>
      </c>
      <c r="W2125" s="15"/>
      <c r="X2125" s="15"/>
      <c r="Y2125" s="15"/>
      <c r="Z2125" s="15"/>
      <c r="AA2125" s="15"/>
      <c r="AB2125" s="15">
        <f>ROUND(294,2)</f>
        <v>294</v>
      </c>
      <c r="AC2125" s="15"/>
      <c r="AD2125" s="15"/>
      <c r="AE2125" s="15"/>
      <c r="AF2125" s="15"/>
      <c r="AG2125" s="15">
        <f>ROUND(0,2)</f>
        <v>0</v>
      </c>
      <c r="AH2125" s="15"/>
      <c r="AI2125" s="15"/>
      <c r="AJ2125" s="15"/>
      <c r="AK2125" s="16"/>
    </row>
    <row r="2126" spans="1:37" x14ac:dyDescent="0.25">
      <c r="A2126" s="11"/>
      <c r="B2126" s="12"/>
      <c r="C2126" s="12"/>
      <c r="D2126" s="12"/>
      <c r="E2126" s="12"/>
      <c r="F2126" s="12"/>
      <c r="G2126" s="12"/>
      <c r="H2126" s="12"/>
      <c r="I2126" s="12"/>
      <c r="J2126" s="12"/>
      <c r="K2126" s="12"/>
      <c r="L2126" s="12"/>
      <c r="M2126" s="12"/>
      <c r="N2126" s="12"/>
      <c r="O2126" s="14" t="s">
        <v>88</v>
      </c>
      <c r="P2126" s="14"/>
      <c r="Q2126" s="14"/>
      <c r="R2126" s="14"/>
      <c r="S2126" s="14"/>
      <c r="T2126" s="14"/>
      <c r="U2126" s="14"/>
      <c r="V2126" s="12"/>
      <c r="W2126" s="12"/>
      <c r="X2126" s="12"/>
      <c r="Y2126" s="12"/>
      <c r="Z2126" s="12"/>
      <c r="AA2126" s="12"/>
      <c r="AB2126" s="12"/>
      <c r="AC2126" s="12"/>
      <c r="AD2126" s="12"/>
      <c r="AE2126" s="12"/>
      <c r="AF2126" s="12"/>
      <c r="AG2126" s="12"/>
      <c r="AH2126" s="12"/>
      <c r="AI2126" s="12"/>
      <c r="AJ2126" s="12"/>
      <c r="AK2126" s="24"/>
    </row>
    <row r="2127" spans="1:37" x14ac:dyDescent="0.25">
      <c r="A2127" s="2"/>
      <c r="B2127" s="3"/>
      <c r="C2127" s="3"/>
      <c r="D2127" s="3"/>
      <c r="E2127" s="3"/>
      <c r="F2127" s="4"/>
      <c r="G2127" s="2"/>
      <c r="H2127" s="3"/>
      <c r="I2127" s="3"/>
      <c r="J2127" s="3"/>
      <c r="K2127" s="3"/>
      <c r="L2127" s="3"/>
      <c r="M2127" s="3"/>
      <c r="N2127" s="4"/>
      <c r="O2127" s="2"/>
      <c r="P2127" s="3"/>
      <c r="Q2127" s="3"/>
      <c r="R2127" s="3"/>
      <c r="S2127" s="3"/>
      <c r="T2127" s="3"/>
      <c r="U2127" s="4"/>
      <c r="V2127" s="8">
        <f>ROUND(8.75,2)</f>
        <v>8.75</v>
      </c>
      <c r="W2127" s="9"/>
      <c r="X2127" s="9"/>
      <c r="Y2127" s="9"/>
      <c r="Z2127" s="9"/>
      <c r="AA2127" s="10"/>
      <c r="AB2127" s="8">
        <f>ROUND(340.2,2)</f>
        <v>340.2</v>
      </c>
      <c r="AC2127" s="9"/>
      <c r="AD2127" s="9"/>
      <c r="AE2127" s="9"/>
      <c r="AF2127" s="10"/>
      <c r="AG2127" s="8">
        <f>ROUND(0,2)</f>
        <v>0</v>
      </c>
      <c r="AH2127" s="9"/>
      <c r="AI2127" s="9"/>
      <c r="AJ2127" s="9"/>
      <c r="AK2127" s="10"/>
    </row>
    <row r="2128" spans="1:37" x14ac:dyDescent="0.25">
      <c r="A2128" s="11"/>
      <c r="B2128" s="12"/>
      <c r="C2128" s="12"/>
      <c r="D2128" s="12"/>
      <c r="E2128" s="12"/>
      <c r="F2128" s="12"/>
      <c r="G2128" s="12"/>
      <c r="H2128" s="12"/>
      <c r="I2128" s="12"/>
      <c r="J2128" s="12"/>
      <c r="K2128" s="12"/>
      <c r="L2128" s="12"/>
      <c r="M2128" s="12"/>
      <c r="N2128" s="12"/>
      <c r="O2128" s="14"/>
      <c r="P2128" s="14"/>
      <c r="Q2128" s="14"/>
      <c r="R2128" s="14"/>
      <c r="S2128" s="14"/>
      <c r="T2128" s="14"/>
      <c r="U2128" s="14"/>
      <c r="V2128" s="15">
        <f>ROUND(8.75,2)</f>
        <v>8.75</v>
      </c>
      <c r="W2128" s="15"/>
      <c r="X2128" s="15"/>
      <c r="Y2128" s="15"/>
      <c r="Z2128" s="15"/>
      <c r="AA2128" s="15"/>
      <c r="AB2128" s="15">
        <f>ROUND(340.2,2)</f>
        <v>340.2</v>
      </c>
      <c r="AC2128" s="15"/>
      <c r="AD2128" s="15"/>
      <c r="AE2128" s="15"/>
      <c r="AF2128" s="15"/>
      <c r="AG2128" s="15">
        <f>ROUND(0,2)</f>
        <v>0</v>
      </c>
      <c r="AH2128" s="15"/>
      <c r="AI2128" s="15"/>
      <c r="AJ2128" s="15"/>
      <c r="AK2128" s="16"/>
    </row>
    <row r="2129" spans="1:37" x14ac:dyDescent="0.25">
      <c r="A2129" s="11"/>
      <c r="B2129" s="12"/>
      <c r="C2129" s="12"/>
      <c r="D2129" s="12"/>
      <c r="E2129" s="12"/>
      <c r="F2129" s="12"/>
      <c r="G2129" s="12"/>
      <c r="H2129" s="12"/>
      <c r="I2129" s="12"/>
      <c r="J2129" s="12"/>
      <c r="K2129" s="12"/>
      <c r="L2129" s="12"/>
      <c r="M2129" s="12"/>
      <c r="N2129" s="12"/>
      <c r="O2129" s="14" t="s">
        <v>89</v>
      </c>
      <c r="P2129" s="14"/>
      <c r="Q2129" s="14"/>
      <c r="R2129" s="14"/>
      <c r="S2129" s="14"/>
      <c r="T2129" s="14"/>
      <c r="U2129" s="14"/>
      <c r="V2129" s="12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  <c r="AG2129" s="12"/>
      <c r="AH2129" s="12"/>
      <c r="AI2129" s="12"/>
      <c r="AJ2129" s="12"/>
      <c r="AK2129" s="24"/>
    </row>
    <row r="2130" spans="1:37" x14ac:dyDescent="0.25">
      <c r="A2130" s="2"/>
      <c r="B2130" s="3"/>
      <c r="C2130" s="3"/>
      <c r="D2130" s="3"/>
      <c r="E2130" s="3"/>
      <c r="F2130" s="4"/>
      <c r="G2130" s="2"/>
      <c r="H2130" s="3"/>
      <c r="I2130" s="3"/>
      <c r="J2130" s="3"/>
      <c r="K2130" s="3"/>
      <c r="L2130" s="3"/>
      <c r="M2130" s="3"/>
      <c r="N2130" s="4"/>
      <c r="O2130" s="2"/>
      <c r="P2130" s="3"/>
      <c r="Q2130" s="3"/>
      <c r="R2130" s="3"/>
      <c r="S2130" s="3"/>
      <c r="T2130" s="3"/>
      <c r="U2130" s="4"/>
      <c r="V2130" s="8">
        <f>ROUND(12,2)</f>
        <v>12</v>
      </c>
      <c r="W2130" s="9"/>
      <c r="X2130" s="9"/>
      <c r="Y2130" s="9"/>
      <c r="Z2130" s="9"/>
      <c r="AA2130" s="10"/>
      <c r="AB2130" s="8">
        <f>ROUND(431.64,2)</f>
        <v>431.64</v>
      </c>
      <c r="AC2130" s="9"/>
      <c r="AD2130" s="9"/>
      <c r="AE2130" s="9"/>
      <c r="AF2130" s="10"/>
      <c r="AG2130" s="8">
        <f>ROUND(0,2)</f>
        <v>0</v>
      </c>
      <c r="AH2130" s="9"/>
      <c r="AI2130" s="9"/>
      <c r="AJ2130" s="9"/>
      <c r="AK2130" s="10"/>
    </row>
    <row r="2131" spans="1:37" x14ac:dyDescent="0.25">
      <c r="A2131" s="11"/>
      <c r="B2131" s="12"/>
      <c r="C2131" s="12"/>
      <c r="D2131" s="12"/>
      <c r="E2131" s="12"/>
      <c r="F2131" s="12"/>
      <c r="G2131" s="12"/>
      <c r="H2131" s="12"/>
      <c r="I2131" s="12"/>
      <c r="J2131" s="12"/>
      <c r="K2131" s="12"/>
      <c r="L2131" s="12"/>
      <c r="M2131" s="12"/>
      <c r="N2131" s="12"/>
      <c r="O2131" s="14"/>
      <c r="P2131" s="14"/>
      <c r="Q2131" s="14"/>
      <c r="R2131" s="14"/>
      <c r="S2131" s="14"/>
      <c r="T2131" s="14"/>
      <c r="U2131" s="14"/>
      <c r="V2131" s="15">
        <f>ROUND(12,2)</f>
        <v>12</v>
      </c>
      <c r="W2131" s="15"/>
      <c r="X2131" s="15"/>
      <c r="Y2131" s="15"/>
      <c r="Z2131" s="15"/>
      <c r="AA2131" s="15"/>
      <c r="AB2131" s="15">
        <f>ROUND(431.64,2)</f>
        <v>431.64</v>
      </c>
      <c r="AC2131" s="15"/>
      <c r="AD2131" s="15"/>
      <c r="AE2131" s="15"/>
      <c r="AF2131" s="15"/>
      <c r="AG2131" s="15">
        <f>ROUND(0,2)</f>
        <v>0</v>
      </c>
      <c r="AH2131" s="15"/>
      <c r="AI2131" s="15"/>
      <c r="AJ2131" s="15"/>
      <c r="AK2131" s="16"/>
    </row>
    <row r="2132" spans="1:37" x14ac:dyDescent="0.25">
      <c r="A2132" s="11"/>
      <c r="B2132" s="12"/>
      <c r="C2132" s="12"/>
      <c r="D2132" s="12"/>
      <c r="E2132" s="12"/>
      <c r="F2132" s="12"/>
      <c r="G2132" s="12"/>
      <c r="H2132" s="12"/>
      <c r="I2132" s="12"/>
      <c r="J2132" s="12"/>
      <c r="K2132" s="12"/>
      <c r="L2132" s="12"/>
      <c r="M2132" s="12"/>
      <c r="N2132" s="12"/>
      <c r="O2132" s="14" t="s">
        <v>92</v>
      </c>
      <c r="P2132" s="14"/>
      <c r="Q2132" s="14"/>
      <c r="R2132" s="14"/>
      <c r="S2132" s="14"/>
      <c r="T2132" s="14"/>
      <c r="U2132" s="14"/>
      <c r="V2132" s="12"/>
      <c r="W2132" s="12"/>
      <c r="X2132" s="12"/>
      <c r="Y2132" s="12"/>
      <c r="Z2132" s="12"/>
      <c r="AA2132" s="12"/>
      <c r="AB2132" s="12"/>
      <c r="AC2132" s="12"/>
      <c r="AD2132" s="12"/>
      <c r="AE2132" s="12"/>
      <c r="AF2132" s="12"/>
      <c r="AG2132" s="12"/>
      <c r="AH2132" s="12"/>
      <c r="AI2132" s="12"/>
      <c r="AJ2132" s="12"/>
      <c r="AK2132" s="24"/>
    </row>
    <row r="2133" spans="1:37" x14ac:dyDescent="0.25">
      <c r="A2133" s="2"/>
      <c r="B2133" s="3"/>
      <c r="C2133" s="3"/>
      <c r="D2133" s="3"/>
      <c r="E2133" s="3"/>
      <c r="F2133" s="4"/>
      <c r="G2133" s="2"/>
      <c r="H2133" s="3"/>
      <c r="I2133" s="3"/>
      <c r="J2133" s="3"/>
      <c r="K2133" s="3"/>
      <c r="L2133" s="3"/>
      <c r="M2133" s="3"/>
      <c r="N2133" s="4"/>
      <c r="O2133" s="2"/>
      <c r="P2133" s="3"/>
      <c r="Q2133" s="3"/>
      <c r="R2133" s="3"/>
      <c r="S2133" s="3"/>
      <c r="T2133" s="3"/>
      <c r="U2133" s="4"/>
      <c r="V2133" s="8">
        <f>ROUND(8.5,2)</f>
        <v>8.5</v>
      </c>
      <c r="W2133" s="9"/>
      <c r="X2133" s="9"/>
      <c r="Y2133" s="9"/>
      <c r="Z2133" s="9"/>
      <c r="AA2133" s="10"/>
      <c r="AB2133" s="8">
        <f>ROUND(312.375,2)</f>
        <v>312.38</v>
      </c>
      <c r="AC2133" s="9"/>
      <c r="AD2133" s="9"/>
      <c r="AE2133" s="9"/>
      <c r="AF2133" s="10"/>
      <c r="AG2133" s="8">
        <f>ROUND(0,2)</f>
        <v>0</v>
      </c>
      <c r="AH2133" s="9"/>
      <c r="AI2133" s="9"/>
      <c r="AJ2133" s="9"/>
      <c r="AK2133" s="10"/>
    </row>
    <row r="2134" spans="1:37" x14ac:dyDescent="0.25">
      <c r="A2134" s="11"/>
      <c r="B2134" s="12"/>
      <c r="C2134" s="12"/>
      <c r="D2134" s="12"/>
      <c r="E2134" s="12"/>
      <c r="F2134" s="12"/>
      <c r="G2134" s="12"/>
      <c r="H2134" s="12"/>
      <c r="I2134" s="12"/>
      <c r="J2134" s="12"/>
      <c r="K2134" s="12"/>
      <c r="L2134" s="12"/>
      <c r="M2134" s="12"/>
      <c r="N2134" s="12"/>
      <c r="O2134" s="14"/>
      <c r="P2134" s="14"/>
      <c r="Q2134" s="14"/>
      <c r="R2134" s="14"/>
      <c r="S2134" s="14"/>
      <c r="T2134" s="14"/>
      <c r="U2134" s="14"/>
      <c r="V2134" s="15">
        <f>ROUND(8.5,2)</f>
        <v>8.5</v>
      </c>
      <c r="W2134" s="15"/>
      <c r="X2134" s="15"/>
      <c r="Y2134" s="15"/>
      <c r="Z2134" s="15"/>
      <c r="AA2134" s="15"/>
      <c r="AB2134" s="15">
        <f>ROUND(312.375,2)</f>
        <v>312.38</v>
      </c>
      <c r="AC2134" s="15"/>
      <c r="AD2134" s="15"/>
      <c r="AE2134" s="15"/>
      <c r="AF2134" s="15"/>
      <c r="AG2134" s="15">
        <f>ROUND(0,2)</f>
        <v>0</v>
      </c>
      <c r="AH2134" s="15"/>
      <c r="AI2134" s="15"/>
      <c r="AJ2134" s="15"/>
      <c r="AK2134" s="16"/>
    </row>
    <row r="2135" spans="1:37" x14ac:dyDescent="0.25">
      <c r="A2135" s="11"/>
      <c r="B2135" s="12"/>
      <c r="C2135" s="12"/>
      <c r="D2135" s="12"/>
      <c r="E2135" s="12"/>
      <c r="F2135" s="12"/>
      <c r="G2135" s="12"/>
      <c r="H2135" s="12"/>
      <c r="I2135" s="12"/>
      <c r="J2135" s="12"/>
      <c r="K2135" s="12"/>
      <c r="L2135" s="12"/>
      <c r="M2135" s="12"/>
      <c r="N2135" s="12"/>
      <c r="O2135" s="14" t="s">
        <v>94</v>
      </c>
      <c r="P2135" s="14"/>
      <c r="Q2135" s="14"/>
      <c r="R2135" s="14"/>
      <c r="S2135" s="14"/>
      <c r="T2135" s="14"/>
      <c r="U2135" s="14"/>
      <c r="V2135" s="12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  <c r="AG2135" s="12"/>
      <c r="AH2135" s="12"/>
      <c r="AI2135" s="12"/>
      <c r="AJ2135" s="12"/>
      <c r="AK2135" s="24"/>
    </row>
    <row r="2136" spans="1:37" x14ac:dyDescent="0.25">
      <c r="A2136" s="2"/>
      <c r="B2136" s="3"/>
      <c r="C2136" s="3"/>
      <c r="D2136" s="3"/>
      <c r="E2136" s="3"/>
      <c r="F2136" s="4"/>
      <c r="G2136" s="2"/>
      <c r="H2136" s="3"/>
      <c r="I2136" s="3"/>
      <c r="J2136" s="3"/>
      <c r="K2136" s="3"/>
      <c r="L2136" s="3"/>
      <c r="M2136" s="3"/>
      <c r="N2136" s="4"/>
      <c r="O2136" s="2"/>
      <c r="P2136" s="3"/>
      <c r="Q2136" s="3"/>
      <c r="R2136" s="3"/>
      <c r="S2136" s="3"/>
      <c r="T2136" s="3"/>
      <c r="U2136" s="4"/>
      <c r="V2136" s="8">
        <f>ROUND(8,2)</f>
        <v>8</v>
      </c>
      <c r="W2136" s="9"/>
      <c r="X2136" s="9"/>
      <c r="Y2136" s="9"/>
      <c r="Z2136" s="9"/>
      <c r="AA2136" s="10"/>
      <c r="AB2136" s="8">
        <f>ROUND(296.04,2)</f>
        <v>296.04000000000002</v>
      </c>
      <c r="AC2136" s="9"/>
      <c r="AD2136" s="9"/>
      <c r="AE2136" s="9"/>
      <c r="AF2136" s="10"/>
      <c r="AG2136" s="8">
        <f>ROUND(0,2)</f>
        <v>0</v>
      </c>
      <c r="AH2136" s="9"/>
      <c r="AI2136" s="9"/>
      <c r="AJ2136" s="9"/>
      <c r="AK2136" s="10"/>
    </row>
    <row r="2137" spans="1:37" x14ac:dyDescent="0.25">
      <c r="A2137" s="11"/>
      <c r="B2137" s="12"/>
      <c r="C2137" s="12"/>
      <c r="D2137" s="12"/>
      <c r="E2137" s="12"/>
      <c r="F2137" s="12"/>
      <c r="G2137" s="12"/>
      <c r="H2137" s="12"/>
      <c r="I2137" s="12"/>
      <c r="J2137" s="12"/>
      <c r="K2137" s="12"/>
      <c r="L2137" s="12"/>
      <c r="M2137" s="12"/>
      <c r="N2137" s="12"/>
      <c r="O2137" s="14"/>
      <c r="P2137" s="14"/>
      <c r="Q2137" s="14"/>
      <c r="R2137" s="14"/>
      <c r="S2137" s="14"/>
      <c r="T2137" s="14"/>
      <c r="U2137" s="14"/>
      <c r="V2137" s="15">
        <f>ROUND(8,2)</f>
        <v>8</v>
      </c>
      <c r="W2137" s="15"/>
      <c r="X2137" s="15"/>
      <c r="Y2137" s="15"/>
      <c r="Z2137" s="15"/>
      <c r="AA2137" s="15"/>
      <c r="AB2137" s="15">
        <f>ROUND(296.04,2)</f>
        <v>296.04000000000002</v>
      </c>
      <c r="AC2137" s="15"/>
      <c r="AD2137" s="15"/>
      <c r="AE2137" s="15"/>
      <c r="AF2137" s="15"/>
      <c r="AG2137" s="15">
        <f>ROUND(0,2)</f>
        <v>0</v>
      </c>
      <c r="AH2137" s="15"/>
      <c r="AI2137" s="15"/>
      <c r="AJ2137" s="15"/>
      <c r="AK2137" s="16"/>
    </row>
    <row r="2138" spans="1:37" x14ac:dyDescent="0.25">
      <c r="A2138" s="11"/>
      <c r="B2138" s="12"/>
      <c r="C2138" s="12"/>
      <c r="D2138" s="12"/>
      <c r="E2138" s="12"/>
      <c r="F2138" s="12"/>
      <c r="G2138" s="12"/>
      <c r="H2138" s="12"/>
      <c r="I2138" s="12"/>
      <c r="J2138" s="12"/>
      <c r="K2138" s="12"/>
      <c r="L2138" s="12"/>
      <c r="M2138" s="12"/>
      <c r="N2138" s="12"/>
      <c r="O2138" s="14" t="s">
        <v>97</v>
      </c>
      <c r="P2138" s="14"/>
      <c r="Q2138" s="14"/>
      <c r="R2138" s="14"/>
      <c r="S2138" s="14"/>
      <c r="T2138" s="14"/>
      <c r="U2138" s="14"/>
      <c r="V2138" s="12"/>
      <c r="W2138" s="12"/>
      <c r="X2138" s="12"/>
      <c r="Y2138" s="12"/>
      <c r="Z2138" s="12"/>
      <c r="AA2138" s="12"/>
      <c r="AB2138" s="12"/>
      <c r="AC2138" s="12"/>
      <c r="AD2138" s="12"/>
      <c r="AE2138" s="12"/>
      <c r="AF2138" s="12"/>
      <c r="AG2138" s="12"/>
      <c r="AH2138" s="12"/>
      <c r="AI2138" s="12"/>
      <c r="AJ2138" s="12"/>
      <c r="AK2138" s="24"/>
    </row>
    <row r="2139" spans="1:37" x14ac:dyDescent="0.25">
      <c r="A2139" s="2"/>
      <c r="B2139" s="3"/>
      <c r="C2139" s="3"/>
      <c r="D2139" s="3"/>
      <c r="E2139" s="3"/>
      <c r="F2139" s="4"/>
      <c r="G2139" s="2"/>
      <c r="H2139" s="3"/>
      <c r="I2139" s="3"/>
      <c r="J2139" s="3"/>
      <c r="K2139" s="3"/>
      <c r="L2139" s="3"/>
      <c r="M2139" s="3"/>
      <c r="N2139" s="4"/>
      <c r="O2139" s="2"/>
      <c r="P2139" s="3"/>
      <c r="Q2139" s="3"/>
      <c r="R2139" s="3"/>
      <c r="S2139" s="3"/>
      <c r="T2139" s="3"/>
      <c r="U2139" s="4"/>
      <c r="V2139" s="8">
        <f>ROUND(13.25,2)</f>
        <v>13.25</v>
      </c>
      <c r="W2139" s="9"/>
      <c r="X2139" s="9"/>
      <c r="Y2139" s="9"/>
      <c r="Z2139" s="9"/>
      <c r="AA2139" s="10"/>
      <c r="AB2139" s="8">
        <f>ROUND(486.9375,2)</f>
        <v>486.94</v>
      </c>
      <c r="AC2139" s="9"/>
      <c r="AD2139" s="9"/>
      <c r="AE2139" s="9"/>
      <c r="AF2139" s="10"/>
      <c r="AG2139" s="8">
        <f>ROUND(0,2)</f>
        <v>0</v>
      </c>
      <c r="AH2139" s="9"/>
      <c r="AI2139" s="9"/>
      <c r="AJ2139" s="9"/>
      <c r="AK2139" s="10"/>
    </row>
    <row r="2140" spans="1:37" x14ac:dyDescent="0.25">
      <c r="A2140" s="11"/>
      <c r="B2140" s="12"/>
      <c r="C2140" s="12"/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/>
      <c r="O2140" s="14"/>
      <c r="P2140" s="14"/>
      <c r="Q2140" s="14"/>
      <c r="R2140" s="14"/>
      <c r="S2140" s="14"/>
      <c r="T2140" s="14"/>
      <c r="U2140" s="14"/>
      <c r="V2140" s="15">
        <f>ROUND(13.25,2)</f>
        <v>13.25</v>
      </c>
      <c r="W2140" s="15"/>
      <c r="X2140" s="15"/>
      <c r="Y2140" s="15"/>
      <c r="Z2140" s="15"/>
      <c r="AA2140" s="15"/>
      <c r="AB2140" s="15">
        <f>ROUND(486.9375,2)</f>
        <v>486.94</v>
      </c>
      <c r="AC2140" s="15"/>
      <c r="AD2140" s="15"/>
      <c r="AE2140" s="15"/>
      <c r="AF2140" s="15"/>
      <c r="AG2140" s="15">
        <f>ROUND(0,2)</f>
        <v>0</v>
      </c>
      <c r="AH2140" s="15"/>
      <c r="AI2140" s="15"/>
      <c r="AJ2140" s="15"/>
      <c r="AK2140" s="16"/>
    </row>
    <row r="2141" spans="1:37" x14ac:dyDescent="0.25">
      <c r="A2141" s="20"/>
      <c r="B2141" s="21"/>
      <c r="C2141" s="21"/>
      <c r="D2141" s="21"/>
      <c r="E2141" s="21"/>
      <c r="F2141" s="21"/>
      <c r="G2141" s="21" t="s">
        <v>107</v>
      </c>
      <c r="H2141" s="21"/>
      <c r="I2141" s="21"/>
      <c r="J2141" s="21"/>
      <c r="K2141" s="21"/>
      <c r="L2141" s="21"/>
      <c r="M2141" s="21"/>
      <c r="N2141" s="21"/>
      <c r="O2141" s="21"/>
      <c r="P2141" s="21"/>
      <c r="Q2141" s="21"/>
      <c r="R2141" s="21"/>
      <c r="S2141" s="21"/>
      <c r="T2141" s="21"/>
      <c r="U2141" s="21"/>
      <c r="V2141" s="21"/>
      <c r="W2141" s="21"/>
      <c r="X2141" s="21"/>
      <c r="Y2141" s="21"/>
      <c r="Z2141" s="21"/>
      <c r="AA2141" s="21"/>
      <c r="AB2141" s="21"/>
      <c r="AC2141" s="21"/>
      <c r="AD2141" s="21"/>
      <c r="AE2141" s="21"/>
      <c r="AF2141" s="21"/>
      <c r="AG2141" s="21"/>
      <c r="AH2141" s="21"/>
      <c r="AI2141" s="21"/>
      <c r="AJ2141" s="21"/>
      <c r="AK2141" s="22"/>
    </row>
    <row r="2142" spans="1:37" x14ac:dyDescent="0.25">
      <c r="A2142" s="11"/>
      <c r="B2142" s="12"/>
      <c r="C2142" s="12"/>
      <c r="D2142" s="12"/>
      <c r="E2142" s="12"/>
      <c r="F2142" s="12"/>
      <c r="G2142" s="12"/>
      <c r="H2142" s="12"/>
      <c r="I2142" s="12"/>
      <c r="J2142" s="12"/>
      <c r="K2142" s="12"/>
      <c r="L2142" s="12"/>
      <c r="M2142" s="12"/>
      <c r="N2142" s="12"/>
      <c r="O2142" s="14" t="s">
        <v>34</v>
      </c>
      <c r="P2142" s="14"/>
      <c r="Q2142" s="14"/>
      <c r="R2142" s="14"/>
      <c r="S2142" s="14"/>
      <c r="T2142" s="14"/>
      <c r="U2142" s="14"/>
      <c r="V2142" s="12"/>
      <c r="W2142" s="12"/>
      <c r="X2142" s="12"/>
      <c r="Y2142" s="12"/>
      <c r="Z2142" s="12"/>
      <c r="AA2142" s="12"/>
      <c r="AB2142" s="12"/>
      <c r="AC2142" s="12"/>
      <c r="AD2142" s="12"/>
      <c r="AE2142" s="12"/>
      <c r="AF2142" s="12"/>
      <c r="AG2142" s="12"/>
      <c r="AH2142" s="12"/>
      <c r="AI2142" s="12"/>
      <c r="AJ2142" s="12"/>
      <c r="AK2142" s="24"/>
    </row>
    <row r="2143" spans="1:37" x14ac:dyDescent="0.25">
      <c r="A2143" s="2"/>
      <c r="B2143" s="3"/>
      <c r="C2143" s="3"/>
      <c r="D2143" s="3"/>
      <c r="E2143" s="3"/>
      <c r="F2143" s="4"/>
      <c r="G2143" s="2"/>
      <c r="H2143" s="3"/>
      <c r="I2143" s="3"/>
      <c r="J2143" s="3"/>
      <c r="K2143" s="3"/>
      <c r="L2143" s="3"/>
      <c r="M2143" s="3"/>
      <c r="N2143" s="4"/>
      <c r="O2143" s="2"/>
      <c r="P2143" s="3"/>
      <c r="Q2143" s="3"/>
      <c r="R2143" s="3"/>
      <c r="S2143" s="3"/>
      <c r="T2143" s="3"/>
      <c r="U2143" s="4"/>
      <c r="V2143" s="8">
        <f>ROUND(48,2)</f>
        <v>48</v>
      </c>
      <c r="W2143" s="9"/>
      <c r="X2143" s="9"/>
      <c r="Y2143" s="9"/>
      <c r="Z2143" s="9"/>
      <c r="AA2143" s="10"/>
      <c r="AB2143" s="8">
        <f>ROUND(1274,2)</f>
        <v>1274</v>
      </c>
      <c r="AC2143" s="9"/>
      <c r="AD2143" s="9"/>
      <c r="AE2143" s="9"/>
      <c r="AF2143" s="10"/>
      <c r="AG2143" s="8">
        <f>ROUND(0,2)</f>
        <v>0</v>
      </c>
      <c r="AH2143" s="9"/>
      <c r="AI2143" s="9"/>
      <c r="AJ2143" s="9"/>
      <c r="AK2143" s="10"/>
    </row>
    <row r="2144" spans="1:37" x14ac:dyDescent="0.25">
      <c r="A2144" s="11"/>
      <c r="B2144" s="12"/>
      <c r="C2144" s="12"/>
      <c r="D2144" s="12"/>
      <c r="E2144" s="12"/>
      <c r="F2144" s="12"/>
      <c r="G2144" s="12"/>
      <c r="H2144" s="12"/>
      <c r="I2144" s="12"/>
      <c r="J2144" s="12"/>
      <c r="K2144" s="12"/>
      <c r="L2144" s="12"/>
      <c r="M2144" s="12"/>
      <c r="N2144" s="12"/>
      <c r="O2144" s="14"/>
      <c r="P2144" s="14"/>
      <c r="Q2144" s="14"/>
      <c r="R2144" s="14"/>
      <c r="S2144" s="14"/>
      <c r="T2144" s="14"/>
      <c r="U2144" s="14"/>
      <c r="V2144" s="15">
        <f>ROUND(48,2)</f>
        <v>48</v>
      </c>
      <c r="W2144" s="15"/>
      <c r="X2144" s="15"/>
      <c r="Y2144" s="15"/>
      <c r="Z2144" s="15"/>
      <c r="AA2144" s="15"/>
      <c r="AB2144" s="15">
        <f>ROUND(1274,2)</f>
        <v>1274</v>
      </c>
      <c r="AC2144" s="15"/>
      <c r="AD2144" s="15"/>
      <c r="AE2144" s="15"/>
      <c r="AF2144" s="15"/>
      <c r="AG2144" s="15">
        <f>ROUND(0,2)</f>
        <v>0</v>
      </c>
      <c r="AH2144" s="15"/>
      <c r="AI2144" s="15"/>
      <c r="AJ2144" s="15"/>
      <c r="AK2144" s="16"/>
    </row>
    <row r="2145" spans="1:37" x14ac:dyDescent="0.25">
      <c r="A2145" s="11"/>
      <c r="B2145" s="12"/>
      <c r="C2145" s="12"/>
      <c r="D2145" s="12"/>
      <c r="E2145" s="12"/>
      <c r="F2145" s="12"/>
      <c r="G2145" s="12"/>
      <c r="H2145" s="12"/>
      <c r="I2145" s="12"/>
      <c r="J2145" s="12"/>
      <c r="K2145" s="12"/>
      <c r="L2145" s="12"/>
      <c r="M2145" s="12"/>
      <c r="N2145" s="12"/>
      <c r="O2145" s="14" t="s">
        <v>40</v>
      </c>
      <c r="P2145" s="14"/>
      <c r="Q2145" s="14"/>
      <c r="R2145" s="14"/>
      <c r="S2145" s="14"/>
      <c r="T2145" s="14"/>
      <c r="U2145" s="14"/>
      <c r="V2145" s="12"/>
      <c r="W2145" s="12"/>
      <c r="X2145" s="12"/>
      <c r="Y2145" s="12"/>
      <c r="Z2145" s="12"/>
      <c r="AA2145" s="12"/>
      <c r="AB2145" s="12"/>
      <c r="AC2145" s="12"/>
      <c r="AD2145" s="12"/>
      <c r="AE2145" s="12"/>
      <c r="AF2145" s="12"/>
      <c r="AG2145" s="12"/>
      <c r="AH2145" s="12"/>
      <c r="AI2145" s="12"/>
      <c r="AJ2145" s="12"/>
      <c r="AK2145" s="24"/>
    </row>
    <row r="2146" spans="1:37" x14ac:dyDescent="0.25">
      <c r="A2146" s="2"/>
      <c r="B2146" s="3"/>
      <c r="C2146" s="3"/>
      <c r="D2146" s="3"/>
      <c r="E2146" s="3"/>
      <c r="F2146" s="4"/>
      <c r="G2146" s="2"/>
      <c r="H2146" s="3"/>
      <c r="I2146" s="3"/>
      <c r="J2146" s="3"/>
      <c r="K2146" s="3"/>
      <c r="L2146" s="3"/>
      <c r="M2146" s="3"/>
      <c r="N2146" s="4"/>
      <c r="O2146" s="2"/>
      <c r="P2146" s="3"/>
      <c r="Q2146" s="3"/>
      <c r="R2146" s="3"/>
      <c r="S2146" s="3"/>
      <c r="T2146" s="3"/>
      <c r="U2146" s="4"/>
      <c r="V2146" s="8">
        <f>ROUND(56,2)</f>
        <v>56</v>
      </c>
      <c r="W2146" s="9"/>
      <c r="X2146" s="9"/>
      <c r="Y2146" s="9"/>
      <c r="Z2146" s="9"/>
      <c r="AA2146" s="10"/>
      <c r="AB2146" s="8">
        <f>ROUND(1568,2)</f>
        <v>1568</v>
      </c>
      <c r="AC2146" s="9"/>
      <c r="AD2146" s="9"/>
      <c r="AE2146" s="9"/>
      <c r="AF2146" s="10"/>
      <c r="AG2146" s="8">
        <f>ROUND(0,2)</f>
        <v>0</v>
      </c>
      <c r="AH2146" s="9"/>
      <c r="AI2146" s="9"/>
      <c r="AJ2146" s="9"/>
      <c r="AK2146" s="10"/>
    </row>
    <row r="2147" spans="1:37" x14ac:dyDescent="0.25">
      <c r="A2147" s="11"/>
      <c r="B2147" s="12"/>
      <c r="C2147" s="12"/>
      <c r="D2147" s="12"/>
      <c r="E2147" s="12"/>
      <c r="F2147" s="12"/>
      <c r="G2147" s="12"/>
      <c r="H2147" s="12"/>
      <c r="I2147" s="12"/>
      <c r="J2147" s="12"/>
      <c r="K2147" s="12"/>
      <c r="L2147" s="12"/>
      <c r="M2147" s="12"/>
      <c r="N2147" s="12"/>
      <c r="O2147" s="14"/>
      <c r="P2147" s="14"/>
      <c r="Q2147" s="14"/>
      <c r="R2147" s="14"/>
      <c r="S2147" s="14"/>
      <c r="T2147" s="14"/>
      <c r="U2147" s="14"/>
      <c r="V2147" s="15">
        <f>ROUND(56,2)</f>
        <v>56</v>
      </c>
      <c r="W2147" s="15"/>
      <c r="X2147" s="15"/>
      <c r="Y2147" s="15"/>
      <c r="Z2147" s="15"/>
      <c r="AA2147" s="15"/>
      <c r="AB2147" s="15">
        <f>ROUND(1568,2)</f>
        <v>1568</v>
      </c>
      <c r="AC2147" s="15"/>
      <c r="AD2147" s="15"/>
      <c r="AE2147" s="15"/>
      <c r="AF2147" s="15"/>
      <c r="AG2147" s="15">
        <f>ROUND(0,2)</f>
        <v>0</v>
      </c>
      <c r="AH2147" s="15"/>
      <c r="AI2147" s="15"/>
      <c r="AJ2147" s="15"/>
      <c r="AK2147" s="16"/>
    </row>
    <row r="2148" spans="1:37" x14ac:dyDescent="0.25">
      <c r="A2148" s="11"/>
      <c r="B2148" s="12"/>
      <c r="C2148" s="12"/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/>
      <c r="O2148" s="14" t="s">
        <v>42</v>
      </c>
      <c r="P2148" s="14"/>
      <c r="Q2148" s="14"/>
      <c r="R2148" s="14"/>
      <c r="S2148" s="14"/>
      <c r="T2148" s="14"/>
      <c r="U2148" s="14"/>
      <c r="V2148" s="12"/>
      <c r="W2148" s="12"/>
      <c r="X2148" s="12"/>
      <c r="Y2148" s="12"/>
      <c r="Z2148" s="12"/>
      <c r="AA2148" s="12"/>
      <c r="AB2148" s="12"/>
      <c r="AC2148" s="12"/>
      <c r="AD2148" s="12"/>
      <c r="AE2148" s="12"/>
      <c r="AF2148" s="12"/>
      <c r="AG2148" s="12"/>
      <c r="AH2148" s="12"/>
      <c r="AI2148" s="12"/>
      <c r="AJ2148" s="12"/>
      <c r="AK2148" s="24"/>
    </row>
    <row r="2149" spans="1:37" x14ac:dyDescent="0.25">
      <c r="A2149" s="2"/>
      <c r="B2149" s="3"/>
      <c r="C2149" s="3"/>
      <c r="D2149" s="3"/>
      <c r="E2149" s="3"/>
      <c r="F2149" s="4"/>
      <c r="G2149" s="2"/>
      <c r="H2149" s="3"/>
      <c r="I2149" s="3"/>
      <c r="J2149" s="3"/>
      <c r="K2149" s="3"/>
      <c r="L2149" s="3"/>
      <c r="M2149" s="3"/>
      <c r="N2149" s="4"/>
      <c r="O2149" s="2"/>
      <c r="P2149" s="3"/>
      <c r="Q2149" s="3"/>
      <c r="R2149" s="3"/>
      <c r="S2149" s="3"/>
      <c r="T2149" s="3"/>
      <c r="U2149" s="4"/>
      <c r="V2149" s="8">
        <f>ROUND(48,2)</f>
        <v>48</v>
      </c>
      <c r="W2149" s="9"/>
      <c r="X2149" s="9"/>
      <c r="Y2149" s="9"/>
      <c r="Z2149" s="9"/>
      <c r="AA2149" s="10"/>
      <c r="AB2149" s="8">
        <f>ROUND(1274,2)</f>
        <v>1274</v>
      </c>
      <c r="AC2149" s="9"/>
      <c r="AD2149" s="9"/>
      <c r="AE2149" s="9"/>
      <c r="AF2149" s="10"/>
      <c r="AG2149" s="8">
        <f>ROUND(0,2)</f>
        <v>0</v>
      </c>
      <c r="AH2149" s="9"/>
      <c r="AI2149" s="9"/>
      <c r="AJ2149" s="9"/>
      <c r="AK2149" s="10"/>
    </row>
    <row r="2150" spans="1:37" x14ac:dyDescent="0.25">
      <c r="A2150" s="11"/>
      <c r="B2150" s="12"/>
      <c r="C2150" s="12"/>
      <c r="D2150" s="12"/>
      <c r="E2150" s="12"/>
      <c r="F2150" s="12"/>
      <c r="G2150" s="12"/>
      <c r="H2150" s="12"/>
      <c r="I2150" s="12"/>
      <c r="J2150" s="12"/>
      <c r="K2150" s="12"/>
      <c r="L2150" s="12"/>
      <c r="M2150" s="12"/>
      <c r="N2150" s="12"/>
      <c r="O2150" s="14"/>
      <c r="P2150" s="14"/>
      <c r="Q2150" s="14"/>
      <c r="R2150" s="14"/>
      <c r="S2150" s="14"/>
      <c r="T2150" s="14"/>
      <c r="U2150" s="14"/>
      <c r="V2150" s="15">
        <f>ROUND(48,2)</f>
        <v>48</v>
      </c>
      <c r="W2150" s="15"/>
      <c r="X2150" s="15"/>
      <c r="Y2150" s="15"/>
      <c r="Z2150" s="15"/>
      <c r="AA2150" s="15"/>
      <c r="AB2150" s="15">
        <f>ROUND(1274,2)</f>
        <v>1274</v>
      </c>
      <c r="AC2150" s="15"/>
      <c r="AD2150" s="15"/>
      <c r="AE2150" s="15"/>
      <c r="AF2150" s="15"/>
      <c r="AG2150" s="15">
        <f>ROUND(0,2)</f>
        <v>0</v>
      </c>
      <c r="AH2150" s="15"/>
      <c r="AI2150" s="15"/>
      <c r="AJ2150" s="15"/>
      <c r="AK2150" s="16"/>
    </row>
    <row r="2151" spans="1:37" x14ac:dyDescent="0.25">
      <c r="A2151" s="11"/>
      <c r="B2151" s="12"/>
      <c r="C2151" s="12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/>
      <c r="O2151" s="14" t="s">
        <v>44</v>
      </c>
      <c r="P2151" s="14"/>
      <c r="Q2151" s="14"/>
      <c r="R2151" s="14"/>
      <c r="S2151" s="14"/>
      <c r="T2151" s="14"/>
      <c r="U2151" s="14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  <c r="AG2151" s="12"/>
      <c r="AH2151" s="12"/>
      <c r="AI2151" s="12"/>
      <c r="AJ2151" s="12"/>
      <c r="AK2151" s="24"/>
    </row>
    <row r="2152" spans="1:37" x14ac:dyDescent="0.25">
      <c r="A2152" s="2"/>
      <c r="B2152" s="3"/>
      <c r="C2152" s="3"/>
      <c r="D2152" s="3"/>
      <c r="E2152" s="3"/>
      <c r="F2152" s="4"/>
      <c r="G2152" s="2"/>
      <c r="H2152" s="3"/>
      <c r="I2152" s="3"/>
      <c r="J2152" s="3"/>
      <c r="K2152" s="3"/>
      <c r="L2152" s="3"/>
      <c r="M2152" s="3"/>
      <c r="N2152" s="4"/>
      <c r="O2152" s="2"/>
      <c r="P2152" s="3"/>
      <c r="Q2152" s="3"/>
      <c r="R2152" s="3"/>
      <c r="S2152" s="3"/>
      <c r="T2152" s="3"/>
      <c r="U2152" s="4"/>
      <c r="V2152" s="8">
        <f>ROUND(48.75,2)</f>
        <v>48.75</v>
      </c>
      <c r="W2152" s="9"/>
      <c r="X2152" s="9"/>
      <c r="Y2152" s="9"/>
      <c r="Z2152" s="9"/>
      <c r="AA2152" s="10"/>
      <c r="AB2152" s="8">
        <f>ROUND(1377,2)</f>
        <v>1377</v>
      </c>
      <c r="AC2152" s="9"/>
      <c r="AD2152" s="9"/>
      <c r="AE2152" s="9"/>
      <c r="AF2152" s="10"/>
      <c r="AG2152" s="8">
        <f>ROUND(0,2)</f>
        <v>0</v>
      </c>
      <c r="AH2152" s="9"/>
      <c r="AI2152" s="9"/>
      <c r="AJ2152" s="9"/>
      <c r="AK2152" s="10"/>
    </row>
    <row r="2153" spans="1:37" x14ac:dyDescent="0.25">
      <c r="A2153" s="11"/>
      <c r="B2153" s="12"/>
      <c r="C2153" s="12"/>
      <c r="D2153" s="12"/>
      <c r="E2153" s="12"/>
      <c r="F2153" s="12"/>
      <c r="G2153" s="12"/>
      <c r="H2153" s="12"/>
      <c r="I2153" s="12"/>
      <c r="J2153" s="12"/>
      <c r="K2153" s="12"/>
      <c r="L2153" s="12"/>
      <c r="M2153" s="12"/>
      <c r="N2153" s="12"/>
      <c r="O2153" s="14"/>
      <c r="P2153" s="14"/>
      <c r="Q2153" s="14"/>
      <c r="R2153" s="14"/>
      <c r="S2153" s="14"/>
      <c r="T2153" s="14"/>
      <c r="U2153" s="14"/>
      <c r="V2153" s="15">
        <f>ROUND(48.75,2)</f>
        <v>48.75</v>
      </c>
      <c r="W2153" s="15"/>
      <c r="X2153" s="15"/>
      <c r="Y2153" s="15"/>
      <c r="Z2153" s="15"/>
      <c r="AA2153" s="15"/>
      <c r="AB2153" s="15">
        <f>ROUND(1377,2)</f>
        <v>1377</v>
      </c>
      <c r="AC2153" s="15"/>
      <c r="AD2153" s="15"/>
      <c r="AE2153" s="15"/>
      <c r="AF2153" s="15"/>
      <c r="AG2153" s="15">
        <f>ROUND(0,2)</f>
        <v>0</v>
      </c>
      <c r="AH2153" s="15"/>
      <c r="AI2153" s="15"/>
      <c r="AJ2153" s="15"/>
      <c r="AK2153" s="16"/>
    </row>
    <row r="2154" spans="1:37" x14ac:dyDescent="0.25">
      <c r="A2154" s="11"/>
      <c r="B2154" s="12"/>
      <c r="C2154" s="12"/>
      <c r="D2154" s="12"/>
      <c r="E2154" s="12"/>
      <c r="F2154" s="12"/>
      <c r="G2154" s="12"/>
      <c r="H2154" s="12"/>
      <c r="I2154" s="12"/>
      <c r="J2154" s="12"/>
      <c r="K2154" s="12"/>
      <c r="L2154" s="12"/>
      <c r="M2154" s="12"/>
      <c r="N2154" s="12"/>
      <c r="O2154" s="14" t="s">
        <v>46</v>
      </c>
      <c r="P2154" s="14"/>
      <c r="Q2154" s="14"/>
      <c r="R2154" s="14"/>
      <c r="S2154" s="14"/>
      <c r="T2154" s="14"/>
      <c r="U2154" s="14"/>
      <c r="V2154" s="12"/>
      <c r="W2154" s="12"/>
      <c r="X2154" s="12"/>
      <c r="Y2154" s="12"/>
      <c r="Z2154" s="12"/>
      <c r="AA2154" s="12"/>
      <c r="AB2154" s="12"/>
      <c r="AC2154" s="12"/>
      <c r="AD2154" s="12"/>
      <c r="AE2154" s="12"/>
      <c r="AF2154" s="12"/>
      <c r="AG2154" s="12"/>
      <c r="AH2154" s="12"/>
      <c r="AI2154" s="12"/>
      <c r="AJ2154" s="12"/>
      <c r="AK2154" s="24"/>
    </row>
    <row r="2155" spans="1:37" x14ac:dyDescent="0.25">
      <c r="A2155" s="2"/>
      <c r="B2155" s="3"/>
      <c r="C2155" s="3"/>
      <c r="D2155" s="3"/>
      <c r="E2155" s="3"/>
      <c r="F2155" s="4"/>
      <c r="G2155" s="2"/>
      <c r="H2155" s="3"/>
      <c r="I2155" s="3"/>
      <c r="J2155" s="3"/>
      <c r="K2155" s="3"/>
      <c r="L2155" s="3"/>
      <c r="M2155" s="3"/>
      <c r="N2155" s="4"/>
      <c r="O2155" s="2"/>
      <c r="P2155" s="3"/>
      <c r="Q2155" s="3"/>
      <c r="R2155" s="3"/>
      <c r="S2155" s="3"/>
      <c r="T2155" s="3"/>
      <c r="U2155" s="4"/>
      <c r="V2155" s="8">
        <f>ROUND(48,2)</f>
        <v>48</v>
      </c>
      <c r="W2155" s="9"/>
      <c r="X2155" s="9"/>
      <c r="Y2155" s="9"/>
      <c r="Z2155" s="9"/>
      <c r="AA2155" s="10"/>
      <c r="AB2155" s="8">
        <f>ROUND(1274,2)</f>
        <v>1274</v>
      </c>
      <c r="AC2155" s="9"/>
      <c r="AD2155" s="9"/>
      <c r="AE2155" s="9"/>
      <c r="AF2155" s="10"/>
      <c r="AG2155" s="8">
        <f>ROUND(0,2)</f>
        <v>0</v>
      </c>
      <c r="AH2155" s="9"/>
      <c r="AI2155" s="9"/>
      <c r="AJ2155" s="9"/>
      <c r="AK2155" s="10"/>
    </row>
    <row r="2156" spans="1:37" x14ac:dyDescent="0.25">
      <c r="A2156" s="11"/>
      <c r="B2156" s="12"/>
      <c r="C2156" s="12"/>
      <c r="D2156" s="12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/>
      <c r="O2156" s="14"/>
      <c r="P2156" s="14"/>
      <c r="Q2156" s="14"/>
      <c r="R2156" s="14"/>
      <c r="S2156" s="14"/>
      <c r="T2156" s="14"/>
      <c r="U2156" s="14"/>
      <c r="V2156" s="15">
        <f>ROUND(48,2)</f>
        <v>48</v>
      </c>
      <c r="W2156" s="15"/>
      <c r="X2156" s="15"/>
      <c r="Y2156" s="15"/>
      <c r="Z2156" s="15"/>
      <c r="AA2156" s="15"/>
      <c r="AB2156" s="15">
        <f>ROUND(1274,2)</f>
        <v>1274</v>
      </c>
      <c r="AC2156" s="15"/>
      <c r="AD2156" s="15"/>
      <c r="AE2156" s="15"/>
      <c r="AF2156" s="15"/>
      <c r="AG2156" s="15">
        <f>ROUND(0,2)</f>
        <v>0</v>
      </c>
      <c r="AH2156" s="15"/>
      <c r="AI2156" s="15"/>
      <c r="AJ2156" s="15"/>
      <c r="AK2156" s="16"/>
    </row>
    <row r="2157" spans="1:37" x14ac:dyDescent="0.25">
      <c r="A2157" s="11"/>
      <c r="B2157" s="12"/>
      <c r="C2157" s="12"/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  <c r="N2157" s="12"/>
      <c r="O2157" s="14" t="s">
        <v>52</v>
      </c>
      <c r="P2157" s="14"/>
      <c r="Q2157" s="14"/>
      <c r="R2157" s="14"/>
      <c r="S2157" s="14"/>
      <c r="T2157" s="14"/>
      <c r="U2157" s="14"/>
      <c r="V2157" s="12"/>
      <c r="W2157" s="12"/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12"/>
      <c r="AI2157" s="12"/>
      <c r="AJ2157" s="12"/>
      <c r="AK2157" s="24"/>
    </row>
    <row r="2158" spans="1:37" x14ac:dyDescent="0.25">
      <c r="A2158" s="2"/>
      <c r="B2158" s="3"/>
      <c r="C2158" s="3"/>
      <c r="D2158" s="3"/>
      <c r="E2158" s="3"/>
      <c r="F2158" s="4"/>
      <c r="G2158" s="2"/>
      <c r="H2158" s="3"/>
      <c r="I2158" s="3"/>
      <c r="J2158" s="3"/>
      <c r="K2158" s="3"/>
      <c r="L2158" s="3"/>
      <c r="M2158" s="3"/>
      <c r="N2158" s="4"/>
      <c r="O2158" s="2"/>
      <c r="P2158" s="3"/>
      <c r="Q2158" s="3"/>
      <c r="R2158" s="3"/>
      <c r="S2158" s="3"/>
      <c r="T2158" s="3"/>
      <c r="U2158" s="4"/>
      <c r="V2158" s="8">
        <f>ROUND(52,2)</f>
        <v>52</v>
      </c>
      <c r="W2158" s="9"/>
      <c r="X2158" s="9"/>
      <c r="Y2158" s="9"/>
      <c r="Z2158" s="9"/>
      <c r="AA2158" s="10"/>
      <c r="AB2158" s="8">
        <f>ROUND(1390.84,2)</f>
        <v>1390.84</v>
      </c>
      <c r="AC2158" s="9"/>
      <c r="AD2158" s="9"/>
      <c r="AE2158" s="9"/>
      <c r="AF2158" s="10"/>
      <c r="AG2158" s="8">
        <f>ROUND(0,2)</f>
        <v>0</v>
      </c>
      <c r="AH2158" s="9"/>
      <c r="AI2158" s="9"/>
      <c r="AJ2158" s="9"/>
      <c r="AK2158" s="10"/>
    </row>
    <row r="2159" spans="1:37" x14ac:dyDescent="0.25">
      <c r="A2159" s="11"/>
      <c r="B2159" s="12"/>
      <c r="C2159" s="12"/>
      <c r="D2159" s="12"/>
      <c r="E2159" s="12"/>
      <c r="F2159" s="12"/>
      <c r="G2159" s="12"/>
      <c r="H2159" s="12"/>
      <c r="I2159" s="12"/>
      <c r="J2159" s="12"/>
      <c r="K2159" s="12"/>
      <c r="L2159" s="12"/>
      <c r="M2159" s="12"/>
      <c r="N2159" s="12"/>
      <c r="O2159" s="14"/>
      <c r="P2159" s="14"/>
      <c r="Q2159" s="14"/>
      <c r="R2159" s="14"/>
      <c r="S2159" s="14"/>
      <c r="T2159" s="14"/>
      <c r="U2159" s="14"/>
      <c r="V2159" s="15">
        <f>ROUND(52,2)</f>
        <v>52</v>
      </c>
      <c r="W2159" s="15"/>
      <c r="X2159" s="15"/>
      <c r="Y2159" s="15"/>
      <c r="Z2159" s="15"/>
      <c r="AA2159" s="15"/>
      <c r="AB2159" s="15">
        <f>ROUND(1390.84,2)</f>
        <v>1390.84</v>
      </c>
      <c r="AC2159" s="15"/>
      <c r="AD2159" s="15"/>
      <c r="AE2159" s="15"/>
      <c r="AF2159" s="15"/>
      <c r="AG2159" s="15">
        <f>ROUND(0,2)</f>
        <v>0</v>
      </c>
      <c r="AH2159" s="15"/>
      <c r="AI2159" s="15"/>
      <c r="AJ2159" s="15"/>
      <c r="AK2159" s="16"/>
    </row>
    <row r="2160" spans="1:37" x14ac:dyDescent="0.25">
      <c r="A2160" s="11"/>
      <c r="B2160" s="12"/>
      <c r="C2160" s="12"/>
      <c r="D2160" s="12"/>
      <c r="E2160" s="12"/>
      <c r="F2160" s="12"/>
      <c r="G2160" s="12"/>
      <c r="H2160" s="12"/>
      <c r="I2160" s="12"/>
      <c r="J2160" s="12"/>
      <c r="K2160" s="12"/>
      <c r="L2160" s="12"/>
      <c r="M2160" s="12"/>
      <c r="N2160" s="12"/>
      <c r="O2160" s="14" t="s">
        <v>53</v>
      </c>
      <c r="P2160" s="14"/>
      <c r="Q2160" s="14"/>
      <c r="R2160" s="14"/>
      <c r="S2160" s="14"/>
      <c r="T2160" s="14"/>
      <c r="U2160" s="14"/>
      <c r="V2160" s="12"/>
      <c r="W2160" s="12"/>
      <c r="X2160" s="12"/>
      <c r="Y2160" s="12"/>
      <c r="Z2160" s="12"/>
      <c r="AA2160" s="12"/>
      <c r="AB2160" s="12"/>
      <c r="AC2160" s="12"/>
      <c r="AD2160" s="12"/>
      <c r="AE2160" s="12"/>
      <c r="AF2160" s="12"/>
      <c r="AG2160" s="12"/>
      <c r="AH2160" s="12"/>
      <c r="AI2160" s="12"/>
      <c r="AJ2160" s="12"/>
      <c r="AK2160" s="24"/>
    </row>
    <row r="2161" spans="1:37" x14ac:dyDescent="0.25">
      <c r="A2161" s="2"/>
      <c r="B2161" s="3"/>
      <c r="C2161" s="3"/>
      <c r="D2161" s="3"/>
      <c r="E2161" s="3"/>
      <c r="F2161" s="4"/>
      <c r="G2161" s="2"/>
      <c r="H2161" s="3"/>
      <c r="I2161" s="3"/>
      <c r="J2161" s="3"/>
      <c r="K2161" s="3"/>
      <c r="L2161" s="3"/>
      <c r="M2161" s="3"/>
      <c r="N2161" s="4"/>
      <c r="O2161" s="2"/>
      <c r="P2161" s="3"/>
      <c r="Q2161" s="3"/>
      <c r="R2161" s="3"/>
      <c r="S2161" s="3"/>
      <c r="T2161" s="3"/>
      <c r="U2161" s="4"/>
      <c r="V2161" s="8">
        <f>ROUND(52,2)</f>
        <v>52</v>
      </c>
      <c r="W2161" s="9"/>
      <c r="X2161" s="9"/>
      <c r="Y2161" s="9"/>
      <c r="Z2161" s="9"/>
      <c r="AA2161" s="10"/>
      <c r="AB2161" s="8">
        <f>ROUND(1390.84,2)</f>
        <v>1390.84</v>
      </c>
      <c r="AC2161" s="9"/>
      <c r="AD2161" s="9"/>
      <c r="AE2161" s="9"/>
      <c r="AF2161" s="10"/>
      <c r="AG2161" s="8">
        <f>ROUND(0,2)</f>
        <v>0</v>
      </c>
      <c r="AH2161" s="9"/>
      <c r="AI2161" s="9"/>
      <c r="AJ2161" s="9"/>
      <c r="AK2161" s="10"/>
    </row>
    <row r="2162" spans="1:37" x14ac:dyDescent="0.25">
      <c r="A2162" s="11"/>
      <c r="B2162" s="12"/>
      <c r="C2162" s="12"/>
      <c r="D2162" s="12"/>
      <c r="E2162" s="12"/>
      <c r="F2162" s="12"/>
      <c r="G2162" s="12"/>
      <c r="H2162" s="12"/>
      <c r="I2162" s="12"/>
      <c r="J2162" s="12"/>
      <c r="K2162" s="12"/>
      <c r="L2162" s="12"/>
      <c r="M2162" s="12"/>
      <c r="N2162" s="12"/>
      <c r="O2162" s="14"/>
      <c r="P2162" s="14"/>
      <c r="Q2162" s="14"/>
      <c r="R2162" s="14"/>
      <c r="S2162" s="14"/>
      <c r="T2162" s="14"/>
      <c r="U2162" s="14"/>
      <c r="V2162" s="15">
        <f>ROUND(52,2)</f>
        <v>52</v>
      </c>
      <c r="W2162" s="15"/>
      <c r="X2162" s="15"/>
      <c r="Y2162" s="15"/>
      <c r="Z2162" s="15"/>
      <c r="AA2162" s="15"/>
      <c r="AB2162" s="15">
        <f>ROUND(1390.84,2)</f>
        <v>1390.84</v>
      </c>
      <c r="AC2162" s="15"/>
      <c r="AD2162" s="15"/>
      <c r="AE2162" s="15"/>
      <c r="AF2162" s="15"/>
      <c r="AG2162" s="15">
        <f>ROUND(0,2)</f>
        <v>0</v>
      </c>
      <c r="AH2162" s="15"/>
      <c r="AI2162" s="15"/>
      <c r="AJ2162" s="15"/>
      <c r="AK2162" s="16"/>
    </row>
    <row r="2163" spans="1:37" x14ac:dyDescent="0.25">
      <c r="A2163" s="11"/>
      <c r="B2163" s="12"/>
      <c r="C2163" s="12"/>
      <c r="D2163" s="12"/>
      <c r="E2163" s="12"/>
      <c r="F2163" s="12"/>
      <c r="G2163" s="12"/>
      <c r="H2163" s="12"/>
      <c r="I2163" s="12"/>
      <c r="J2163" s="12"/>
      <c r="K2163" s="12"/>
      <c r="L2163" s="12"/>
      <c r="M2163" s="12"/>
      <c r="N2163" s="12"/>
      <c r="O2163" s="14" t="s">
        <v>62</v>
      </c>
      <c r="P2163" s="14"/>
      <c r="Q2163" s="14"/>
      <c r="R2163" s="14"/>
      <c r="S2163" s="14"/>
      <c r="T2163" s="14"/>
      <c r="U2163" s="14"/>
      <c r="V2163" s="12"/>
      <c r="W2163" s="12"/>
      <c r="X2163" s="12"/>
      <c r="Y2163" s="12"/>
      <c r="Z2163" s="12"/>
      <c r="AA2163" s="12"/>
      <c r="AB2163" s="12"/>
      <c r="AC2163" s="12"/>
      <c r="AD2163" s="12"/>
      <c r="AE2163" s="12"/>
      <c r="AF2163" s="12"/>
      <c r="AG2163" s="12"/>
      <c r="AH2163" s="12"/>
      <c r="AI2163" s="12"/>
      <c r="AJ2163" s="12"/>
      <c r="AK2163" s="24"/>
    </row>
    <row r="2164" spans="1:37" x14ac:dyDescent="0.25">
      <c r="A2164" s="2"/>
      <c r="B2164" s="3"/>
      <c r="C2164" s="3"/>
      <c r="D2164" s="3"/>
      <c r="E2164" s="3"/>
      <c r="F2164" s="4"/>
      <c r="G2164" s="2"/>
      <c r="H2164" s="3"/>
      <c r="I2164" s="3"/>
      <c r="J2164" s="3"/>
      <c r="K2164" s="3"/>
      <c r="L2164" s="3"/>
      <c r="M2164" s="3"/>
      <c r="N2164" s="4"/>
      <c r="O2164" s="2"/>
      <c r="P2164" s="3"/>
      <c r="Q2164" s="3"/>
      <c r="R2164" s="3"/>
      <c r="S2164" s="3"/>
      <c r="T2164" s="3"/>
      <c r="U2164" s="4"/>
      <c r="V2164" s="8">
        <f>ROUND(52,2)</f>
        <v>52</v>
      </c>
      <c r="W2164" s="9"/>
      <c r="X2164" s="9"/>
      <c r="Y2164" s="9"/>
      <c r="Z2164" s="9"/>
      <c r="AA2164" s="10"/>
      <c r="AB2164" s="8">
        <f>ROUND(1390.84,2)</f>
        <v>1390.84</v>
      </c>
      <c r="AC2164" s="9"/>
      <c r="AD2164" s="9"/>
      <c r="AE2164" s="9"/>
      <c r="AF2164" s="10"/>
      <c r="AG2164" s="8">
        <f>ROUND(0,2)</f>
        <v>0</v>
      </c>
      <c r="AH2164" s="9"/>
      <c r="AI2164" s="9"/>
      <c r="AJ2164" s="9"/>
      <c r="AK2164" s="10"/>
    </row>
    <row r="2165" spans="1:37" x14ac:dyDescent="0.25">
      <c r="A2165" s="11"/>
      <c r="B2165" s="12"/>
      <c r="C2165" s="12"/>
      <c r="D2165" s="12"/>
      <c r="E2165" s="12"/>
      <c r="F2165" s="12"/>
      <c r="G2165" s="12"/>
      <c r="H2165" s="12"/>
      <c r="I2165" s="12"/>
      <c r="J2165" s="12"/>
      <c r="K2165" s="12"/>
      <c r="L2165" s="12"/>
      <c r="M2165" s="12"/>
      <c r="N2165" s="12"/>
      <c r="O2165" s="14"/>
      <c r="P2165" s="14"/>
      <c r="Q2165" s="14"/>
      <c r="R2165" s="14"/>
      <c r="S2165" s="14"/>
      <c r="T2165" s="14"/>
      <c r="U2165" s="14"/>
      <c r="V2165" s="15">
        <f>ROUND(52,2)</f>
        <v>52</v>
      </c>
      <c r="W2165" s="15"/>
      <c r="X2165" s="15"/>
      <c r="Y2165" s="15"/>
      <c r="Z2165" s="15"/>
      <c r="AA2165" s="15"/>
      <c r="AB2165" s="15">
        <f>ROUND(1390.84,2)</f>
        <v>1390.84</v>
      </c>
      <c r="AC2165" s="15"/>
      <c r="AD2165" s="15"/>
      <c r="AE2165" s="15"/>
      <c r="AF2165" s="15"/>
      <c r="AG2165" s="15">
        <f>ROUND(0,2)</f>
        <v>0</v>
      </c>
      <c r="AH2165" s="15"/>
      <c r="AI2165" s="15"/>
      <c r="AJ2165" s="15"/>
      <c r="AK2165" s="16"/>
    </row>
    <row r="2166" spans="1:37" x14ac:dyDescent="0.25">
      <c r="A2166" s="11"/>
      <c r="B2166" s="12"/>
      <c r="C2166" s="12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/>
      <c r="O2166" s="14" t="s">
        <v>65</v>
      </c>
      <c r="P2166" s="14"/>
      <c r="Q2166" s="14"/>
      <c r="R2166" s="14"/>
      <c r="S2166" s="14"/>
      <c r="T2166" s="14"/>
      <c r="U2166" s="14"/>
      <c r="V2166" s="12"/>
      <c r="W2166" s="12"/>
      <c r="X2166" s="12"/>
      <c r="Y2166" s="12"/>
      <c r="Z2166" s="12"/>
      <c r="AA2166" s="12"/>
      <c r="AB2166" s="12"/>
      <c r="AC2166" s="12"/>
      <c r="AD2166" s="12"/>
      <c r="AE2166" s="12"/>
      <c r="AF2166" s="12"/>
      <c r="AG2166" s="12"/>
      <c r="AH2166" s="12"/>
      <c r="AI2166" s="12"/>
      <c r="AJ2166" s="12"/>
      <c r="AK2166" s="24"/>
    </row>
    <row r="2167" spans="1:37" x14ac:dyDescent="0.25">
      <c r="A2167" s="2"/>
      <c r="B2167" s="3"/>
      <c r="C2167" s="3"/>
      <c r="D2167" s="3"/>
      <c r="E2167" s="3"/>
      <c r="F2167" s="4"/>
      <c r="G2167" s="2"/>
      <c r="H2167" s="3"/>
      <c r="I2167" s="3"/>
      <c r="J2167" s="3"/>
      <c r="K2167" s="3"/>
      <c r="L2167" s="3"/>
      <c r="M2167" s="3"/>
      <c r="N2167" s="4"/>
      <c r="O2167" s="2"/>
      <c r="P2167" s="3"/>
      <c r="Q2167" s="3"/>
      <c r="R2167" s="3"/>
      <c r="S2167" s="3"/>
      <c r="T2167" s="3"/>
      <c r="U2167" s="4"/>
      <c r="V2167" s="8">
        <f>ROUND(49.25,2)</f>
        <v>49.25</v>
      </c>
      <c r="W2167" s="9"/>
      <c r="X2167" s="9"/>
      <c r="Y2167" s="9"/>
      <c r="Z2167" s="9"/>
      <c r="AA2167" s="10"/>
      <c r="AB2167" s="8">
        <f>ROUND(1396.44,2)</f>
        <v>1396.44</v>
      </c>
      <c r="AC2167" s="9"/>
      <c r="AD2167" s="9"/>
      <c r="AE2167" s="9"/>
      <c r="AF2167" s="10"/>
      <c r="AG2167" s="8">
        <f>ROUND(0,2)</f>
        <v>0</v>
      </c>
      <c r="AH2167" s="9"/>
      <c r="AI2167" s="9"/>
      <c r="AJ2167" s="9"/>
      <c r="AK2167" s="10"/>
    </row>
    <row r="2168" spans="1:37" x14ac:dyDescent="0.25">
      <c r="A2168" s="11"/>
      <c r="B2168" s="12"/>
      <c r="C2168" s="12"/>
      <c r="D2168" s="12"/>
      <c r="E2168" s="12"/>
      <c r="F2168" s="12"/>
      <c r="G2168" s="12"/>
      <c r="H2168" s="12"/>
      <c r="I2168" s="12"/>
      <c r="J2168" s="12"/>
      <c r="K2168" s="12"/>
      <c r="L2168" s="12"/>
      <c r="M2168" s="12"/>
      <c r="N2168" s="12"/>
      <c r="O2168" s="14"/>
      <c r="P2168" s="14"/>
      <c r="Q2168" s="14"/>
      <c r="R2168" s="14"/>
      <c r="S2168" s="14"/>
      <c r="T2168" s="14"/>
      <c r="U2168" s="14"/>
      <c r="V2168" s="15">
        <f>ROUND(49.25,2)</f>
        <v>49.25</v>
      </c>
      <c r="W2168" s="15"/>
      <c r="X2168" s="15"/>
      <c r="Y2168" s="15"/>
      <c r="Z2168" s="15"/>
      <c r="AA2168" s="15"/>
      <c r="AB2168" s="15">
        <f>ROUND(1396.44,2)</f>
        <v>1396.44</v>
      </c>
      <c r="AC2168" s="15"/>
      <c r="AD2168" s="15"/>
      <c r="AE2168" s="15"/>
      <c r="AF2168" s="15"/>
      <c r="AG2168" s="15">
        <f>ROUND(0,2)</f>
        <v>0</v>
      </c>
      <c r="AH2168" s="15"/>
      <c r="AI2168" s="15"/>
      <c r="AJ2168" s="15"/>
      <c r="AK2168" s="16"/>
    </row>
    <row r="2169" spans="1:37" x14ac:dyDescent="0.25">
      <c r="A2169" s="11"/>
      <c r="B2169" s="12"/>
      <c r="C2169" s="12"/>
      <c r="D2169" s="12"/>
      <c r="E2169" s="12"/>
      <c r="F2169" s="12"/>
      <c r="G2169" s="12"/>
      <c r="H2169" s="12"/>
      <c r="I2169" s="12"/>
      <c r="J2169" s="12"/>
      <c r="K2169" s="12"/>
      <c r="L2169" s="12"/>
      <c r="M2169" s="12"/>
      <c r="N2169" s="12"/>
      <c r="O2169" s="14" t="s">
        <v>66</v>
      </c>
      <c r="P2169" s="14"/>
      <c r="Q2169" s="14"/>
      <c r="R2169" s="14"/>
      <c r="S2169" s="14"/>
      <c r="T2169" s="14"/>
      <c r="U2169" s="14"/>
      <c r="V2169" s="12"/>
      <c r="W2169" s="12"/>
      <c r="X2169" s="12"/>
      <c r="Y2169" s="12"/>
      <c r="Z2169" s="12"/>
      <c r="AA2169" s="12"/>
      <c r="AB2169" s="12"/>
      <c r="AC2169" s="12"/>
      <c r="AD2169" s="12"/>
      <c r="AE2169" s="12"/>
      <c r="AF2169" s="12"/>
      <c r="AG2169" s="12"/>
      <c r="AH2169" s="12"/>
      <c r="AI2169" s="12"/>
      <c r="AJ2169" s="12"/>
      <c r="AK2169" s="24"/>
    </row>
    <row r="2170" spans="1:37" x14ac:dyDescent="0.25">
      <c r="A2170" s="2"/>
      <c r="B2170" s="3"/>
      <c r="C2170" s="3"/>
      <c r="D2170" s="3"/>
      <c r="E2170" s="3"/>
      <c r="F2170" s="4"/>
      <c r="G2170" s="2"/>
      <c r="H2170" s="3"/>
      <c r="I2170" s="3"/>
      <c r="J2170" s="3"/>
      <c r="K2170" s="3"/>
      <c r="L2170" s="3"/>
      <c r="M2170" s="3"/>
      <c r="N2170" s="4"/>
      <c r="O2170" s="2"/>
      <c r="P2170" s="3"/>
      <c r="Q2170" s="3"/>
      <c r="R2170" s="3"/>
      <c r="S2170" s="3"/>
      <c r="T2170" s="3"/>
      <c r="U2170" s="4"/>
      <c r="V2170" s="8">
        <f>ROUND(48,2)</f>
        <v>48</v>
      </c>
      <c r="W2170" s="9"/>
      <c r="X2170" s="9"/>
      <c r="Y2170" s="9"/>
      <c r="Z2170" s="9"/>
      <c r="AA2170" s="10"/>
      <c r="AB2170" s="8">
        <f>ROUND(1274,2)</f>
        <v>1274</v>
      </c>
      <c r="AC2170" s="9"/>
      <c r="AD2170" s="9"/>
      <c r="AE2170" s="9"/>
      <c r="AF2170" s="10"/>
      <c r="AG2170" s="8">
        <f>ROUND(0,2)</f>
        <v>0</v>
      </c>
      <c r="AH2170" s="9"/>
      <c r="AI2170" s="9"/>
      <c r="AJ2170" s="9"/>
      <c r="AK2170" s="10"/>
    </row>
    <row r="2171" spans="1:37" x14ac:dyDescent="0.25">
      <c r="A2171" s="11"/>
      <c r="B2171" s="12"/>
      <c r="C2171" s="12"/>
      <c r="D2171" s="12"/>
      <c r="E2171" s="12"/>
      <c r="F2171" s="12"/>
      <c r="G2171" s="12"/>
      <c r="H2171" s="12"/>
      <c r="I2171" s="12"/>
      <c r="J2171" s="12"/>
      <c r="K2171" s="12"/>
      <c r="L2171" s="12"/>
      <c r="M2171" s="12"/>
      <c r="N2171" s="12"/>
      <c r="O2171" s="14"/>
      <c r="P2171" s="14"/>
      <c r="Q2171" s="14"/>
      <c r="R2171" s="14"/>
      <c r="S2171" s="14"/>
      <c r="T2171" s="14"/>
      <c r="U2171" s="14"/>
      <c r="V2171" s="15">
        <f>ROUND(48,2)</f>
        <v>48</v>
      </c>
      <c r="W2171" s="15"/>
      <c r="X2171" s="15"/>
      <c r="Y2171" s="15"/>
      <c r="Z2171" s="15"/>
      <c r="AA2171" s="15"/>
      <c r="AB2171" s="15">
        <f>ROUND(1274,2)</f>
        <v>1274</v>
      </c>
      <c r="AC2171" s="15"/>
      <c r="AD2171" s="15"/>
      <c r="AE2171" s="15"/>
      <c r="AF2171" s="15"/>
      <c r="AG2171" s="15">
        <f>ROUND(0,2)</f>
        <v>0</v>
      </c>
      <c r="AH2171" s="15"/>
      <c r="AI2171" s="15"/>
      <c r="AJ2171" s="15"/>
      <c r="AK2171" s="16"/>
    </row>
    <row r="2172" spans="1:37" x14ac:dyDescent="0.25">
      <c r="A2172" s="11"/>
      <c r="B2172" s="12"/>
      <c r="C2172" s="12"/>
      <c r="D2172" s="12"/>
      <c r="E2172" s="12"/>
      <c r="F2172" s="12"/>
      <c r="G2172" s="12"/>
      <c r="H2172" s="12"/>
      <c r="I2172" s="12"/>
      <c r="J2172" s="12"/>
      <c r="K2172" s="12"/>
      <c r="L2172" s="12"/>
      <c r="M2172" s="12"/>
      <c r="N2172" s="12"/>
      <c r="O2172" s="14" t="s">
        <v>69</v>
      </c>
      <c r="P2172" s="14"/>
      <c r="Q2172" s="14"/>
      <c r="R2172" s="14"/>
      <c r="S2172" s="14"/>
      <c r="T2172" s="14"/>
      <c r="U2172" s="14"/>
      <c r="V2172" s="12"/>
      <c r="W2172" s="12"/>
      <c r="X2172" s="12"/>
      <c r="Y2172" s="12"/>
      <c r="Z2172" s="12"/>
      <c r="AA2172" s="12"/>
      <c r="AB2172" s="12"/>
      <c r="AC2172" s="12"/>
      <c r="AD2172" s="12"/>
      <c r="AE2172" s="12"/>
      <c r="AF2172" s="12"/>
      <c r="AG2172" s="12"/>
      <c r="AH2172" s="12"/>
      <c r="AI2172" s="12"/>
      <c r="AJ2172" s="12"/>
      <c r="AK2172" s="24"/>
    </row>
    <row r="2173" spans="1:37" x14ac:dyDescent="0.25">
      <c r="A2173" s="2"/>
      <c r="B2173" s="3"/>
      <c r="C2173" s="3"/>
      <c r="D2173" s="3"/>
      <c r="E2173" s="3"/>
      <c r="F2173" s="4"/>
      <c r="G2173" s="2"/>
      <c r="H2173" s="3"/>
      <c r="I2173" s="3"/>
      <c r="J2173" s="3"/>
      <c r="K2173" s="3"/>
      <c r="L2173" s="3"/>
      <c r="M2173" s="3"/>
      <c r="N2173" s="4"/>
      <c r="O2173" s="2"/>
      <c r="P2173" s="3"/>
      <c r="Q2173" s="3"/>
      <c r="R2173" s="3"/>
      <c r="S2173" s="3"/>
      <c r="T2173" s="3"/>
      <c r="U2173" s="4"/>
      <c r="V2173" s="8">
        <f>ROUND(48,2)</f>
        <v>48</v>
      </c>
      <c r="W2173" s="9"/>
      <c r="X2173" s="9"/>
      <c r="Y2173" s="9"/>
      <c r="Z2173" s="9"/>
      <c r="AA2173" s="10"/>
      <c r="AB2173" s="8">
        <f>ROUND(1246.96,2)</f>
        <v>1246.96</v>
      </c>
      <c r="AC2173" s="9"/>
      <c r="AD2173" s="9"/>
      <c r="AE2173" s="9"/>
      <c r="AF2173" s="10"/>
      <c r="AG2173" s="8">
        <f>ROUND(0,2)</f>
        <v>0</v>
      </c>
      <c r="AH2173" s="9"/>
      <c r="AI2173" s="9"/>
      <c r="AJ2173" s="9"/>
      <c r="AK2173" s="10"/>
    </row>
    <row r="2174" spans="1:37" x14ac:dyDescent="0.25">
      <c r="A2174" s="11"/>
      <c r="B2174" s="12"/>
      <c r="C2174" s="12"/>
      <c r="D2174" s="12"/>
      <c r="E2174" s="12"/>
      <c r="F2174" s="12"/>
      <c r="G2174" s="12"/>
      <c r="H2174" s="12"/>
      <c r="I2174" s="12"/>
      <c r="J2174" s="12"/>
      <c r="K2174" s="12"/>
      <c r="L2174" s="12"/>
      <c r="M2174" s="12"/>
      <c r="N2174" s="12"/>
      <c r="O2174" s="14"/>
      <c r="P2174" s="14"/>
      <c r="Q2174" s="14"/>
      <c r="R2174" s="14"/>
      <c r="S2174" s="14"/>
      <c r="T2174" s="14"/>
      <c r="U2174" s="14"/>
      <c r="V2174" s="15">
        <f>ROUND(48,2)</f>
        <v>48</v>
      </c>
      <c r="W2174" s="15"/>
      <c r="X2174" s="15"/>
      <c r="Y2174" s="15"/>
      <c r="Z2174" s="15"/>
      <c r="AA2174" s="15"/>
      <c r="AB2174" s="15">
        <f>ROUND(1246.96,2)</f>
        <v>1246.96</v>
      </c>
      <c r="AC2174" s="15"/>
      <c r="AD2174" s="15"/>
      <c r="AE2174" s="15"/>
      <c r="AF2174" s="15"/>
      <c r="AG2174" s="15">
        <f>ROUND(0,2)</f>
        <v>0</v>
      </c>
      <c r="AH2174" s="15"/>
      <c r="AI2174" s="15"/>
      <c r="AJ2174" s="15"/>
      <c r="AK2174" s="16"/>
    </row>
    <row r="2175" spans="1:37" x14ac:dyDescent="0.25">
      <c r="A2175" s="11"/>
      <c r="B2175" s="12"/>
      <c r="C2175" s="12"/>
      <c r="D2175" s="12"/>
      <c r="E2175" s="12"/>
      <c r="F2175" s="12"/>
      <c r="G2175" s="12"/>
      <c r="H2175" s="12"/>
      <c r="I2175" s="12"/>
      <c r="J2175" s="12"/>
      <c r="K2175" s="12"/>
      <c r="L2175" s="12"/>
      <c r="M2175" s="12"/>
      <c r="N2175" s="12"/>
      <c r="O2175" s="14" t="s">
        <v>73</v>
      </c>
      <c r="P2175" s="14"/>
      <c r="Q2175" s="14"/>
      <c r="R2175" s="14"/>
      <c r="S2175" s="14"/>
      <c r="T2175" s="14"/>
      <c r="U2175" s="14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  <c r="AG2175" s="12"/>
      <c r="AH2175" s="12"/>
      <c r="AI2175" s="12"/>
      <c r="AJ2175" s="12"/>
      <c r="AK2175" s="24"/>
    </row>
    <row r="2176" spans="1:37" x14ac:dyDescent="0.25">
      <c r="A2176" s="2"/>
      <c r="B2176" s="3"/>
      <c r="C2176" s="3"/>
      <c r="D2176" s="3"/>
      <c r="E2176" s="3"/>
      <c r="F2176" s="4"/>
      <c r="G2176" s="2"/>
      <c r="H2176" s="3"/>
      <c r="I2176" s="3"/>
      <c r="J2176" s="3"/>
      <c r="K2176" s="3"/>
      <c r="L2176" s="3"/>
      <c r="M2176" s="3"/>
      <c r="N2176" s="4"/>
      <c r="O2176" s="2"/>
      <c r="P2176" s="3"/>
      <c r="Q2176" s="3"/>
      <c r="R2176" s="3"/>
      <c r="S2176" s="3"/>
      <c r="T2176" s="3"/>
      <c r="U2176" s="4"/>
      <c r="V2176" s="8">
        <f>ROUND(48,2)</f>
        <v>48</v>
      </c>
      <c r="W2176" s="9"/>
      <c r="X2176" s="9"/>
      <c r="Y2176" s="9"/>
      <c r="Z2176" s="9"/>
      <c r="AA2176" s="10"/>
      <c r="AB2176" s="8">
        <f>ROUND(1274,2)</f>
        <v>1274</v>
      </c>
      <c r="AC2176" s="9"/>
      <c r="AD2176" s="9"/>
      <c r="AE2176" s="9"/>
      <c r="AF2176" s="10"/>
      <c r="AG2176" s="8">
        <f>ROUND(0,2)</f>
        <v>0</v>
      </c>
      <c r="AH2176" s="9"/>
      <c r="AI2176" s="9"/>
      <c r="AJ2176" s="9"/>
      <c r="AK2176" s="10"/>
    </row>
    <row r="2177" spans="1:37" x14ac:dyDescent="0.25">
      <c r="A2177" s="11"/>
      <c r="B2177" s="12"/>
      <c r="C2177" s="12"/>
      <c r="D2177" s="12"/>
      <c r="E2177" s="12"/>
      <c r="F2177" s="12"/>
      <c r="G2177" s="12"/>
      <c r="H2177" s="12"/>
      <c r="I2177" s="12"/>
      <c r="J2177" s="12"/>
      <c r="K2177" s="12"/>
      <c r="L2177" s="12"/>
      <c r="M2177" s="12"/>
      <c r="N2177" s="12"/>
      <c r="O2177" s="14"/>
      <c r="P2177" s="14"/>
      <c r="Q2177" s="14"/>
      <c r="R2177" s="14"/>
      <c r="S2177" s="14"/>
      <c r="T2177" s="14"/>
      <c r="U2177" s="14"/>
      <c r="V2177" s="15">
        <f>ROUND(48,2)</f>
        <v>48</v>
      </c>
      <c r="W2177" s="15"/>
      <c r="X2177" s="15"/>
      <c r="Y2177" s="15"/>
      <c r="Z2177" s="15"/>
      <c r="AA2177" s="15"/>
      <c r="AB2177" s="15">
        <f>ROUND(1274,2)</f>
        <v>1274</v>
      </c>
      <c r="AC2177" s="15"/>
      <c r="AD2177" s="15"/>
      <c r="AE2177" s="15"/>
      <c r="AF2177" s="15"/>
      <c r="AG2177" s="15">
        <f>ROUND(0,2)</f>
        <v>0</v>
      </c>
      <c r="AH2177" s="15"/>
      <c r="AI2177" s="15"/>
      <c r="AJ2177" s="15"/>
      <c r="AK2177" s="16"/>
    </row>
    <row r="2178" spans="1:37" x14ac:dyDescent="0.25">
      <c r="A2178" s="11"/>
      <c r="B2178" s="12"/>
      <c r="C2178" s="12"/>
      <c r="D2178" s="12"/>
      <c r="E2178" s="12"/>
      <c r="F2178" s="12"/>
      <c r="G2178" s="12"/>
      <c r="H2178" s="12"/>
      <c r="I2178" s="12"/>
      <c r="J2178" s="12"/>
      <c r="K2178" s="12"/>
      <c r="L2178" s="12"/>
      <c r="M2178" s="12"/>
      <c r="N2178" s="12"/>
      <c r="O2178" s="14" t="s">
        <v>78</v>
      </c>
      <c r="P2178" s="14"/>
      <c r="Q2178" s="14"/>
      <c r="R2178" s="14"/>
      <c r="S2178" s="14"/>
      <c r="T2178" s="14"/>
      <c r="U2178" s="14"/>
      <c r="V2178" s="12"/>
      <c r="W2178" s="12"/>
      <c r="X2178" s="12"/>
      <c r="Y2178" s="12"/>
      <c r="Z2178" s="12"/>
      <c r="AA2178" s="12"/>
      <c r="AB2178" s="12"/>
      <c r="AC2178" s="12"/>
      <c r="AD2178" s="12"/>
      <c r="AE2178" s="12"/>
      <c r="AF2178" s="12"/>
      <c r="AG2178" s="12"/>
      <c r="AH2178" s="12"/>
      <c r="AI2178" s="12"/>
      <c r="AJ2178" s="12"/>
      <c r="AK2178" s="24"/>
    </row>
    <row r="2179" spans="1:37" x14ac:dyDescent="0.25">
      <c r="A2179" s="2"/>
      <c r="B2179" s="3"/>
      <c r="C2179" s="3"/>
      <c r="D2179" s="3"/>
      <c r="E2179" s="3"/>
      <c r="F2179" s="4"/>
      <c r="G2179" s="2"/>
      <c r="H2179" s="3"/>
      <c r="I2179" s="3"/>
      <c r="J2179" s="3"/>
      <c r="K2179" s="3"/>
      <c r="L2179" s="3"/>
      <c r="M2179" s="3"/>
      <c r="N2179" s="4"/>
      <c r="O2179" s="2"/>
      <c r="P2179" s="3"/>
      <c r="Q2179" s="3"/>
      <c r="R2179" s="3"/>
      <c r="S2179" s="3"/>
      <c r="T2179" s="3"/>
      <c r="U2179" s="4"/>
      <c r="V2179" s="8">
        <f>ROUND(52,2)</f>
        <v>52</v>
      </c>
      <c r="W2179" s="9"/>
      <c r="X2179" s="9"/>
      <c r="Y2179" s="9"/>
      <c r="Z2179" s="9"/>
      <c r="AA2179" s="10"/>
      <c r="AB2179" s="8">
        <f>ROUND(1421,2)</f>
        <v>1421</v>
      </c>
      <c r="AC2179" s="9"/>
      <c r="AD2179" s="9"/>
      <c r="AE2179" s="9"/>
      <c r="AF2179" s="10"/>
      <c r="AG2179" s="8">
        <f>ROUND(0,2)</f>
        <v>0</v>
      </c>
      <c r="AH2179" s="9"/>
      <c r="AI2179" s="9"/>
      <c r="AJ2179" s="9"/>
      <c r="AK2179" s="10"/>
    </row>
    <row r="2180" spans="1:37" x14ac:dyDescent="0.25">
      <c r="A2180" s="11"/>
      <c r="B2180" s="12"/>
      <c r="C2180" s="12"/>
      <c r="D2180" s="12"/>
      <c r="E2180" s="12"/>
      <c r="F2180" s="12"/>
      <c r="G2180" s="12"/>
      <c r="H2180" s="12"/>
      <c r="I2180" s="12"/>
      <c r="J2180" s="12"/>
      <c r="K2180" s="12"/>
      <c r="L2180" s="12"/>
      <c r="M2180" s="12"/>
      <c r="N2180" s="12"/>
      <c r="O2180" s="14"/>
      <c r="P2180" s="14"/>
      <c r="Q2180" s="14"/>
      <c r="R2180" s="14"/>
      <c r="S2180" s="14"/>
      <c r="T2180" s="14"/>
      <c r="U2180" s="14"/>
      <c r="V2180" s="15">
        <f>ROUND(52,2)</f>
        <v>52</v>
      </c>
      <c r="W2180" s="15"/>
      <c r="X2180" s="15"/>
      <c r="Y2180" s="15"/>
      <c r="Z2180" s="15"/>
      <c r="AA2180" s="15"/>
      <c r="AB2180" s="15">
        <f>ROUND(1421,2)</f>
        <v>1421</v>
      </c>
      <c r="AC2180" s="15"/>
      <c r="AD2180" s="15"/>
      <c r="AE2180" s="15"/>
      <c r="AF2180" s="15"/>
      <c r="AG2180" s="15">
        <f>ROUND(0,2)</f>
        <v>0</v>
      </c>
      <c r="AH2180" s="15"/>
      <c r="AI2180" s="15"/>
      <c r="AJ2180" s="15"/>
      <c r="AK2180" s="16"/>
    </row>
    <row r="2181" spans="1:37" x14ac:dyDescent="0.25">
      <c r="A2181" s="11"/>
      <c r="B2181" s="12"/>
      <c r="C2181" s="12"/>
      <c r="D2181" s="12"/>
      <c r="E2181" s="12"/>
      <c r="F2181" s="12"/>
      <c r="G2181" s="12"/>
      <c r="H2181" s="12"/>
      <c r="I2181" s="12"/>
      <c r="J2181" s="12"/>
      <c r="K2181" s="12"/>
      <c r="L2181" s="12"/>
      <c r="M2181" s="12"/>
      <c r="N2181" s="12"/>
      <c r="O2181" s="14" t="s">
        <v>81</v>
      </c>
      <c r="P2181" s="14"/>
      <c r="Q2181" s="14"/>
      <c r="R2181" s="14"/>
      <c r="S2181" s="14"/>
      <c r="T2181" s="14"/>
      <c r="U2181" s="14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  <c r="AG2181" s="12"/>
      <c r="AH2181" s="12"/>
      <c r="AI2181" s="12"/>
      <c r="AJ2181" s="12"/>
      <c r="AK2181" s="24"/>
    </row>
    <row r="2182" spans="1:37" x14ac:dyDescent="0.25">
      <c r="A2182" s="2"/>
      <c r="B2182" s="3"/>
      <c r="C2182" s="3"/>
      <c r="D2182" s="3"/>
      <c r="E2182" s="3"/>
      <c r="F2182" s="4"/>
      <c r="G2182" s="2"/>
      <c r="H2182" s="3"/>
      <c r="I2182" s="3"/>
      <c r="J2182" s="3"/>
      <c r="K2182" s="3"/>
      <c r="L2182" s="3"/>
      <c r="M2182" s="3"/>
      <c r="N2182" s="4"/>
      <c r="O2182" s="2"/>
      <c r="P2182" s="3"/>
      <c r="Q2182" s="3"/>
      <c r="R2182" s="3"/>
      <c r="S2182" s="3"/>
      <c r="T2182" s="3"/>
      <c r="U2182" s="4"/>
      <c r="V2182" s="8">
        <f>ROUND(53.25,2)</f>
        <v>53.25</v>
      </c>
      <c r="W2182" s="9"/>
      <c r="X2182" s="9"/>
      <c r="Y2182" s="9"/>
      <c r="Z2182" s="9"/>
      <c r="AA2182" s="10"/>
      <c r="AB2182" s="8">
        <f>ROUND(1466.9375,2)</f>
        <v>1466.94</v>
      </c>
      <c r="AC2182" s="9"/>
      <c r="AD2182" s="9"/>
      <c r="AE2182" s="9"/>
      <c r="AF2182" s="10"/>
      <c r="AG2182" s="8">
        <f>ROUND(0,2)</f>
        <v>0</v>
      </c>
      <c r="AH2182" s="9"/>
      <c r="AI2182" s="9"/>
      <c r="AJ2182" s="9"/>
      <c r="AK2182" s="10"/>
    </row>
    <row r="2183" spans="1:37" x14ac:dyDescent="0.25">
      <c r="A2183" s="11"/>
      <c r="B2183" s="12"/>
      <c r="C2183" s="12"/>
      <c r="D2183" s="12"/>
      <c r="E2183" s="12"/>
      <c r="F2183" s="12"/>
      <c r="G2183" s="12"/>
      <c r="H2183" s="12"/>
      <c r="I2183" s="12"/>
      <c r="J2183" s="12"/>
      <c r="K2183" s="12"/>
      <c r="L2183" s="12"/>
      <c r="M2183" s="12"/>
      <c r="N2183" s="12"/>
      <c r="O2183" s="14"/>
      <c r="P2183" s="14"/>
      <c r="Q2183" s="14"/>
      <c r="R2183" s="14"/>
      <c r="S2183" s="14"/>
      <c r="T2183" s="14"/>
      <c r="U2183" s="14"/>
      <c r="V2183" s="15">
        <f>ROUND(53.25,2)</f>
        <v>53.25</v>
      </c>
      <c r="W2183" s="15"/>
      <c r="X2183" s="15"/>
      <c r="Y2183" s="15"/>
      <c r="Z2183" s="15"/>
      <c r="AA2183" s="15"/>
      <c r="AB2183" s="15">
        <f>ROUND(1466.9375,2)</f>
        <v>1466.94</v>
      </c>
      <c r="AC2183" s="15"/>
      <c r="AD2183" s="15"/>
      <c r="AE2183" s="15"/>
      <c r="AF2183" s="15"/>
      <c r="AG2183" s="15">
        <f>ROUND(0,2)</f>
        <v>0</v>
      </c>
      <c r="AH2183" s="15"/>
      <c r="AI2183" s="15"/>
      <c r="AJ2183" s="15"/>
      <c r="AK2183" s="16"/>
    </row>
    <row r="2184" spans="1:37" x14ac:dyDescent="0.25">
      <c r="A2184" s="11"/>
      <c r="B2184" s="12"/>
      <c r="C2184" s="12"/>
      <c r="D2184" s="12"/>
      <c r="E2184" s="12"/>
      <c r="F2184" s="12"/>
      <c r="G2184" s="12"/>
      <c r="H2184" s="12"/>
      <c r="I2184" s="12"/>
      <c r="J2184" s="12"/>
      <c r="K2184" s="12"/>
      <c r="L2184" s="12"/>
      <c r="M2184" s="12"/>
      <c r="N2184" s="12"/>
      <c r="O2184" s="14" t="s">
        <v>84</v>
      </c>
      <c r="P2184" s="14"/>
      <c r="Q2184" s="14"/>
      <c r="R2184" s="14"/>
      <c r="S2184" s="14"/>
      <c r="T2184" s="14"/>
      <c r="U2184" s="14"/>
      <c r="V2184" s="12"/>
      <c r="W2184" s="12"/>
      <c r="X2184" s="12"/>
      <c r="Y2184" s="12"/>
      <c r="Z2184" s="12"/>
      <c r="AA2184" s="12"/>
      <c r="AB2184" s="12"/>
      <c r="AC2184" s="12"/>
      <c r="AD2184" s="12"/>
      <c r="AE2184" s="12"/>
      <c r="AF2184" s="12"/>
      <c r="AG2184" s="12"/>
      <c r="AH2184" s="12"/>
      <c r="AI2184" s="12"/>
      <c r="AJ2184" s="12"/>
      <c r="AK2184" s="24"/>
    </row>
    <row r="2185" spans="1:37" x14ac:dyDescent="0.25">
      <c r="A2185" s="2"/>
      <c r="B2185" s="3"/>
      <c r="C2185" s="3"/>
      <c r="D2185" s="3"/>
      <c r="E2185" s="3"/>
      <c r="F2185" s="4"/>
      <c r="G2185" s="2"/>
      <c r="H2185" s="3"/>
      <c r="I2185" s="3"/>
      <c r="J2185" s="3"/>
      <c r="K2185" s="3"/>
      <c r="L2185" s="3"/>
      <c r="M2185" s="3"/>
      <c r="N2185" s="4"/>
      <c r="O2185" s="2"/>
      <c r="P2185" s="3"/>
      <c r="Q2185" s="3"/>
      <c r="R2185" s="3"/>
      <c r="S2185" s="3"/>
      <c r="T2185" s="3"/>
      <c r="U2185" s="4"/>
      <c r="V2185" s="8">
        <f>ROUND(52,2)</f>
        <v>52</v>
      </c>
      <c r="W2185" s="9"/>
      <c r="X2185" s="9"/>
      <c r="Y2185" s="9"/>
      <c r="Z2185" s="9"/>
      <c r="AA2185" s="10"/>
      <c r="AB2185" s="8">
        <f>ROUND(1390.84,2)</f>
        <v>1390.84</v>
      </c>
      <c r="AC2185" s="9"/>
      <c r="AD2185" s="9"/>
      <c r="AE2185" s="9"/>
      <c r="AF2185" s="10"/>
      <c r="AG2185" s="8">
        <f>ROUND(0,2)</f>
        <v>0</v>
      </c>
      <c r="AH2185" s="9"/>
      <c r="AI2185" s="9"/>
      <c r="AJ2185" s="9"/>
      <c r="AK2185" s="10"/>
    </row>
    <row r="2186" spans="1:37" x14ac:dyDescent="0.25">
      <c r="A2186" s="11"/>
      <c r="B2186" s="12"/>
      <c r="C2186" s="12"/>
      <c r="D2186" s="12"/>
      <c r="E2186" s="12"/>
      <c r="F2186" s="12"/>
      <c r="G2186" s="12"/>
      <c r="H2186" s="12"/>
      <c r="I2186" s="12"/>
      <c r="J2186" s="12"/>
      <c r="K2186" s="12"/>
      <c r="L2186" s="12"/>
      <c r="M2186" s="12"/>
      <c r="N2186" s="12"/>
      <c r="O2186" s="14"/>
      <c r="P2186" s="14"/>
      <c r="Q2186" s="14"/>
      <c r="R2186" s="14"/>
      <c r="S2186" s="14"/>
      <c r="T2186" s="14"/>
      <c r="U2186" s="14"/>
      <c r="V2186" s="15">
        <f>ROUND(52,2)</f>
        <v>52</v>
      </c>
      <c r="W2186" s="15"/>
      <c r="X2186" s="15"/>
      <c r="Y2186" s="15"/>
      <c r="Z2186" s="15"/>
      <c r="AA2186" s="15"/>
      <c r="AB2186" s="15">
        <f>ROUND(1390.84,2)</f>
        <v>1390.84</v>
      </c>
      <c r="AC2186" s="15"/>
      <c r="AD2186" s="15"/>
      <c r="AE2186" s="15"/>
      <c r="AF2186" s="15"/>
      <c r="AG2186" s="15">
        <f>ROUND(0,2)</f>
        <v>0</v>
      </c>
      <c r="AH2186" s="15"/>
      <c r="AI2186" s="15"/>
      <c r="AJ2186" s="15"/>
      <c r="AK2186" s="16"/>
    </row>
    <row r="2187" spans="1:37" x14ac:dyDescent="0.25">
      <c r="A2187" s="11"/>
      <c r="B2187" s="12"/>
      <c r="C2187" s="12"/>
      <c r="D2187" s="12"/>
      <c r="E2187" s="12"/>
      <c r="F2187" s="12"/>
      <c r="G2187" s="12"/>
      <c r="H2187" s="12"/>
      <c r="I2187" s="12"/>
      <c r="J2187" s="12"/>
      <c r="K2187" s="12"/>
      <c r="L2187" s="12"/>
      <c r="M2187" s="12"/>
      <c r="N2187" s="12"/>
      <c r="O2187" s="14" t="s">
        <v>86</v>
      </c>
      <c r="P2187" s="14"/>
      <c r="Q2187" s="14"/>
      <c r="R2187" s="14"/>
      <c r="S2187" s="14"/>
      <c r="T2187" s="14"/>
      <c r="U2187" s="14"/>
      <c r="V2187" s="12"/>
      <c r="W2187" s="12"/>
      <c r="X2187" s="12"/>
      <c r="Y2187" s="12"/>
      <c r="Z2187" s="12"/>
      <c r="AA2187" s="12"/>
      <c r="AB2187" s="12"/>
      <c r="AC2187" s="12"/>
      <c r="AD2187" s="12"/>
      <c r="AE2187" s="12"/>
      <c r="AF2187" s="12"/>
      <c r="AG2187" s="12"/>
      <c r="AH2187" s="12"/>
      <c r="AI2187" s="12"/>
      <c r="AJ2187" s="12"/>
      <c r="AK2187" s="24"/>
    </row>
    <row r="2188" spans="1:37" x14ac:dyDescent="0.25">
      <c r="A2188" s="2"/>
      <c r="B2188" s="3"/>
      <c r="C2188" s="3"/>
      <c r="D2188" s="3"/>
      <c r="E2188" s="3"/>
      <c r="F2188" s="4"/>
      <c r="G2188" s="2"/>
      <c r="H2188" s="3"/>
      <c r="I2188" s="3"/>
      <c r="J2188" s="3"/>
      <c r="K2188" s="3"/>
      <c r="L2188" s="3"/>
      <c r="M2188" s="3"/>
      <c r="N2188" s="4"/>
      <c r="O2188" s="2"/>
      <c r="P2188" s="3"/>
      <c r="Q2188" s="3"/>
      <c r="R2188" s="3"/>
      <c r="S2188" s="3"/>
      <c r="T2188" s="3"/>
      <c r="U2188" s="4"/>
      <c r="V2188" s="8">
        <f>ROUND(48,2)</f>
        <v>48</v>
      </c>
      <c r="W2188" s="9"/>
      <c r="X2188" s="9"/>
      <c r="Y2188" s="9"/>
      <c r="Z2188" s="9"/>
      <c r="AA2188" s="10"/>
      <c r="AB2188" s="8">
        <f>ROUND(1274,2)</f>
        <v>1274</v>
      </c>
      <c r="AC2188" s="9"/>
      <c r="AD2188" s="9"/>
      <c r="AE2188" s="9"/>
      <c r="AF2188" s="10"/>
      <c r="AG2188" s="8">
        <f>ROUND(0,2)</f>
        <v>0</v>
      </c>
      <c r="AH2188" s="9"/>
      <c r="AI2188" s="9"/>
      <c r="AJ2188" s="9"/>
      <c r="AK2188" s="10"/>
    </row>
    <row r="2189" spans="1:37" x14ac:dyDescent="0.25">
      <c r="A2189" s="11"/>
      <c r="B2189" s="12"/>
      <c r="C2189" s="12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/>
      <c r="O2189" s="14"/>
      <c r="P2189" s="14"/>
      <c r="Q2189" s="14"/>
      <c r="R2189" s="14"/>
      <c r="S2189" s="14"/>
      <c r="T2189" s="14"/>
      <c r="U2189" s="14"/>
      <c r="V2189" s="15">
        <f>ROUND(48,2)</f>
        <v>48</v>
      </c>
      <c r="W2189" s="15"/>
      <c r="X2189" s="15"/>
      <c r="Y2189" s="15"/>
      <c r="Z2189" s="15"/>
      <c r="AA2189" s="15"/>
      <c r="AB2189" s="15">
        <f>ROUND(1274,2)</f>
        <v>1274</v>
      </c>
      <c r="AC2189" s="15"/>
      <c r="AD2189" s="15"/>
      <c r="AE2189" s="15"/>
      <c r="AF2189" s="15"/>
      <c r="AG2189" s="15">
        <f>ROUND(0,2)</f>
        <v>0</v>
      </c>
      <c r="AH2189" s="15"/>
      <c r="AI2189" s="15"/>
      <c r="AJ2189" s="15"/>
      <c r="AK2189" s="16"/>
    </row>
    <row r="2190" spans="1:37" x14ac:dyDescent="0.25">
      <c r="A2190" s="11"/>
      <c r="B2190" s="12"/>
      <c r="C2190" s="12"/>
      <c r="D2190" s="12"/>
      <c r="E2190" s="12"/>
      <c r="F2190" s="12"/>
      <c r="G2190" s="12"/>
      <c r="H2190" s="12"/>
      <c r="I2190" s="12"/>
      <c r="J2190" s="12"/>
      <c r="K2190" s="12"/>
      <c r="L2190" s="12"/>
      <c r="M2190" s="12"/>
      <c r="N2190" s="12"/>
      <c r="O2190" s="14" t="s">
        <v>88</v>
      </c>
      <c r="P2190" s="14"/>
      <c r="Q2190" s="14"/>
      <c r="R2190" s="14"/>
      <c r="S2190" s="14"/>
      <c r="T2190" s="14"/>
      <c r="U2190" s="14"/>
      <c r="V2190" s="12"/>
      <c r="W2190" s="12"/>
      <c r="X2190" s="12"/>
      <c r="Y2190" s="12"/>
      <c r="Z2190" s="12"/>
      <c r="AA2190" s="12"/>
      <c r="AB2190" s="12"/>
      <c r="AC2190" s="12"/>
      <c r="AD2190" s="12"/>
      <c r="AE2190" s="12"/>
      <c r="AF2190" s="12"/>
      <c r="AG2190" s="12"/>
      <c r="AH2190" s="12"/>
      <c r="AI2190" s="12"/>
      <c r="AJ2190" s="12"/>
      <c r="AK2190" s="24"/>
    </row>
    <row r="2191" spans="1:37" x14ac:dyDescent="0.25">
      <c r="A2191" s="2"/>
      <c r="B2191" s="3"/>
      <c r="C2191" s="3"/>
      <c r="D2191" s="3"/>
      <c r="E2191" s="3"/>
      <c r="F2191" s="4"/>
      <c r="G2191" s="2"/>
      <c r="H2191" s="3"/>
      <c r="I2191" s="3"/>
      <c r="J2191" s="3"/>
      <c r="K2191" s="3"/>
      <c r="L2191" s="3"/>
      <c r="M2191" s="3"/>
      <c r="N2191" s="4"/>
      <c r="O2191" s="2"/>
      <c r="P2191" s="3"/>
      <c r="Q2191" s="3"/>
      <c r="R2191" s="3"/>
      <c r="S2191" s="3"/>
      <c r="T2191" s="3"/>
      <c r="U2191" s="4"/>
      <c r="V2191" s="8">
        <f>ROUND(48.75,2)</f>
        <v>48.75</v>
      </c>
      <c r="W2191" s="9"/>
      <c r="X2191" s="9"/>
      <c r="Y2191" s="9"/>
      <c r="Z2191" s="9"/>
      <c r="AA2191" s="10"/>
      <c r="AB2191" s="8">
        <f>ROUND(1377,2)</f>
        <v>1377</v>
      </c>
      <c r="AC2191" s="9"/>
      <c r="AD2191" s="9"/>
      <c r="AE2191" s="9"/>
      <c r="AF2191" s="10"/>
      <c r="AG2191" s="8">
        <f>ROUND(0,2)</f>
        <v>0</v>
      </c>
      <c r="AH2191" s="9"/>
      <c r="AI2191" s="9"/>
      <c r="AJ2191" s="9"/>
      <c r="AK2191" s="10"/>
    </row>
    <row r="2192" spans="1:37" x14ac:dyDescent="0.25">
      <c r="A2192" s="11"/>
      <c r="B2192" s="12"/>
      <c r="C2192" s="12"/>
      <c r="D2192" s="12"/>
      <c r="E2192" s="12"/>
      <c r="F2192" s="12"/>
      <c r="G2192" s="12"/>
      <c r="H2192" s="12"/>
      <c r="I2192" s="12"/>
      <c r="J2192" s="12"/>
      <c r="K2192" s="12"/>
      <c r="L2192" s="12"/>
      <c r="M2192" s="12"/>
      <c r="N2192" s="12"/>
      <c r="O2192" s="14"/>
      <c r="P2192" s="14"/>
      <c r="Q2192" s="14"/>
      <c r="R2192" s="14"/>
      <c r="S2192" s="14"/>
      <c r="T2192" s="14"/>
      <c r="U2192" s="14"/>
      <c r="V2192" s="15">
        <f>ROUND(48.75,2)</f>
        <v>48.75</v>
      </c>
      <c r="W2192" s="15"/>
      <c r="X2192" s="15"/>
      <c r="Y2192" s="15"/>
      <c r="Z2192" s="15"/>
      <c r="AA2192" s="15"/>
      <c r="AB2192" s="15">
        <f>ROUND(1377,2)</f>
        <v>1377</v>
      </c>
      <c r="AC2192" s="15"/>
      <c r="AD2192" s="15"/>
      <c r="AE2192" s="15"/>
      <c r="AF2192" s="15"/>
      <c r="AG2192" s="15">
        <f>ROUND(0,2)</f>
        <v>0</v>
      </c>
      <c r="AH2192" s="15"/>
      <c r="AI2192" s="15"/>
      <c r="AJ2192" s="15"/>
      <c r="AK2192" s="16"/>
    </row>
    <row r="2193" spans="1:37" x14ac:dyDescent="0.25">
      <c r="A2193" s="11"/>
      <c r="B2193" s="12"/>
      <c r="C2193" s="12"/>
      <c r="D2193" s="12"/>
      <c r="E2193" s="12"/>
      <c r="F2193" s="12"/>
      <c r="G2193" s="12"/>
      <c r="H2193" s="12"/>
      <c r="I2193" s="12"/>
      <c r="J2193" s="12"/>
      <c r="K2193" s="12"/>
      <c r="L2193" s="12"/>
      <c r="M2193" s="12"/>
      <c r="N2193" s="12"/>
      <c r="O2193" s="14" t="s">
        <v>89</v>
      </c>
      <c r="P2193" s="14"/>
      <c r="Q2193" s="14"/>
      <c r="R2193" s="14"/>
      <c r="S2193" s="14"/>
      <c r="T2193" s="14"/>
      <c r="U2193" s="14"/>
      <c r="V2193" s="12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  <c r="AG2193" s="12"/>
      <c r="AH2193" s="12"/>
      <c r="AI2193" s="12"/>
      <c r="AJ2193" s="12"/>
      <c r="AK2193" s="24"/>
    </row>
    <row r="2194" spans="1:37" x14ac:dyDescent="0.25">
      <c r="A2194" s="2"/>
      <c r="B2194" s="3"/>
      <c r="C2194" s="3"/>
      <c r="D2194" s="3"/>
      <c r="E2194" s="3"/>
      <c r="F2194" s="4"/>
      <c r="G2194" s="2"/>
      <c r="H2194" s="3"/>
      <c r="I2194" s="3"/>
      <c r="J2194" s="3"/>
      <c r="K2194" s="3"/>
      <c r="L2194" s="3"/>
      <c r="M2194" s="3"/>
      <c r="N2194" s="4"/>
      <c r="O2194" s="2"/>
      <c r="P2194" s="3"/>
      <c r="Q2194" s="3"/>
      <c r="R2194" s="3"/>
      <c r="S2194" s="3"/>
      <c r="T2194" s="3"/>
      <c r="U2194" s="4"/>
      <c r="V2194" s="8">
        <f>ROUND(52,2)</f>
        <v>52</v>
      </c>
      <c r="W2194" s="9"/>
      <c r="X2194" s="9"/>
      <c r="Y2194" s="9"/>
      <c r="Z2194" s="9"/>
      <c r="AA2194" s="10"/>
      <c r="AB2194" s="8">
        <f>ROUND(1390.84,2)</f>
        <v>1390.84</v>
      </c>
      <c r="AC2194" s="9"/>
      <c r="AD2194" s="9"/>
      <c r="AE2194" s="9"/>
      <c r="AF2194" s="10"/>
      <c r="AG2194" s="8">
        <f>ROUND(0,2)</f>
        <v>0</v>
      </c>
      <c r="AH2194" s="9"/>
      <c r="AI2194" s="9"/>
      <c r="AJ2194" s="9"/>
      <c r="AK2194" s="10"/>
    </row>
    <row r="2195" spans="1:37" x14ac:dyDescent="0.25">
      <c r="A2195" s="11"/>
      <c r="B2195" s="12"/>
      <c r="C2195" s="12"/>
      <c r="D2195" s="12"/>
      <c r="E2195" s="12"/>
      <c r="F2195" s="12"/>
      <c r="G2195" s="12"/>
      <c r="H2195" s="12"/>
      <c r="I2195" s="12"/>
      <c r="J2195" s="12"/>
      <c r="K2195" s="12"/>
      <c r="L2195" s="12"/>
      <c r="M2195" s="12"/>
      <c r="N2195" s="12"/>
      <c r="O2195" s="14"/>
      <c r="P2195" s="14"/>
      <c r="Q2195" s="14"/>
      <c r="R2195" s="14"/>
      <c r="S2195" s="14"/>
      <c r="T2195" s="14"/>
      <c r="U2195" s="14"/>
      <c r="V2195" s="15">
        <f>ROUND(52,2)</f>
        <v>52</v>
      </c>
      <c r="W2195" s="15"/>
      <c r="X2195" s="15"/>
      <c r="Y2195" s="15"/>
      <c r="Z2195" s="15"/>
      <c r="AA2195" s="15"/>
      <c r="AB2195" s="15">
        <f>ROUND(1390.84,2)</f>
        <v>1390.84</v>
      </c>
      <c r="AC2195" s="15"/>
      <c r="AD2195" s="15"/>
      <c r="AE2195" s="15"/>
      <c r="AF2195" s="15"/>
      <c r="AG2195" s="15">
        <f>ROUND(0,2)</f>
        <v>0</v>
      </c>
      <c r="AH2195" s="15"/>
      <c r="AI2195" s="15"/>
      <c r="AJ2195" s="15"/>
      <c r="AK2195" s="16"/>
    </row>
    <row r="2196" spans="1:37" x14ac:dyDescent="0.25">
      <c r="A2196" s="11"/>
      <c r="B2196" s="12"/>
      <c r="C2196" s="12"/>
      <c r="D2196" s="12"/>
      <c r="E2196" s="12"/>
      <c r="F2196" s="12"/>
      <c r="G2196" s="12"/>
      <c r="H2196" s="12"/>
      <c r="I2196" s="12"/>
      <c r="J2196" s="12"/>
      <c r="K2196" s="12"/>
      <c r="L2196" s="12"/>
      <c r="M2196" s="12"/>
      <c r="N2196" s="12"/>
      <c r="O2196" s="14" t="s">
        <v>92</v>
      </c>
      <c r="P2196" s="14"/>
      <c r="Q2196" s="14"/>
      <c r="R2196" s="14"/>
      <c r="S2196" s="14"/>
      <c r="T2196" s="14"/>
      <c r="U2196" s="14"/>
      <c r="V2196" s="12"/>
      <c r="W2196" s="12"/>
      <c r="X2196" s="12"/>
      <c r="Y2196" s="12"/>
      <c r="Z2196" s="12"/>
      <c r="AA2196" s="12"/>
      <c r="AB2196" s="12"/>
      <c r="AC2196" s="12"/>
      <c r="AD2196" s="12"/>
      <c r="AE2196" s="12"/>
      <c r="AF2196" s="12"/>
      <c r="AG2196" s="12"/>
      <c r="AH2196" s="12"/>
      <c r="AI2196" s="12"/>
      <c r="AJ2196" s="12"/>
      <c r="AK2196" s="24"/>
    </row>
    <row r="2197" spans="1:37" x14ac:dyDescent="0.25">
      <c r="A2197" s="2"/>
      <c r="B2197" s="3"/>
      <c r="C2197" s="3"/>
      <c r="D2197" s="3"/>
      <c r="E2197" s="3"/>
      <c r="F2197" s="4"/>
      <c r="G2197" s="2"/>
      <c r="H2197" s="3"/>
      <c r="I2197" s="3"/>
      <c r="J2197" s="3"/>
      <c r="K2197" s="3"/>
      <c r="L2197" s="3"/>
      <c r="M2197" s="3"/>
      <c r="N2197" s="4"/>
      <c r="O2197" s="2"/>
      <c r="P2197" s="3"/>
      <c r="Q2197" s="3"/>
      <c r="R2197" s="3"/>
      <c r="S2197" s="3"/>
      <c r="T2197" s="3"/>
      <c r="U2197" s="4"/>
      <c r="V2197" s="8">
        <f>ROUND(48.5,2)</f>
        <v>48.5</v>
      </c>
      <c r="W2197" s="9"/>
      <c r="X2197" s="9"/>
      <c r="Y2197" s="9"/>
      <c r="Z2197" s="9"/>
      <c r="AA2197" s="10"/>
      <c r="AB2197" s="8">
        <f>ROUND(1292.375,2)</f>
        <v>1292.3800000000001</v>
      </c>
      <c r="AC2197" s="9"/>
      <c r="AD2197" s="9"/>
      <c r="AE2197" s="9"/>
      <c r="AF2197" s="10"/>
      <c r="AG2197" s="8">
        <f>ROUND(0,2)</f>
        <v>0</v>
      </c>
      <c r="AH2197" s="9"/>
      <c r="AI2197" s="9"/>
      <c r="AJ2197" s="9"/>
      <c r="AK2197" s="10"/>
    </row>
    <row r="2198" spans="1:37" x14ac:dyDescent="0.25">
      <c r="A2198" s="11"/>
      <c r="B2198" s="12"/>
      <c r="C2198" s="12"/>
      <c r="D2198" s="12"/>
      <c r="E2198" s="12"/>
      <c r="F2198" s="12"/>
      <c r="G2198" s="12"/>
      <c r="H2198" s="12"/>
      <c r="I2198" s="12"/>
      <c r="J2198" s="12"/>
      <c r="K2198" s="12"/>
      <c r="L2198" s="12"/>
      <c r="M2198" s="12"/>
      <c r="N2198" s="12"/>
      <c r="O2198" s="14"/>
      <c r="P2198" s="14"/>
      <c r="Q2198" s="14"/>
      <c r="R2198" s="14"/>
      <c r="S2198" s="14"/>
      <c r="T2198" s="14"/>
      <c r="U2198" s="14"/>
      <c r="V2198" s="15">
        <f>ROUND(48.5,2)</f>
        <v>48.5</v>
      </c>
      <c r="W2198" s="15"/>
      <c r="X2198" s="15"/>
      <c r="Y2198" s="15"/>
      <c r="Z2198" s="15"/>
      <c r="AA2198" s="15"/>
      <c r="AB2198" s="15">
        <f>ROUND(1292.375,2)</f>
        <v>1292.3800000000001</v>
      </c>
      <c r="AC2198" s="15"/>
      <c r="AD2198" s="15"/>
      <c r="AE2198" s="15"/>
      <c r="AF2198" s="15"/>
      <c r="AG2198" s="15">
        <f>ROUND(0,2)</f>
        <v>0</v>
      </c>
      <c r="AH2198" s="15"/>
      <c r="AI2198" s="15"/>
      <c r="AJ2198" s="15"/>
      <c r="AK2198" s="16"/>
    </row>
    <row r="2199" spans="1:37" x14ac:dyDescent="0.25">
      <c r="A2199" s="11"/>
      <c r="B2199" s="12"/>
      <c r="C2199" s="12"/>
      <c r="D2199" s="12"/>
      <c r="E2199" s="12"/>
      <c r="F2199" s="12"/>
      <c r="G2199" s="12"/>
      <c r="H2199" s="12"/>
      <c r="I2199" s="12"/>
      <c r="J2199" s="12"/>
      <c r="K2199" s="12"/>
      <c r="L2199" s="12"/>
      <c r="M2199" s="12"/>
      <c r="N2199" s="12"/>
      <c r="O2199" s="14" t="s">
        <v>94</v>
      </c>
      <c r="P2199" s="14"/>
      <c r="Q2199" s="14"/>
      <c r="R2199" s="14"/>
      <c r="S2199" s="14"/>
      <c r="T2199" s="14"/>
      <c r="U2199" s="14"/>
      <c r="V2199" s="12"/>
      <c r="W2199" s="12"/>
      <c r="X2199" s="12"/>
      <c r="Y2199" s="12"/>
      <c r="Z2199" s="12"/>
      <c r="AA2199" s="12"/>
      <c r="AB2199" s="12"/>
      <c r="AC2199" s="12"/>
      <c r="AD2199" s="12"/>
      <c r="AE2199" s="12"/>
      <c r="AF2199" s="12"/>
      <c r="AG2199" s="12"/>
      <c r="AH2199" s="12"/>
      <c r="AI2199" s="12"/>
      <c r="AJ2199" s="12"/>
      <c r="AK2199" s="24"/>
    </row>
    <row r="2200" spans="1:37" x14ac:dyDescent="0.25">
      <c r="A2200" s="2"/>
      <c r="B2200" s="3"/>
      <c r="C2200" s="3"/>
      <c r="D2200" s="3"/>
      <c r="E2200" s="3"/>
      <c r="F2200" s="4"/>
      <c r="G2200" s="2"/>
      <c r="H2200" s="3"/>
      <c r="I2200" s="3"/>
      <c r="J2200" s="3"/>
      <c r="K2200" s="3"/>
      <c r="L2200" s="3"/>
      <c r="M2200" s="3"/>
      <c r="N2200" s="4"/>
      <c r="O2200" s="2"/>
      <c r="P2200" s="3"/>
      <c r="Q2200" s="3"/>
      <c r="R2200" s="3"/>
      <c r="S2200" s="3"/>
      <c r="T2200" s="3"/>
      <c r="U2200" s="4"/>
      <c r="V2200" s="8">
        <f>ROUND(48,2)</f>
        <v>48</v>
      </c>
      <c r="W2200" s="9"/>
      <c r="X2200" s="9"/>
      <c r="Y2200" s="9"/>
      <c r="Z2200" s="9"/>
      <c r="AA2200" s="10"/>
      <c r="AB2200" s="8">
        <f>ROUND(1282.84,2)</f>
        <v>1282.8399999999999</v>
      </c>
      <c r="AC2200" s="9"/>
      <c r="AD2200" s="9"/>
      <c r="AE2200" s="9"/>
      <c r="AF2200" s="10"/>
      <c r="AG2200" s="8">
        <f>ROUND(0,2)</f>
        <v>0</v>
      </c>
      <c r="AH2200" s="9"/>
      <c r="AI2200" s="9"/>
      <c r="AJ2200" s="9"/>
      <c r="AK2200" s="10"/>
    </row>
    <row r="2201" spans="1:37" x14ac:dyDescent="0.25">
      <c r="A2201" s="11"/>
      <c r="B2201" s="12"/>
      <c r="C2201" s="12"/>
      <c r="D2201" s="12"/>
      <c r="E2201" s="12"/>
      <c r="F2201" s="12"/>
      <c r="G2201" s="12"/>
      <c r="H2201" s="12"/>
      <c r="I2201" s="12"/>
      <c r="J2201" s="12"/>
      <c r="K2201" s="12"/>
      <c r="L2201" s="12"/>
      <c r="M2201" s="12"/>
      <c r="N2201" s="12"/>
      <c r="O2201" s="14"/>
      <c r="P2201" s="14"/>
      <c r="Q2201" s="14"/>
      <c r="R2201" s="14"/>
      <c r="S2201" s="14"/>
      <c r="T2201" s="14"/>
      <c r="U2201" s="14"/>
      <c r="V2201" s="15">
        <f>ROUND(48,2)</f>
        <v>48</v>
      </c>
      <c r="W2201" s="15"/>
      <c r="X2201" s="15"/>
      <c r="Y2201" s="15"/>
      <c r="Z2201" s="15"/>
      <c r="AA2201" s="15"/>
      <c r="AB2201" s="15">
        <f>ROUND(1282.84,2)</f>
        <v>1282.8399999999999</v>
      </c>
      <c r="AC2201" s="15"/>
      <c r="AD2201" s="15"/>
      <c r="AE2201" s="15"/>
      <c r="AF2201" s="15"/>
      <c r="AG2201" s="15">
        <f>ROUND(0,2)</f>
        <v>0</v>
      </c>
      <c r="AH2201" s="15"/>
      <c r="AI2201" s="15"/>
      <c r="AJ2201" s="15"/>
      <c r="AK2201" s="16"/>
    </row>
    <row r="2202" spans="1:37" x14ac:dyDescent="0.25">
      <c r="A2202" s="11"/>
      <c r="B2202" s="12"/>
      <c r="C2202" s="12"/>
      <c r="D2202" s="12"/>
      <c r="E2202" s="12"/>
      <c r="F2202" s="12"/>
      <c r="G2202" s="12"/>
      <c r="H2202" s="12"/>
      <c r="I2202" s="12"/>
      <c r="J2202" s="12"/>
      <c r="K2202" s="12"/>
      <c r="L2202" s="12"/>
      <c r="M2202" s="12"/>
      <c r="N2202" s="12"/>
      <c r="O2202" s="14" t="s">
        <v>97</v>
      </c>
      <c r="P2202" s="14"/>
      <c r="Q2202" s="14"/>
      <c r="R2202" s="14"/>
      <c r="S2202" s="14"/>
      <c r="T2202" s="14"/>
      <c r="U2202" s="14"/>
      <c r="V2202" s="12"/>
      <c r="W2202" s="12"/>
      <c r="X2202" s="12"/>
      <c r="Y2202" s="12"/>
      <c r="Z2202" s="12"/>
      <c r="AA2202" s="12"/>
      <c r="AB2202" s="12"/>
      <c r="AC2202" s="12"/>
      <c r="AD2202" s="12"/>
      <c r="AE2202" s="12"/>
      <c r="AF2202" s="12"/>
      <c r="AG2202" s="12"/>
      <c r="AH2202" s="12"/>
      <c r="AI2202" s="12"/>
      <c r="AJ2202" s="12"/>
      <c r="AK2202" s="24"/>
    </row>
    <row r="2203" spans="1:37" x14ac:dyDescent="0.25">
      <c r="A2203" s="2"/>
      <c r="B2203" s="3"/>
      <c r="C2203" s="3"/>
      <c r="D2203" s="3"/>
      <c r="E2203" s="3"/>
      <c r="F2203" s="4"/>
      <c r="G2203" s="2"/>
      <c r="H2203" s="3"/>
      <c r="I2203" s="3"/>
      <c r="J2203" s="3"/>
      <c r="K2203" s="3"/>
      <c r="L2203" s="3"/>
      <c r="M2203" s="3"/>
      <c r="N2203" s="4"/>
      <c r="O2203" s="2"/>
      <c r="P2203" s="3"/>
      <c r="Q2203" s="3"/>
      <c r="R2203" s="3"/>
      <c r="S2203" s="3"/>
      <c r="T2203" s="3"/>
      <c r="U2203" s="4"/>
      <c r="V2203" s="8">
        <f>ROUND(53.25,2)</f>
        <v>53.25</v>
      </c>
      <c r="W2203" s="9"/>
      <c r="X2203" s="9"/>
      <c r="Y2203" s="9"/>
      <c r="Z2203" s="9"/>
      <c r="AA2203" s="10"/>
      <c r="AB2203" s="8">
        <f>ROUND(1466.9375,2)</f>
        <v>1466.94</v>
      </c>
      <c r="AC2203" s="9"/>
      <c r="AD2203" s="9"/>
      <c r="AE2203" s="9"/>
      <c r="AF2203" s="10"/>
      <c r="AG2203" s="8">
        <f>ROUND(0,2)</f>
        <v>0</v>
      </c>
      <c r="AH2203" s="9"/>
      <c r="AI2203" s="9"/>
      <c r="AJ2203" s="9"/>
      <c r="AK2203" s="10"/>
    </row>
    <row r="2204" spans="1:37" x14ac:dyDescent="0.25">
      <c r="A2204" s="11"/>
      <c r="B2204" s="12"/>
      <c r="C2204" s="12"/>
      <c r="D2204" s="12"/>
      <c r="E2204" s="12"/>
      <c r="F2204" s="12"/>
      <c r="G2204" s="12"/>
      <c r="H2204" s="12"/>
      <c r="I2204" s="12"/>
      <c r="J2204" s="12"/>
      <c r="K2204" s="12"/>
      <c r="L2204" s="12"/>
      <c r="M2204" s="12"/>
      <c r="N2204" s="12"/>
      <c r="O2204" s="14"/>
      <c r="P2204" s="14"/>
      <c r="Q2204" s="14"/>
      <c r="R2204" s="14"/>
      <c r="S2204" s="14"/>
      <c r="T2204" s="14"/>
      <c r="U2204" s="14"/>
      <c r="V2204" s="15">
        <f>ROUND(53.25,2)</f>
        <v>53.25</v>
      </c>
      <c r="W2204" s="15"/>
      <c r="X2204" s="15"/>
      <c r="Y2204" s="15"/>
      <c r="Z2204" s="15"/>
      <c r="AA2204" s="15"/>
      <c r="AB2204" s="15">
        <f>ROUND(1466.9375,2)</f>
        <v>1466.94</v>
      </c>
      <c r="AC2204" s="15"/>
      <c r="AD2204" s="15"/>
      <c r="AE2204" s="15"/>
      <c r="AF2204" s="15"/>
      <c r="AG2204" s="15">
        <f>ROUND(0,2)</f>
        <v>0</v>
      </c>
      <c r="AH2204" s="15"/>
      <c r="AI2204" s="15"/>
      <c r="AJ2204" s="15"/>
      <c r="AK2204" s="16"/>
    </row>
    <row r="2205" spans="1:37" x14ac:dyDescent="0.25">
      <c r="A2205" s="20"/>
      <c r="B2205" s="21"/>
      <c r="C2205" s="21"/>
      <c r="D2205" s="21"/>
      <c r="E2205" s="21"/>
      <c r="F2205" s="21"/>
      <c r="G2205" s="21" t="s">
        <v>105</v>
      </c>
      <c r="H2205" s="21"/>
      <c r="I2205" s="21"/>
      <c r="J2205" s="21"/>
      <c r="K2205" s="21"/>
      <c r="L2205" s="21"/>
      <c r="M2205" s="21"/>
      <c r="N2205" s="21"/>
      <c r="O2205" s="21"/>
      <c r="P2205" s="21"/>
      <c r="Q2205" s="21"/>
      <c r="R2205" s="21"/>
      <c r="S2205" s="21"/>
      <c r="T2205" s="21"/>
      <c r="U2205" s="21"/>
      <c r="V2205" s="21"/>
      <c r="W2205" s="21"/>
      <c r="X2205" s="21"/>
      <c r="Y2205" s="21"/>
      <c r="Z2205" s="21"/>
      <c r="AA2205" s="21"/>
      <c r="AB2205" s="21"/>
      <c r="AC2205" s="21"/>
      <c r="AD2205" s="21"/>
      <c r="AE2205" s="21"/>
      <c r="AF2205" s="21"/>
      <c r="AG2205" s="21"/>
      <c r="AH2205" s="21"/>
      <c r="AI2205" s="21"/>
      <c r="AJ2205" s="21"/>
      <c r="AK2205" s="22"/>
    </row>
    <row r="2206" spans="1:37" x14ac:dyDescent="0.25">
      <c r="A2206" s="11"/>
      <c r="B2206" s="12"/>
      <c r="C2206" s="12"/>
      <c r="D2206" s="12"/>
      <c r="E2206" s="12"/>
      <c r="F2206" s="12"/>
      <c r="G2206" s="12"/>
      <c r="H2206" s="12"/>
      <c r="I2206" s="12"/>
      <c r="J2206" s="12"/>
      <c r="K2206" s="12"/>
      <c r="L2206" s="12"/>
      <c r="M2206" s="12"/>
      <c r="N2206" s="12"/>
      <c r="O2206" s="14" t="s">
        <v>34</v>
      </c>
      <c r="P2206" s="14"/>
      <c r="Q2206" s="14"/>
      <c r="R2206" s="14"/>
      <c r="S2206" s="14"/>
      <c r="T2206" s="14"/>
      <c r="U2206" s="14"/>
      <c r="V2206" s="12"/>
      <c r="W2206" s="12"/>
      <c r="X2206" s="12"/>
      <c r="Y2206" s="12"/>
      <c r="Z2206" s="12"/>
      <c r="AA2206" s="12"/>
      <c r="AB2206" s="12"/>
      <c r="AC2206" s="12"/>
      <c r="AD2206" s="12"/>
      <c r="AE2206" s="12"/>
      <c r="AF2206" s="12"/>
      <c r="AG2206" s="12"/>
      <c r="AH2206" s="12"/>
      <c r="AI2206" s="12"/>
      <c r="AJ2206" s="12"/>
      <c r="AK2206" s="24"/>
    </row>
    <row r="2207" spans="1:37" x14ac:dyDescent="0.25">
      <c r="A2207" s="2"/>
      <c r="B2207" s="3"/>
      <c r="C2207" s="3"/>
      <c r="D2207" s="3"/>
      <c r="E2207" s="3"/>
      <c r="F2207" s="4"/>
      <c r="G2207" s="2"/>
      <c r="H2207" s="3"/>
      <c r="I2207" s="3"/>
      <c r="J2207" s="3"/>
      <c r="K2207" s="3"/>
      <c r="L2207" s="3"/>
      <c r="M2207" s="3"/>
      <c r="N2207" s="4"/>
      <c r="O2207" s="2"/>
      <c r="P2207" s="3"/>
      <c r="Q2207" s="3"/>
      <c r="R2207" s="3"/>
      <c r="S2207" s="3"/>
      <c r="T2207" s="3"/>
      <c r="U2207" s="4"/>
      <c r="V2207" s="8">
        <f>ROUND(40,2)</f>
        <v>40</v>
      </c>
      <c r="W2207" s="9"/>
      <c r="X2207" s="9"/>
      <c r="Y2207" s="9"/>
      <c r="Z2207" s="9"/>
      <c r="AA2207" s="10"/>
      <c r="AB2207" s="8">
        <f>ROUND(980,2)</f>
        <v>980</v>
      </c>
      <c r="AC2207" s="9"/>
      <c r="AD2207" s="9"/>
      <c r="AE2207" s="9"/>
      <c r="AF2207" s="10"/>
      <c r="AG2207" s="8">
        <f>ROUND(0,2)</f>
        <v>0</v>
      </c>
      <c r="AH2207" s="9"/>
      <c r="AI2207" s="9"/>
      <c r="AJ2207" s="9"/>
      <c r="AK2207" s="10"/>
    </row>
    <row r="2208" spans="1:37" x14ac:dyDescent="0.25">
      <c r="A2208" s="11"/>
      <c r="B2208" s="12"/>
      <c r="C2208" s="12"/>
      <c r="D2208" s="12"/>
      <c r="E2208" s="12"/>
      <c r="F2208" s="12"/>
      <c r="G2208" s="12"/>
      <c r="H2208" s="12"/>
      <c r="I2208" s="12"/>
      <c r="J2208" s="12"/>
      <c r="K2208" s="12"/>
      <c r="L2208" s="12"/>
      <c r="M2208" s="12"/>
      <c r="N2208" s="12"/>
      <c r="O2208" s="14"/>
      <c r="P2208" s="14"/>
      <c r="Q2208" s="14"/>
      <c r="R2208" s="14"/>
      <c r="S2208" s="14"/>
      <c r="T2208" s="14"/>
      <c r="U2208" s="14"/>
      <c r="V2208" s="15">
        <f>ROUND(40,2)</f>
        <v>40</v>
      </c>
      <c r="W2208" s="15"/>
      <c r="X2208" s="15"/>
      <c r="Y2208" s="15"/>
      <c r="Z2208" s="15"/>
      <c r="AA2208" s="15"/>
      <c r="AB2208" s="15">
        <f>ROUND(980,2)</f>
        <v>980</v>
      </c>
      <c r="AC2208" s="15"/>
      <c r="AD2208" s="15"/>
      <c r="AE2208" s="15"/>
      <c r="AF2208" s="15"/>
      <c r="AG2208" s="15">
        <f>ROUND(0,2)</f>
        <v>0</v>
      </c>
      <c r="AH2208" s="15"/>
      <c r="AI2208" s="15"/>
      <c r="AJ2208" s="15"/>
      <c r="AK2208" s="16"/>
    </row>
    <row r="2209" spans="1:37" x14ac:dyDescent="0.25">
      <c r="A2209" s="11"/>
      <c r="B2209" s="12"/>
      <c r="C2209" s="12"/>
      <c r="D2209" s="12"/>
      <c r="E2209" s="12"/>
      <c r="F2209" s="12"/>
      <c r="G2209" s="12"/>
      <c r="H2209" s="12"/>
      <c r="I2209" s="12"/>
      <c r="J2209" s="12"/>
      <c r="K2209" s="12"/>
      <c r="L2209" s="12"/>
      <c r="M2209" s="12"/>
      <c r="N2209" s="12"/>
      <c r="O2209" s="14" t="s">
        <v>40</v>
      </c>
      <c r="P2209" s="14"/>
      <c r="Q2209" s="14"/>
      <c r="R2209" s="14"/>
      <c r="S2209" s="14"/>
      <c r="T2209" s="14"/>
      <c r="U2209" s="14"/>
      <c r="V2209" s="12"/>
      <c r="W2209" s="12"/>
      <c r="X2209" s="12"/>
      <c r="Y2209" s="12"/>
      <c r="Z2209" s="12"/>
      <c r="AA2209" s="12"/>
      <c r="AB2209" s="12"/>
      <c r="AC2209" s="12"/>
      <c r="AD2209" s="12"/>
      <c r="AE2209" s="12"/>
      <c r="AF2209" s="12"/>
      <c r="AG2209" s="12"/>
      <c r="AH2209" s="12"/>
      <c r="AI2209" s="12"/>
      <c r="AJ2209" s="12"/>
      <c r="AK2209" s="24"/>
    </row>
    <row r="2210" spans="1:37" x14ac:dyDescent="0.25">
      <c r="A2210" s="2"/>
      <c r="B2210" s="3"/>
      <c r="C2210" s="3"/>
      <c r="D2210" s="3"/>
      <c r="E2210" s="3"/>
      <c r="F2210" s="4"/>
      <c r="G2210" s="2"/>
      <c r="H2210" s="3"/>
      <c r="I2210" s="3"/>
      <c r="J2210" s="3"/>
      <c r="K2210" s="3"/>
      <c r="L2210" s="3"/>
      <c r="M2210" s="3"/>
      <c r="N2210" s="4"/>
      <c r="O2210" s="2"/>
      <c r="P2210" s="3"/>
      <c r="Q2210" s="3"/>
      <c r="R2210" s="3"/>
      <c r="S2210" s="3"/>
      <c r="T2210" s="3"/>
      <c r="U2210" s="4"/>
      <c r="V2210" s="8">
        <f>ROUND(40,2)</f>
        <v>40</v>
      </c>
      <c r="W2210" s="9"/>
      <c r="X2210" s="9"/>
      <c r="Y2210" s="9"/>
      <c r="Z2210" s="9"/>
      <c r="AA2210" s="10"/>
      <c r="AB2210" s="8">
        <f>ROUND(980,2)</f>
        <v>980</v>
      </c>
      <c r="AC2210" s="9"/>
      <c r="AD2210" s="9"/>
      <c r="AE2210" s="9"/>
      <c r="AF2210" s="10"/>
      <c r="AG2210" s="8">
        <f>ROUND(0,2)</f>
        <v>0</v>
      </c>
      <c r="AH2210" s="9"/>
      <c r="AI2210" s="9"/>
      <c r="AJ2210" s="9"/>
      <c r="AK2210" s="10"/>
    </row>
    <row r="2211" spans="1:37" x14ac:dyDescent="0.25">
      <c r="A2211" s="11"/>
      <c r="B2211" s="12"/>
      <c r="C2211" s="12"/>
      <c r="D2211" s="12"/>
      <c r="E2211" s="12"/>
      <c r="F2211" s="12"/>
      <c r="G2211" s="12"/>
      <c r="H2211" s="12"/>
      <c r="I2211" s="12"/>
      <c r="J2211" s="12"/>
      <c r="K2211" s="12"/>
      <c r="L2211" s="12"/>
      <c r="M2211" s="12"/>
      <c r="N2211" s="12"/>
      <c r="O2211" s="14"/>
      <c r="P2211" s="14"/>
      <c r="Q2211" s="14"/>
      <c r="R2211" s="14"/>
      <c r="S2211" s="14"/>
      <c r="T2211" s="14"/>
      <c r="U2211" s="14"/>
      <c r="V2211" s="15">
        <f>ROUND(40,2)</f>
        <v>40</v>
      </c>
      <c r="W2211" s="15"/>
      <c r="X2211" s="15"/>
      <c r="Y2211" s="15"/>
      <c r="Z2211" s="15"/>
      <c r="AA2211" s="15"/>
      <c r="AB2211" s="15">
        <f>ROUND(980,2)</f>
        <v>980</v>
      </c>
      <c r="AC2211" s="15"/>
      <c r="AD2211" s="15"/>
      <c r="AE2211" s="15"/>
      <c r="AF2211" s="15"/>
      <c r="AG2211" s="15">
        <f>ROUND(0,2)</f>
        <v>0</v>
      </c>
      <c r="AH2211" s="15"/>
      <c r="AI2211" s="15"/>
      <c r="AJ2211" s="15"/>
      <c r="AK2211" s="16"/>
    </row>
    <row r="2212" spans="1:37" x14ac:dyDescent="0.25">
      <c r="A2212" s="11"/>
      <c r="B2212" s="12"/>
      <c r="C2212" s="12"/>
      <c r="D2212" s="12"/>
      <c r="E2212" s="12"/>
      <c r="F2212" s="12"/>
      <c r="G2212" s="12"/>
      <c r="H2212" s="12"/>
      <c r="I2212" s="12"/>
      <c r="J2212" s="12"/>
      <c r="K2212" s="12"/>
      <c r="L2212" s="12"/>
      <c r="M2212" s="12"/>
      <c r="N2212" s="12"/>
      <c r="O2212" s="14" t="s">
        <v>42</v>
      </c>
      <c r="P2212" s="14"/>
      <c r="Q2212" s="14"/>
      <c r="R2212" s="14"/>
      <c r="S2212" s="14"/>
      <c r="T2212" s="14"/>
      <c r="U2212" s="14"/>
      <c r="V2212" s="12"/>
      <c r="W2212" s="12"/>
      <c r="X2212" s="12"/>
      <c r="Y2212" s="12"/>
      <c r="Z2212" s="12"/>
      <c r="AA2212" s="12"/>
      <c r="AB2212" s="12"/>
      <c r="AC2212" s="12"/>
      <c r="AD2212" s="12"/>
      <c r="AE2212" s="12"/>
      <c r="AF2212" s="12"/>
      <c r="AG2212" s="12"/>
      <c r="AH2212" s="12"/>
      <c r="AI2212" s="12"/>
      <c r="AJ2212" s="12"/>
      <c r="AK2212" s="24"/>
    </row>
    <row r="2213" spans="1:37" x14ac:dyDescent="0.25">
      <c r="A2213" s="2"/>
      <c r="B2213" s="3"/>
      <c r="C2213" s="3"/>
      <c r="D2213" s="3"/>
      <c r="E2213" s="3"/>
      <c r="F2213" s="4"/>
      <c r="G2213" s="2"/>
      <c r="H2213" s="3"/>
      <c r="I2213" s="3"/>
      <c r="J2213" s="3"/>
      <c r="K2213" s="3"/>
      <c r="L2213" s="3"/>
      <c r="M2213" s="3"/>
      <c r="N2213" s="4"/>
      <c r="O2213" s="2"/>
      <c r="P2213" s="3"/>
      <c r="Q2213" s="3"/>
      <c r="R2213" s="3"/>
      <c r="S2213" s="3"/>
      <c r="T2213" s="3"/>
      <c r="U2213" s="4"/>
      <c r="V2213" s="8">
        <f>ROUND(40,2)</f>
        <v>40</v>
      </c>
      <c r="W2213" s="9"/>
      <c r="X2213" s="9"/>
      <c r="Y2213" s="9"/>
      <c r="Z2213" s="9"/>
      <c r="AA2213" s="10"/>
      <c r="AB2213" s="8">
        <f>ROUND(980,2)</f>
        <v>980</v>
      </c>
      <c r="AC2213" s="9"/>
      <c r="AD2213" s="9"/>
      <c r="AE2213" s="9"/>
      <c r="AF2213" s="10"/>
      <c r="AG2213" s="8">
        <f>ROUND(0,2)</f>
        <v>0</v>
      </c>
      <c r="AH2213" s="9"/>
      <c r="AI2213" s="9"/>
      <c r="AJ2213" s="9"/>
      <c r="AK2213" s="10"/>
    </row>
    <row r="2214" spans="1:37" x14ac:dyDescent="0.25">
      <c r="A2214" s="11"/>
      <c r="B2214" s="12"/>
      <c r="C2214" s="12"/>
      <c r="D2214" s="12"/>
      <c r="E2214" s="12"/>
      <c r="F2214" s="12"/>
      <c r="G2214" s="12"/>
      <c r="H2214" s="12"/>
      <c r="I2214" s="12"/>
      <c r="J2214" s="12"/>
      <c r="K2214" s="12"/>
      <c r="L2214" s="12"/>
      <c r="M2214" s="12"/>
      <c r="N2214" s="12"/>
      <c r="O2214" s="14"/>
      <c r="P2214" s="14"/>
      <c r="Q2214" s="14"/>
      <c r="R2214" s="14"/>
      <c r="S2214" s="14"/>
      <c r="T2214" s="14"/>
      <c r="U2214" s="14"/>
      <c r="V2214" s="15">
        <f>ROUND(40,2)</f>
        <v>40</v>
      </c>
      <c r="W2214" s="15"/>
      <c r="X2214" s="15"/>
      <c r="Y2214" s="15"/>
      <c r="Z2214" s="15"/>
      <c r="AA2214" s="15"/>
      <c r="AB2214" s="15">
        <f>ROUND(980,2)</f>
        <v>980</v>
      </c>
      <c r="AC2214" s="15"/>
      <c r="AD2214" s="15"/>
      <c r="AE2214" s="15"/>
      <c r="AF2214" s="15"/>
      <c r="AG2214" s="15">
        <f>ROUND(0,2)</f>
        <v>0</v>
      </c>
      <c r="AH2214" s="15"/>
      <c r="AI2214" s="15"/>
      <c r="AJ2214" s="15"/>
      <c r="AK2214" s="16"/>
    </row>
    <row r="2215" spans="1:37" x14ac:dyDescent="0.25">
      <c r="A2215" s="11"/>
      <c r="B2215" s="12"/>
      <c r="C2215" s="12"/>
      <c r="D2215" s="12"/>
      <c r="E2215" s="12"/>
      <c r="F2215" s="12"/>
      <c r="G2215" s="12"/>
      <c r="H2215" s="12"/>
      <c r="I2215" s="12"/>
      <c r="J2215" s="12"/>
      <c r="K2215" s="12"/>
      <c r="L2215" s="12"/>
      <c r="M2215" s="12"/>
      <c r="N2215" s="12"/>
      <c r="O2215" s="14" t="s">
        <v>44</v>
      </c>
      <c r="P2215" s="14"/>
      <c r="Q2215" s="14"/>
      <c r="R2215" s="14"/>
      <c r="S2215" s="14"/>
      <c r="T2215" s="14"/>
      <c r="U2215" s="14"/>
      <c r="V2215" s="12"/>
      <c r="W2215" s="12"/>
      <c r="X2215" s="12"/>
      <c r="Y2215" s="12"/>
      <c r="Z2215" s="12"/>
      <c r="AA2215" s="12"/>
      <c r="AB2215" s="12"/>
      <c r="AC2215" s="12"/>
      <c r="AD2215" s="12"/>
      <c r="AE2215" s="12"/>
      <c r="AF2215" s="12"/>
      <c r="AG2215" s="12"/>
      <c r="AH2215" s="12"/>
      <c r="AI2215" s="12"/>
      <c r="AJ2215" s="12"/>
      <c r="AK2215" s="24"/>
    </row>
    <row r="2216" spans="1:37" x14ac:dyDescent="0.25">
      <c r="A2216" s="2"/>
      <c r="B2216" s="3"/>
      <c r="C2216" s="3"/>
      <c r="D2216" s="3"/>
      <c r="E2216" s="3"/>
      <c r="F2216" s="4"/>
      <c r="G2216" s="2"/>
      <c r="H2216" s="3"/>
      <c r="I2216" s="3"/>
      <c r="J2216" s="3"/>
      <c r="K2216" s="3"/>
      <c r="L2216" s="3"/>
      <c r="M2216" s="3"/>
      <c r="N2216" s="4"/>
      <c r="O2216" s="2"/>
      <c r="P2216" s="3"/>
      <c r="Q2216" s="3"/>
      <c r="R2216" s="3"/>
      <c r="S2216" s="3"/>
      <c r="T2216" s="3"/>
      <c r="U2216" s="4"/>
      <c r="V2216" s="8">
        <f>ROUND(40,2)</f>
        <v>40</v>
      </c>
      <c r="W2216" s="9"/>
      <c r="X2216" s="9"/>
      <c r="Y2216" s="9"/>
      <c r="Z2216" s="9"/>
      <c r="AA2216" s="10"/>
      <c r="AB2216" s="8">
        <f>ROUND(1036.8,2)</f>
        <v>1036.8</v>
      </c>
      <c r="AC2216" s="9"/>
      <c r="AD2216" s="9"/>
      <c r="AE2216" s="9"/>
      <c r="AF2216" s="10"/>
      <c r="AG2216" s="8">
        <f>ROUND(0,2)</f>
        <v>0</v>
      </c>
      <c r="AH2216" s="9"/>
      <c r="AI2216" s="9"/>
      <c r="AJ2216" s="9"/>
      <c r="AK2216" s="10"/>
    </row>
    <row r="2217" spans="1:37" x14ac:dyDescent="0.25">
      <c r="A2217" s="11"/>
      <c r="B2217" s="12"/>
      <c r="C2217" s="12"/>
      <c r="D2217" s="12"/>
      <c r="E2217" s="12"/>
      <c r="F2217" s="12"/>
      <c r="G2217" s="12"/>
      <c r="H2217" s="12"/>
      <c r="I2217" s="12"/>
      <c r="J2217" s="12"/>
      <c r="K2217" s="12"/>
      <c r="L2217" s="12"/>
      <c r="M2217" s="12"/>
      <c r="N2217" s="12"/>
      <c r="O2217" s="14"/>
      <c r="P2217" s="14"/>
      <c r="Q2217" s="14"/>
      <c r="R2217" s="14"/>
      <c r="S2217" s="14"/>
      <c r="T2217" s="14"/>
      <c r="U2217" s="14"/>
      <c r="V2217" s="15">
        <f>ROUND(40,2)</f>
        <v>40</v>
      </c>
      <c r="W2217" s="15"/>
      <c r="X2217" s="15"/>
      <c r="Y2217" s="15"/>
      <c r="Z2217" s="15"/>
      <c r="AA2217" s="15"/>
      <c r="AB2217" s="15">
        <f>ROUND(1036.8,2)</f>
        <v>1036.8</v>
      </c>
      <c r="AC2217" s="15"/>
      <c r="AD2217" s="15"/>
      <c r="AE2217" s="15"/>
      <c r="AF2217" s="15"/>
      <c r="AG2217" s="15">
        <f>ROUND(0,2)</f>
        <v>0</v>
      </c>
      <c r="AH2217" s="15"/>
      <c r="AI2217" s="15"/>
      <c r="AJ2217" s="15"/>
      <c r="AK2217" s="16"/>
    </row>
    <row r="2218" spans="1:37" x14ac:dyDescent="0.25">
      <c r="A2218" s="11"/>
      <c r="B2218" s="12"/>
      <c r="C2218" s="12"/>
      <c r="D2218" s="12"/>
      <c r="E2218" s="12"/>
      <c r="F2218" s="12"/>
      <c r="G2218" s="12"/>
      <c r="H2218" s="12"/>
      <c r="I2218" s="12"/>
      <c r="J2218" s="12"/>
      <c r="K2218" s="12"/>
      <c r="L2218" s="12"/>
      <c r="M2218" s="12"/>
      <c r="N2218" s="12"/>
      <c r="O2218" s="14" t="s">
        <v>46</v>
      </c>
      <c r="P2218" s="14"/>
      <c r="Q2218" s="14"/>
      <c r="R2218" s="14"/>
      <c r="S2218" s="14"/>
      <c r="T2218" s="14"/>
      <c r="U2218" s="14"/>
      <c r="V2218" s="12"/>
      <c r="W2218" s="12"/>
      <c r="X2218" s="12"/>
      <c r="Y2218" s="12"/>
      <c r="Z2218" s="12"/>
      <c r="AA2218" s="12"/>
      <c r="AB2218" s="12"/>
      <c r="AC2218" s="12"/>
      <c r="AD2218" s="12"/>
      <c r="AE2218" s="12"/>
      <c r="AF2218" s="12"/>
      <c r="AG2218" s="12"/>
      <c r="AH2218" s="12"/>
      <c r="AI2218" s="12"/>
      <c r="AJ2218" s="12"/>
      <c r="AK2218" s="24"/>
    </row>
    <row r="2219" spans="1:37" x14ac:dyDescent="0.25">
      <c r="A2219" s="2"/>
      <c r="B2219" s="3"/>
      <c r="C2219" s="3"/>
      <c r="D2219" s="3"/>
      <c r="E2219" s="3"/>
      <c r="F2219" s="4"/>
      <c r="G2219" s="2"/>
      <c r="H2219" s="3"/>
      <c r="I2219" s="3"/>
      <c r="J2219" s="3"/>
      <c r="K2219" s="3"/>
      <c r="L2219" s="3"/>
      <c r="M2219" s="3"/>
      <c r="N2219" s="4"/>
      <c r="O2219" s="2"/>
      <c r="P2219" s="3"/>
      <c r="Q2219" s="3"/>
      <c r="R2219" s="3"/>
      <c r="S2219" s="3"/>
      <c r="T2219" s="3"/>
      <c r="U2219" s="4"/>
      <c r="V2219" s="8">
        <f>ROUND(40,2)</f>
        <v>40</v>
      </c>
      <c r="W2219" s="9"/>
      <c r="X2219" s="9"/>
      <c r="Y2219" s="9"/>
      <c r="Z2219" s="9"/>
      <c r="AA2219" s="10"/>
      <c r="AB2219" s="8">
        <f>ROUND(980,2)</f>
        <v>980</v>
      </c>
      <c r="AC2219" s="9"/>
      <c r="AD2219" s="9"/>
      <c r="AE2219" s="9"/>
      <c r="AF2219" s="10"/>
      <c r="AG2219" s="8">
        <f>ROUND(0,2)</f>
        <v>0</v>
      </c>
      <c r="AH2219" s="9"/>
      <c r="AI2219" s="9"/>
      <c r="AJ2219" s="9"/>
      <c r="AK2219" s="10"/>
    </row>
    <row r="2220" spans="1:37" x14ac:dyDescent="0.25">
      <c r="A2220" s="11"/>
      <c r="B2220" s="12"/>
      <c r="C2220" s="12"/>
      <c r="D2220" s="12"/>
      <c r="E2220" s="12"/>
      <c r="F2220" s="12"/>
      <c r="G2220" s="12"/>
      <c r="H2220" s="12"/>
      <c r="I2220" s="12"/>
      <c r="J2220" s="12"/>
      <c r="K2220" s="12"/>
      <c r="L2220" s="12"/>
      <c r="M2220" s="12"/>
      <c r="N2220" s="12"/>
      <c r="O2220" s="14"/>
      <c r="P2220" s="14"/>
      <c r="Q2220" s="14"/>
      <c r="R2220" s="14"/>
      <c r="S2220" s="14"/>
      <c r="T2220" s="14"/>
      <c r="U2220" s="14"/>
      <c r="V2220" s="15">
        <f>ROUND(40,2)</f>
        <v>40</v>
      </c>
      <c r="W2220" s="15"/>
      <c r="X2220" s="15"/>
      <c r="Y2220" s="15"/>
      <c r="Z2220" s="15"/>
      <c r="AA2220" s="15"/>
      <c r="AB2220" s="15">
        <f>ROUND(980,2)</f>
        <v>980</v>
      </c>
      <c r="AC2220" s="15"/>
      <c r="AD2220" s="15"/>
      <c r="AE2220" s="15"/>
      <c r="AF2220" s="15"/>
      <c r="AG2220" s="15">
        <f>ROUND(0,2)</f>
        <v>0</v>
      </c>
      <c r="AH2220" s="15"/>
      <c r="AI2220" s="15"/>
      <c r="AJ2220" s="15"/>
      <c r="AK2220" s="16"/>
    </row>
    <row r="2221" spans="1:37" x14ac:dyDescent="0.25">
      <c r="A2221" s="11"/>
      <c r="B2221" s="12"/>
      <c r="C2221" s="12"/>
      <c r="D2221" s="12"/>
      <c r="E2221" s="12"/>
      <c r="F2221" s="12"/>
      <c r="G2221" s="12"/>
      <c r="H2221" s="12"/>
      <c r="I2221" s="12"/>
      <c r="J2221" s="12"/>
      <c r="K2221" s="12"/>
      <c r="L2221" s="12"/>
      <c r="M2221" s="12"/>
      <c r="N2221" s="12"/>
      <c r="O2221" s="14" t="s">
        <v>52</v>
      </c>
      <c r="P2221" s="14"/>
      <c r="Q2221" s="14"/>
      <c r="R2221" s="14"/>
      <c r="S2221" s="14"/>
      <c r="T2221" s="14"/>
      <c r="U2221" s="14"/>
      <c r="V2221" s="12"/>
      <c r="W2221" s="12"/>
      <c r="X2221" s="12"/>
      <c r="Y2221" s="12"/>
      <c r="Z2221" s="12"/>
      <c r="AA2221" s="12"/>
      <c r="AB2221" s="12"/>
      <c r="AC2221" s="12"/>
      <c r="AD2221" s="12"/>
      <c r="AE2221" s="12"/>
      <c r="AF2221" s="12"/>
      <c r="AG2221" s="12"/>
      <c r="AH2221" s="12"/>
      <c r="AI2221" s="12"/>
      <c r="AJ2221" s="12"/>
      <c r="AK2221" s="24"/>
    </row>
    <row r="2222" spans="1:37" x14ac:dyDescent="0.25">
      <c r="A2222" s="2"/>
      <c r="B2222" s="3"/>
      <c r="C2222" s="3"/>
      <c r="D2222" s="3"/>
      <c r="E2222" s="3"/>
      <c r="F2222" s="4"/>
      <c r="G2222" s="2"/>
      <c r="H2222" s="3"/>
      <c r="I2222" s="3"/>
      <c r="J2222" s="3"/>
      <c r="K2222" s="3"/>
      <c r="L2222" s="3"/>
      <c r="M2222" s="3"/>
      <c r="N2222" s="4"/>
      <c r="O2222" s="2"/>
      <c r="P2222" s="3"/>
      <c r="Q2222" s="3"/>
      <c r="R2222" s="3"/>
      <c r="S2222" s="3"/>
      <c r="T2222" s="3"/>
      <c r="U2222" s="4"/>
      <c r="V2222" s="8">
        <f>ROUND(40,2)</f>
        <v>40</v>
      </c>
      <c r="W2222" s="9"/>
      <c r="X2222" s="9"/>
      <c r="Y2222" s="9"/>
      <c r="Z2222" s="9"/>
      <c r="AA2222" s="10"/>
      <c r="AB2222" s="8">
        <f>ROUND(959.2,2)</f>
        <v>959.2</v>
      </c>
      <c r="AC2222" s="9"/>
      <c r="AD2222" s="9"/>
      <c r="AE2222" s="9"/>
      <c r="AF2222" s="10"/>
      <c r="AG2222" s="8">
        <f>ROUND(0,2)</f>
        <v>0</v>
      </c>
      <c r="AH2222" s="9"/>
      <c r="AI2222" s="9"/>
      <c r="AJ2222" s="9"/>
      <c r="AK2222" s="10"/>
    </row>
    <row r="2223" spans="1:37" x14ac:dyDescent="0.25">
      <c r="A2223" s="11"/>
      <c r="B2223" s="12"/>
      <c r="C2223" s="12"/>
      <c r="D2223" s="12"/>
      <c r="E2223" s="12"/>
      <c r="F2223" s="12"/>
      <c r="G2223" s="12"/>
      <c r="H2223" s="12"/>
      <c r="I2223" s="12"/>
      <c r="J2223" s="12"/>
      <c r="K2223" s="12"/>
      <c r="L2223" s="12"/>
      <c r="M2223" s="12"/>
      <c r="N2223" s="12"/>
      <c r="O2223" s="14"/>
      <c r="P2223" s="14"/>
      <c r="Q2223" s="14"/>
      <c r="R2223" s="14"/>
      <c r="S2223" s="14"/>
      <c r="T2223" s="14"/>
      <c r="U2223" s="14"/>
      <c r="V2223" s="15">
        <f>ROUND(40,2)</f>
        <v>40</v>
      </c>
      <c r="W2223" s="15"/>
      <c r="X2223" s="15"/>
      <c r="Y2223" s="15"/>
      <c r="Z2223" s="15"/>
      <c r="AA2223" s="15"/>
      <c r="AB2223" s="15">
        <f>ROUND(959.2,2)</f>
        <v>959.2</v>
      </c>
      <c r="AC2223" s="15"/>
      <c r="AD2223" s="15"/>
      <c r="AE2223" s="15"/>
      <c r="AF2223" s="15"/>
      <c r="AG2223" s="15">
        <f>ROUND(0,2)</f>
        <v>0</v>
      </c>
      <c r="AH2223" s="15"/>
      <c r="AI2223" s="15"/>
      <c r="AJ2223" s="15"/>
      <c r="AK2223" s="16"/>
    </row>
    <row r="2224" spans="1:37" x14ac:dyDescent="0.25">
      <c r="A2224" s="11"/>
      <c r="B2224" s="12"/>
      <c r="C2224" s="12"/>
      <c r="D2224" s="12"/>
      <c r="E2224" s="12"/>
      <c r="F2224" s="12"/>
      <c r="G2224" s="12"/>
      <c r="H2224" s="12"/>
      <c r="I2224" s="12"/>
      <c r="J2224" s="12"/>
      <c r="K2224" s="12"/>
      <c r="L2224" s="12"/>
      <c r="M2224" s="12"/>
      <c r="N2224" s="12"/>
      <c r="O2224" s="14" t="s">
        <v>53</v>
      </c>
      <c r="P2224" s="14"/>
      <c r="Q2224" s="14"/>
      <c r="R2224" s="14"/>
      <c r="S2224" s="14"/>
      <c r="T2224" s="14"/>
      <c r="U2224" s="14"/>
      <c r="V2224" s="12"/>
      <c r="W2224" s="12"/>
      <c r="X2224" s="12"/>
      <c r="Y2224" s="12"/>
      <c r="Z2224" s="12"/>
      <c r="AA2224" s="12"/>
      <c r="AB2224" s="12"/>
      <c r="AC2224" s="12"/>
      <c r="AD2224" s="12"/>
      <c r="AE2224" s="12"/>
      <c r="AF2224" s="12"/>
      <c r="AG2224" s="12"/>
      <c r="AH2224" s="12"/>
      <c r="AI2224" s="12"/>
      <c r="AJ2224" s="12"/>
      <c r="AK2224" s="24"/>
    </row>
    <row r="2225" spans="1:37" x14ac:dyDescent="0.25">
      <c r="A2225" s="2"/>
      <c r="B2225" s="3"/>
      <c r="C2225" s="3"/>
      <c r="D2225" s="3"/>
      <c r="E2225" s="3"/>
      <c r="F2225" s="4"/>
      <c r="G2225" s="2"/>
      <c r="H2225" s="3"/>
      <c r="I2225" s="3"/>
      <c r="J2225" s="3"/>
      <c r="K2225" s="3"/>
      <c r="L2225" s="3"/>
      <c r="M2225" s="3"/>
      <c r="N2225" s="4"/>
      <c r="O2225" s="2"/>
      <c r="P2225" s="3"/>
      <c r="Q2225" s="3"/>
      <c r="R2225" s="3"/>
      <c r="S2225" s="3"/>
      <c r="T2225" s="3"/>
      <c r="U2225" s="4"/>
      <c r="V2225" s="8">
        <f>ROUND(40,2)</f>
        <v>40</v>
      </c>
      <c r="W2225" s="9"/>
      <c r="X2225" s="9"/>
      <c r="Y2225" s="9"/>
      <c r="Z2225" s="9"/>
      <c r="AA2225" s="10"/>
      <c r="AB2225" s="8">
        <f>ROUND(959.2,2)</f>
        <v>959.2</v>
      </c>
      <c r="AC2225" s="9"/>
      <c r="AD2225" s="9"/>
      <c r="AE2225" s="9"/>
      <c r="AF2225" s="10"/>
      <c r="AG2225" s="8">
        <f>ROUND(0,2)</f>
        <v>0</v>
      </c>
      <c r="AH2225" s="9"/>
      <c r="AI2225" s="9"/>
      <c r="AJ2225" s="9"/>
      <c r="AK2225" s="10"/>
    </row>
    <row r="2226" spans="1:37" x14ac:dyDescent="0.25">
      <c r="A2226" s="11"/>
      <c r="B2226" s="12"/>
      <c r="C2226" s="12"/>
      <c r="D2226" s="12"/>
      <c r="E2226" s="12"/>
      <c r="F2226" s="12"/>
      <c r="G2226" s="12"/>
      <c r="H2226" s="12"/>
      <c r="I2226" s="12"/>
      <c r="J2226" s="12"/>
      <c r="K2226" s="12"/>
      <c r="L2226" s="12"/>
      <c r="M2226" s="12"/>
      <c r="N2226" s="12"/>
      <c r="O2226" s="14"/>
      <c r="P2226" s="14"/>
      <c r="Q2226" s="14"/>
      <c r="R2226" s="14"/>
      <c r="S2226" s="14"/>
      <c r="T2226" s="14"/>
      <c r="U2226" s="14"/>
      <c r="V2226" s="15">
        <f>ROUND(40,2)</f>
        <v>40</v>
      </c>
      <c r="W2226" s="15"/>
      <c r="X2226" s="15"/>
      <c r="Y2226" s="15"/>
      <c r="Z2226" s="15"/>
      <c r="AA2226" s="15"/>
      <c r="AB2226" s="15">
        <f>ROUND(959.2,2)</f>
        <v>959.2</v>
      </c>
      <c r="AC2226" s="15"/>
      <c r="AD2226" s="15"/>
      <c r="AE2226" s="15"/>
      <c r="AF2226" s="15"/>
      <c r="AG2226" s="15">
        <f>ROUND(0,2)</f>
        <v>0</v>
      </c>
      <c r="AH2226" s="15"/>
      <c r="AI2226" s="15"/>
      <c r="AJ2226" s="15"/>
      <c r="AK2226" s="16"/>
    </row>
    <row r="2227" spans="1:37" x14ac:dyDescent="0.25">
      <c r="A2227" s="11"/>
      <c r="B2227" s="12"/>
      <c r="C2227" s="12"/>
      <c r="D2227" s="12"/>
      <c r="E2227" s="12"/>
      <c r="F2227" s="12"/>
      <c r="G2227" s="12"/>
      <c r="H2227" s="12"/>
      <c r="I2227" s="12"/>
      <c r="J2227" s="12"/>
      <c r="K2227" s="12"/>
      <c r="L2227" s="12"/>
      <c r="M2227" s="12"/>
      <c r="N2227" s="12"/>
      <c r="O2227" s="14" t="s">
        <v>62</v>
      </c>
      <c r="P2227" s="14"/>
      <c r="Q2227" s="14"/>
      <c r="R2227" s="14"/>
      <c r="S2227" s="14"/>
      <c r="T2227" s="14"/>
      <c r="U2227" s="14"/>
      <c r="V2227" s="12"/>
      <c r="W2227" s="12"/>
      <c r="X2227" s="12"/>
      <c r="Y2227" s="12"/>
      <c r="Z2227" s="12"/>
      <c r="AA2227" s="12"/>
      <c r="AB2227" s="12"/>
      <c r="AC2227" s="12"/>
      <c r="AD2227" s="12"/>
      <c r="AE2227" s="12"/>
      <c r="AF2227" s="12"/>
      <c r="AG2227" s="12"/>
      <c r="AH2227" s="12"/>
      <c r="AI2227" s="12"/>
      <c r="AJ2227" s="12"/>
      <c r="AK2227" s="24"/>
    </row>
    <row r="2228" spans="1:37" x14ac:dyDescent="0.25">
      <c r="A2228" s="2"/>
      <c r="B2228" s="3"/>
      <c r="C2228" s="3"/>
      <c r="D2228" s="3"/>
      <c r="E2228" s="3"/>
      <c r="F2228" s="4"/>
      <c r="G2228" s="2"/>
      <c r="H2228" s="3"/>
      <c r="I2228" s="3"/>
      <c r="J2228" s="3"/>
      <c r="K2228" s="3"/>
      <c r="L2228" s="3"/>
      <c r="M2228" s="3"/>
      <c r="N2228" s="4"/>
      <c r="O2228" s="2"/>
      <c r="P2228" s="3"/>
      <c r="Q2228" s="3"/>
      <c r="R2228" s="3"/>
      <c r="S2228" s="3"/>
      <c r="T2228" s="3"/>
      <c r="U2228" s="4"/>
      <c r="V2228" s="8">
        <f>ROUND(40,2)</f>
        <v>40</v>
      </c>
      <c r="W2228" s="9"/>
      <c r="X2228" s="9"/>
      <c r="Y2228" s="9"/>
      <c r="Z2228" s="9"/>
      <c r="AA2228" s="10"/>
      <c r="AB2228" s="8">
        <f>ROUND(959.2,2)</f>
        <v>959.2</v>
      </c>
      <c r="AC2228" s="9"/>
      <c r="AD2228" s="9"/>
      <c r="AE2228" s="9"/>
      <c r="AF2228" s="10"/>
      <c r="AG2228" s="8">
        <f>ROUND(0,2)</f>
        <v>0</v>
      </c>
      <c r="AH2228" s="9"/>
      <c r="AI2228" s="9"/>
      <c r="AJ2228" s="9"/>
      <c r="AK2228" s="10"/>
    </row>
    <row r="2229" spans="1:37" x14ac:dyDescent="0.25">
      <c r="A2229" s="11"/>
      <c r="B2229" s="12"/>
      <c r="C2229" s="12"/>
      <c r="D2229" s="12"/>
      <c r="E2229" s="12"/>
      <c r="F2229" s="12"/>
      <c r="G2229" s="12"/>
      <c r="H2229" s="12"/>
      <c r="I2229" s="12"/>
      <c r="J2229" s="12"/>
      <c r="K2229" s="12"/>
      <c r="L2229" s="12"/>
      <c r="M2229" s="12"/>
      <c r="N2229" s="12"/>
      <c r="O2229" s="14"/>
      <c r="P2229" s="14"/>
      <c r="Q2229" s="14"/>
      <c r="R2229" s="14"/>
      <c r="S2229" s="14"/>
      <c r="T2229" s="14"/>
      <c r="U2229" s="14"/>
      <c r="V2229" s="15">
        <f>ROUND(40,2)</f>
        <v>40</v>
      </c>
      <c r="W2229" s="15"/>
      <c r="X2229" s="15"/>
      <c r="Y2229" s="15"/>
      <c r="Z2229" s="15"/>
      <c r="AA2229" s="15"/>
      <c r="AB2229" s="15">
        <f>ROUND(959.2,2)</f>
        <v>959.2</v>
      </c>
      <c r="AC2229" s="15"/>
      <c r="AD2229" s="15"/>
      <c r="AE2229" s="15"/>
      <c r="AF2229" s="15"/>
      <c r="AG2229" s="15">
        <f>ROUND(0,2)</f>
        <v>0</v>
      </c>
      <c r="AH2229" s="15"/>
      <c r="AI2229" s="15"/>
      <c r="AJ2229" s="15"/>
      <c r="AK2229" s="16"/>
    </row>
    <row r="2230" spans="1:37" x14ac:dyDescent="0.25">
      <c r="A2230" s="11"/>
      <c r="B2230" s="12"/>
      <c r="C2230" s="12"/>
      <c r="D2230" s="12"/>
      <c r="E2230" s="12"/>
      <c r="F2230" s="12"/>
      <c r="G2230" s="12"/>
      <c r="H2230" s="12"/>
      <c r="I2230" s="12"/>
      <c r="J2230" s="12"/>
      <c r="K2230" s="12"/>
      <c r="L2230" s="12"/>
      <c r="M2230" s="12"/>
      <c r="N2230" s="12"/>
      <c r="O2230" s="14" t="s">
        <v>65</v>
      </c>
      <c r="P2230" s="14"/>
      <c r="Q2230" s="14"/>
      <c r="R2230" s="14"/>
      <c r="S2230" s="14"/>
      <c r="T2230" s="14"/>
      <c r="U2230" s="14"/>
      <c r="V2230" s="12"/>
      <c r="W2230" s="12"/>
      <c r="X2230" s="12"/>
      <c r="Y2230" s="12"/>
      <c r="Z2230" s="12"/>
      <c r="AA2230" s="12"/>
      <c r="AB2230" s="12"/>
      <c r="AC2230" s="12"/>
      <c r="AD2230" s="12"/>
      <c r="AE2230" s="12"/>
      <c r="AF2230" s="12"/>
      <c r="AG2230" s="12"/>
      <c r="AH2230" s="12"/>
      <c r="AI2230" s="12"/>
      <c r="AJ2230" s="12"/>
      <c r="AK2230" s="24"/>
    </row>
    <row r="2231" spans="1:37" x14ac:dyDescent="0.25">
      <c r="A2231" s="2"/>
      <c r="B2231" s="3"/>
      <c r="C2231" s="3"/>
      <c r="D2231" s="3"/>
      <c r="E2231" s="3"/>
      <c r="F2231" s="4"/>
      <c r="G2231" s="2"/>
      <c r="H2231" s="3"/>
      <c r="I2231" s="3"/>
      <c r="J2231" s="3"/>
      <c r="K2231" s="3"/>
      <c r="L2231" s="3"/>
      <c r="M2231" s="3"/>
      <c r="N2231" s="4"/>
      <c r="O2231" s="2"/>
      <c r="P2231" s="3"/>
      <c r="Q2231" s="3"/>
      <c r="R2231" s="3"/>
      <c r="S2231" s="3"/>
      <c r="T2231" s="3"/>
      <c r="U2231" s="4"/>
      <c r="V2231" s="8">
        <f>ROUND(40,2)</f>
        <v>40</v>
      </c>
      <c r="W2231" s="9"/>
      <c r="X2231" s="9"/>
      <c r="Y2231" s="9"/>
      <c r="Z2231" s="9"/>
      <c r="AA2231" s="10"/>
      <c r="AB2231" s="8">
        <f>ROUND(1036.8,2)</f>
        <v>1036.8</v>
      </c>
      <c r="AC2231" s="9"/>
      <c r="AD2231" s="9"/>
      <c r="AE2231" s="9"/>
      <c r="AF2231" s="10"/>
      <c r="AG2231" s="8">
        <f>ROUND(0,2)</f>
        <v>0</v>
      </c>
      <c r="AH2231" s="9"/>
      <c r="AI2231" s="9"/>
      <c r="AJ2231" s="9"/>
      <c r="AK2231" s="10"/>
    </row>
    <row r="2232" spans="1:37" x14ac:dyDescent="0.25">
      <c r="A2232" s="11"/>
      <c r="B2232" s="12"/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4"/>
      <c r="P2232" s="14"/>
      <c r="Q2232" s="14"/>
      <c r="R2232" s="14"/>
      <c r="S2232" s="14"/>
      <c r="T2232" s="14"/>
      <c r="U2232" s="14"/>
      <c r="V2232" s="15">
        <f>ROUND(40,2)</f>
        <v>40</v>
      </c>
      <c r="W2232" s="15"/>
      <c r="X2232" s="15"/>
      <c r="Y2232" s="15"/>
      <c r="Z2232" s="15"/>
      <c r="AA2232" s="15"/>
      <c r="AB2232" s="15">
        <f>ROUND(1036.8,2)</f>
        <v>1036.8</v>
      </c>
      <c r="AC2232" s="15"/>
      <c r="AD2232" s="15"/>
      <c r="AE2232" s="15"/>
      <c r="AF2232" s="15"/>
      <c r="AG2232" s="15">
        <f>ROUND(0,2)</f>
        <v>0</v>
      </c>
      <c r="AH2232" s="15"/>
      <c r="AI2232" s="15"/>
      <c r="AJ2232" s="15"/>
      <c r="AK2232" s="16"/>
    </row>
    <row r="2233" spans="1:37" x14ac:dyDescent="0.25">
      <c r="A2233" s="11"/>
      <c r="B2233" s="12"/>
      <c r="C2233" s="12"/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/>
      <c r="O2233" s="14" t="s">
        <v>66</v>
      </c>
      <c r="P2233" s="14"/>
      <c r="Q2233" s="14"/>
      <c r="R2233" s="14"/>
      <c r="S2233" s="14"/>
      <c r="T2233" s="14"/>
      <c r="U2233" s="14"/>
      <c r="V2233" s="12"/>
      <c r="W2233" s="12"/>
      <c r="X2233" s="12"/>
      <c r="Y2233" s="12"/>
      <c r="Z2233" s="12"/>
      <c r="AA2233" s="12"/>
      <c r="AB2233" s="12"/>
      <c r="AC2233" s="12"/>
      <c r="AD2233" s="12"/>
      <c r="AE2233" s="12"/>
      <c r="AF2233" s="12"/>
      <c r="AG2233" s="12"/>
      <c r="AH2233" s="12"/>
      <c r="AI2233" s="12"/>
      <c r="AJ2233" s="12"/>
      <c r="AK2233" s="24"/>
    </row>
    <row r="2234" spans="1:37" x14ac:dyDescent="0.25">
      <c r="A2234" s="2"/>
      <c r="B2234" s="3"/>
      <c r="C2234" s="3"/>
      <c r="D2234" s="3"/>
      <c r="E2234" s="3"/>
      <c r="F2234" s="4"/>
      <c r="G2234" s="2"/>
      <c r="H2234" s="3"/>
      <c r="I2234" s="3"/>
      <c r="J2234" s="3"/>
      <c r="K2234" s="3"/>
      <c r="L2234" s="3"/>
      <c r="M2234" s="3"/>
      <c r="N2234" s="4"/>
      <c r="O2234" s="2"/>
      <c r="P2234" s="3"/>
      <c r="Q2234" s="3"/>
      <c r="R2234" s="3"/>
      <c r="S2234" s="3"/>
      <c r="T2234" s="3"/>
      <c r="U2234" s="4"/>
      <c r="V2234" s="8">
        <f>ROUND(40,2)</f>
        <v>40</v>
      </c>
      <c r="W2234" s="9"/>
      <c r="X2234" s="9"/>
      <c r="Y2234" s="9"/>
      <c r="Z2234" s="9"/>
      <c r="AA2234" s="10"/>
      <c r="AB2234" s="8">
        <f>ROUND(980,2)</f>
        <v>980</v>
      </c>
      <c r="AC2234" s="9"/>
      <c r="AD2234" s="9"/>
      <c r="AE2234" s="9"/>
      <c r="AF2234" s="10"/>
      <c r="AG2234" s="8">
        <f>ROUND(0,2)</f>
        <v>0</v>
      </c>
      <c r="AH2234" s="9"/>
      <c r="AI2234" s="9"/>
      <c r="AJ2234" s="9"/>
      <c r="AK2234" s="10"/>
    </row>
    <row r="2235" spans="1:37" x14ac:dyDescent="0.25">
      <c r="A2235" s="11"/>
      <c r="B2235" s="12"/>
      <c r="C2235" s="12"/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/>
      <c r="O2235" s="14"/>
      <c r="P2235" s="14"/>
      <c r="Q2235" s="14"/>
      <c r="R2235" s="14"/>
      <c r="S2235" s="14"/>
      <c r="T2235" s="14"/>
      <c r="U2235" s="14"/>
      <c r="V2235" s="15">
        <f>ROUND(40,2)</f>
        <v>40</v>
      </c>
      <c r="W2235" s="15"/>
      <c r="X2235" s="15"/>
      <c r="Y2235" s="15"/>
      <c r="Z2235" s="15"/>
      <c r="AA2235" s="15"/>
      <c r="AB2235" s="15">
        <f>ROUND(980,2)</f>
        <v>980</v>
      </c>
      <c r="AC2235" s="15"/>
      <c r="AD2235" s="15"/>
      <c r="AE2235" s="15"/>
      <c r="AF2235" s="15"/>
      <c r="AG2235" s="15">
        <f>ROUND(0,2)</f>
        <v>0</v>
      </c>
      <c r="AH2235" s="15"/>
      <c r="AI2235" s="15"/>
      <c r="AJ2235" s="15"/>
      <c r="AK2235" s="16"/>
    </row>
    <row r="2236" spans="1:37" x14ac:dyDescent="0.25">
      <c r="A2236" s="11"/>
      <c r="B2236" s="12"/>
      <c r="C2236" s="12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/>
      <c r="O2236" s="14" t="s">
        <v>69</v>
      </c>
      <c r="P2236" s="14"/>
      <c r="Q2236" s="14"/>
      <c r="R2236" s="14"/>
      <c r="S2236" s="14"/>
      <c r="T2236" s="14"/>
      <c r="U2236" s="14"/>
      <c r="V2236" s="12"/>
      <c r="W2236" s="12"/>
      <c r="X2236" s="12"/>
      <c r="Y2236" s="12"/>
      <c r="Z2236" s="12"/>
      <c r="AA2236" s="12"/>
      <c r="AB2236" s="12"/>
      <c r="AC2236" s="12"/>
      <c r="AD2236" s="12"/>
      <c r="AE2236" s="12"/>
      <c r="AF2236" s="12"/>
      <c r="AG2236" s="12"/>
      <c r="AH2236" s="12"/>
      <c r="AI2236" s="12"/>
      <c r="AJ2236" s="12"/>
      <c r="AK2236" s="24"/>
    </row>
    <row r="2237" spans="1:37" x14ac:dyDescent="0.25">
      <c r="A2237" s="2"/>
      <c r="B2237" s="3"/>
      <c r="C2237" s="3"/>
      <c r="D2237" s="3"/>
      <c r="E2237" s="3"/>
      <c r="F2237" s="4"/>
      <c r="G2237" s="2"/>
      <c r="H2237" s="3"/>
      <c r="I2237" s="3"/>
      <c r="J2237" s="3"/>
      <c r="K2237" s="3"/>
      <c r="L2237" s="3"/>
      <c r="M2237" s="3"/>
      <c r="N2237" s="4"/>
      <c r="O2237" s="2"/>
      <c r="P2237" s="3"/>
      <c r="Q2237" s="3"/>
      <c r="R2237" s="3"/>
      <c r="S2237" s="3"/>
      <c r="T2237" s="3"/>
      <c r="U2237" s="4"/>
      <c r="V2237" s="8">
        <f>ROUND(40,2)</f>
        <v>40</v>
      </c>
      <c r="W2237" s="9"/>
      <c r="X2237" s="9"/>
      <c r="Y2237" s="9"/>
      <c r="Z2237" s="9"/>
      <c r="AA2237" s="10"/>
      <c r="AB2237" s="8">
        <f>ROUND(959.2,2)</f>
        <v>959.2</v>
      </c>
      <c r="AC2237" s="9"/>
      <c r="AD2237" s="9"/>
      <c r="AE2237" s="9"/>
      <c r="AF2237" s="10"/>
      <c r="AG2237" s="8">
        <f>ROUND(0,2)</f>
        <v>0</v>
      </c>
      <c r="AH2237" s="9"/>
      <c r="AI2237" s="9"/>
      <c r="AJ2237" s="9"/>
      <c r="AK2237" s="10"/>
    </row>
    <row r="2238" spans="1:37" x14ac:dyDescent="0.25">
      <c r="A2238" s="11"/>
      <c r="B2238" s="12"/>
      <c r="C2238" s="12"/>
      <c r="D2238" s="12"/>
      <c r="E2238" s="12"/>
      <c r="F2238" s="12"/>
      <c r="G2238" s="12"/>
      <c r="H2238" s="12"/>
      <c r="I2238" s="12"/>
      <c r="J2238" s="12"/>
      <c r="K2238" s="12"/>
      <c r="L2238" s="12"/>
      <c r="M2238" s="12"/>
      <c r="N2238" s="12"/>
      <c r="O2238" s="14"/>
      <c r="P2238" s="14"/>
      <c r="Q2238" s="14"/>
      <c r="R2238" s="14"/>
      <c r="S2238" s="14"/>
      <c r="T2238" s="14"/>
      <c r="U2238" s="14"/>
      <c r="V2238" s="15">
        <f>ROUND(40,2)</f>
        <v>40</v>
      </c>
      <c r="W2238" s="15"/>
      <c r="X2238" s="15"/>
      <c r="Y2238" s="15"/>
      <c r="Z2238" s="15"/>
      <c r="AA2238" s="15"/>
      <c r="AB2238" s="15">
        <f>ROUND(959.2,2)</f>
        <v>959.2</v>
      </c>
      <c r="AC2238" s="15"/>
      <c r="AD2238" s="15"/>
      <c r="AE2238" s="15"/>
      <c r="AF2238" s="15"/>
      <c r="AG2238" s="15">
        <f>ROUND(0,2)</f>
        <v>0</v>
      </c>
      <c r="AH2238" s="15"/>
      <c r="AI2238" s="15"/>
      <c r="AJ2238" s="15"/>
      <c r="AK2238" s="16"/>
    </row>
    <row r="2239" spans="1:37" x14ac:dyDescent="0.25">
      <c r="A2239" s="11"/>
      <c r="B2239" s="12"/>
      <c r="C2239" s="12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  <c r="N2239" s="12"/>
      <c r="O2239" s="14" t="s">
        <v>73</v>
      </c>
      <c r="P2239" s="14"/>
      <c r="Q2239" s="14"/>
      <c r="R2239" s="14"/>
      <c r="S2239" s="14"/>
      <c r="T2239" s="14"/>
      <c r="U2239" s="14"/>
      <c r="V2239" s="12"/>
      <c r="W2239" s="12"/>
      <c r="X2239" s="12"/>
      <c r="Y2239" s="12"/>
      <c r="Z2239" s="12"/>
      <c r="AA2239" s="12"/>
      <c r="AB2239" s="12"/>
      <c r="AC2239" s="12"/>
      <c r="AD2239" s="12"/>
      <c r="AE2239" s="12"/>
      <c r="AF2239" s="12"/>
      <c r="AG2239" s="12"/>
      <c r="AH2239" s="12"/>
      <c r="AI2239" s="12"/>
      <c r="AJ2239" s="12"/>
      <c r="AK2239" s="24"/>
    </row>
    <row r="2240" spans="1:37" x14ac:dyDescent="0.25">
      <c r="A2240" s="2"/>
      <c r="B2240" s="3"/>
      <c r="C2240" s="3"/>
      <c r="D2240" s="3"/>
      <c r="E2240" s="3"/>
      <c r="F2240" s="4"/>
      <c r="G2240" s="2"/>
      <c r="H2240" s="3"/>
      <c r="I2240" s="3"/>
      <c r="J2240" s="3"/>
      <c r="K2240" s="3"/>
      <c r="L2240" s="3"/>
      <c r="M2240" s="3"/>
      <c r="N2240" s="4"/>
      <c r="O2240" s="2"/>
      <c r="P2240" s="3"/>
      <c r="Q2240" s="3"/>
      <c r="R2240" s="3"/>
      <c r="S2240" s="3"/>
      <c r="T2240" s="3"/>
      <c r="U2240" s="4"/>
      <c r="V2240" s="8">
        <f>ROUND(40,2)</f>
        <v>40</v>
      </c>
      <c r="W2240" s="9"/>
      <c r="X2240" s="9"/>
      <c r="Y2240" s="9"/>
      <c r="Z2240" s="9"/>
      <c r="AA2240" s="10"/>
      <c r="AB2240" s="8">
        <f>ROUND(980,2)</f>
        <v>980</v>
      </c>
      <c r="AC2240" s="9"/>
      <c r="AD2240" s="9"/>
      <c r="AE2240" s="9"/>
      <c r="AF2240" s="10"/>
      <c r="AG2240" s="8">
        <f>ROUND(0,2)</f>
        <v>0</v>
      </c>
      <c r="AH2240" s="9"/>
      <c r="AI2240" s="9"/>
      <c r="AJ2240" s="9"/>
      <c r="AK2240" s="10"/>
    </row>
    <row r="2241" spans="1:37" x14ac:dyDescent="0.25">
      <c r="A2241" s="11"/>
      <c r="B2241" s="12"/>
      <c r="C2241" s="12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  <c r="N2241" s="12"/>
      <c r="O2241" s="14"/>
      <c r="P2241" s="14"/>
      <c r="Q2241" s="14"/>
      <c r="R2241" s="14"/>
      <c r="S2241" s="14"/>
      <c r="T2241" s="14"/>
      <c r="U2241" s="14"/>
      <c r="V2241" s="15">
        <f>ROUND(40,2)</f>
        <v>40</v>
      </c>
      <c r="W2241" s="15"/>
      <c r="X2241" s="15"/>
      <c r="Y2241" s="15"/>
      <c r="Z2241" s="15"/>
      <c r="AA2241" s="15"/>
      <c r="AB2241" s="15">
        <f>ROUND(980,2)</f>
        <v>980</v>
      </c>
      <c r="AC2241" s="15"/>
      <c r="AD2241" s="15"/>
      <c r="AE2241" s="15"/>
      <c r="AF2241" s="15"/>
      <c r="AG2241" s="15">
        <f>ROUND(0,2)</f>
        <v>0</v>
      </c>
      <c r="AH2241" s="15"/>
      <c r="AI2241" s="15"/>
      <c r="AJ2241" s="15"/>
      <c r="AK2241" s="16"/>
    </row>
    <row r="2242" spans="1:37" x14ac:dyDescent="0.25">
      <c r="A2242" s="11"/>
      <c r="B2242" s="12"/>
      <c r="C2242" s="12"/>
      <c r="D2242" s="12"/>
      <c r="E2242" s="12"/>
      <c r="F2242" s="12"/>
      <c r="G2242" s="12"/>
      <c r="H2242" s="12"/>
      <c r="I2242" s="12"/>
      <c r="J2242" s="12"/>
      <c r="K2242" s="12"/>
      <c r="L2242" s="12"/>
      <c r="M2242" s="12"/>
      <c r="N2242" s="12"/>
      <c r="O2242" s="14" t="s">
        <v>78</v>
      </c>
      <c r="P2242" s="14"/>
      <c r="Q2242" s="14"/>
      <c r="R2242" s="14"/>
      <c r="S2242" s="14"/>
      <c r="T2242" s="14"/>
      <c r="U2242" s="14"/>
      <c r="V2242" s="12"/>
      <c r="W2242" s="12"/>
      <c r="X2242" s="12"/>
      <c r="Y2242" s="12"/>
      <c r="Z2242" s="12"/>
      <c r="AA2242" s="12"/>
      <c r="AB2242" s="12"/>
      <c r="AC2242" s="12"/>
      <c r="AD2242" s="12"/>
      <c r="AE2242" s="12"/>
      <c r="AF2242" s="12"/>
      <c r="AG2242" s="12"/>
      <c r="AH2242" s="12"/>
      <c r="AI2242" s="12"/>
      <c r="AJ2242" s="12"/>
      <c r="AK2242" s="24"/>
    </row>
    <row r="2243" spans="1:37" x14ac:dyDescent="0.25">
      <c r="A2243" s="2"/>
      <c r="B2243" s="3"/>
      <c r="C2243" s="3"/>
      <c r="D2243" s="3"/>
      <c r="E2243" s="3"/>
      <c r="F2243" s="4"/>
      <c r="G2243" s="2"/>
      <c r="H2243" s="3"/>
      <c r="I2243" s="3"/>
      <c r="J2243" s="3"/>
      <c r="K2243" s="3"/>
      <c r="L2243" s="3"/>
      <c r="M2243" s="3"/>
      <c r="N2243" s="4"/>
      <c r="O2243" s="2"/>
      <c r="P2243" s="3"/>
      <c r="Q2243" s="3"/>
      <c r="R2243" s="3"/>
      <c r="S2243" s="3"/>
      <c r="T2243" s="3"/>
      <c r="U2243" s="4"/>
      <c r="V2243" s="8">
        <f>ROUND(40,2)</f>
        <v>40</v>
      </c>
      <c r="W2243" s="9"/>
      <c r="X2243" s="9"/>
      <c r="Y2243" s="9"/>
      <c r="Z2243" s="9"/>
      <c r="AA2243" s="10"/>
      <c r="AB2243" s="8">
        <f>ROUND(980,2)</f>
        <v>980</v>
      </c>
      <c r="AC2243" s="9"/>
      <c r="AD2243" s="9"/>
      <c r="AE2243" s="9"/>
      <c r="AF2243" s="10"/>
      <c r="AG2243" s="8">
        <f>ROUND(0,2)</f>
        <v>0</v>
      </c>
      <c r="AH2243" s="9"/>
      <c r="AI2243" s="9"/>
      <c r="AJ2243" s="9"/>
      <c r="AK2243" s="10"/>
    </row>
    <row r="2244" spans="1:37" x14ac:dyDescent="0.25">
      <c r="A2244" s="11"/>
      <c r="B2244" s="12"/>
      <c r="C2244" s="12"/>
      <c r="D2244" s="12"/>
      <c r="E2244" s="12"/>
      <c r="F2244" s="12"/>
      <c r="G2244" s="12"/>
      <c r="H2244" s="12"/>
      <c r="I2244" s="12"/>
      <c r="J2244" s="12"/>
      <c r="K2244" s="12"/>
      <c r="L2244" s="12"/>
      <c r="M2244" s="12"/>
      <c r="N2244" s="12"/>
      <c r="O2244" s="14"/>
      <c r="P2244" s="14"/>
      <c r="Q2244" s="14"/>
      <c r="R2244" s="14"/>
      <c r="S2244" s="14"/>
      <c r="T2244" s="14"/>
      <c r="U2244" s="14"/>
      <c r="V2244" s="15">
        <f>ROUND(40,2)</f>
        <v>40</v>
      </c>
      <c r="W2244" s="15"/>
      <c r="X2244" s="15"/>
      <c r="Y2244" s="15"/>
      <c r="Z2244" s="15"/>
      <c r="AA2244" s="15"/>
      <c r="AB2244" s="15">
        <f>ROUND(980,2)</f>
        <v>980</v>
      </c>
      <c r="AC2244" s="15"/>
      <c r="AD2244" s="15"/>
      <c r="AE2244" s="15"/>
      <c r="AF2244" s="15"/>
      <c r="AG2244" s="15">
        <f>ROUND(0,2)</f>
        <v>0</v>
      </c>
      <c r="AH2244" s="15"/>
      <c r="AI2244" s="15"/>
      <c r="AJ2244" s="15"/>
      <c r="AK2244" s="16"/>
    </row>
    <row r="2245" spans="1:37" x14ac:dyDescent="0.25">
      <c r="A2245" s="11"/>
      <c r="B2245" s="12"/>
      <c r="C2245" s="12"/>
      <c r="D2245" s="12"/>
      <c r="E2245" s="12"/>
      <c r="F2245" s="12"/>
      <c r="G2245" s="12"/>
      <c r="H2245" s="12"/>
      <c r="I2245" s="12"/>
      <c r="J2245" s="12"/>
      <c r="K2245" s="12"/>
      <c r="L2245" s="12"/>
      <c r="M2245" s="12"/>
      <c r="N2245" s="12"/>
      <c r="O2245" s="14" t="s">
        <v>81</v>
      </c>
      <c r="P2245" s="14"/>
      <c r="Q2245" s="14"/>
      <c r="R2245" s="14"/>
      <c r="S2245" s="14"/>
      <c r="T2245" s="14"/>
      <c r="U2245" s="14"/>
      <c r="V2245" s="12"/>
      <c r="W2245" s="12"/>
      <c r="X2245" s="12"/>
      <c r="Y2245" s="12"/>
      <c r="Z2245" s="12"/>
      <c r="AA2245" s="12"/>
      <c r="AB2245" s="12"/>
      <c r="AC2245" s="12"/>
      <c r="AD2245" s="12"/>
      <c r="AE2245" s="12"/>
      <c r="AF2245" s="12"/>
      <c r="AG2245" s="12"/>
      <c r="AH2245" s="12"/>
      <c r="AI2245" s="12"/>
      <c r="AJ2245" s="12"/>
      <c r="AK2245" s="24"/>
    </row>
    <row r="2246" spans="1:37" x14ac:dyDescent="0.25">
      <c r="A2246" s="2"/>
      <c r="B2246" s="3"/>
      <c r="C2246" s="3"/>
      <c r="D2246" s="3"/>
      <c r="E2246" s="3"/>
      <c r="F2246" s="4"/>
      <c r="G2246" s="2"/>
      <c r="H2246" s="3"/>
      <c r="I2246" s="3"/>
      <c r="J2246" s="3"/>
      <c r="K2246" s="3"/>
      <c r="L2246" s="3"/>
      <c r="M2246" s="3"/>
      <c r="N2246" s="4"/>
      <c r="O2246" s="2"/>
      <c r="P2246" s="3"/>
      <c r="Q2246" s="3"/>
      <c r="R2246" s="3"/>
      <c r="S2246" s="3"/>
      <c r="T2246" s="3"/>
      <c r="U2246" s="4"/>
      <c r="V2246" s="8">
        <f>ROUND(40,2)</f>
        <v>40</v>
      </c>
      <c r="W2246" s="9"/>
      <c r="X2246" s="9"/>
      <c r="Y2246" s="9"/>
      <c r="Z2246" s="9"/>
      <c r="AA2246" s="10"/>
      <c r="AB2246" s="8">
        <f>ROUND(980,2)</f>
        <v>980</v>
      </c>
      <c r="AC2246" s="9"/>
      <c r="AD2246" s="9"/>
      <c r="AE2246" s="9"/>
      <c r="AF2246" s="10"/>
      <c r="AG2246" s="8">
        <f>ROUND(0,2)</f>
        <v>0</v>
      </c>
      <c r="AH2246" s="9"/>
      <c r="AI2246" s="9"/>
      <c r="AJ2246" s="9"/>
      <c r="AK2246" s="10"/>
    </row>
    <row r="2247" spans="1:37" x14ac:dyDescent="0.25">
      <c r="A2247" s="11"/>
      <c r="B2247" s="12"/>
      <c r="C2247" s="12"/>
      <c r="D2247" s="12"/>
      <c r="E2247" s="12"/>
      <c r="F2247" s="12"/>
      <c r="G2247" s="12"/>
      <c r="H2247" s="12"/>
      <c r="I2247" s="12"/>
      <c r="J2247" s="12"/>
      <c r="K2247" s="12"/>
      <c r="L2247" s="12"/>
      <c r="M2247" s="12"/>
      <c r="N2247" s="12"/>
      <c r="O2247" s="14"/>
      <c r="P2247" s="14"/>
      <c r="Q2247" s="14"/>
      <c r="R2247" s="14"/>
      <c r="S2247" s="14"/>
      <c r="T2247" s="14"/>
      <c r="U2247" s="14"/>
      <c r="V2247" s="15">
        <f>ROUND(40,2)</f>
        <v>40</v>
      </c>
      <c r="W2247" s="15"/>
      <c r="X2247" s="15"/>
      <c r="Y2247" s="15"/>
      <c r="Z2247" s="15"/>
      <c r="AA2247" s="15"/>
      <c r="AB2247" s="15">
        <f>ROUND(980,2)</f>
        <v>980</v>
      </c>
      <c r="AC2247" s="15"/>
      <c r="AD2247" s="15"/>
      <c r="AE2247" s="15"/>
      <c r="AF2247" s="15"/>
      <c r="AG2247" s="15">
        <f>ROUND(0,2)</f>
        <v>0</v>
      </c>
      <c r="AH2247" s="15"/>
      <c r="AI2247" s="15"/>
      <c r="AJ2247" s="15"/>
      <c r="AK2247" s="16"/>
    </row>
    <row r="2248" spans="1:37" x14ac:dyDescent="0.25">
      <c r="A2248" s="11"/>
      <c r="B2248" s="12"/>
      <c r="C2248" s="12"/>
      <c r="D2248" s="12"/>
      <c r="E2248" s="12"/>
      <c r="F2248" s="12"/>
      <c r="G2248" s="12"/>
      <c r="H2248" s="12"/>
      <c r="I2248" s="12"/>
      <c r="J2248" s="12"/>
      <c r="K2248" s="12"/>
      <c r="L2248" s="12"/>
      <c r="M2248" s="12"/>
      <c r="N2248" s="12"/>
      <c r="O2248" s="14" t="s">
        <v>84</v>
      </c>
      <c r="P2248" s="14"/>
      <c r="Q2248" s="14"/>
      <c r="R2248" s="14"/>
      <c r="S2248" s="14"/>
      <c r="T2248" s="14"/>
      <c r="U2248" s="14"/>
      <c r="V2248" s="12"/>
      <c r="W2248" s="12"/>
      <c r="X2248" s="12"/>
      <c r="Y2248" s="12"/>
      <c r="Z2248" s="12"/>
      <c r="AA2248" s="12"/>
      <c r="AB2248" s="12"/>
      <c r="AC2248" s="12"/>
      <c r="AD2248" s="12"/>
      <c r="AE2248" s="12"/>
      <c r="AF2248" s="12"/>
      <c r="AG2248" s="12"/>
      <c r="AH2248" s="12"/>
      <c r="AI2248" s="12"/>
      <c r="AJ2248" s="12"/>
      <c r="AK2248" s="24"/>
    </row>
    <row r="2249" spans="1:37" x14ac:dyDescent="0.25">
      <c r="A2249" s="2"/>
      <c r="B2249" s="3"/>
      <c r="C2249" s="3"/>
      <c r="D2249" s="3"/>
      <c r="E2249" s="3"/>
      <c r="F2249" s="4"/>
      <c r="G2249" s="2"/>
      <c r="H2249" s="3"/>
      <c r="I2249" s="3"/>
      <c r="J2249" s="3"/>
      <c r="K2249" s="3"/>
      <c r="L2249" s="3"/>
      <c r="M2249" s="3"/>
      <c r="N2249" s="4"/>
      <c r="O2249" s="2"/>
      <c r="P2249" s="3"/>
      <c r="Q2249" s="3"/>
      <c r="R2249" s="3"/>
      <c r="S2249" s="3"/>
      <c r="T2249" s="3"/>
      <c r="U2249" s="4"/>
      <c r="V2249" s="8">
        <f>ROUND(40,2)</f>
        <v>40</v>
      </c>
      <c r="W2249" s="9"/>
      <c r="X2249" s="9"/>
      <c r="Y2249" s="9"/>
      <c r="Z2249" s="9"/>
      <c r="AA2249" s="10"/>
      <c r="AB2249" s="8">
        <f>ROUND(959.2,2)</f>
        <v>959.2</v>
      </c>
      <c r="AC2249" s="9"/>
      <c r="AD2249" s="9"/>
      <c r="AE2249" s="9"/>
      <c r="AF2249" s="10"/>
      <c r="AG2249" s="8">
        <f>ROUND(0,2)</f>
        <v>0</v>
      </c>
      <c r="AH2249" s="9"/>
      <c r="AI2249" s="9"/>
      <c r="AJ2249" s="9"/>
      <c r="AK2249" s="10"/>
    </row>
    <row r="2250" spans="1:37" x14ac:dyDescent="0.25">
      <c r="A2250" s="11"/>
      <c r="B2250" s="12"/>
      <c r="C2250" s="12"/>
      <c r="D2250" s="12"/>
      <c r="E2250" s="12"/>
      <c r="F2250" s="12"/>
      <c r="G2250" s="12"/>
      <c r="H2250" s="12"/>
      <c r="I2250" s="12"/>
      <c r="J2250" s="12"/>
      <c r="K2250" s="12"/>
      <c r="L2250" s="12"/>
      <c r="M2250" s="12"/>
      <c r="N2250" s="12"/>
      <c r="O2250" s="14"/>
      <c r="P2250" s="14"/>
      <c r="Q2250" s="14"/>
      <c r="R2250" s="14"/>
      <c r="S2250" s="14"/>
      <c r="T2250" s="14"/>
      <c r="U2250" s="14"/>
      <c r="V2250" s="15">
        <f>ROUND(40,2)</f>
        <v>40</v>
      </c>
      <c r="W2250" s="15"/>
      <c r="X2250" s="15"/>
      <c r="Y2250" s="15"/>
      <c r="Z2250" s="15"/>
      <c r="AA2250" s="15"/>
      <c r="AB2250" s="15">
        <f>ROUND(959.2,2)</f>
        <v>959.2</v>
      </c>
      <c r="AC2250" s="15"/>
      <c r="AD2250" s="15"/>
      <c r="AE2250" s="15"/>
      <c r="AF2250" s="15"/>
      <c r="AG2250" s="15">
        <f>ROUND(0,2)</f>
        <v>0</v>
      </c>
      <c r="AH2250" s="15"/>
      <c r="AI2250" s="15"/>
      <c r="AJ2250" s="15"/>
      <c r="AK2250" s="16"/>
    </row>
    <row r="2251" spans="1:37" x14ac:dyDescent="0.25">
      <c r="A2251" s="11"/>
      <c r="B2251" s="12"/>
      <c r="C2251" s="12"/>
      <c r="D2251" s="12"/>
      <c r="E2251" s="12"/>
      <c r="F2251" s="12"/>
      <c r="G2251" s="12"/>
      <c r="H2251" s="12"/>
      <c r="I2251" s="12"/>
      <c r="J2251" s="12"/>
      <c r="K2251" s="12"/>
      <c r="L2251" s="12"/>
      <c r="M2251" s="12"/>
      <c r="N2251" s="12"/>
      <c r="O2251" s="14" t="s">
        <v>86</v>
      </c>
      <c r="P2251" s="14"/>
      <c r="Q2251" s="14"/>
      <c r="R2251" s="14"/>
      <c r="S2251" s="14"/>
      <c r="T2251" s="14"/>
      <c r="U2251" s="14"/>
      <c r="V2251" s="12"/>
      <c r="W2251" s="12"/>
      <c r="X2251" s="12"/>
      <c r="Y2251" s="12"/>
      <c r="Z2251" s="12"/>
      <c r="AA2251" s="12"/>
      <c r="AB2251" s="12"/>
      <c r="AC2251" s="12"/>
      <c r="AD2251" s="12"/>
      <c r="AE2251" s="12"/>
      <c r="AF2251" s="12"/>
      <c r="AG2251" s="12"/>
      <c r="AH2251" s="12"/>
      <c r="AI2251" s="12"/>
      <c r="AJ2251" s="12"/>
      <c r="AK2251" s="24"/>
    </row>
    <row r="2252" spans="1:37" x14ac:dyDescent="0.25">
      <c r="A2252" s="2"/>
      <c r="B2252" s="3"/>
      <c r="C2252" s="3"/>
      <c r="D2252" s="3"/>
      <c r="E2252" s="3"/>
      <c r="F2252" s="4"/>
      <c r="G2252" s="2"/>
      <c r="H2252" s="3"/>
      <c r="I2252" s="3"/>
      <c r="J2252" s="3"/>
      <c r="K2252" s="3"/>
      <c r="L2252" s="3"/>
      <c r="M2252" s="3"/>
      <c r="N2252" s="4"/>
      <c r="O2252" s="2"/>
      <c r="P2252" s="3"/>
      <c r="Q2252" s="3"/>
      <c r="R2252" s="3"/>
      <c r="S2252" s="3"/>
      <c r="T2252" s="3"/>
      <c r="U2252" s="4"/>
      <c r="V2252" s="8">
        <f>ROUND(40,2)</f>
        <v>40</v>
      </c>
      <c r="W2252" s="9"/>
      <c r="X2252" s="9"/>
      <c r="Y2252" s="9"/>
      <c r="Z2252" s="9"/>
      <c r="AA2252" s="10"/>
      <c r="AB2252" s="8">
        <f>ROUND(980,2)</f>
        <v>980</v>
      </c>
      <c r="AC2252" s="9"/>
      <c r="AD2252" s="9"/>
      <c r="AE2252" s="9"/>
      <c r="AF2252" s="10"/>
      <c r="AG2252" s="8">
        <f>ROUND(0,2)</f>
        <v>0</v>
      </c>
      <c r="AH2252" s="9"/>
      <c r="AI2252" s="9"/>
      <c r="AJ2252" s="9"/>
      <c r="AK2252" s="10"/>
    </row>
    <row r="2253" spans="1:37" x14ac:dyDescent="0.25">
      <c r="A2253" s="11"/>
      <c r="B2253" s="12"/>
      <c r="C2253" s="12"/>
      <c r="D2253" s="12"/>
      <c r="E2253" s="12"/>
      <c r="F2253" s="12"/>
      <c r="G2253" s="12"/>
      <c r="H2253" s="12"/>
      <c r="I2253" s="12"/>
      <c r="J2253" s="12"/>
      <c r="K2253" s="12"/>
      <c r="L2253" s="12"/>
      <c r="M2253" s="12"/>
      <c r="N2253" s="12"/>
      <c r="O2253" s="14"/>
      <c r="P2253" s="14"/>
      <c r="Q2253" s="14"/>
      <c r="R2253" s="14"/>
      <c r="S2253" s="14"/>
      <c r="T2253" s="14"/>
      <c r="U2253" s="14"/>
      <c r="V2253" s="15">
        <f>ROUND(40,2)</f>
        <v>40</v>
      </c>
      <c r="W2253" s="15"/>
      <c r="X2253" s="15"/>
      <c r="Y2253" s="15"/>
      <c r="Z2253" s="15"/>
      <c r="AA2253" s="15"/>
      <c r="AB2253" s="15">
        <f>ROUND(980,2)</f>
        <v>980</v>
      </c>
      <c r="AC2253" s="15"/>
      <c r="AD2253" s="15"/>
      <c r="AE2253" s="15"/>
      <c r="AF2253" s="15"/>
      <c r="AG2253" s="15">
        <f>ROUND(0,2)</f>
        <v>0</v>
      </c>
      <c r="AH2253" s="15"/>
      <c r="AI2253" s="15"/>
      <c r="AJ2253" s="15"/>
      <c r="AK2253" s="16"/>
    </row>
    <row r="2254" spans="1:37" x14ac:dyDescent="0.25">
      <c r="A2254" s="11"/>
      <c r="B2254" s="12"/>
      <c r="C2254" s="12"/>
      <c r="D2254" s="12"/>
      <c r="E2254" s="12"/>
      <c r="F2254" s="12"/>
      <c r="G2254" s="12"/>
      <c r="H2254" s="12"/>
      <c r="I2254" s="12"/>
      <c r="J2254" s="12"/>
      <c r="K2254" s="12"/>
      <c r="L2254" s="12"/>
      <c r="M2254" s="12"/>
      <c r="N2254" s="12"/>
      <c r="O2254" s="14" t="s">
        <v>88</v>
      </c>
      <c r="P2254" s="14"/>
      <c r="Q2254" s="14"/>
      <c r="R2254" s="14"/>
      <c r="S2254" s="14"/>
      <c r="T2254" s="14"/>
      <c r="U2254" s="14"/>
      <c r="V2254" s="12"/>
      <c r="W2254" s="12"/>
      <c r="X2254" s="12"/>
      <c r="Y2254" s="12"/>
      <c r="Z2254" s="12"/>
      <c r="AA2254" s="12"/>
      <c r="AB2254" s="12"/>
      <c r="AC2254" s="12"/>
      <c r="AD2254" s="12"/>
      <c r="AE2254" s="12"/>
      <c r="AF2254" s="12"/>
      <c r="AG2254" s="12"/>
      <c r="AH2254" s="12"/>
      <c r="AI2254" s="12"/>
      <c r="AJ2254" s="12"/>
      <c r="AK2254" s="24"/>
    </row>
    <row r="2255" spans="1:37" x14ac:dyDescent="0.25">
      <c r="A2255" s="2"/>
      <c r="B2255" s="3"/>
      <c r="C2255" s="3"/>
      <c r="D2255" s="3"/>
      <c r="E2255" s="3"/>
      <c r="F2255" s="4"/>
      <c r="G2255" s="2"/>
      <c r="H2255" s="3"/>
      <c r="I2255" s="3"/>
      <c r="J2255" s="3"/>
      <c r="K2255" s="3"/>
      <c r="L2255" s="3"/>
      <c r="M2255" s="3"/>
      <c r="N2255" s="4"/>
      <c r="O2255" s="2"/>
      <c r="P2255" s="3"/>
      <c r="Q2255" s="3"/>
      <c r="R2255" s="3"/>
      <c r="S2255" s="3"/>
      <c r="T2255" s="3"/>
      <c r="U2255" s="4"/>
      <c r="V2255" s="8">
        <f>ROUND(40,2)</f>
        <v>40</v>
      </c>
      <c r="W2255" s="9"/>
      <c r="X2255" s="9"/>
      <c r="Y2255" s="9"/>
      <c r="Z2255" s="9"/>
      <c r="AA2255" s="10"/>
      <c r="AB2255" s="8">
        <f>ROUND(1036.8,2)</f>
        <v>1036.8</v>
      </c>
      <c r="AC2255" s="9"/>
      <c r="AD2255" s="9"/>
      <c r="AE2255" s="9"/>
      <c r="AF2255" s="10"/>
      <c r="AG2255" s="8">
        <f>ROUND(0,2)</f>
        <v>0</v>
      </c>
      <c r="AH2255" s="9"/>
      <c r="AI2255" s="9"/>
      <c r="AJ2255" s="9"/>
      <c r="AK2255" s="10"/>
    </row>
    <row r="2256" spans="1:37" x14ac:dyDescent="0.25">
      <c r="A2256" s="11"/>
      <c r="B2256" s="12"/>
      <c r="C2256" s="12"/>
      <c r="D2256" s="12"/>
      <c r="E2256" s="12"/>
      <c r="F2256" s="12"/>
      <c r="G2256" s="12"/>
      <c r="H2256" s="12"/>
      <c r="I2256" s="12"/>
      <c r="J2256" s="12"/>
      <c r="K2256" s="12"/>
      <c r="L2256" s="12"/>
      <c r="M2256" s="12"/>
      <c r="N2256" s="12"/>
      <c r="O2256" s="14"/>
      <c r="P2256" s="14"/>
      <c r="Q2256" s="14"/>
      <c r="R2256" s="14"/>
      <c r="S2256" s="14"/>
      <c r="T2256" s="14"/>
      <c r="U2256" s="14"/>
      <c r="V2256" s="15">
        <f>ROUND(40,2)</f>
        <v>40</v>
      </c>
      <c r="W2256" s="15"/>
      <c r="X2256" s="15"/>
      <c r="Y2256" s="15"/>
      <c r="Z2256" s="15"/>
      <c r="AA2256" s="15"/>
      <c r="AB2256" s="15">
        <f>ROUND(1036.8,2)</f>
        <v>1036.8</v>
      </c>
      <c r="AC2256" s="15"/>
      <c r="AD2256" s="15"/>
      <c r="AE2256" s="15"/>
      <c r="AF2256" s="15"/>
      <c r="AG2256" s="15">
        <f>ROUND(0,2)</f>
        <v>0</v>
      </c>
      <c r="AH2256" s="15"/>
      <c r="AI2256" s="15"/>
      <c r="AJ2256" s="15"/>
      <c r="AK2256" s="16"/>
    </row>
    <row r="2257" spans="1:37" x14ac:dyDescent="0.25">
      <c r="A2257" s="11"/>
      <c r="B2257" s="12"/>
      <c r="C2257" s="12"/>
      <c r="D2257" s="12"/>
      <c r="E2257" s="12"/>
      <c r="F2257" s="12"/>
      <c r="G2257" s="12"/>
      <c r="H2257" s="12"/>
      <c r="I2257" s="12"/>
      <c r="J2257" s="12"/>
      <c r="K2257" s="12"/>
      <c r="L2257" s="12"/>
      <c r="M2257" s="12"/>
      <c r="N2257" s="12"/>
      <c r="O2257" s="14" t="s">
        <v>89</v>
      </c>
      <c r="P2257" s="14"/>
      <c r="Q2257" s="14"/>
      <c r="R2257" s="14"/>
      <c r="S2257" s="14"/>
      <c r="T2257" s="14"/>
      <c r="U2257" s="14"/>
      <c r="V2257" s="12"/>
      <c r="W2257" s="12"/>
      <c r="X2257" s="12"/>
      <c r="Y2257" s="12"/>
      <c r="Z2257" s="12"/>
      <c r="AA2257" s="12"/>
      <c r="AB2257" s="12"/>
      <c r="AC2257" s="12"/>
      <c r="AD2257" s="12"/>
      <c r="AE2257" s="12"/>
      <c r="AF2257" s="12"/>
      <c r="AG2257" s="12"/>
      <c r="AH2257" s="12"/>
      <c r="AI2257" s="12"/>
      <c r="AJ2257" s="12"/>
      <c r="AK2257" s="24"/>
    </row>
    <row r="2258" spans="1:37" x14ac:dyDescent="0.25">
      <c r="A2258" s="2"/>
      <c r="B2258" s="3"/>
      <c r="C2258" s="3"/>
      <c r="D2258" s="3"/>
      <c r="E2258" s="3"/>
      <c r="F2258" s="4"/>
      <c r="G2258" s="2"/>
      <c r="H2258" s="3"/>
      <c r="I2258" s="3"/>
      <c r="J2258" s="3"/>
      <c r="K2258" s="3"/>
      <c r="L2258" s="3"/>
      <c r="M2258" s="3"/>
      <c r="N2258" s="4"/>
      <c r="O2258" s="2"/>
      <c r="P2258" s="3"/>
      <c r="Q2258" s="3"/>
      <c r="R2258" s="3"/>
      <c r="S2258" s="3"/>
      <c r="T2258" s="3"/>
      <c r="U2258" s="4"/>
      <c r="V2258" s="8">
        <f>ROUND(40,2)</f>
        <v>40</v>
      </c>
      <c r="W2258" s="9"/>
      <c r="X2258" s="9"/>
      <c r="Y2258" s="9"/>
      <c r="Z2258" s="9"/>
      <c r="AA2258" s="10"/>
      <c r="AB2258" s="8">
        <f>ROUND(959.2,2)</f>
        <v>959.2</v>
      </c>
      <c r="AC2258" s="9"/>
      <c r="AD2258" s="9"/>
      <c r="AE2258" s="9"/>
      <c r="AF2258" s="10"/>
      <c r="AG2258" s="8">
        <f>ROUND(0,2)</f>
        <v>0</v>
      </c>
      <c r="AH2258" s="9"/>
      <c r="AI2258" s="9"/>
      <c r="AJ2258" s="9"/>
      <c r="AK2258" s="10"/>
    </row>
    <row r="2259" spans="1:37" x14ac:dyDescent="0.25">
      <c r="A2259" s="11"/>
      <c r="B2259" s="12"/>
      <c r="C2259" s="12"/>
      <c r="D2259" s="12"/>
      <c r="E2259" s="12"/>
      <c r="F2259" s="12"/>
      <c r="G2259" s="12"/>
      <c r="H2259" s="12"/>
      <c r="I2259" s="12"/>
      <c r="J2259" s="12"/>
      <c r="K2259" s="12"/>
      <c r="L2259" s="12"/>
      <c r="M2259" s="12"/>
      <c r="N2259" s="12"/>
      <c r="O2259" s="14"/>
      <c r="P2259" s="14"/>
      <c r="Q2259" s="14"/>
      <c r="R2259" s="14"/>
      <c r="S2259" s="14"/>
      <c r="T2259" s="14"/>
      <c r="U2259" s="14"/>
      <c r="V2259" s="15">
        <f>ROUND(40,2)</f>
        <v>40</v>
      </c>
      <c r="W2259" s="15"/>
      <c r="X2259" s="15"/>
      <c r="Y2259" s="15"/>
      <c r="Z2259" s="15"/>
      <c r="AA2259" s="15"/>
      <c r="AB2259" s="15">
        <f>ROUND(959.2,2)</f>
        <v>959.2</v>
      </c>
      <c r="AC2259" s="15"/>
      <c r="AD2259" s="15"/>
      <c r="AE2259" s="15"/>
      <c r="AF2259" s="15"/>
      <c r="AG2259" s="15">
        <f>ROUND(0,2)</f>
        <v>0</v>
      </c>
      <c r="AH2259" s="15"/>
      <c r="AI2259" s="15"/>
      <c r="AJ2259" s="15"/>
      <c r="AK2259" s="16"/>
    </row>
    <row r="2260" spans="1:37" x14ac:dyDescent="0.25">
      <c r="A2260" s="11"/>
      <c r="B2260" s="12"/>
      <c r="C2260" s="12"/>
      <c r="D2260" s="12"/>
      <c r="E2260" s="12"/>
      <c r="F2260" s="12"/>
      <c r="G2260" s="12"/>
      <c r="H2260" s="12"/>
      <c r="I2260" s="12"/>
      <c r="J2260" s="12"/>
      <c r="K2260" s="12"/>
      <c r="L2260" s="12"/>
      <c r="M2260" s="12"/>
      <c r="N2260" s="12"/>
      <c r="O2260" s="14" t="s">
        <v>92</v>
      </c>
      <c r="P2260" s="14"/>
      <c r="Q2260" s="14"/>
      <c r="R2260" s="14"/>
      <c r="S2260" s="14"/>
      <c r="T2260" s="14"/>
      <c r="U2260" s="14"/>
      <c r="V2260" s="12"/>
      <c r="W2260" s="12"/>
      <c r="X2260" s="12"/>
      <c r="Y2260" s="12"/>
      <c r="Z2260" s="12"/>
      <c r="AA2260" s="12"/>
      <c r="AB2260" s="12"/>
      <c r="AC2260" s="12"/>
      <c r="AD2260" s="12"/>
      <c r="AE2260" s="12"/>
      <c r="AF2260" s="12"/>
      <c r="AG2260" s="12"/>
      <c r="AH2260" s="12"/>
      <c r="AI2260" s="12"/>
      <c r="AJ2260" s="12"/>
      <c r="AK2260" s="24"/>
    </row>
    <row r="2261" spans="1:37" x14ac:dyDescent="0.25">
      <c r="A2261" s="2"/>
      <c r="B2261" s="3"/>
      <c r="C2261" s="3"/>
      <c r="D2261" s="3"/>
      <c r="E2261" s="3"/>
      <c r="F2261" s="4"/>
      <c r="G2261" s="2"/>
      <c r="H2261" s="3"/>
      <c r="I2261" s="3"/>
      <c r="J2261" s="3"/>
      <c r="K2261" s="3"/>
      <c r="L2261" s="3"/>
      <c r="M2261" s="3"/>
      <c r="N2261" s="4"/>
      <c r="O2261" s="2"/>
      <c r="P2261" s="3"/>
      <c r="Q2261" s="3"/>
      <c r="R2261" s="3"/>
      <c r="S2261" s="3"/>
      <c r="T2261" s="3"/>
      <c r="U2261" s="4"/>
      <c r="V2261" s="8">
        <f>ROUND(40,2)</f>
        <v>40</v>
      </c>
      <c r="W2261" s="9"/>
      <c r="X2261" s="9"/>
      <c r="Y2261" s="9"/>
      <c r="Z2261" s="9"/>
      <c r="AA2261" s="10"/>
      <c r="AB2261" s="8">
        <f>ROUND(980,2)</f>
        <v>980</v>
      </c>
      <c r="AC2261" s="9"/>
      <c r="AD2261" s="9"/>
      <c r="AE2261" s="9"/>
      <c r="AF2261" s="10"/>
      <c r="AG2261" s="8">
        <f>ROUND(0,2)</f>
        <v>0</v>
      </c>
      <c r="AH2261" s="9"/>
      <c r="AI2261" s="9"/>
      <c r="AJ2261" s="9"/>
      <c r="AK2261" s="10"/>
    </row>
    <row r="2262" spans="1:37" x14ac:dyDescent="0.25">
      <c r="A2262" s="11"/>
      <c r="B2262" s="12"/>
      <c r="C2262" s="12"/>
      <c r="D2262" s="12"/>
      <c r="E2262" s="12"/>
      <c r="F2262" s="12"/>
      <c r="G2262" s="12"/>
      <c r="H2262" s="12"/>
      <c r="I2262" s="12"/>
      <c r="J2262" s="12"/>
      <c r="K2262" s="12"/>
      <c r="L2262" s="12"/>
      <c r="M2262" s="12"/>
      <c r="N2262" s="12"/>
      <c r="O2262" s="14"/>
      <c r="P2262" s="14"/>
      <c r="Q2262" s="14"/>
      <c r="R2262" s="14"/>
      <c r="S2262" s="14"/>
      <c r="T2262" s="14"/>
      <c r="U2262" s="14"/>
      <c r="V2262" s="15">
        <f>ROUND(40,2)</f>
        <v>40</v>
      </c>
      <c r="W2262" s="15"/>
      <c r="X2262" s="15"/>
      <c r="Y2262" s="15"/>
      <c r="Z2262" s="15"/>
      <c r="AA2262" s="15"/>
      <c r="AB2262" s="15">
        <f>ROUND(980,2)</f>
        <v>980</v>
      </c>
      <c r="AC2262" s="15"/>
      <c r="AD2262" s="15"/>
      <c r="AE2262" s="15"/>
      <c r="AF2262" s="15"/>
      <c r="AG2262" s="15">
        <f>ROUND(0,2)</f>
        <v>0</v>
      </c>
      <c r="AH2262" s="15"/>
      <c r="AI2262" s="15"/>
      <c r="AJ2262" s="15"/>
      <c r="AK2262" s="16"/>
    </row>
    <row r="2263" spans="1:37" x14ac:dyDescent="0.25">
      <c r="A2263" s="11"/>
      <c r="B2263" s="12"/>
      <c r="C2263" s="12"/>
      <c r="D2263" s="12"/>
      <c r="E2263" s="12"/>
      <c r="F2263" s="12"/>
      <c r="G2263" s="12"/>
      <c r="H2263" s="12"/>
      <c r="I2263" s="12"/>
      <c r="J2263" s="12"/>
      <c r="K2263" s="12"/>
      <c r="L2263" s="12"/>
      <c r="M2263" s="12"/>
      <c r="N2263" s="12"/>
      <c r="O2263" s="14" t="s">
        <v>94</v>
      </c>
      <c r="P2263" s="14"/>
      <c r="Q2263" s="14"/>
      <c r="R2263" s="14"/>
      <c r="S2263" s="14"/>
      <c r="T2263" s="14"/>
      <c r="U2263" s="14"/>
      <c r="V2263" s="12"/>
      <c r="W2263" s="12"/>
      <c r="X2263" s="12"/>
      <c r="Y2263" s="12"/>
      <c r="Z2263" s="12"/>
      <c r="AA2263" s="12"/>
      <c r="AB2263" s="12"/>
      <c r="AC2263" s="12"/>
      <c r="AD2263" s="12"/>
      <c r="AE2263" s="12"/>
      <c r="AF2263" s="12"/>
      <c r="AG2263" s="12"/>
      <c r="AH2263" s="12"/>
      <c r="AI2263" s="12"/>
      <c r="AJ2263" s="12"/>
      <c r="AK2263" s="24"/>
    </row>
    <row r="2264" spans="1:37" x14ac:dyDescent="0.25">
      <c r="A2264" s="2"/>
      <c r="B2264" s="3"/>
      <c r="C2264" s="3"/>
      <c r="D2264" s="3"/>
      <c r="E2264" s="3"/>
      <c r="F2264" s="4"/>
      <c r="G2264" s="2"/>
      <c r="H2264" s="3"/>
      <c r="I2264" s="3"/>
      <c r="J2264" s="3"/>
      <c r="K2264" s="3"/>
      <c r="L2264" s="3"/>
      <c r="M2264" s="3"/>
      <c r="N2264" s="4"/>
      <c r="O2264" s="2"/>
      <c r="P2264" s="3"/>
      <c r="Q2264" s="3"/>
      <c r="R2264" s="3"/>
      <c r="S2264" s="3"/>
      <c r="T2264" s="3"/>
      <c r="U2264" s="4"/>
      <c r="V2264" s="8">
        <f>ROUND(40,2)</f>
        <v>40</v>
      </c>
      <c r="W2264" s="9"/>
      <c r="X2264" s="9"/>
      <c r="Y2264" s="9"/>
      <c r="Z2264" s="9"/>
      <c r="AA2264" s="10"/>
      <c r="AB2264" s="8">
        <f>ROUND(986.8,2)</f>
        <v>986.8</v>
      </c>
      <c r="AC2264" s="9"/>
      <c r="AD2264" s="9"/>
      <c r="AE2264" s="9"/>
      <c r="AF2264" s="10"/>
      <c r="AG2264" s="8">
        <f>ROUND(0,2)</f>
        <v>0</v>
      </c>
      <c r="AH2264" s="9"/>
      <c r="AI2264" s="9"/>
      <c r="AJ2264" s="9"/>
      <c r="AK2264" s="10"/>
    </row>
    <row r="2265" spans="1:37" x14ac:dyDescent="0.25">
      <c r="A2265" s="11"/>
      <c r="B2265" s="12"/>
      <c r="C2265" s="12"/>
      <c r="D2265" s="12"/>
      <c r="E2265" s="12"/>
      <c r="F2265" s="12"/>
      <c r="G2265" s="12"/>
      <c r="H2265" s="12"/>
      <c r="I2265" s="12"/>
      <c r="J2265" s="12"/>
      <c r="K2265" s="12"/>
      <c r="L2265" s="12"/>
      <c r="M2265" s="12"/>
      <c r="N2265" s="12"/>
      <c r="O2265" s="14"/>
      <c r="P2265" s="14"/>
      <c r="Q2265" s="14"/>
      <c r="R2265" s="14"/>
      <c r="S2265" s="14"/>
      <c r="T2265" s="14"/>
      <c r="U2265" s="14"/>
      <c r="V2265" s="15">
        <f>ROUND(40,2)</f>
        <v>40</v>
      </c>
      <c r="W2265" s="15"/>
      <c r="X2265" s="15"/>
      <c r="Y2265" s="15"/>
      <c r="Z2265" s="15"/>
      <c r="AA2265" s="15"/>
      <c r="AB2265" s="15">
        <f>ROUND(986.8,2)</f>
        <v>986.8</v>
      </c>
      <c r="AC2265" s="15"/>
      <c r="AD2265" s="15"/>
      <c r="AE2265" s="15"/>
      <c r="AF2265" s="15"/>
      <c r="AG2265" s="15">
        <f>ROUND(0,2)</f>
        <v>0</v>
      </c>
      <c r="AH2265" s="15"/>
      <c r="AI2265" s="15"/>
      <c r="AJ2265" s="15"/>
      <c r="AK2265" s="16"/>
    </row>
    <row r="2266" spans="1:37" x14ac:dyDescent="0.25">
      <c r="A2266" s="11"/>
      <c r="B2266" s="12"/>
      <c r="C2266" s="12"/>
      <c r="D2266" s="12"/>
      <c r="E2266" s="12"/>
      <c r="F2266" s="12"/>
      <c r="G2266" s="12"/>
      <c r="H2266" s="12"/>
      <c r="I2266" s="12"/>
      <c r="J2266" s="12"/>
      <c r="K2266" s="12"/>
      <c r="L2266" s="12"/>
      <c r="M2266" s="12"/>
      <c r="N2266" s="12"/>
      <c r="O2266" s="14" t="s">
        <v>97</v>
      </c>
      <c r="P2266" s="14"/>
      <c r="Q2266" s="14"/>
      <c r="R2266" s="14"/>
      <c r="S2266" s="14"/>
      <c r="T2266" s="14"/>
      <c r="U2266" s="14"/>
      <c r="V2266" s="12"/>
      <c r="W2266" s="12"/>
      <c r="X2266" s="12"/>
      <c r="Y2266" s="12"/>
      <c r="Z2266" s="12"/>
      <c r="AA2266" s="12"/>
      <c r="AB2266" s="12"/>
      <c r="AC2266" s="12"/>
      <c r="AD2266" s="12"/>
      <c r="AE2266" s="12"/>
      <c r="AF2266" s="12"/>
      <c r="AG2266" s="12"/>
      <c r="AH2266" s="12"/>
      <c r="AI2266" s="12"/>
      <c r="AJ2266" s="12"/>
      <c r="AK2266" s="24"/>
    </row>
    <row r="2267" spans="1:37" x14ac:dyDescent="0.25">
      <c r="A2267" s="2"/>
      <c r="B2267" s="3"/>
      <c r="C2267" s="3"/>
      <c r="D2267" s="3"/>
      <c r="E2267" s="3"/>
      <c r="F2267" s="4"/>
      <c r="G2267" s="2"/>
      <c r="H2267" s="3"/>
      <c r="I2267" s="3"/>
      <c r="J2267" s="3"/>
      <c r="K2267" s="3"/>
      <c r="L2267" s="3"/>
      <c r="M2267" s="3"/>
      <c r="N2267" s="4"/>
      <c r="O2267" s="2"/>
      <c r="P2267" s="3"/>
      <c r="Q2267" s="3"/>
      <c r="R2267" s="3"/>
      <c r="S2267" s="3"/>
      <c r="T2267" s="3"/>
      <c r="U2267" s="4"/>
      <c r="V2267" s="8">
        <f>ROUND(40,2)</f>
        <v>40</v>
      </c>
      <c r="W2267" s="9"/>
      <c r="X2267" s="9"/>
      <c r="Y2267" s="9"/>
      <c r="Z2267" s="9"/>
      <c r="AA2267" s="10"/>
      <c r="AB2267" s="8">
        <f>ROUND(980,2)</f>
        <v>980</v>
      </c>
      <c r="AC2267" s="9"/>
      <c r="AD2267" s="9"/>
      <c r="AE2267" s="9"/>
      <c r="AF2267" s="10"/>
      <c r="AG2267" s="8">
        <f>ROUND(0,2)</f>
        <v>0</v>
      </c>
      <c r="AH2267" s="9"/>
      <c r="AI2267" s="9"/>
      <c r="AJ2267" s="9"/>
      <c r="AK2267" s="10"/>
    </row>
    <row r="2268" spans="1:37" x14ac:dyDescent="0.25">
      <c r="A2268" s="11"/>
      <c r="B2268" s="12"/>
      <c r="C2268" s="12"/>
      <c r="D2268" s="12"/>
      <c r="E2268" s="12"/>
      <c r="F2268" s="12"/>
      <c r="G2268" s="12"/>
      <c r="H2268" s="12"/>
      <c r="I2268" s="12"/>
      <c r="J2268" s="12"/>
      <c r="K2268" s="12"/>
      <c r="L2268" s="12"/>
      <c r="M2268" s="12"/>
      <c r="N2268" s="12"/>
      <c r="O2268" s="14"/>
      <c r="P2268" s="14"/>
      <c r="Q2268" s="14"/>
      <c r="R2268" s="14"/>
      <c r="S2268" s="14"/>
      <c r="T2268" s="14"/>
      <c r="U2268" s="14"/>
      <c r="V2268" s="15">
        <f>ROUND(40,2)</f>
        <v>40</v>
      </c>
      <c r="W2268" s="15"/>
      <c r="X2268" s="15"/>
      <c r="Y2268" s="15"/>
      <c r="Z2268" s="15"/>
      <c r="AA2268" s="15"/>
      <c r="AB2268" s="15">
        <f>ROUND(980,2)</f>
        <v>980</v>
      </c>
      <c r="AC2268" s="15"/>
      <c r="AD2268" s="15"/>
      <c r="AE2268" s="15"/>
      <c r="AF2268" s="15"/>
      <c r="AG2268" s="15">
        <f>ROUND(0,2)</f>
        <v>0</v>
      </c>
      <c r="AH2268" s="15"/>
      <c r="AI2268" s="15"/>
      <c r="AJ2268" s="15"/>
      <c r="AK2268" s="16"/>
    </row>
    <row r="2269" spans="1:37" x14ac:dyDescent="0.25">
      <c r="A2269" s="20"/>
      <c r="B2269" s="21"/>
      <c r="C2269" s="21"/>
      <c r="D2269" s="21"/>
      <c r="E2269" s="21"/>
      <c r="F2269" s="21"/>
      <c r="G2269" s="21" t="s">
        <v>108</v>
      </c>
      <c r="H2269" s="21"/>
      <c r="I2269" s="21"/>
      <c r="J2269" s="21"/>
      <c r="K2269" s="21"/>
      <c r="L2269" s="21"/>
      <c r="M2269" s="21"/>
      <c r="N2269" s="21"/>
      <c r="O2269" s="21"/>
      <c r="P2269" s="21"/>
      <c r="Q2269" s="21"/>
      <c r="R2269" s="21"/>
      <c r="S2269" s="21"/>
      <c r="T2269" s="21"/>
      <c r="U2269" s="21"/>
      <c r="V2269" s="21"/>
      <c r="W2269" s="21"/>
      <c r="X2269" s="21"/>
      <c r="Y2269" s="21"/>
      <c r="Z2269" s="21"/>
      <c r="AA2269" s="21"/>
      <c r="AB2269" s="21"/>
      <c r="AC2269" s="21"/>
      <c r="AD2269" s="21"/>
      <c r="AE2269" s="21"/>
      <c r="AF2269" s="21"/>
      <c r="AG2269" s="21"/>
      <c r="AH2269" s="21"/>
      <c r="AI2269" s="21"/>
      <c r="AJ2269" s="21"/>
      <c r="AK2269" s="22"/>
    </row>
    <row r="2270" spans="1:37" x14ac:dyDescent="0.25">
      <c r="A2270" s="11"/>
      <c r="B2270" s="12"/>
      <c r="C2270" s="12"/>
      <c r="D2270" s="12"/>
      <c r="E2270" s="12"/>
      <c r="F2270" s="12"/>
      <c r="G2270" s="12"/>
      <c r="H2270" s="12"/>
      <c r="I2270" s="12"/>
      <c r="J2270" s="12"/>
      <c r="K2270" s="12"/>
      <c r="L2270" s="12"/>
      <c r="M2270" s="12"/>
      <c r="N2270" s="12"/>
      <c r="O2270" s="14" t="s">
        <v>34</v>
      </c>
      <c r="P2270" s="14"/>
      <c r="Q2270" s="14"/>
      <c r="R2270" s="14"/>
      <c r="S2270" s="14"/>
      <c r="T2270" s="14"/>
      <c r="U2270" s="14"/>
      <c r="V2270" s="12"/>
      <c r="W2270" s="12"/>
      <c r="X2270" s="12"/>
      <c r="Y2270" s="12"/>
      <c r="Z2270" s="12"/>
      <c r="AA2270" s="12"/>
      <c r="AB2270" s="12"/>
      <c r="AC2270" s="12"/>
      <c r="AD2270" s="12"/>
      <c r="AE2270" s="12"/>
      <c r="AF2270" s="12"/>
      <c r="AG2270" s="12"/>
      <c r="AH2270" s="12"/>
      <c r="AI2270" s="12"/>
      <c r="AJ2270" s="12"/>
      <c r="AK2270" s="24"/>
    </row>
    <row r="2271" spans="1:37" x14ac:dyDescent="0.25">
      <c r="A2271" s="2"/>
      <c r="B2271" s="3"/>
      <c r="C2271" s="3"/>
      <c r="D2271" s="3"/>
      <c r="E2271" s="3"/>
      <c r="F2271" s="4"/>
      <c r="G2271" s="2"/>
      <c r="H2271" s="3"/>
      <c r="I2271" s="3"/>
      <c r="J2271" s="3"/>
      <c r="K2271" s="3"/>
      <c r="L2271" s="3"/>
      <c r="M2271" s="3"/>
      <c r="N2271" s="4"/>
      <c r="O2271" s="2"/>
      <c r="P2271" s="3"/>
      <c r="Q2271" s="3"/>
      <c r="R2271" s="3"/>
      <c r="S2271" s="3"/>
      <c r="T2271" s="3"/>
      <c r="U2271" s="4"/>
      <c r="V2271" s="8">
        <f>ROUND(48,2)</f>
        <v>48</v>
      </c>
      <c r="W2271" s="9"/>
      <c r="X2271" s="9"/>
      <c r="Y2271" s="9"/>
      <c r="Z2271" s="9"/>
      <c r="AA2271" s="10"/>
      <c r="AB2271" s="8">
        <f>ROUND(1274,2)</f>
        <v>1274</v>
      </c>
      <c r="AC2271" s="9"/>
      <c r="AD2271" s="9"/>
      <c r="AE2271" s="9"/>
      <c r="AF2271" s="10"/>
      <c r="AG2271" s="8">
        <f>ROUND(0,2)</f>
        <v>0</v>
      </c>
      <c r="AH2271" s="9"/>
      <c r="AI2271" s="9"/>
      <c r="AJ2271" s="9"/>
      <c r="AK2271" s="10"/>
    </row>
    <row r="2272" spans="1:37" x14ac:dyDescent="0.25">
      <c r="A2272" s="11"/>
      <c r="B2272" s="12"/>
      <c r="C2272" s="12"/>
      <c r="D2272" s="12"/>
      <c r="E2272" s="12"/>
      <c r="F2272" s="12"/>
      <c r="G2272" s="12"/>
      <c r="H2272" s="12"/>
      <c r="I2272" s="12"/>
      <c r="J2272" s="12"/>
      <c r="K2272" s="12"/>
      <c r="L2272" s="12"/>
      <c r="M2272" s="12"/>
      <c r="N2272" s="12"/>
      <c r="O2272" s="14"/>
      <c r="P2272" s="14"/>
      <c r="Q2272" s="14"/>
      <c r="R2272" s="14"/>
      <c r="S2272" s="14"/>
      <c r="T2272" s="14"/>
      <c r="U2272" s="14"/>
      <c r="V2272" s="15">
        <f>ROUND(48,2)</f>
        <v>48</v>
      </c>
      <c r="W2272" s="15"/>
      <c r="X2272" s="15"/>
      <c r="Y2272" s="15"/>
      <c r="Z2272" s="15"/>
      <c r="AA2272" s="15"/>
      <c r="AB2272" s="15">
        <f>ROUND(1274,2)</f>
        <v>1274</v>
      </c>
      <c r="AC2272" s="15"/>
      <c r="AD2272" s="15"/>
      <c r="AE2272" s="15"/>
      <c r="AF2272" s="15"/>
      <c r="AG2272" s="15">
        <f>ROUND(0,2)</f>
        <v>0</v>
      </c>
      <c r="AH2272" s="15"/>
      <c r="AI2272" s="15"/>
      <c r="AJ2272" s="15"/>
      <c r="AK2272" s="16"/>
    </row>
    <row r="2273" spans="1:37" x14ac:dyDescent="0.25">
      <c r="A2273" s="11"/>
      <c r="B2273" s="12"/>
      <c r="C2273" s="12"/>
      <c r="D2273" s="12"/>
      <c r="E2273" s="12"/>
      <c r="F2273" s="12"/>
      <c r="G2273" s="12"/>
      <c r="H2273" s="12"/>
      <c r="I2273" s="12"/>
      <c r="J2273" s="12"/>
      <c r="K2273" s="12"/>
      <c r="L2273" s="12"/>
      <c r="M2273" s="12"/>
      <c r="N2273" s="12"/>
      <c r="O2273" s="14" t="s">
        <v>40</v>
      </c>
      <c r="P2273" s="14"/>
      <c r="Q2273" s="14"/>
      <c r="R2273" s="14"/>
      <c r="S2273" s="14"/>
      <c r="T2273" s="14"/>
      <c r="U2273" s="14"/>
      <c r="V2273" s="12"/>
      <c r="W2273" s="12"/>
      <c r="X2273" s="12"/>
      <c r="Y2273" s="12"/>
      <c r="Z2273" s="12"/>
      <c r="AA2273" s="12"/>
      <c r="AB2273" s="12"/>
      <c r="AC2273" s="12"/>
      <c r="AD2273" s="12"/>
      <c r="AE2273" s="12"/>
      <c r="AF2273" s="12"/>
      <c r="AG2273" s="12"/>
      <c r="AH2273" s="12"/>
      <c r="AI2273" s="12"/>
      <c r="AJ2273" s="12"/>
      <c r="AK2273" s="24"/>
    </row>
    <row r="2274" spans="1:37" x14ac:dyDescent="0.25">
      <c r="A2274" s="2"/>
      <c r="B2274" s="3"/>
      <c r="C2274" s="3"/>
      <c r="D2274" s="3"/>
      <c r="E2274" s="3"/>
      <c r="F2274" s="4"/>
      <c r="G2274" s="2"/>
      <c r="H2274" s="3"/>
      <c r="I2274" s="3"/>
      <c r="J2274" s="3"/>
      <c r="K2274" s="3"/>
      <c r="L2274" s="3"/>
      <c r="M2274" s="3"/>
      <c r="N2274" s="4"/>
      <c r="O2274" s="2"/>
      <c r="P2274" s="3"/>
      <c r="Q2274" s="3"/>
      <c r="R2274" s="3"/>
      <c r="S2274" s="3"/>
      <c r="T2274" s="3"/>
      <c r="U2274" s="4"/>
      <c r="V2274" s="8">
        <f>ROUND(56,2)</f>
        <v>56</v>
      </c>
      <c r="W2274" s="9"/>
      <c r="X2274" s="9"/>
      <c r="Y2274" s="9"/>
      <c r="Z2274" s="9"/>
      <c r="AA2274" s="10"/>
      <c r="AB2274" s="8">
        <f>ROUND(1568,2)</f>
        <v>1568</v>
      </c>
      <c r="AC2274" s="9"/>
      <c r="AD2274" s="9"/>
      <c r="AE2274" s="9"/>
      <c r="AF2274" s="10"/>
      <c r="AG2274" s="8">
        <f>ROUND(0,2)</f>
        <v>0</v>
      </c>
      <c r="AH2274" s="9"/>
      <c r="AI2274" s="9"/>
      <c r="AJ2274" s="9"/>
      <c r="AK2274" s="10"/>
    </row>
    <row r="2275" spans="1:37" x14ac:dyDescent="0.25">
      <c r="A2275" s="11"/>
      <c r="B2275" s="12"/>
      <c r="C2275" s="12"/>
      <c r="D2275" s="12"/>
      <c r="E2275" s="12"/>
      <c r="F2275" s="12"/>
      <c r="G2275" s="12"/>
      <c r="H2275" s="12"/>
      <c r="I2275" s="12"/>
      <c r="J2275" s="12"/>
      <c r="K2275" s="12"/>
      <c r="L2275" s="12"/>
      <c r="M2275" s="12"/>
      <c r="N2275" s="12"/>
      <c r="O2275" s="14"/>
      <c r="P2275" s="14"/>
      <c r="Q2275" s="14"/>
      <c r="R2275" s="14"/>
      <c r="S2275" s="14"/>
      <c r="T2275" s="14"/>
      <c r="U2275" s="14"/>
      <c r="V2275" s="15">
        <f>ROUND(56,2)</f>
        <v>56</v>
      </c>
      <c r="W2275" s="15"/>
      <c r="X2275" s="15"/>
      <c r="Y2275" s="15"/>
      <c r="Z2275" s="15"/>
      <c r="AA2275" s="15"/>
      <c r="AB2275" s="15">
        <f>ROUND(1568,2)</f>
        <v>1568</v>
      </c>
      <c r="AC2275" s="15"/>
      <c r="AD2275" s="15"/>
      <c r="AE2275" s="15"/>
      <c r="AF2275" s="15"/>
      <c r="AG2275" s="15">
        <f>ROUND(0,2)</f>
        <v>0</v>
      </c>
      <c r="AH2275" s="15"/>
      <c r="AI2275" s="15"/>
      <c r="AJ2275" s="15"/>
      <c r="AK2275" s="16"/>
    </row>
    <row r="2276" spans="1:37" x14ac:dyDescent="0.25">
      <c r="A2276" s="11"/>
      <c r="B2276" s="12"/>
      <c r="C2276" s="12"/>
      <c r="D2276" s="12"/>
      <c r="E2276" s="12"/>
      <c r="F2276" s="12"/>
      <c r="G2276" s="12"/>
      <c r="H2276" s="12"/>
      <c r="I2276" s="12"/>
      <c r="J2276" s="12"/>
      <c r="K2276" s="12"/>
      <c r="L2276" s="12"/>
      <c r="M2276" s="12"/>
      <c r="N2276" s="12"/>
      <c r="O2276" s="14" t="s">
        <v>42</v>
      </c>
      <c r="P2276" s="14"/>
      <c r="Q2276" s="14"/>
      <c r="R2276" s="14"/>
      <c r="S2276" s="14"/>
      <c r="T2276" s="14"/>
      <c r="U2276" s="14"/>
      <c r="V2276" s="12"/>
      <c r="W2276" s="12"/>
      <c r="X2276" s="12"/>
      <c r="Y2276" s="12"/>
      <c r="Z2276" s="12"/>
      <c r="AA2276" s="12"/>
      <c r="AB2276" s="12"/>
      <c r="AC2276" s="12"/>
      <c r="AD2276" s="12"/>
      <c r="AE2276" s="12"/>
      <c r="AF2276" s="12"/>
      <c r="AG2276" s="12"/>
      <c r="AH2276" s="12"/>
      <c r="AI2276" s="12"/>
      <c r="AJ2276" s="12"/>
      <c r="AK2276" s="24"/>
    </row>
    <row r="2277" spans="1:37" x14ac:dyDescent="0.25">
      <c r="A2277" s="2"/>
      <c r="B2277" s="3"/>
      <c r="C2277" s="3"/>
      <c r="D2277" s="3"/>
      <c r="E2277" s="3"/>
      <c r="F2277" s="4"/>
      <c r="G2277" s="2"/>
      <c r="H2277" s="3"/>
      <c r="I2277" s="3"/>
      <c r="J2277" s="3"/>
      <c r="K2277" s="3"/>
      <c r="L2277" s="3"/>
      <c r="M2277" s="3"/>
      <c r="N2277" s="4"/>
      <c r="O2277" s="2"/>
      <c r="P2277" s="3"/>
      <c r="Q2277" s="3"/>
      <c r="R2277" s="3"/>
      <c r="S2277" s="3"/>
      <c r="T2277" s="3"/>
      <c r="U2277" s="4"/>
      <c r="V2277" s="8">
        <f>ROUND(48,2)</f>
        <v>48</v>
      </c>
      <c r="W2277" s="9"/>
      <c r="X2277" s="9"/>
      <c r="Y2277" s="9"/>
      <c r="Z2277" s="9"/>
      <c r="AA2277" s="10"/>
      <c r="AB2277" s="8">
        <f>ROUND(1274,2)</f>
        <v>1274</v>
      </c>
      <c r="AC2277" s="9"/>
      <c r="AD2277" s="9"/>
      <c r="AE2277" s="9"/>
      <c r="AF2277" s="10"/>
      <c r="AG2277" s="8">
        <f>ROUND(0,2)</f>
        <v>0</v>
      </c>
      <c r="AH2277" s="9"/>
      <c r="AI2277" s="9"/>
      <c r="AJ2277" s="9"/>
      <c r="AK2277" s="10"/>
    </row>
    <row r="2278" spans="1:37" x14ac:dyDescent="0.25">
      <c r="A2278" s="11"/>
      <c r="B2278" s="12"/>
      <c r="C2278" s="12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/>
      <c r="O2278" s="14"/>
      <c r="P2278" s="14"/>
      <c r="Q2278" s="14"/>
      <c r="R2278" s="14"/>
      <c r="S2278" s="14"/>
      <c r="T2278" s="14"/>
      <c r="U2278" s="14"/>
      <c r="V2278" s="15">
        <f>ROUND(48,2)</f>
        <v>48</v>
      </c>
      <c r="W2278" s="15"/>
      <c r="X2278" s="15"/>
      <c r="Y2278" s="15"/>
      <c r="Z2278" s="15"/>
      <c r="AA2278" s="15"/>
      <c r="AB2278" s="15">
        <f>ROUND(1274,2)</f>
        <v>1274</v>
      </c>
      <c r="AC2278" s="15"/>
      <c r="AD2278" s="15"/>
      <c r="AE2278" s="15"/>
      <c r="AF2278" s="15"/>
      <c r="AG2278" s="15">
        <f>ROUND(0,2)</f>
        <v>0</v>
      </c>
      <c r="AH2278" s="15"/>
      <c r="AI2278" s="15"/>
      <c r="AJ2278" s="15"/>
      <c r="AK2278" s="16"/>
    </row>
    <row r="2279" spans="1:37" x14ac:dyDescent="0.25">
      <c r="A2279" s="11"/>
      <c r="B2279" s="12"/>
      <c r="C2279" s="12"/>
      <c r="D2279" s="12"/>
      <c r="E2279" s="12"/>
      <c r="F2279" s="12"/>
      <c r="G2279" s="12"/>
      <c r="H2279" s="12"/>
      <c r="I2279" s="12"/>
      <c r="J2279" s="12"/>
      <c r="K2279" s="12"/>
      <c r="L2279" s="12"/>
      <c r="M2279" s="12"/>
      <c r="N2279" s="12"/>
      <c r="O2279" s="14" t="s">
        <v>44</v>
      </c>
      <c r="P2279" s="14"/>
      <c r="Q2279" s="14"/>
      <c r="R2279" s="14"/>
      <c r="S2279" s="14"/>
      <c r="T2279" s="14"/>
      <c r="U2279" s="14"/>
      <c r="V2279" s="12"/>
      <c r="W2279" s="12"/>
      <c r="X2279" s="12"/>
      <c r="Y2279" s="12"/>
      <c r="Z2279" s="12"/>
      <c r="AA2279" s="12"/>
      <c r="AB2279" s="12"/>
      <c r="AC2279" s="12"/>
      <c r="AD2279" s="12"/>
      <c r="AE2279" s="12"/>
      <c r="AF2279" s="12"/>
      <c r="AG2279" s="12"/>
      <c r="AH2279" s="12"/>
      <c r="AI2279" s="12"/>
      <c r="AJ2279" s="12"/>
      <c r="AK2279" s="24"/>
    </row>
    <row r="2280" spans="1:37" x14ac:dyDescent="0.25">
      <c r="A2280" s="2"/>
      <c r="B2280" s="3"/>
      <c r="C2280" s="3"/>
      <c r="D2280" s="3"/>
      <c r="E2280" s="3"/>
      <c r="F2280" s="4"/>
      <c r="G2280" s="2"/>
      <c r="H2280" s="3"/>
      <c r="I2280" s="3"/>
      <c r="J2280" s="3"/>
      <c r="K2280" s="3"/>
      <c r="L2280" s="3"/>
      <c r="M2280" s="3"/>
      <c r="N2280" s="4"/>
      <c r="O2280" s="2"/>
      <c r="P2280" s="3"/>
      <c r="Q2280" s="3"/>
      <c r="R2280" s="3"/>
      <c r="S2280" s="3"/>
      <c r="T2280" s="3"/>
      <c r="U2280" s="4"/>
      <c r="V2280" s="8">
        <f>ROUND(48.75,2)</f>
        <v>48.75</v>
      </c>
      <c r="W2280" s="9"/>
      <c r="X2280" s="9"/>
      <c r="Y2280" s="9"/>
      <c r="Z2280" s="9"/>
      <c r="AA2280" s="10"/>
      <c r="AB2280" s="8">
        <f>ROUND(1377,2)</f>
        <v>1377</v>
      </c>
      <c r="AC2280" s="9"/>
      <c r="AD2280" s="9"/>
      <c r="AE2280" s="9"/>
      <c r="AF2280" s="10"/>
      <c r="AG2280" s="8">
        <f>ROUND(0,2)</f>
        <v>0</v>
      </c>
      <c r="AH2280" s="9"/>
      <c r="AI2280" s="9"/>
      <c r="AJ2280" s="9"/>
      <c r="AK2280" s="10"/>
    </row>
    <row r="2281" spans="1:37" x14ac:dyDescent="0.25">
      <c r="A2281" s="11"/>
      <c r="B2281" s="12"/>
      <c r="C2281" s="12"/>
      <c r="D2281" s="12"/>
      <c r="E2281" s="12"/>
      <c r="F2281" s="12"/>
      <c r="G2281" s="12"/>
      <c r="H2281" s="12"/>
      <c r="I2281" s="12"/>
      <c r="J2281" s="12"/>
      <c r="K2281" s="12"/>
      <c r="L2281" s="12"/>
      <c r="M2281" s="12"/>
      <c r="N2281" s="12"/>
      <c r="O2281" s="14"/>
      <c r="P2281" s="14"/>
      <c r="Q2281" s="14"/>
      <c r="R2281" s="14"/>
      <c r="S2281" s="14"/>
      <c r="T2281" s="14"/>
      <c r="U2281" s="14"/>
      <c r="V2281" s="15">
        <f>ROUND(48.75,2)</f>
        <v>48.75</v>
      </c>
      <c r="W2281" s="15"/>
      <c r="X2281" s="15"/>
      <c r="Y2281" s="15"/>
      <c r="Z2281" s="15"/>
      <c r="AA2281" s="15"/>
      <c r="AB2281" s="15">
        <f>ROUND(1377,2)</f>
        <v>1377</v>
      </c>
      <c r="AC2281" s="15"/>
      <c r="AD2281" s="15"/>
      <c r="AE2281" s="15"/>
      <c r="AF2281" s="15"/>
      <c r="AG2281" s="15">
        <f>ROUND(0,2)</f>
        <v>0</v>
      </c>
      <c r="AH2281" s="15"/>
      <c r="AI2281" s="15"/>
      <c r="AJ2281" s="15"/>
      <c r="AK2281" s="16"/>
    </row>
    <row r="2282" spans="1:37" x14ac:dyDescent="0.25">
      <c r="A2282" s="11"/>
      <c r="B2282" s="12"/>
      <c r="C2282" s="12"/>
      <c r="D2282" s="12"/>
      <c r="E2282" s="12"/>
      <c r="F2282" s="12"/>
      <c r="G2282" s="12"/>
      <c r="H2282" s="12"/>
      <c r="I2282" s="12"/>
      <c r="J2282" s="12"/>
      <c r="K2282" s="12"/>
      <c r="L2282" s="12"/>
      <c r="M2282" s="12"/>
      <c r="N2282" s="12"/>
      <c r="O2282" s="14" t="s">
        <v>46</v>
      </c>
      <c r="P2282" s="14"/>
      <c r="Q2282" s="14"/>
      <c r="R2282" s="14"/>
      <c r="S2282" s="14"/>
      <c r="T2282" s="14"/>
      <c r="U2282" s="14"/>
      <c r="V2282" s="12"/>
      <c r="W2282" s="12"/>
      <c r="X2282" s="12"/>
      <c r="Y2282" s="12"/>
      <c r="Z2282" s="12"/>
      <c r="AA2282" s="12"/>
      <c r="AB2282" s="12"/>
      <c r="AC2282" s="12"/>
      <c r="AD2282" s="12"/>
      <c r="AE2282" s="12"/>
      <c r="AF2282" s="12"/>
      <c r="AG2282" s="12"/>
      <c r="AH2282" s="12"/>
      <c r="AI2282" s="12"/>
      <c r="AJ2282" s="12"/>
      <c r="AK2282" s="24"/>
    </row>
    <row r="2283" spans="1:37" x14ac:dyDescent="0.25">
      <c r="A2283" s="2"/>
      <c r="B2283" s="3"/>
      <c r="C2283" s="3"/>
      <c r="D2283" s="3"/>
      <c r="E2283" s="3"/>
      <c r="F2283" s="4"/>
      <c r="G2283" s="2"/>
      <c r="H2283" s="3"/>
      <c r="I2283" s="3"/>
      <c r="J2283" s="3"/>
      <c r="K2283" s="3"/>
      <c r="L2283" s="3"/>
      <c r="M2283" s="3"/>
      <c r="N2283" s="4"/>
      <c r="O2283" s="2"/>
      <c r="P2283" s="3"/>
      <c r="Q2283" s="3"/>
      <c r="R2283" s="3"/>
      <c r="S2283" s="3"/>
      <c r="T2283" s="3"/>
      <c r="U2283" s="4"/>
      <c r="V2283" s="8">
        <f>ROUND(48,2)</f>
        <v>48</v>
      </c>
      <c r="W2283" s="9"/>
      <c r="X2283" s="9"/>
      <c r="Y2283" s="9"/>
      <c r="Z2283" s="9"/>
      <c r="AA2283" s="10"/>
      <c r="AB2283" s="8">
        <f>ROUND(1274,2)</f>
        <v>1274</v>
      </c>
      <c r="AC2283" s="9"/>
      <c r="AD2283" s="9"/>
      <c r="AE2283" s="9"/>
      <c r="AF2283" s="10"/>
      <c r="AG2283" s="8">
        <f>ROUND(0,2)</f>
        <v>0</v>
      </c>
      <c r="AH2283" s="9"/>
      <c r="AI2283" s="9"/>
      <c r="AJ2283" s="9"/>
      <c r="AK2283" s="10"/>
    </row>
    <row r="2284" spans="1:37" x14ac:dyDescent="0.25">
      <c r="A2284" s="11"/>
      <c r="B2284" s="12"/>
      <c r="C2284" s="12"/>
      <c r="D2284" s="12"/>
      <c r="E2284" s="12"/>
      <c r="F2284" s="12"/>
      <c r="G2284" s="12"/>
      <c r="H2284" s="12"/>
      <c r="I2284" s="12"/>
      <c r="J2284" s="12"/>
      <c r="K2284" s="12"/>
      <c r="L2284" s="12"/>
      <c r="M2284" s="12"/>
      <c r="N2284" s="12"/>
      <c r="O2284" s="14"/>
      <c r="P2284" s="14"/>
      <c r="Q2284" s="14"/>
      <c r="R2284" s="14"/>
      <c r="S2284" s="14"/>
      <c r="T2284" s="14"/>
      <c r="U2284" s="14"/>
      <c r="V2284" s="15">
        <f>ROUND(48,2)</f>
        <v>48</v>
      </c>
      <c r="W2284" s="15"/>
      <c r="X2284" s="15"/>
      <c r="Y2284" s="15"/>
      <c r="Z2284" s="15"/>
      <c r="AA2284" s="15"/>
      <c r="AB2284" s="15">
        <f>ROUND(1274,2)</f>
        <v>1274</v>
      </c>
      <c r="AC2284" s="15"/>
      <c r="AD2284" s="15"/>
      <c r="AE2284" s="15"/>
      <c r="AF2284" s="15"/>
      <c r="AG2284" s="15">
        <f>ROUND(0,2)</f>
        <v>0</v>
      </c>
      <c r="AH2284" s="15"/>
      <c r="AI2284" s="15"/>
      <c r="AJ2284" s="15"/>
      <c r="AK2284" s="16"/>
    </row>
    <row r="2285" spans="1:37" x14ac:dyDescent="0.25">
      <c r="A2285" s="11"/>
      <c r="B2285" s="12"/>
      <c r="C2285" s="12"/>
      <c r="D2285" s="12"/>
      <c r="E2285" s="12"/>
      <c r="F2285" s="12"/>
      <c r="G2285" s="12"/>
      <c r="H2285" s="12"/>
      <c r="I2285" s="12"/>
      <c r="J2285" s="12"/>
      <c r="K2285" s="12"/>
      <c r="L2285" s="12"/>
      <c r="M2285" s="12"/>
      <c r="N2285" s="12"/>
      <c r="O2285" s="14" t="s">
        <v>52</v>
      </c>
      <c r="P2285" s="14"/>
      <c r="Q2285" s="14"/>
      <c r="R2285" s="14"/>
      <c r="S2285" s="14"/>
      <c r="T2285" s="14"/>
      <c r="U2285" s="14"/>
      <c r="V2285" s="12"/>
      <c r="W2285" s="12"/>
      <c r="X2285" s="12"/>
      <c r="Y2285" s="12"/>
      <c r="Z2285" s="12"/>
      <c r="AA2285" s="12"/>
      <c r="AB2285" s="12"/>
      <c r="AC2285" s="12"/>
      <c r="AD2285" s="12"/>
      <c r="AE2285" s="12"/>
      <c r="AF2285" s="12"/>
      <c r="AG2285" s="12"/>
      <c r="AH2285" s="12"/>
      <c r="AI2285" s="12"/>
      <c r="AJ2285" s="12"/>
      <c r="AK2285" s="24"/>
    </row>
    <row r="2286" spans="1:37" x14ac:dyDescent="0.25">
      <c r="A2286" s="2"/>
      <c r="B2286" s="3"/>
      <c r="C2286" s="3"/>
      <c r="D2286" s="3"/>
      <c r="E2286" s="3"/>
      <c r="F2286" s="4"/>
      <c r="G2286" s="2"/>
      <c r="H2286" s="3"/>
      <c r="I2286" s="3"/>
      <c r="J2286" s="3"/>
      <c r="K2286" s="3"/>
      <c r="L2286" s="3"/>
      <c r="M2286" s="3"/>
      <c r="N2286" s="4"/>
      <c r="O2286" s="2"/>
      <c r="P2286" s="3"/>
      <c r="Q2286" s="3"/>
      <c r="R2286" s="3"/>
      <c r="S2286" s="3"/>
      <c r="T2286" s="3"/>
      <c r="U2286" s="4"/>
      <c r="V2286" s="8">
        <f>ROUND(52,2)</f>
        <v>52</v>
      </c>
      <c r="W2286" s="9"/>
      <c r="X2286" s="9"/>
      <c r="Y2286" s="9"/>
      <c r="Z2286" s="9"/>
      <c r="AA2286" s="10"/>
      <c r="AB2286" s="8">
        <f>ROUND(1390.84,2)</f>
        <v>1390.84</v>
      </c>
      <c r="AC2286" s="9"/>
      <c r="AD2286" s="9"/>
      <c r="AE2286" s="9"/>
      <c r="AF2286" s="10"/>
      <c r="AG2286" s="8">
        <f>ROUND(0,2)</f>
        <v>0</v>
      </c>
      <c r="AH2286" s="9"/>
      <c r="AI2286" s="9"/>
      <c r="AJ2286" s="9"/>
      <c r="AK2286" s="10"/>
    </row>
    <row r="2287" spans="1:37" x14ac:dyDescent="0.25">
      <c r="A2287" s="11"/>
      <c r="B2287" s="12"/>
      <c r="C2287" s="12"/>
      <c r="D2287" s="12"/>
      <c r="E2287" s="12"/>
      <c r="F2287" s="12"/>
      <c r="G2287" s="12"/>
      <c r="H2287" s="12"/>
      <c r="I2287" s="12"/>
      <c r="J2287" s="12"/>
      <c r="K2287" s="12"/>
      <c r="L2287" s="12"/>
      <c r="M2287" s="12"/>
      <c r="N2287" s="12"/>
      <c r="O2287" s="14"/>
      <c r="P2287" s="14"/>
      <c r="Q2287" s="14"/>
      <c r="R2287" s="14"/>
      <c r="S2287" s="14"/>
      <c r="T2287" s="14"/>
      <c r="U2287" s="14"/>
      <c r="V2287" s="15">
        <f>ROUND(52,2)</f>
        <v>52</v>
      </c>
      <c r="W2287" s="15"/>
      <c r="X2287" s="15"/>
      <c r="Y2287" s="15"/>
      <c r="Z2287" s="15"/>
      <c r="AA2287" s="15"/>
      <c r="AB2287" s="15">
        <f>ROUND(1390.84,2)</f>
        <v>1390.84</v>
      </c>
      <c r="AC2287" s="15"/>
      <c r="AD2287" s="15"/>
      <c r="AE2287" s="15"/>
      <c r="AF2287" s="15"/>
      <c r="AG2287" s="15">
        <f>ROUND(0,2)</f>
        <v>0</v>
      </c>
      <c r="AH2287" s="15"/>
      <c r="AI2287" s="15"/>
      <c r="AJ2287" s="15"/>
      <c r="AK2287" s="16"/>
    </row>
    <row r="2288" spans="1:37" x14ac:dyDescent="0.25">
      <c r="A2288" s="11"/>
      <c r="B2288" s="12"/>
      <c r="C2288" s="12"/>
      <c r="D2288" s="12"/>
      <c r="E2288" s="12"/>
      <c r="F2288" s="12"/>
      <c r="G2288" s="12"/>
      <c r="H2288" s="12"/>
      <c r="I2288" s="12"/>
      <c r="J2288" s="12"/>
      <c r="K2288" s="12"/>
      <c r="L2288" s="12"/>
      <c r="M2288" s="12"/>
      <c r="N2288" s="12"/>
      <c r="O2288" s="14" t="s">
        <v>53</v>
      </c>
      <c r="P2288" s="14"/>
      <c r="Q2288" s="14"/>
      <c r="R2288" s="14"/>
      <c r="S2288" s="14"/>
      <c r="T2288" s="14"/>
      <c r="U2288" s="14"/>
      <c r="V2288" s="12"/>
      <c r="W2288" s="12"/>
      <c r="X2288" s="12"/>
      <c r="Y2288" s="12"/>
      <c r="Z2288" s="12"/>
      <c r="AA2288" s="12"/>
      <c r="AB2288" s="12"/>
      <c r="AC2288" s="12"/>
      <c r="AD2288" s="12"/>
      <c r="AE2288" s="12"/>
      <c r="AF2288" s="12"/>
      <c r="AG2288" s="12"/>
      <c r="AH2288" s="12"/>
      <c r="AI2288" s="12"/>
      <c r="AJ2288" s="12"/>
      <c r="AK2288" s="24"/>
    </row>
    <row r="2289" spans="1:37" x14ac:dyDescent="0.25">
      <c r="A2289" s="2"/>
      <c r="B2289" s="3"/>
      <c r="C2289" s="3"/>
      <c r="D2289" s="3"/>
      <c r="E2289" s="3"/>
      <c r="F2289" s="4"/>
      <c r="G2289" s="2"/>
      <c r="H2289" s="3"/>
      <c r="I2289" s="3"/>
      <c r="J2289" s="3"/>
      <c r="K2289" s="3"/>
      <c r="L2289" s="3"/>
      <c r="M2289" s="3"/>
      <c r="N2289" s="4"/>
      <c r="O2289" s="2"/>
      <c r="P2289" s="3"/>
      <c r="Q2289" s="3"/>
      <c r="R2289" s="3"/>
      <c r="S2289" s="3"/>
      <c r="T2289" s="3"/>
      <c r="U2289" s="4"/>
      <c r="V2289" s="8">
        <f>ROUND(52,2)</f>
        <v>52</v>
      </c>
      <c r="W2289" s="9"/>
      <c r="X2289" s="9"/>
      <c r="Y2289" s="9"/>
      <c r="Z2289" s="9"/>
      <c r="AA2289" s="10"/>
      <c r="AB2289" s="8">
        <f>ROUND(1390.84,2)</f>
        <v>1390.84</v>
      </c>
      <c r="AC2289" s="9"/>
      <c r="AD2289" s="9"/>
      <c r="AE2289" s="9"/>
      <c r="AF2289" s="10"/>
      <c r="AG2289" s="8">
        <f>ROUND(0,2)</f>
        <v>0</v>
      </c>
      <c r="AH2289" s="9"/>
      <c r="AI2289" s="9"/>
      <c r="AJ2289" s="9"/>
      <c r="AK2289" s="10"/>
    </row>
    <row r="2290" spans="1:37" x14ac:dyDescent="0.25">
      <c r="A2290" s="11"/>
      <c r="B2290" s="12"/>
      <c r="C2290" s="12"/>
      <c r="D2290" s="12"/>
      <c r="E2290" s="12"/>
      <c r="F2290" s="12"/>
      <c r="G2290" s="12"/>
      <c r="H2290" s="12"/>
      <c r="I2290" s="12"/>
      <c r="J2290" s="12"/>
      <c r="K2290" s="12"/>
      <c r="L2290" s="12"/>
      <c r="M2290" s="12"/>
      <c r="N2290" s="12"/>
      <c r="O2290" s="14"/>
      <c r="P2290" s="14"/>
      <c r="Q2290" s="14"/>
      <c r="R2290" s="14"/>
      <c r="S2290" s="14"/>
      <c r="T2290" s="14"/>
      <c r="U2290" s="14"/>
      <c r="V2290" s="15">
        <f>ROUND(52,2)</f>
        <v>52</v>
      </c>
      <c r="W2290" s="15"/>
      <c r="X2290" s="15"/>
      <c r="Y2290" s="15"/>
      <c r="Z2290" s="15"/>
      <c r="AA2290" s="15"/>
      <c r="AB2290" s="15">
        <f>ROUND(1390.84,2)</f>
        <v>1390.84</v>
      </c>
      <c r="AC2290" s="15"/>
      <c r="AD2290" s="15"/>
      <c r="AE2290" s="15"/>
      <c r="AF2290" s="15"/>
      <c r="AG2290" s="15">
        <f>ROUND(0,2)</f>
        <v>0</v>
      </c>
      <c r="AH2290" s="15"/>
      <c r="AI2290" s="15"/>
      <c r="AJ2290" s="15"/>
      <c r="AK2290" s="16"/>
    </row>
    <row r="2291" spans="1:37" x14ac:dyDescent="0.25">
      <c r="A2291" s="11"/>
      <c r="B2291" s="12"/>
      <c r="C2291" s="12"/>
      <c r="D2291" s="12"/>
      <c r="E2291" s="12"/>
      <c r="F2291" s="12"/>
      <c r="G2291" s="12"/>
      <c r="H2291" s="12"/>
      <c r="I2291" s="12"/>
      <c r="J2291" s="12"/>
      <c r="K2291" s="12"/>
      <c r="L2291" s="12"/>
      <c r="M2291" s="12"/>
      <c r="N2291" s="12"/>
      <c r="O2291" s="14" t="s">
        <v>62</v>
      </c>
      <c r="P2291" s="14"/>
      <c r="Q2291" s="14"/>
      <c r="R2291" s="14"/>
      <c r="S2291" s="14"/>
      <c r="T2291" s="14"/>
      <c r="U2291" s="14"/>
      <c r="V2291" s="12"/>
      <c r="W2291" s="12"/>
      <c r="X2291" s="12"/>
      <c r="Y2291" s="12"/>
      <c r="Z2291" s="12"/>
      <c r="AA2291" s="12"/>
      <c r="AB2291" s="12"/>
      <c r="AC2291" s="12"/>
      <c r="AD2291" s="12"/>
      <c r="AE2291" s="12"/>
      <c r="AF2291" s="12"/>
      <c r="AG2291" s="12"/>
      <c r="AH2291" s="12"/>
      <c r="AI2291" s="12"/>
      <c r="AJ2291" s="12"/>
      <c r="AK2291" s="24"/>
    </row>
    <row r="2292" spans="1:37" x14ac:dyDescent="0.25">
      <c r="A2292" s="2"/>
      <c r="B2292" s="3"/>
      <c r="C2292" s="3"/>
      <c r="D2292" s="3"/>
      <c r="E2292" s="3"/>
      <c r="F2292" s="4"/>
      <c r="G2292" s="2"/>
      <c r="H2292" s="3"/>
      <c r="I2292" s="3"/>
      <c r="J2292" s="3"/>
      <c r="K2292" s="3"/>
      <c r="L2292" s="3"/>
      <c r="M2292" s="3"/>
      <c r="N2292" s="4"/>
      <c r="O2292" s="2"/>
      <c r="P2292" s="3"/>
      <c r="Q2292" s="3"/>
      <c r="R2292" s="3"/>
      <c r="S2292" s="3"/>
      <c r="T2292" s="3"/>
      <c r="U2292" s="4"/>
      <c r="V2292" s="8">
        <f>ROUND(52,2)</f>
        <v>52</v>
      </c>
      <c r="W2292" s="9"/>
      <c r="X2292" s="9"/>
      <c r="Y2292" s="9"/>
      <c r="Z2292" s="9"/>
      <c r="AA2292" s="10"/>
      <c r="AB2292" s="8">
        <f>ROUND(1390.84,2)</f>
        <v>1390.84</v>
      </c>
      <c r="AC2292" s="9"/>
      <c r="AD2292" s="9"/>
      <c r="AE2292" s="9"/>
      <c r="AF2292" s="10"/>
      <c r="AG2292" s="8">
        <f>ROUND(0,2)</f>
        <v>0</v>
      </c>
      <c r="AH2292" s="9"/>
      <c r="AI2292" s="9"/>
      <c r="AJ2292" s="9"/>
      <c r="AK2292" s="10"/>
    </row>
    <row r="2293" spans="1:37" x14ac:dyDescent="0.25">
      <c r="A2293" s="11"/>
      <c r="B2293" s="12"/>
      <c r="C2293" s="12"/>
      <c r="D2293" s="12"/>
      <c r="E2293" s="12"/>
      <c r="F2293" s="12"/>
      <c r="G2293" s="12"/>
      <c r="H2293" s="12"/>
      <c r="I2293" s="12"/>
      <c r="J2293" s="12"/>
      <c r="K2293" s="12"/>
      <c r="L2293" s="12"/>
      <c r="M2293" s="12"/>
      <c r="N2293" s="12"/>
      <c r="O2293" s="14"/>
      <c r="P2293" s="14"/>
      <c r="Q2293" s="14"/>
      <c r="R2293" s="14"/>
      <c r="S2293" s="14"/>
      <c r="T2293" s="14"/>
      <c r="U2293" s="14"/>
      <c r="V2293" s="15">
        <f>ROUND(52,2)</f>
        <v>52</v>
      </c>
      <c r="W2293" s="15"/>
      <c r="X2293" s="15"/>
      <c r="Y2293" s="15"/>
      <c r="Z2293" s="15"/>
      <c r="AA2293" s="15"/>
      <c r="AB2293" s="15">
        <f>ROUND(1390.84,2)</f>
        <v>1390.84</v>
      </c>
      <c r="AC2293" s="15"/>
      <c r="AD2293" s="15"/>
      <c r="AE2293" s="15"/>
      <c r="AF2293" s="15"/>
      <c r="AG2293" s="15">
        <f>ROUND(0,2)</f>
        <v>0</v>
      </c>
      <c r="AH2293" s="15"/>
      <c r="AI2293" s="15"/>
      <c r="AJ2293" s="15"/>
      <c r="AK2293" s="16"/>
    </row>
    <row r="2294" spans="1:37" x14ac:dyDescent="0.25">
      <c r="A2294" s="11"/>
      <c r="B2294" s="12"/>
      <c r="C2294" s="12"/>
      <c r="D2294" s="12"/>
      <c r="E2294" s="12"/>
      <c r="F2294" s="12"/>
      <c r="G2294" s="12"/>
      <c r="H2294" s="12"/>
      <c r="I2294" s="12"/>
      <c r="J2294" s="12"/>
      <c r="K2294" s="12"/>
      <c r="L2294" s="12"/>
      <c r="M2294" s="12"/>
      <c r="N2294" s="12"/>
      <c r="O2294" s="14" t="s">
        <v>65</v>
      </c>
      <c r="P2294" s="14"/>
      <c r="Q2294" s="14"/>
      <c r="R2294" s="14"/>
      <c r="S2294" s="14"/>
      <c r="T2294" s="14"/>
      <c r="U2294" s="14"/>
      <c r="V2294" s="12"/>
      <c r="W2294" s="12"/>
      <c r="X2294" s="12"/>
      <c r="Y2294" s="12"/>
      <c r="Z2294" s="12"/>
      <c r="AA2294" s="12"/>
      <c r="AB2294" s="12"/>
      <c r="AC2294" s="12"/>
      <c r="AD2294" s="12"/>
      <c r="AE2294" s="12"/>
      <c r="AF2294" s="12"/>
      <c r="AG2294" s="12"/>
      <c r="AH2294" s="12"/>
      <c r="AI2294" s="12"/>
      <c r="AJ2294" s="12"/>
      <c r="AK2294" s="24"/>
    </row>
    <row r="2295" spans="1:37" x14ac:dyDescent="0.25">
      <c r="A2295" s="2"/>
      <c r="B2295" s="3"/>
      <c r="C2295" s="3"/>
      <c r="D2295" s="3"/>
      <c r="E2295" s="3"/>
      <c r="F2295" s="4"/>
      <c r="G2295" s="2"/>
      <c r="H2295" s="3"/>
      <c r="I2295" s="3"/>
      <c r="J2295" s="3"/>
      <c r="K2295" s="3"/>
      <c r="L2295" s="3"/>
      <c r="M2295" s="3"/>
      <c r="N2295" s="4"/>
      <c r="O2295" s="2"/>
      <c r="P2295" s="3"/>
      <c r="Q2295" s="3"/>
      <c r="R2295" s="3"/>
      <c r="S2295" s="3"/>
      <c r="T2295" s="3"/>
      <c r="U2295" s="4"/>
      <c r="V2295" s="8">
        <f>ROUND(49.25,2)</f>
        <v>49.25</v>
      </c>
      <c r="W2295" s="9"/>
      <c r="X2295" s="9"/>
      <c r="Y2295" s="9"/>
      <c r="Z2295" s="9"/>
      <c r="AA2295" s="10"/>
      <c r="AB2295" s="8">
        <f>ROUND(1396.44,2)</f>
        <v>1396.44</v>
      </c>
      <c r="AC2295" s="9"/>
      <c r="AD2295" s="9"/>
      <c r="AE2295" s="9"/>
      <c r="AF2295" s="10"/>
      <c r="AG2295" s="8">
        <f>ROUND(0,2)</f>
        <v>0</v>
      </c>
      <c r="AH2295" s="9"/>
      <c r="AI2295" s="9"/>
      <c r="AJ2295" s="9"/>
      <c r="AK2295" s="10"/>
    </row>
    <row r="2296" spans="1:37" x14ac:dyDescent="0.25">
      <c r="A2296" s="11"/>
      <c r="B2296" s="12"/>
      <c r="C2296" s="12"/>
      <c r="D2296" s="12"/>
      <c r="E2296" s="12"/>
      <c r="F2296" s="12"/>
      <c r="G2296" s="12"/>
      <c r="H2296" s="12"/>
      <c r="I2296" s="12"/>
      <c r="J2296" s="12"/>
      <c r="K2296" s="12"/>
      <c r="L2296" s="12"/>
      <c r="M2296" s="12"/>
      <c r="N2296" s="12"/>
      <c r="O2296" s="14"/>
      <c r="P2296" s="14"/>
      <c r="Q2296" s="14"/>
      <c r="R2296" s="14"/>
      <c r="S2296" s="14"/>
      <c r="T2296" s="14"/>
      <c r="U2296" s="14"/>
      <c r="V2296" s="15">
        <f>ROUND(49.25,2)</f>
        <v>49.25</v>
      </c>
      <c r="W2296" s="15"/>
      <c r="X2296" s="15"/>
      <c r="Y2296" s="15"/>
      <c r="Z2296" s="15"/>
      <c r="AA2296" s="15"/>
      <c r="AB2296" s="15">
        <f>ROUND(1396.44,2)</f>
        <v>1396.44</v>
      </c>
      <c r="AC2296" s="15"/>
      <c r="AD2296" s="15"/>
      <c r="AE2296" s="15"/>
      <c r="AF2296" s="15"/>
      <c r="AG2296" s="15">
        <f>ROUND(0,2)</f>
        <v>0</v>
      </c>
      <c r="AH2296" s="15"/>
      <c r="AI2296" s="15"/>
      <c r="AJ2296" s="15"/>
      <c r="AK2296" s="16"/>
    </row>
    <row r="2297" spans="1:37" x14ac:dyDescent="0.25">
      <c r="A2297" s="11"/>
      <c r="B2297" s="12"/>
      <c r="C2297" s="12"/>
      <c r="D2297" s="12"/>
      <c r="E2297" s="12"/>
      <c r="F2297" s="12"/>
      <c r="G2297" s="12"/>
      <c r="H2297" s="12"/>
      <c r="I2297" s="12"/>
      <c r="J2297" s="12"/>
      <c r="K2297" s="12"/>
      <c r="L2297" s="12"/>
      <c r="M2297" s="12"/>
      <c r="N2297" s="12"/>
      <c r="O2297" s="14" t="s">
        <v>66</v>
      </c>
      <c r="P2297" s="14"/>
      <c r="Q2297" s="14"/>
      <c r="R2297" s="14"/>
      <c r="S2297" s="14"/>
      <c r="T2297" s="14"/>
      <c r="U2297" s="14"/>
      <c r="V2297" s="12"/>
      <c r="W2297" s="12"/>
      <c r="X2297" s="12"/>
      <c r="Y2297" s="12"/>
      <c r="Z2297" s="12"/>
      <c r="AA2297" s="12"/>
      <c r="AB2297" s="12"/>
      <c r="AC2297" s="12"/>
      <c r="AD2297" s="12"/>
      <c r="AE2297" s="12"/>
      <c r="AF2297" s="12"/>
      <c r="AG2297" s="12"/>
      <c r="AH2297" s="12"/>
      <c r="AI2297" s="12"/>
      <c r="AJ2297" s="12"/>
      <c r="AK2297" s="24"/>
    </row>
    <row r="2298" spans="1:37" x14ac:dyDescent="0.25">
      <c r="A2298" s="2"/>
      <c r="B2298" s="3"/>
      <c r="C2298" s="3"/>
      <c r="D2298" s="3"/>
      <c r="E2298" s="3"/>
      <c r="F2298" s="4"/>
      <c r="G2298" s="2"/>
      <c r="H2298" s="3"/>
      <c r="I2298" s="3"/>
      <c r="J2298" s="3"/>
      <c r="K2298" s="3"/>
      <c r="L2298" s="3"/>
      <c r="M2298" s="3"/>
      <c r="N2298" s="4"/>
      <c r="O2298" s="2"/>
      <c r="P2298" s="3"/>
      <c r="Q2298" s="3"/>
      <c r="R2298" s="3"/>
      <c r="S2298" s="3"/>
      <c r="T2298" s="3"/>
      <c r="U2298" s="4"/>
      <c r="V2298" s="8">
        <f>ROUND(48,2)</f>
        <v>48</v>
      </c>
      <c r="W2298" s="9"/>
      <c r="X2298" s="9"/>
      <c r="Y2298" s="9"/>
      <c r="Z2298" s="9"/>
      <c r="AA2298" s="10"/>
      <c r="AB2298" s="8">
        <f>ROUND(1274,2)</f>
        <v>1274</v>
      </c>
      <c r="AC2298" s="9"/>
      <c r="AD2298" s="9"/>
      <c r="AE2298" s="9"/>
      <c r="AF2298" s="10"/>
      <c r="AG2298" s="8">
        <f>ROUND(0,2)</f>
        <v>0</v>
      </c>
      <c r="AH2298" s="9"/>
      <c r="AI2298" s="9"/>
      <c r="AJ2298" s="9"/>
      <c r="AK2298" s="10"/>
    </row>
    <row r="2299" spans="1:37" x14ac:dyDescent="0.25">
      <c r="A2299" s="11"/>
      <c r="B2299" s="12"/>
      <c r="C2299" s="12"/>
      <c r="D2299" s="12"/>
      <c r="E2299" s="12"/>
      <c r="F2299" s="12"/>
      <c r="G2299" s="12"/>
      <c r="H2299" s="12"/>
      <c r="I2299" s="12"/>
      <c r="J2299" s="12"/>
      <c r="K2299" s="12"/>
      <c r="L2299" s="12"/>
      <c r="M2299" s="12"/>
      <c r="N2299" s="12"/>
      <c r="O2299" s="14"/>
      <c r="P2299" s="14"/>
      <c r="Q2299" s="14"/>
      <c r="R2299" s="14"/>
      <c r="S2299" s="14"/>
      <c r="T2299" s="14"/>
      <c r="U2299" s="14"/>
      <c r="V2299" s="15">
        <f>ROUND(48,2)</f>
        <v>48</v>
      </c>
      <c r="W2299" s="15"/>
      <c r="X2299" s="15"/>
      <c r="Y2299" s="15"/>
      <c r="Z2299" s="15"/>
      <c r="AA2299" s="15"/>
      <c r="AB2299" s="15">
        <f>ROUND(1274,2)</f>
        <v>1274</v>
      </c>
      <c r="AC2299" s="15"/>
      <c r="AD2299" s="15"/>
      <c r="AE2299" s="15"/>
      <c r="AF2299" s="15"/>
      <c r="AG2299" s="15">
        <f>ROUND(0,2)</f>
        <v>0</v>
      </c>
      <c r="AH2299" s="15"/>
      <c r="AI2299" s="15"/>
      <c r="AJ2299" s="15"/>
      <c r="AK2299" s="16"/>
    </row>
    <row r="2300" spans="1:37" x14ac:dyDescent="0.25">
      <c r="A2300" s="11"/>
      <c r="B2300" s="12"/>
      <c r="C2300" s="12"/>
      <c r="D2300" s="12"/>
      <c r="E2300" s="12"/>
      <c r="F2300" s="12"/>
      <c r="G2300" s="12"/>
      <c r="H2300" s="12"/>
      <c r="I2300" s="12"/>
      <c r="J2300" s="12"/>
      <c r="K2300" s="12"/>
      <c r="L2300" s="12"/>
      <c r="M2300" s="12"/>
      <c r="N2300" s="12"/>
      <c r="O2300" s="14" t="s">
        <v>69</v>
      </c>
      <c r="P2300" s="14"/>
      <c r="Q2300" s="14"/>
      <c r="R2300" s="14"/>
      <c r="S2300" s="14"/>
      <c r="T2300" s="14"/>
      <c r="U2300" s="14"/>
      <c r="V2300" s="12"/>
      <c r="W2300" s="12"/>
      <c r="X2300" s="12"/>
      <c r="Y2300" s="12"/>
      <c r="Z2300" s="12"/>
      <c r="AA2300" s="12"/>
      <c r="AB2300" s="12"/>
      <c r="AC2300" s="12"/>
      <c r="AD2300" s="12"/>
      <c r="AE2300" s="12"/>
      <c r="AF2300" s="12"/>
      <c r="AG2300" s="12"/>
      <c r="AH2300" s="12"/>
      <c r="AI2300" s="12"/>
      <c r="AJ2300" s="12"/>
      <c r="AK2300" s="24"/>
    </row>
    <row r="2301" spans="1:37" x14ac:dyDescent="0.25">
      <c r="A2301" s="2"/>
      <c r="B2301" s="3"/>
      <c r="C2301" s="3"/>
      <c r="D2301" s="3"/>
      <c r="E2301" s="3"/>
      <c r="F2301" s="4"/>
      <c r="G2301" s="2"/>
      <c r="H2301" s="3"/>
      <c r="I2301" s="3"/>
      <c r="J2301" s="3"/>
      <c r="K2301" s="3"/>
      <c r="L2301" s="3"/>
      <c r="M2301" s="3"/>
      <c r="N2301" s="4"/>
      <c r="O2301" s="2"/>
      <c r="P2301" s="3"/>
      <c r="Q2301" s="3"/>
      <c r="R2301" s="3"/>
      <c r="S2301" s="3"/>
      <c r="T2301" s="3"/>
      <c r="U2301" s="4"/>
      <c r="V2301" s="8">
        <f>ROUND(48,2)</f>
        <v>48</v>
      </c>
      <c r="W2301" s="9"/>
      <c r="X2301" s="9"/>
      <c r="Y2301" s="9"/>
      <c r="Z2301" s="9"/>
      <c r="AA2301" s="10"/>
      <c r="AB2301" s="8">
        <f>ROUND(1246.96,2)</f>
        <v>1246.96</v>
      </c>
      <c r="AC2301" s="9"/>
      <c r="AD2301" s="9"/>
      <c r="AE2301" s="9"/>
      <c r="AF2301" s="10"/>
      <c r="AG2301" s="8">
        <f>ROUND(0,2)</f>
        <v>0</v>
      </c>
      <c r="AH2301" s="9"/>
      <c r="AI2301" s="9"/>
      <c r="AJ2301" s="9"/>
      <c r="AK2301" s="10"/>
    </row>
    <row r="2302" spans="1:37" x14ac:dyDescent="0.25">
      <c r="A2302" s="11"/>
      <c r="B2302" s="12"/>
      <c r="C2302" s="12"/>
      <c r="D2302" s="12"/>
      <c r="E2302" s="12"/>
      <c r="F2302" s="12"/>
      <c r="G2302" s="12"/>
      <c r="H2302" s="12"/>
      <c r="I2302" s="12"/>
      <c r="J2302" s="12"/>
      <c r="K2302" s="12"/>
      <c r="L2302" s="12"/>
      <c r="M2302" s="12"/>
      <c r="N2302" s="12"/>
      <c r="O2302" s="14"/>
      <c r="P2302" s="14"/>
      <c r="Q2302" s="14"/>
      <c r="R2302" s="14"/>
      <c r="S2302" s="14"/>
      <c r="T2302" s="14"/>
      <c r="U2302" s="14"/>
      <c r="V2302" s="15">
        <f>ROUND(48,2)</f>
        <v>48</v>
      </c>
      <c r="W2302" s="15"/>
      <c r="X2302" s="15"/>
      <c r="Y2302" s="15"/>
      <c r="Z2302" s="15"/>
      <c r="AA2302" s="15"/>
      <c r="AB2302" s="15">
        <f>ROUND(1246.96,2)</f>
        <v>1246.96</v>
      </c>
      <c r="AC2302" s="15"/>
      <c r="AD2302" s="15"/>
      <c r="AE2302" s="15"/>
      <c r="AF2302" s="15"/>
      <c r="AG2302" s="15">
        <f>ROUND(0,2)</f>
        <v>0</v>
      </c>
      <c r="AH2302" s="15"/>
      <c r="AI2302" s="15"/>
      <c r="AJ2302" s="15"/>
      <c r="AK2302" s="16"/>
    </row>
    <row r="2303" spans="1:37" x14ac:dyDescent="0.25">
      <c r="A2303" s="11"/>
      <c r="B2303" s="12"/>
      <c r="C2303" s="12"/>
      <c r="D2303" s="12"/>
      <c r="E2303" s="12"/>
      <c r="F2303" s="12"/>
      <c r="G2303" s="12"/>
      <c r="H2303" s="12"/>
      <c r="I2303" s="12"/>
      <c r="J2303" s="12"/>
      <c r="K2303" s="12"/>
      <c r="L2303" s="12"/>
      <c r="M2303" s="12"/>
      <c r="N2303" s="12"/>
      <c r="O2303" s="14" t="s">
        <v>73</v>
      </c>
      <c r="P2303" s="14"/>
      <c r="Q2303" s="14"/>
      <c r="R2303" s="14"/>
      <c r="S2303" s="14"/>
      <c r="T2303" s="14"/>
      <c r="U2303" s="14"/>
      <c r="V2303" s="12"/>
      <c r="W2303" s="12"/>
      <c r="X2303" s="12"/>
      <c r="Y2303" s="12"/>
      <c r="Z2303" s="12"/>
      <c r="AA2303" s="12"/>
      <c r="AB2303" s="12"/>
      <c r="AC2303" s="12"/>
      <c r="AD2303" s="12"/>
      <c r="AE2303" s="12"/>
      <c r="AF2303" s="12"/>
      <c r="AG2303" s="12"/>
      <c r="AH2303" s="12"/>
      <c r="AI2303" s="12"/>
      <c r="AJ2303" s="12"/>
      <c r="AK2303" s="24"/>
    </row>
    <row r="2304" spans="1:37" x14ac:dyDescent="0.25">
      <c r="A2304" s="2"/>
      <c r="B2304" s="3"/>
      <c r="C2304" s="3"/>
      <c r="D2304" s="3"/>
      <c r="E2304" s="3"/>
      <c r="F2304" s="4"/>
      <c r="G2304" s="2"/>
      <c r="H2304" s="3"/>
      <c r="I2304" s="3"/>
      <c r="J2304" s="3"/>
      <c r="K2304" s="3"/>
      <c r="L2304" s="3"/>
      <c r="M2304" s="3"/>
      <c r="N2304" s="4"/>
      <c r="O2304" s="2"/>
      <c r="P2304" s="3"/>
      <c r="Q2304" s="3"/>
      <c r="R2304" s="3"/>
      <c r="S2304" s="3"/>
      <c r="T2304" s="3"/>
      <c r="U2304" s="4"/>
      <c r="V2304" s="8">
        <f>ROUND(48,2)</f>
        <v>48</v>
      </c>
      <c r="W2304" s="9"/>
      <c r="X2304" s="9"/>
      <c r="Y2304" s="9"/>
      <c r="Z2304" s="9"/>
      <c r="AA2304" s="10"/>
      <c r="AB2304" s="8">
        <f>ROUND(1274,2)</f>
        <v>1274</v>
      </c>
      <c r="AC2304" s="9"/>
      <c r="AD2304" s="9"/>
      <c r="AE2304" s="9"/>
      <c r="AF2304" s="10"/>
      <c r="AG2304" s="8">
        <f>ROUND(0,2)</f>
        <v>0</v>
      </c>
      <c r="AH2304" s="9"/>
      <c r="AI2304" s="9"/>
      <c r="AJ2304" s="9"/>
      <c r="AK2304" s="10"/>
    </row>
    <row r="2305" spans="1:37" x14ac:dyDescent="0.25">
      <c r="A2305" s="11"/>
      <c r="B2305" s="12"/>
      <c r="C2305" s="12"/>
      <c r="D2305" s="12"/>
      <c r="E2305" s="12"/>
      <c r="F2305" s="12"/>
      <c r="G2305" s="12"/>
      <c r="H2305" s="12"/>
      <c r="I2305" s="12"/>
      <c r="J2305" s="12"/>
      <c r="K2305" s="12"/>
      <c r="L2305" s="12"/>
      <c r="M2305" s="12"/>
      <c r="N2305" s="12"/>
      <c r="O2305" s="14"/>
      <c r="P2305" s="14"/>
      <c r="Q2305" s="14"/>
      <c r="R2305" s="14"/>
      <c r="S2305" s="14"/>
      <c r="T2305" s="14"/>
      <c r="U2305" s="14"/>
      <c r="V2305" s="15">
        <f>ROUND(48,2)</f>
        <v>48</v>
      </c>
      <c r="W2305" s="15"/>
      <c r="X2305" s="15"/>
      <c r="Y2305" s="15"/>
      <c r="Z2305" s="15"/>
      <c r="AA2305" s="15"/>
      <c r="AB2305" s="15">
        <f>ROUND(1274,2)</f>
        <v>1274</v>
      </c>
      <c r="AC2305" s="15"/>
      <c r="AD2305" s="15"/>
      <c r="AE2305" s="15"/>
      <c r="AF2305" s="15"/>
      <c r="AG2305" s="15">
        <f>ROUND(0,2)</f>
        <v>0</v>
      </c>
      <c r="AH2305" s="15"/>
      <c r="AI2305" s="15"/>
      <c r="AJ2305" s="15"/>
      <c r="AK2305" s="16"/>
    </row>
    <row r="2306" spans="1:37" x14ac:dyDescent="0.25">
      <c r="A2306" s="11"/>
      <c r="B2306" s="12"/>
      <c r="C2306" s="12"/>
      <c r="D2306" s="12"/>
      <c r="E2306" s="12"/>
      <c r="F2306" s="12"/>
      <c r="G2306" s="12"/>
      <c r="H2306" s="12"/>
      <c r="I2306" s="12"/>
      <c r="J2306" s="12"/>
      <c r="K2306" s="12"/>
      <c r="L2306" s="12"/>
      <c r="M2306" s="12"/>
      <c r="N2306" s="12"/>
      <c r="O2306" s="14" t="s">
        <v>78</v>
      </c>
      <c r="P2306" s="14"/>
      <c r="Q2306" s="14"/>
      <c r="R2306" s="14"/>
      <c r="S2306" s="14"/>
      <c r="T2306" s="14"/>
      <c r="U2306" s="14"/>
      <c r="V2306" s="12"/>
      <c r="W2306" s="12"/>
      <c r="X2306" s="12"/>
      <c r="Y2306" s="12"/>
      <c r="Z2306" s="12"/>
      <c r="AA2306" s="12"/>
      <c r="AB2306" s="12"/>
      <c r="AC2306" s="12"/>
      <c r="AD2306" s="12"/>
      <c r="AE2306" s="12"/>
      <c r="AF2306" s="12"/>
      <c r="AG2306" s="12"/>
      <c r="AH2306" s="12"/>
      <c r="AI2306" s="12"/>
      <c r="AJ2306" s="12"/>
      <c r="AK2306" s="24"/>
    </row>
    <row r="2307" spans="1:37" x14ac:dyDescent="0.25">
      <c r="A2307" s="2"/>
      <c r="B2307" s="3"/>
      <c r="C2307" s="3"/>
      <c r="D2307" s="3"/>
      <c r="E2307" s="3"/>
      <c r="F2307" s="4"/>
      <c r="G2307" s="2"/>
      <c r="H2307" s="3"/>
      <c r="I2307" s="3"/>
      <c r="J2307" s="3"/>
      <c r="K2307" s="3"/>
      <c r="L2307" s="3"/>
      <c r="M2307" s="3"/>
      <c r="N2307" s="4"/>
      <c r="O2307" s="2"/>
      <c r="P2307" s="3"/>
      <c r="Q2307" s="3"/>
      <c r="R2307" s="3"/>
      <c r="S2307" s="3"/>
      <c r="T2307" s="3"/>
      <c r="U2307" s="4"/>
      <c r="V2307" s="8">
        <f>ROUND(52,2)</f>
        <v>52</v>
      </c>
      <c r="W2307" s="9"/>
      <c r="X2307" s="9"/>
      <c r="Y2307" s="9"/>
      <c r="Z2307" s="9"/>
      <c r="AA2307" s="10"/>
      <c r="AB2307" s="8">
        <f>ROUND(1421,2)</f>
        <v>1421</v>
      </c>
      <c r="AC2307" s="9"/>
      <c r="AD2307" s="9"/>
      <c r="AE2307" s="9"/>
      <c r="AF2307" s="10"/>
      <c r="AG2307" s="8">
        <f>ROUND(0,2)</f>
        <v>0</v>
      </c>
      <c r="AH2307" s="9"/>
      <c r="AI2307" s="9"/>
      <c r="AJ2307" s="9"/>
      <c r="AK2307" s="10"/>
    </row>
    <row r="2308" spans="1:37" x14ac:dyDescent="0.25">
      <c r="A2308" s="11"/>
      <c r="B2308" s="12"/>
      <c r="C2308" s="12"/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/>
      <c r="O2308" s="14"/>
      <c r="P2308" s="14"/>
      <c r="Q2308" s="14"/>
      <c r="R2308" s="14"/>
      <c r="S2308" s="14"/>
      <c r="T2308" s="14"/>
      <c r="U2308" s="14"/>
      <c r="V2308" s="15">
        <f>ROUND(52,2)</f>
        <v>52</v>
      </c>
      <c r="W2308" s="15"/>
      <c r="X2308" s="15"/>
      <c r="Y2308" s="15"/>
      <c r="Z2308" s="15"/>
      <c r="AA2308" s="15"/>
      <c r="AB2308" s="15">
        <f>ROUND(1421,2)</f>
        <v>1421</v>
      </c>
      <c r="AC2308" s="15"/>
      <c r="AD2308" s="15"/>
      <c r="AE2308" s="15"/>
      <c r="AF2308" s="15"/>
      <c r="AG2308" s="15">
        <f>ROUND(0,2)</f>
        <v>0</v>
      </c>
      <c r="AH2308" s="15"/>
      <c r="AI2308" s="15"/>
      <c r="AJ2308" s="15"/>
      <c r="AK2308" s="16"/>
    </row>
    <row r="2309" spans="1:37" x14ac:dyDescent="0.25">
      <c r="A2309" s="11"/>
      <c r="B2309" s="12"/>
      <c r="C2309" s="12"/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/>
      <c r="O2309" s="14" t="s">
        <v>81</v>
      </c>
      <c r="P2309" s="14"/>
      <c r="Q2309" s="14"/>
      <c r="R2309" s="14"/>
      <c r="S2309" s="14"/>
      <c r="T2309" s="14"/>
      <c r="U2309" s="14"/>
      <c r="V2309" s="12"/>
      <c r="W2309" s="12"/>
      <c r="X2309" s="12"/>
      <c r="Y2309" s="12"/>
      <c r="Z2309" s="12"/>
      <c r="AA2309" s="12"/>
      <c r="AB2309" s="12"/>
      <c r="AC2309" s="12"/>
      <c r="AD2309" s="12"/>
      <c r="AE2309" s="12"/>
      <c r="AF2309" s="12"/>
      <c r="AG2309" s="12"/>
      <c r="AH2309" s="12"/>
      <c r="AI2309" s="12"/>
      <c r="AJ2309" s="12"/>
      <c r="AK2309" s="24"/>
    </row>
    <row r="2310" spans="1:37" x14ac:dyDescent="0.25">
      <c r="A2310" s="2"/>
      <c r="B2310" s="3"/>
      <c r="C2310" s="3"/>
      <c r="D2310" s="3"/>
      <c r="E2310" s="3"/>
      <c r="F2310" s="4"/>
      <c r="G2310" s="2"/>
      <c r="H2310" s="3"/>
      <c r="I2310" s="3"/>
      <c r="J2310" s="3"/>
      <c r="K2310" s="3"/>
      <c r="L2310" s="3"/>
      <c r="M2310" s="3"/>
      <c r="N2310" s="4"/>
      <c r="O2310" s="2"/>
      <c r="P2310" s="3"/>
      <c r="Q2310" s="3"/>
      <c r="R2310" s="3"/>
      <c r="S2310" s="3"/>
      <c r="T2310" s="3"/>
      <c r="U2310" s="4"/>
      <c r="V2310" s="8">
        <f>ROUND(53.25,2)</f>
        <v>53.25</v>
      </c>
      <c r="W2310" s="9"/>
      <c r="X2310" s="9"/>
      <c r="Y2310" s="9"/>
      <c r="Z2310" s="9"/>
      <c r="AA2310" s="10"/>
      <c r="AB2310" s="8">
        <f>ROUND(1466.9375,2)</f>
        <v>1466.94</v>
      </c>
      <c r="AC2310" s="9"/>
      <c r="AD2310" s="9"/>
      <c r="AE2310" s="9"/>
      <c r="AF2310" s="10"/>
      <c r="AG2310" s="8">
        <f>ROUND(0,2)</f>
        <v>0</v>
      </c>
      <c r="AH2310" s="9"/>
      <c r="AI2310" s="9"/>
      <c r="AJ2310" s="9"/>
      <c r="AK2310" s="10"/>
    </row>
    <row r="2311" spans="1:37" x14ac:dyDescent="0.25">
      <c r="A2311" s="11"/>
      <c r="B2311" s="12"/>
      <c r="C2311" s="12"/>
      <c r="D2311" s="12"/>
      <c r="E2311" s="12"/>
      <c r="F2311" s="12"/>
      <c r="G2311" s="12"/>
      <c r="H2311" s="12"/>
      <c r="I2311" s="12"/>
      <c r="J2311" s="12"/>
      <c r="K2311" s="12"/>
      <c r="L2311" s="12"/>
      <c r="M2311" s="12"/>
      <c r="N2311" s="12"/>
      <c r="O2311" s="14"/>
      <c r="P2311" s="14"/>
      <c r="Q2311" s="14"/>
      <c r="R2311" s="14"/>
      <c r="S2311" s="14"/>
      <c r="T2311" s="14"/>
      <c r="U2311" s="14"/>
      <c r="V2311" s="15">
        <f>ROUND(53.25,2)</f>
        <v>53.25</v>
      </c>
      <c r="W2311" s="15"/>
      <c r="X2311" s="15"/>
      <c r="Y2311" s="15"/>
      <c r="Z2311" s="15"/>
      <c r="AA2311" s="15"/>
      <c r="AB2311" s="15">
        <f>ROUND(1466.9375,2)</f>
        <v>1466.94</v>
      </c>
      <c r="AC2311" s="15"/>
      <c r="AD2311" s="15"/>
      <c r="AE2311" s="15"/>
      <c r="AF2311" s="15"/>
      <c r="AG2311" s="15">
        <f>ROUND(0,2)</f>
        <v>0</v>
      </c>
      <c r="AH2311" s="15"/>
      <c r="AI2311" s="15"/>
      <c r="AJ2311" s="15"/>
      <c r="AK2311" s="16"/>
    </row>
    <row r="2312" spans="1:37" x14ac:dyDescent="0.25">
      <c r="A2312" s="11"/>
      <c r="B2312" s="12"/>
      <c r="C2312" s="12"/>
      <c r="D2312" s="12"/>
      <c r="E2312" s="12"/>
      <c r="F2312" s="12"/>
      <c r="G2312" s="12"/>
      <c r="H2312" s="12"/>
      <c r="I2312" s="12"/>
      <c r="J2312" s="12"/>
      <c r="K2312" s="12"/>
      <c r="L2312" s="12"/>
      <c r="M2312" s="12"/>
      <c r="N2312" s="12"/>
      <c r="O2312" s="14" t="s">
        <v>84</v>
      </c>
      <c r="P2312" s="14"/>
      <c r="Q2312" s="14"/>
      <c r="R2312" s="14"/>
      <c r="S2312" s="14"/>
      <c r="T2312" s="14"/>
      <c r="U2312" s="14"/>
      <c r="V2312" s="12"/>
      <c r="W2312" s="12"/>
      <c r="X2312" s="12"/>
      <c r="Y2312" s="12"/>
      <c r="Z2312" s="12"/>
      <c r="AA2312" s="12"/>
      <c r="AB2312" s="12"/>
      <c r="AC2312" s="12"/>
      <c r="AD2312" s="12"/>
      <c r="AE2312" s="12"/>
      <c r="AF2312" s="12"/>
      <c r="AG2312" s="12"/>
      <c r="AH2312" s="12"/>
      <c r="AI2312" s="12"/>
      <c r="AJ2312" s="12"/>
      <c r="AK2312" s="24"/>
    </row>
    <row r="2313" spans="1:37" x14ac:dyDescent="0.25">
      <c r="A2313" s="2"/>
      <c r="B2313" s="3"/>
      <c r="C2313" s="3"/>
      <c r="D2313" s="3"/>
      <c r="E2313" s="3"/>
      <c r="F2313" s="4"/>
      <c r="G2313" s="2"/>
      <c r="H2313" s="3"/>
      <c r="I2313" s="3"/>
      <c r="J2313" s="3"/>
      <c r="K2313" s="3"/>
      <c r="L2313" s="3"/>
      <c r="M2313" s="3"/>
      <c r="N2313" s="4"/>
      <c r="O2313" s="2"/>
      <c r="P2313" s="3"/>
      <c r="Q2313" s="3"/>
      <c r="R2313" s="3"/>
      <c r="S2313" s="3"/>
      <c r="T2313" s="3"/>
      <c r="U2313" s="4"/>
      <c r="V2313" s="8">
        <f>ROUND(52,2)</f>
        <v>52</v>
      </c>
      <c r="W2313" s="9"/>
      <c r="X2313" s="9"/>
      <c r="Y2313" s="9"/>
      <c r="Z2313" s="9"/>
      <c r="AA2313" s="10"/>
      <c r="AB2313" s="8">
        <f>ROUND(1390.84,2)</f>
        <v>1390.84</v>
      </c>
      <c r="AC2313" s="9"/>
      <c r="AD2313" s="9"/>
      <c r="AE2313" s="9"/>
      <c r="AF2313" s="10"/>
      <c r="AG2313" s="8">
        <f>ROUND(0,2)</f>
        <v>0</v>
      </c>
      <c r="AH2313" s="9"/>
      <c r="AI2313" s="9"/>
      <c r="AJ2313" s="9"/>
      <c r="AK2313" s="10"/>
    </row>
    <row r="2314" spans="1:37" x14ac:dyDescent="0.25">
      <c r="A2314" s="11"/>
      <c r="B2314" s="12"/>
      <c r="C2314" s="12"/>
      <c r="D2314" s="12"/>
      <c r="E2314" s="12"/>
      <c r="F2314" s="12"/>
      <c r="G2314" s="12"/>
      <c r="H2314" s="12"/>
      <c r="I2314" s="12"/>
      <c r="J2314" s="12"/>
      <c r="K2314" s="12"/>
      <c r="L2314" s="12"/>
      <c r="M2314" s="12"/>
      <c r="N2314" s="12"/>
      <c r="O2314" s="14"/>
      <c r="P2314" s="14"/>
      <c r="Q2314" s="14"/>
      <c r="R2314" s="14"/>
      <c r="S2314" s="14"/>
      <c r="T2314" s="14"/>
      <c r="U2314" s="14"/>
      <c r="V2314" s="15">
        <f>ROUND(52,2)</f>
        <v>52</v>
      </c>
      <c r="W2314" s="15"/>
      <c r="X2314" s="15"/>
      <c r="Y2314" s="15"/>
      <c r="Z2314" s="15"/>
      <c r="AA2314" s="15"/>
      <c r="AB2314" s="15">
        <f>ROUND(1390.84,2)</f>
        <v>1390.84</v>
      </c>
      <c r="AC2314" s="15"/>
      <c r="AD2314" s="15"/>
      <c r="AE2314" s="15"/>
      <c r="AF2314" s="15"/>
      <c r="AG2314" s="15">
        <f>ROUND(0,2)</f>
        <v>0</v>
      </c>
      <c r="AH2314" s="15"/>
      <c r="AI2314" s="15"/>
      <c r="AJ2314" s="15"/>
      <c r="AK2314" s="16"/>
    </row>
    <row r="2315" spans="1:37" x14ac:dyDescent="0.25">
      <c r="A2315" s="11"/>
      <c r="B2315" s="12"/>
      <c r="C2315" s="12"/>
      <c r="D2315" s="12"/>
      <c r="E2315" s="12"/>
      <c r="F2315" s="12"/>
      <c r="G2315" s="12"/>
      <c r="H2315" s="12"/>
      <c r="I2315" s="12"/>
      <c r="J2315" s="12"/>
      <c r="K2315" s="12"/>
      <c r="L2315" s="12"/>
      <c r="M2315" s="12"/>
      <c r="N2315" s="12"/>
      <c r="O2315" s="14" t="s">
        <v>86</v>
      </c>
      <c r="P2315" s="14"/>
      <c r="Q2315" s="14"/>
      <c r="R2315" s="14"/>
      <c r="S2315" s="14"/>
      <c r="T2315" s="14"/>
      <c r="U2315" s="14"/>
      <c r="V2315" s="12"/>
      <c r="W2315" s="12"/>
      <c r="X2315" s="12"/>
      <c r="Y2315" s="12"/>
      <c r="Z2315" s="12"/>
      <c r="AA2315" s="12"/>
      <c r="AB2315" s="12"/>
      <c r="AC2315" s="12"/>
      <c r="AD2315" s="12"/>
      <c r="AE2315" s="12"/>
      <c r="AF2315" s="12"/>
      <c r="AG2315" s="12"/>
      <c r="AH2315" s="12"/>
      <c r="AI2315" s="12"/>
      <c r="AJ2315" s="12"/>
      <c r="AK2315" s="24"/>
    </row>
    <row r="2316" spans="1:37" x14ac:dyDescent="0.25">
      <c r="A2316" s="2"/>
      <c r="B2316" s="3"/>
      <c r="C2316" s="3"/>
      <c r="D2316" s="3"/>
      <c r="E2316" s="3"/>
      <c r="F2316" s="4"/>
      <c r="G2316" s="2"/>
      <c r="H2316" s="3"/>
      <c r="I2316" s="3"/>
      <c r="J2316" s="3"/>
      <c r="K2316" s="3"/>
      <c r="L2316" s="3"/>
      <c r="M2316" s="3"/>
      <c r="N2316" s="4"/>
      <c r="O2316" s="2"/>
      <c r="P2316" s="3"/>
      <c r="Q2316" s="3"/>
      <c r="R2316" s="3"/>
      <c r="S2316" s="3"/>
      <c r="T2316" s="3"/>
      <c r="U2316" s="4"/>
      <c r="V2316" s="8">
        <f>ROUND(48,2)</f>
        <v>48</v>
      </c>
      <c r="W2316" s="9"/>
      <c r="X2316" s="9"/>
      <c r="Y2316" s="9"/>
      <c r="Z2316" s="9"/>
      <c r="AA2316" s="10"/>
      <c r="AB2316" s="8">
        <f>ROUND(1274,2)</f>
        <v>1274</v>
      </c>
      <c r="AC2316" s="9"/>
      <c r="AD2316" s="9"/>
      <c r="AE2316" s="9"/>
      <c r="AF2316" s="10"/>
      <c r="AG2316" s="8">
        <f>ROUND(0,2)</f>
        <v>0</v>
      </c>
      <c r="AH2316" s="9"/>
      <c r="AI2316" s="9"/>
      <c r="AJ2316" s="9"/>
      <c r="AK2316" s="10"/>
    </row>
    <row r="2317" spans="1:37" x14ac:dyDescent="0.25">
      <c r="A2317" s="11"/>
      <c r="B2317" s="12"/>
      <c r="C2317" s="12"/>
      <c r="D2317" s="12"/>
      <c r="E2317" s="12"/>
      <c r="F2317" s="12"/>
      <c r="G2317" s="12"/>
      <c r="H2317" s="12"/>
      <c r="I2317" s="12"/>
      <c r="J2317" s="12"/>
      <c r="K2317" s="12"/>
      <c r="L2317" s="12"/>
      <c r="M2317" s="12"/>
      <c r="N2317" s="12"/>
      <c r="O2317" s="14"/>
      <c r="P2317" s="14"/>
      <c r="Q2317" s="14"/>
      <c r="R2317" s="14"/>
      <c r="S2317" s="14"/>
      <c r="T2317" s="14"/>
      <c r="U2317" s="14"/>
      <c r="V2317" s="15">
        <f>ROUND(48,2)</f>
        <v>48</v>
      </c>
      <c r="W2317" s="15"/>
      <c r="X2317" s="15"/>
      <c r="Y2317" s="15"/>
      <c r="Z2317" s="15"/>
      <c r="AA2317" s="15"/>
      <c r="AB2317" s="15">
        <f>ROUND(1274,2)</f>
        <v>1274</v>
      </c>
      <c r="AC2317" s="15"/>
      <c r="AD2317" s="15"/>
      <c r="AE2317" s="15"/>
      <c r="AF2317" s="15"/>
      <c r="AG2317" s="15">
        <f>ROUND(0,2)</f>
        <v>0</v>
      </c>
      <c r="AH2317" s="15"/>
      <c r="AI2317" s="15"/>
      <c r="AJ2317" s="15"/>
      <c r="AK2317" s="16"/>
    </row>
    <row r="2318" spans="1:37" x14ac:dyDescent="0.25">
      <c r="A2318" s="11"/>
      <c r="B2318" s="12"/>
      <c r="C2318" s="12"/>
      <c r="D2318" s="12"/>
      <c r="E2318" s="12"/>
      <c r="F2318" s="12"/>
      <c r="G2318" s="12"/>
      <c r="H2318" s="12"/>
      <c r="I2318" s="12"/>
      <c r="J2318" s="12"/>
      <c r="K2318" s="12"/>
      <c r="L2318" s="12"/>
      <c r="M2318" s="12"/>
      <c r="N2318" s="12"/>
      <c r="O2318" s="14" t="s">
        <v>88</v>
      </c>
      <c r="P2318" s="14"/>
      <c r="Q2318" s="14"/>
      <c r="R2318" s="14"/>
      <c r="S2318" s="14"/>
      <c r="T2318" s="14"/>
      <c r="U2318" s="14"/>
      <c r="V2318" s="12"/>
      <c r="W2318" s="12"/>
      <c r="X2318" s="12"/>
      <c r="Y2318" s="12"/>
      <c r="Z2318" s="12"/>
      <c r="AA2318" s="12"/>
      <c r="AB2318" s="12"/>
      <c r="AC2318" s="12"/>
      <c r="AD2318" s="12"/>
      <c r="AE2318" s="12"/>
      <c r="AF2318" s="12"/>
      <c r="AG2318" s="12"/>
      <c r="AH2318" s="12"/>
      <c r="AI2318" s="12"/>
      <c r="AJ2318" s="12"/>
      <c r="AK2318" s="24"/>
    </row>
    <row r="2319" spans="1:37" x14ac:dyDescent="0.25">
      <c r="A2319" s="2"/>
      <c r="B2319" s="3"/>
      <c r="C2319" s="3"/>
      <c r="D2319" s="3"/>
      <c r="E2319" s="3"/>
      <c r="F2319" s="4"/>
      <c r="G2319" s="2"/>
      <c r="H2319" s="3"/>
      <c r="I2319" s="3"/>
      <c r="J2319" s="3"/>
      <c r="K2319" s="3"/>
      <c r="L2319" s="3"/>
      <c r="M2319" s="3"/>
      <c r="N2319" s="4"/>
      <c r="O2319" s="2"/>
      <c r="P2319" s="3"/>
      <c r="Q2319" s="3"/>
      <c r="R2319" s="3"/>
      <c r="S2319" s="3"/>
      <c r="T2319" s="3"/>
      <c r="U2319" s="4"/>
      <c r="V2319" s="8">
        <f>ROUND(48.75,2)</f>
        <v>48.75</v>
      </c>
      <c r="W2319" s="9"/>
      <c r="X2319" s="9"/>
      <c r="Y2319" s="9"/>
      <c r="Z2319" s="9"/>
      <c r="AA2319" s="10"/>
      <c r="AB2319" s="8">
        <f>ROUND(1377,2)</f>
        <v>1377</v>
      </c>
      <c r="AC2319" s="9"/>
      <c r="AD2319" s="9"/>
      <c r="AE2319" s="9"/>
      <c r="AF2319" s="10"/>
      <c r="AG2319" s="8">
        <f>ROUND(0,2)</f>
        <v>0</v>
      </c>
      <c r="AH2319" s="9"/>
      <c r="AI2319" s="9"/>
      <c r="AJ2319" s="9"/>
      <c r="AK2319" s="10"/>
    </row>
    <row r="2320" spans="1:37" x14ac:dyDescent="0.25">
      <c r="A2320" s="11"/>
      <c r="B2320" s="12"/>
      <c r="C2320" s="12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2"/>
      <c r="O2320" s="14"/>
      <c r="P2320" s="14"/>
      <c r="Q2320" s="14"/>
      <c r="R2320" s="14"/>
      <c r="S2320" s="14"/>
      <c r="T2320" s="14"/>
      <c r="U2320" s="14"/>
      <c r="V2320" s="15">
        <f>ROUND(48.75,2)</f>
        <v>48.75</v>
      </c>
      <c r="W2320" s="15"/>
      <c r="X2320" s="15"/>
      <c r="Y2320" s="15"/>
      <c r="Z2320" s="15"/>
      <c r="AA2320" s="15"/>
      <c r="AB2320" s="15">
        <f>ROUND(1377,2)</f>
        <v>1377</v>
      </c>
      <c r="AC2320" s="15"/>
      <c r="AD2320" s="15"/>
      <c r="AE2320" s="15"/>
      <c r="AF2320" s="15"/>
      <c r="AG2320" s="15">
        <f>ROUND(0,2)</f>
        <v>0</v>
      </c>
      <c r="AH2320" s="15"/>
      <c r="AI2320" s="15"/>
      <c r="AJ2320" s="15"/>
      <c r="AK2320" s="16"/>
    </row>
    <row r="2321" spans="1:37" x14ac:dyDescent="0.25">
      <c r="A2321" s="11"/>
      <c r="B2321" s="12"/>
      <c r="C2321" s="12"/>
      <c r="D2321" s="12"/>
      <c r="E2321" s="12"/>
      <c r="F2321" s="12"/>
      <c r="G2321" s="12"/>
      <c r="H2321" s="12"/>
      <c r="I2321" s="12"/>
      <c r="J2321" s="12"/>
      <c r="K2321" s="12"/>
      <c r="L2321" s="12"/>
      <c r="M2321" s="12"/>
      <c r="N2321" s="12"/>
      <c r="O2321" s="14" t="s">
        <v>89</v>
      </c>
      <c r="P2321" s="14"/>
      <c r="Q2321" s="14"/>
      <c r="R2321" s="14"/>
      <c r="S2321" s="14"/>
      <c r="T2321" s="14"/>
      <c r="U2321" s="14"/>
      <c r="V2321" s="12"/>
      <c r="W2321" s="12"/>
      <c r="X2321" s="12"/>
      <c r="Y2321" s="12"/>
      <c r="Z2321" s="12"/>
      <c r="AA2321" s="12"/>
      <c r="AB2321" s="12"/>
      <c r="AC2321" s="12"/>
      <c r="AD2321" s="12"/>
      <c r="AE2321" s="12"/>
      <c r="AF2321" s="12"/>
      <c r="AG2321" s="12"/>
      <c r="AH2321" s="12"/>
      <c r="AI2321" s="12"/>
      <c r="AJ2321" s="12"/>
      <c r="AK2321" s="24"/>
    </row>
    <row r="2322" spans="1:37" x14ac:dyDescent="0.25">
      <c r="A2322" s="2"/>
      <c r="B2322" s="3"/>
      <c r="C2322" s="3"/>
      <c r="D2322" s="3"/>
      <c r="E2322" s="3"/>
      <c r="F2322" s="4"/>
      <c r="G2322" s="2"/>
      <c r="H2322" s="3"/>
      <c r="I2322" s="3"/>
      <c r="J2322" s="3"/>
      <c r="K2322" s="3"/>
      <c r="L2322" s="3"/>
      <c r="M2322" s="3"/>
      <c r="N2322" s="4"/>
      <c r="O2322" s="2"/>
      <c r="P2322" s="3"/>
      <c r="Q2322" s="3"/>
      <c r="R2322" s="3"/>
      <c r="S2322" s="3"/>
      <c r="T2322" s="3"/>
      <c r="U2322" s="4"/>
      <c r="V2322" s="8">
        <f>ROUND(52,2)</f>
        <v>52</v>
      </c>
      <c r="W2322" s="9"/>
      <c r="X2322" s="9"/>
      <c r="Y2322" s="9"/>
      <c r="Z2322" s="9"/>
      <c r="AA2322" s="10"/>
      <c r="AB2322" s="8">
        <f>ROUND(1390.84,2)</f>
        <v>1390.84</v>
      </c>
      <c r="AC2322" s="9"/>
      <c r="AD2322" s="9"/>
      <c r="AE2322" s="9"/>
      <c r="AF2322" s="10"/>
      <c r="AG2322" s="8">
        <f>ROUND(0,2)</f>
        <v>0</v>
      </c>
      <c r="AH2322" s="9"/>
      <c r="AI2322" s="9"/>
      <c r="AJ2322" s="9"/>
      <c r="AK2322" s="10"/>
    </row>
    <row r="2323" spans="1:37" x14ac:dyDescent="0.25">
      <c r="A2323" s="11"/>
      <c r="B2323" s="12"/>
      <c r="C2323" s="12"/>
      <c r="D2323" s="12"/>
      <c r="E2323" s="12"/>
      <c r="F2323" s="12"/>
      <c r="G2323" s="12"/>
      <c r="H2323" s="12"/>
      <c r="I2323" s="12"/>
      <c r="J2323" s="12"/>
      <c r="K2323" s="12"/>
      <c r="L2323" s="12"/>
      <c r="M2323" s="12"/>
      <c r="N2323" s="12"/>
      <c r="O2323" s="14"/>
      <c r="P2323" s="14"/>
      <c r="Q2323" s="14"/>
      <c r="R2323" s="14"/>
      <c r="S2323" s="14"/>
      <c r="T2323" s="14"/>
      <c r="U2323" s="14"/>
      <c r="V2323" s="15">
        <f>ROUND(52,2)</f>
        <v>52</v>
      </c>
      <c r="W2323" s="15"/>
      <c r="X2323" s="15"/>
      <c r="Y2323" s="15"/>
      <c r="Z2323" s="15"/>
      <c r="AA2323" s="15"/>
      <c r="AB2323" s="15">
        <f>ROUND(1390.84,2)</f>
        <v>1390.84</v>
      </c>
      <c r="AC2323" s="15"/>
      <c r="AD2323" s="15"/>
      <c r="AE2323" s="15"/>
      <c r="AF2323" s="15"/>
      <c r="AG2323" s="15">
        <f>ROUND(0,2)</f>
        <v>0</v>
      </c>
      <c r="AH2323" s="15"/>
      <c r="AI2323" s="15"/>
      <c r="AJ2323" s="15"/>
      <c r="AK2323" s="16"/>
    </row>
    <row r="2324" spans="1:37" x14ac:dyDescent="0.25">
      <c r="A2324" s="11"/>
      <c r="B2324" s="12"/>
      <c r="C2324" s="12"/>
      <c r="D2324" s="12"/>
      <c r="E2324" s="12"/>
      <c r="F2324" s="12"/>
      <c r="G2324" s="12"/>
      <c r="H2324" s="12"/>
      <c r="I2324" s="12"/>
      <c r="J2324" s="12"/>
      <c r="K2324" s="12"/>
      <c r="L2324" s="12"/>
      <c r="M2324" s="12"/>
      <c r="N2324" s="12"/>
      <c r="O2324" s="14" t="s">
        <v>92</v>
      </c>
      <c r="P2324" s="14"/>
      <c r="Q2324" s="14"/>
      <c r="R2324" s="14"/>
      <c r="S2324" s="14"/>
      <c r="T2324" s="14"/>
      <c r="U2324" s="14"/>
      <c r="V2324" s="12"/>
      <c r="W2324" s="12"/>
      <c r="X2324" s="12"/>
      <c r="Y2324" s="12"/>
      <c r="Z2324" s="12"/>
      <c r="AA2324" s="12"/>
      <c r="AB2324" s="12"/>
      <c r="AC2324" s="12"/>
      <c r="AD2324" s="12"/>
      <c r="AE2324" s="12"/>
      <c r="AF2324" s="12"/>
      <c r="AG2324" s="12"/>
      <c r="AH2324" s="12"/>
      <c r="AI2324" s="12"/>
      <c r="AJ2324" s="12"/>
      <c r="AK2324" s="24"/>
    </row>
    <row r="2325" spans="1:37" x14ac:dyDescent="0.25">
      <c r="A2325" s="2"/>
      <c r="B2325" s="3"/>
      <c r="C2325" s="3"/>
      <c r="D2325" s="3"/>
      <c r="E2325" s="3"/>
      <c r="F2325" s="4"/>
      <c r="G2325" s="2"/>
      <c r="H2325" s="3"/>
      <c r="I2325" s="3"/>
      <c r="J2325" s="3"/>
      <c r="K2325" s="3"/>
      <c r="L2325" s="3"/>
      <c r="M2325" s="3"/>
      <c r="N2325" s="4"/>
      <c r="O2325" s="2"/>
      <c r="P2325" s="3"/>
      <c r="Q2325" s="3"/>
      <c r="R2325" s="3"/>
      <c r="S2325" s="3"/>
      <c r="T2325" s="3"/>
      <c r="U2325" s="4"/>
      <c r="V2325" s="8">
        <f>ROUND(48.5,2)</f>
        <v>48.5</v>
      </c>
      <c r="W2325" s="9"/>
      <c r="X2325" s="9"/>
      <c r="Y2325" s="9"/>
      <c r="Z2325" s="9"/>
      <c r="AA2325" s="10"/>
      <c r="AB2325" s="8">
        <f>ROUND(1292.375,2)</f>
        <v>1292.3800000000001</v>
      </c>
      <c r="AC2325" s="9"/>
      <c r="AD2325" s="9"/>
      <c r="AE2325" s="9"/>
      <c r="AF2325" s="10"/>
      <c r="AG2325" s="8">
        <f>ROUND(0,2)</f>
        <v>0</v>
      </c>
      <c r="AH2325" s="9"/>
      <c r="AI2325" s="9"/>
      <c r="AJ2325" s="9"/>
      <c r="AK2325" s="10"/>
    </row>
    <row r="2326" spans="1:37" x14ac:dyDescent="0.25">
      <c r="A2326" s="11"/>
      <c r="B2326" s="12"/>
      <c r="C2326" s="12"/>
      <c r="D2326" s="12"/>
      <c r="E2326" s="12"/>
      <c r="F2326" s="12"/>
      <c r="G2326" s="12"/>
      <c r="H2326" s="12"/>
      <c r="I2326" s="12"/>
      <c r="J2326" s="12"/>
      <c r="K2326" s="12"/>
      <c r="L2326" s="12"/>
      <c r="M2326" s="12"/>
      <c r="N2326" s="12"/>
      <c r="O2326" s="14"/>
      <c r="P2326" s="14"/>
      <c r="Q2326" s="14"/>
      <c r="R2326" s="14"/>
      <c r="S2326" s="14"/>
      <c r="T2326" s="14"/>
      <c r="U2326" s="14"/>
      <c r="V2326" s="15">
        <f>ROUND(48.5,2)</f>
        <v>48.5</v>
      </c>
      <c r="W2326" s="15"/>
      <c r="X2326" s="15"/>
      <c r="Y2326" s="15"/>
      <c r="Z2326" s="15"/>
      <c r="AA2326" s="15"/>
      <c r="AB2326" s="15">
        <f>ROUND(1292.375,2)</f>
        <v>1292.3800000000001</v>
      </c>
      <c r="AC2326" s="15"/>
      <c r="AD2326" s="15"/>
      <c r="AE2326" s="15"/>
      <c r="AF2326" s="15"/>
      <c r="AG2326" s="15">
        <f>ROUND(0,2)</f>
        <v>0</v>
      </c>
      <c r="AH2326" s="15"/>
      <c r="AI2326" s="15"/>
      <c r="AJ2326" s="15"/>
      <c r="AK2326" s="16"/>
    </row>
    <row r="2327" spans="1:37" x14ac:dyDescent="0.25">
      <c r="A2327" s="11"/>
      <c r="B2327" s="12"/>
      <c r="C2327" s="12"/>
      <c r="D2327" s="12"/>
      <c r="E2327" s="12"/>
      <c r="F2327" s="12"/>
      <c r="G2327" s="12"/>
      <c r="H2327" s="12"/>
      <c r="I2327" s="12"/>
      <c r="J2327" s="12"/>
      <c r="K2327" s="12"/>
      <c r="L2327" s="12"/>
      <c r="M2327" s="12"/>
      <c r="N2327" s="12"/>
      <c r="O2327" s="14" t="s">
        <v>94</v>
      </c>
      <c r="P2327" s="14"/>
      <c r="Q2327" s="14"/>
      <c r="R2327" s="14"/>
      <c r="S2327" s="14"/>
      <c r="T2327" s="14"/>
      <c r="U2327" s="14"/>
      <c r="V2327" s="12"/>
      <c r="W2327" s="12"/>
      <c r="X2327" s="12"/>
      <c r="Y2327" s="12"/>
      <c r="Z2327" s="12"/>
      <c r="AA2327" s="12"/>
      <c r="AB2327" s="12"/>
      <c r="AC2327" s="12"/>
      <c r="AD2327" s="12"/>
      <c r="AE2327" s="12"/>
      <c r="AF2327" s="12"/>
      <c r="AG2327" s="12"/>
      <c r="AH2327" s="12"/>
      <c r="AI2327" s="12"/>
      <c r="AJ2327" s="12"/>
      <c r="AK2327" s="24"/>
    </row>
    <row r="2328" spans="1:37" x14ac:dyDescent="0.25">
      <c r="A2328" s="2"/>
      <c r="B2328" s="3"/>
      <c r="C2328" s="3"/>
      <c r="D2328" s="3"/>
      <c r="E2328" s="3"/>
      <c r="F2328" s="4"/>
      <c r="G2328" s="2"/>
      <c r="H2328" s="3"/>
      <c r="I2328" s="3"/>
      <c r="J2328" s="3"/>
      <c r="K2328" s="3"/>
      <c r="L2328" s="3"/>
      <c r="M2328" s="3"/>
      <c r="N2328" s="4"/>
      <c r="O2328" s="2"/>
      <c r="P2328" s="3"/>
      <c r="Q2328" s="3"/>
      <c r="R2328" s="3"/>
      <c r="S2328" s="3"/>
      <c r="T2328" s="3"/>
      <c r="U2328" s="4"/>
      <c r="V2328" s="8">
        <f>ROUND(48,2)</f>
        <v>48</v>
      </c>
      <c r="W2328" s="9"/>
      <c r="X2328" s="9"/>
      <c r="Y2328" s="9"/>
      <c r="Z2328" s="9"/>
      <c r="AA2328" s="10"/>
      <c r="AB2328" s="8">
        <f>ROUND(1282.84,2)</f>
        <v>1282.8399999999999</v>
      </c>
      <c r="AC2328" s="9"/>
      <c r="AD2328" s="9"/>
      <c r="AE2328" s="9"/>
      <c r="AF2328" s="10"/>
      <c r="AG2328" s="8">
        <f>ROUND(0,2)</f>
        <v>0</v>
      </c>
      <c r="AH2328" s="9"/>
      <c r="AI2328" s="9"/>
      <c r="AJ2328" s="9"/>
      <c r="AK2328" s="10"/>
    </row>
    <row r="2329" spans="1:37" x14ac:dyDescent="0.25">
      <c r="A2329" s="11"/>
      <c r="B2329" s="12"/>
      <c r="C2329" s="12"/>
      <c r="D2329" s="12"/>
      <c r="E2329" s="12"/>
      <c r="F2329" s="12"/>
      <c r="G2329" s="12"/>
      <c r="H2329" s="12"/>
      <c r="I2329" s="12"/>
      <c r="J2329" s="12"/>
      <c r="K2329" s="12"/>
      <c r="L2329" s="12"/>
      <c r="M2329" s="12"/>
      <c r="N2329" s="12"/>
      <c r="O2329" s="14"/>
      <c r="P2329" s="14"/>
      <c r="Q2329" s="14"/>
      <c r="R2329" s="14"/>
      <c r="S2329" s="14"/>
      <c r="T2329" s="14"/>
      <c r="U2329" s="14"/>
      <c r="V2329" s="15">
        <f>ROUND(48,2)</f>
        <v>48</v>
      </c>
      <c r="W2329" s="15"/>
      <c r="X2329" s="15"/>
      <c r="Y2329" s="15"/>
      <c r="Z2329" s="15"/>
      <c r="AA2329" s="15"/>
      <c r="AB2329" s="15">
        <f>ROUND(1282.84,2)</f>
        <v>1282.8399999999999</v>
      </c>
      <c r="AC2329" s="15"/>
      <c r="AD2329" s="15"/>
      <c r="AE2329" s="15"/>
      <c r="AF2329" s="15"/>
      <c r="AG2329" s="15">
        <f>ROUND(0,2)</f>
        <v>0</v>
      </c>
      <c r="AH2329" s="15"/>
      <c r="AI2329" s="15"/>
      <c r="AJ2329" s="15"/>
      <c r="AK2329" s="16"/>
    </row>
    <row r="2330" spans="1:37" x14ac:dyDescent="0.25">
      <c r="A2330" s="11"/>
      <c r="B2330" s="12"/>
      <c r="C2330" s="12"/>
      <c r="D2330" s="12"/>
      <c r="E2330" s="12"/>
      <c r="F2330" s="12"/>
      <c r="G2330" s="12"/>
      <c r="H2330" s="12"/>
      <c r="I2330" s="12"/>
      <c r="J2330" s="12"/>
      <c r="K2330" s="12"/>
      <c r="L2330" s="12"/>
      <c r="M2330" s="12"/>
      <c r="N2330" s="12"/>
      <c r="O2330" s="14" t="s">
        <v>97</v>
      </c>
      <c r="P2330" s="14"/>
      <c r="Q2330" s="14"/>
      <c r="R2330" s="14"/>
      <c r="S2330" s="14"/>
      <c r="T2330" s="14"/>
      <c r="U2330" s="14"/>
      <c r="V2330" s="12"/>
      <c r="W2330" s="12"/>
      <c r="X2330" s="12"/>
      <c r="Y2330" s="12"/>
      <c r="Z2330" s="12"/>
      <c r="AA2330" s="12"/>
      <c r="AB2330" s="12"/>
      <c r="AC2330" s="12"/>
      <c r="AD2330" s="12"/>
      <c r="AE2330" s="12"/>
      <c r="AF2330" s="12"/>
      <c r="AG2330" s="12"/>
      <c r="AH2330" s="12"/>
      <c r="AI2330" s="12"/>
      <c r="AJ2330" s="12"/>
      <c r="AK2330" s="24"/>
    </row>
    <row r="2331" spans="1:37" x14ac:dyDescent="0.25">
      <c r="A2331" s="2"/>
      <c r="B2331" s="3"/>
      <c r="C2331" s="3"/>
      <c r="D2331" s="3"/>
      <c r="E2331" s="3"/>
      <c r="F2331" s="4"/>
      <c r="G2331" s="2"/>
      <c r="H2331" s="3"/>
      <c r="I2331" s="3"/>
      <c r="J2331" s="3"/>
      <c r="K2331" s="3"/>
      <c r="L2331" s="3"/>
      <c r="M2331" s="3"/>
      <c r="N2331" s="4"/>
      <c r="O2331" s="2"/>
      <c r="P2331" s="3"/>
      <c r="Q2331" s="3"/>
      <c r="R2331" s="3"/>
      <c r="S2331" s="3"/>
      <c r="T2331" s="3"/>
      <c r="U2331" s="4"/>
      <c r="V2331" s="8">
        <f>ROUND(53.25,2)</f>
        <v>53.25</v>
      </c>
      <c r="W2331" s="9"/>
      <c r="X2331" s="9"/>
      <c r="Y2331" s="9"/>
      <c r="Z2331" s="9"/>
      <c r="AA2331" s="10"/>
      <c r="AB2331" s="8">
        <f>ROUND(1466.9375,2)</f>
        <v>1466.94</v>
      </c>
      <c r="AC2331" s="9"/>
      <c r="AD2331" s="9"/>
      <c r="AE2331" s="9"/>
      <c r="AF2331" s="10"/>
      <c r="AG2331" s="8">
        <f>ROUND(0,2)</f>
        <v>0</v>
      </c>
      <c r="AH2331" s="9"/>
      <c r="AI2331" s="9"/>
      <c r="AJ2331" s="9"/>
      <c r="AK2331" s="10"/>
    </row>
    <row r="2332" spans="1:37" x14ac:dyDescent="0.25">
      <c r="A2332" s="11"/>
      <c r="B2332" s="12"/>
      <c r="C2332" s="12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/>
      <c r="O2332" s="14"/>
      <c r="P2332" s="14"/>
      <c r="Q2332" s="14"/>
      <c r="R2332" s="14"/>
      <c r="S2332" s="14"/>
      <c r="T2332" s="14"/>
      <c r="U2332" s="14"/>
      <c r="V2332" s="15">
        <f>ROUND(53.25,2)</f>
        <v>53.25</v>
      </c>
      <c r="W2332" s="15"/>
      <c r="X2332" s="15"/>
      <c r="Y2332" s="15"/>
      <c r="Z2332" s="15"/>
      <c r="AA2332" s="15"/>
      <c r="AB2332" s="15">
        <f>ROUND(1466.9375,2)</f>
        <v>1466.94</v>
      </c>
      <c r="AC2332" s="15"/>
      <c r="AD2332" s="15"/>
      <c r="AE2332" s="15"/>
      <c r="AF2332" s="15"/>
      <c r="AG2332" s="15">
        <f>ROUND(0,2)</f>
        <v>0</v>
      </c>
      <c r="AH2332" s="15"/>
      <c r="AI2332" s="15"/>
      <c r="AJ2332" s="15"/>
      <c r="AK2332" s="16"/>
    </row>
    <row r="2333" spans="1:37" x14ac:dyDescent="0.25">
      <c r="A2333" s="20"/>
      <c r="B2333" s="21"/>
      <c r="C2333" s="21"/>
      <c r="D2333" s="21"/>
      <c r="E2333" s="21"/>
      <c r="F2333" s="21"/>
      <c r="G2333" s="21" t="s">
        <v>111</v>
      </c>
      <c r="H2333" s="21"/>
      <c r="I2333" s="21"/>
      <c r="J2333" s="21"/>
      <c r="K2333" s="21"/>
      <c r="L2333" s="21"/>
      <c r="M2333" s="21"/>
      <c r="N2333" s="21"/>
      <c r="O2333" s="21"/>
      <c r="P2333" s="21"/>
      <c r="Q2333" s="21"/>
      <c r="R2333" s="21"/>
      <c r="S2333" s="21"/>
      <c r="T2333" s="21"/>
      <c r="U2333" s="21"/>
      <c r="V2333" s="21"/>
      <c r="W2333" s="21"/>
      <c r="X2333" s="21"/>
      <c r="Y2333" s="21"/>
      <c r="Z2333" s="21"/>
      <c r="AA2333" s="21"/>
      <c r="AB2333" s="21"/>
      <c r="AC2333" s="21"/>
      <c r="AD2333" s="21"/>
      <c r="AE2333" s="21"/>
      <c r="AF2333" s="21"/>
      <c r="AG2333" s="21"/>
      <c r="AH2333" s="21"/>
      <c r="AI2333" s="21"/>
      <c r="AJ2333" s="21"/>
      <c r="AK2333" s="22"/>
    </row>
    <row r="2334" spans="1:37" x14ac:dyDescent="0.25">
      <c r="A2334" s="11"/>
      <c r="B2334" s="12"/>
      <c r="C2334" s="12"/>
      <c r="D2334" s="12"/>
      <c r="E2334" s="12"/>
      <c r="F2334" s="12"/>
      <c r="G2334" s="12"/>
      <c r="H2334" s="12"/>
      <c r="I2334" s="12"/>
      <c r="J2334" s="12"/>
      <c r="K2334" s="12"/>
      <c r="L2334" s="12"/>
      <c r="M2334" s="12"/>
      <c r="N2334" s="12"/>
      <c r="O2334" s="14" t="s">
        <v>34</v>
      </c>
      <c r="P2334" s="14"/>
      <c r="Q2334" s="14"/>
      <c r="R2334" s="14"/>
      <c r="S2334" s="14"/>
      <c r="T2334" s="14"/>
      <c r="U2334" s="14"/>
      <c r="V2334" s="12"/>
      <c r="W2334" s="12"/>
      <c r="X2334" s="12"/>
      <c r="Y2334" s="12"/>
      <c r="Z2334" s="12"/>
      <c r="AA2334" s="12"/>
      <c r="AB2334" s="12"/>
      <c r="AC2334" s="12"/>
      <c r="AD2334" s="12"/>
      <c r="AE2334" s="12"/>
      <c r="AF2334" s="12"/>
      <c r="AG2334" s="12"/>
      <c r="AH2334" s="12"/>
      <c r="AI2334" s="12"/>
      <c r="AJ2334" s="12"/>
      <c r="AK2334" s="24"/>
    </row>
    <row r="2335" spans="1:37" x14ac:dyDescent="0.25">
      <c r="A2335" s="2"/>
      <c r="B2335" s="3"/>
      <c r="C2335" s="3"/>
      <c r="D2335" s="3"/>
      <c r="E2335" s="3"/>
      <c r="F2335" s="4"/>
      <c r="G2335" s="2"/>
      <c r="H2335" s="3"/>
      <c r="I2335" s="3"/>
      <c r="J2335" s="3"/>
      <c r="K2335" s="3"/>
      <c r="L2335" s="3"/>
      <c r="M2335" s="3"/>
      <c r="N2335" s="4"/>
      <c r="O2335" s="2"/>
      <c r="P2335" s="3"/>
      <c r="Q2335" s="3"/>
      <c r="R2335" s="3"/>
      <c r="S2335" s="3"/>
      <c r="T2335" s="3"/>
      <c r="U2335" s="4"/>
      <c r="V2335" s="8">
        <f>ROUND(8,2)</f>
        <v>8</v>
      </c>
      <c r="W2335" s="9"/>
      <c r="X2335" s="9"/>
      <c r="Y2335" s="9"/>
      <c r="Z2335" s="9"/>
      <c r="AA2335" s="10"/>
      <c r="AB2335" s="8">
        <f>ROUND(294,2)</f>
        <v>294</v>
      </c>
      <c r="AC2335" s="9"/>
      <c r="AD2335" s="9"/>
      <c r="AE2335" s="9"/>
      <c r="AF2335" s="10"/>
      <c r="AG2335" s="8">
        <f>ROUND(0,2)</f>
        <v>0</v>
      </c>
      <c r="AH2335" s="9"/>
      <c r="AI2335" s="9"/>
      <c r="AJ2335" s="9"/>
      <c r="AK2335" s="10"/>
    </row>
    <row r="2336" spans="1:37" x14ac:dyDescent="0.25">
      <c r="A2336" s="11"/>
      <c r="B2336" s="12"/>
      <c r="C2336" s="12"/>
      <c r="D2336" s="12"/>
      <c r="E2336" s="12"/>
      <c r="F2336" s="12"/>
      <c r="G2336" s="12"/>
      <c r="H2336" s="12"/>
      <c r="I2336" s="12"/>
      <c r="J2336" s="12"/>
      <c r="K2336" s="12"/>
      <c r="L2336" s="12"/>
      <c r="M2336" s="12"/>
      <c r="N2336" s="12"/>
      <c r="O2336" s="14"/>
      <c r="P2336" s="14"/>
      <c r="Q2336" s="14"/>
      <c r="R2336" s="14"/>
      <c r="S2336" s="14"/>
      <c r="T2336" s="14"/>
      <c r="U2336" s="14"/>
      <c r="V2336" s="15">
        <f>ROUND(8,2)</f>
        <v>8</v>
      </c>
      <c r="W2336" s="15"/>
      <c r="X2336" s="15"/>
      <c r="Y2336" s="15"/>
      <c r="Z2336" s="15"/>
      <c r="AA2336" s="15"/>
      <c r="AB2336" s="15">
        <f>ROUND(294,2)</f>
        <v>294</v>
      </c>
      <c r="AC2336" s="15"/>
      <c r="AD2336" s="15"/>
      <c r="AE2336" s="15"/>
      <c r="AF2336" s="15"/>
      <c r="AG2336" s="15">
        <f>ROUND(0,2)</f>
        <v>0</v>
      </c>
      <c r="AH2336" s="15"/>
      <c r="AI2336" s="15"/>
      <c r="AJ2336" s="15"/>
      <c r="AK2336" s="16"/>
    </row>
    <row r="2337" spans="1:37" x14ac:dyDescent="0.25">
      <c r="A2337" s="11"/>
      <c r="B2337" s="12"/>
      <c r="C2337" s="12"/>
      <c r="D2337" s="12"/>
      <c r="E2337" s="12"/>
      <c r="F2337" s="12"/>
      <c r="G2337" s="12"/>
      <c r="H2337" s="12"/>
      <c r="I2337" s="12"/>
      <c r="J2337" s="12"/>
      <c r="K2337" s="12"/>
      <c r="L2337" s="12"/>
      <c r="M2337" s="12"/>
      <c r="N2337" s="12"/>
      <c r="O2337" s="14" t="s">
        <v>40</v>
      </c>
      <c r="P2337" s="14"/>
      <c r="Q2337" s="14"/>
      <c r="R2337" s="14"/>
      <c r="S2337" s="14"/>
      <c r="T2337" s="14"/>
      <c r="U2337" s="14"/>
      <c r="V2337" s="12"/>
      <c r="W2337" s="12"/>
      <c r="X2337" s="12"/>
      <c r="Y2337" s="12"/>
      <c r="Z2337" s="12"/>
      <c r="AA2337" s="12"/>
      <c r="AB2337" s="12"/>
      <c r="AC2337" s="12"/>
      <c r="AD2337" s="12"/>
      <c r="AE2337" s="12"/>
      <c r="AF2337" s="12"/>
      <c r="AG2337" s="12"/>
      <c r="AH2337" s="12"/>
      <c r="AI2337" s="12"/>
      <c r="AJ2337" s="12"/>
      <c r="AK2337" s="24"/>
    </row>
    <row r="2338" spans="1:37" x14ac:dyDescent="0.25">
      <c r="A2338" s="2"/>
      <c r="B2338" s="3"/>
      <c r="C2338" s="3"/>
      <c r="D2338" s="3"/>
      <c r="E2338" s="3"/>
      <c r="F2338" s="4"/>
      <c r="G2338" s="2"/>
      <c r="H2338" s="3"/>
      <c r="I2338" s="3"/>
      <c r="J2338" s="3"/>
      <c r="K2338" s="3"/>
      <c r="L2338" s="3"/>
      <c r="M2338" s="3"/>
      <c r="N2338" s="4"/>
      <c r="O2338" s="2"/>
      <c r="P2338" s="3"/>
      <c r="Q2338" s="3"/>
      <c r="R2338" s="3"/>
      <c r="S2338" s="3"/>
      <c r="T2338" s="3"/>
      <c r="U2338" s="4"/>
      <c r="V2338" s="8">
        <f>ROUND(16,2)</f>
        <v>16</v>
      </c>
      <c r="W2338" s="9"/>
      <c r="X2338" s="9"/>
      <c r="Y2338" s="9"/>
      <c r="Z2338" s="9"/>
      <c r="AA2338" s="10"/>
      <c r="AB2338" s="8">
        <f>ROUND(588,2)</f>
        <v>588</v>
      </c>
      <c r="AC2338" s="9"/>
      <c r="AD2338" s="9"/>
      <c r="AE2338" s="9"/>
      <c r="AF2338" s="10"/>
      <c r="AG2338" s="8">
        <f>ROUND(0,2)</f>
        <v>0</v>
      </c>
      <c r="AH2338" s="9"/>
      <c r="AI2338" s="9"/>
      <c r="AJ2338" s="9"/>
      <c r="AK2338" s="10"/>
    </row>
    <row r="2339" spans="1:37" x14ac:dyDescent="0.25">
      <c r="A2339" s="11"/>
      <c r="B2339" s="12"/>
      <c r="C2339" s="12"/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  <c r="N2339" s="12"/>
      <c r="O2339" s="14"/>
      <c r="P2339" s="14"/>
      <c r="Q2339" s="14"/>
      <c r="R2339" s="14"/>
      <c r="S2339" s="14"/>
      <c r="T2339" s="14"/>
      <c r="U2339" s="14"/>
      <c r="V2339" s="15">
        <f>ROUND(16,2)</f>
        <v>16</v>
      </c>
      <c r="W2339" s="15"/>
      <c r="X2339" s="15"/>
      <c r="Y2339" s="15"/>
      <c r="Z2339" s="15"/>
      <c r="AA2339" s="15"/>
      <c r="AB2339" s="15">
        <f>ROUND(588,2)</f>
        <v>588</v>
      </c>
      <c r="AC2339" s="15"/>
      <c r="AD2339" s="15"/>
      <c r="AE2339" s="15"/>
      <c r="AF2339" s="15"/>
      <c r="AG2339" s="15">
        <f>ROUND(0,2)</f>
        <v>0</v>
      </c>
      <c r="AH2339" s="15"/>
      <c r="AI2339" s="15"/>
      <c r="AJ2339" s="15"/>
      <c r="AK2339" s="16"/>
    </row>
    <row r="2340" spans="1:37" x14ac:dyDescent="0.25">
      <c r="A2340" s="11"/>
      <c r="B2340" s="12"/>
      <c r="C2340" s="12"/>
      <c r="D2340" s="12"/>
      <c r="E2340" s="12"/>
      <c r="F2340" s="12"/>
      <c r="G2340" s="12"/>
      <c r="H2340" s="12"/>
      <c r="I2340" s="12"/>
      <c r="J2340" s="12"/>
      <c r="K2340" s="12"/>
      <c r="L2340" s="12"/>
      <c r="M2340" s="12"/>
      <c r="N2340" s="12"/>
      <c r="O2340" s="14" t="s">
        <v>42</v>
      </c>
      <c r="P2340" s="14"/>
      <c r="Q2340" s="14"/>
      <c r="R2340" s="14"/>
      <c r="S2340" s="14"/>
      <c r="T2340" s="14"/>
      <c r="U2340" s="14"/>
      <c r="V2340" s="12"/>
      <c r="W2340" s="12"/>
      <c r="X2340" s="12"/>
      <c r="Y2340" s="12"/>
      <c r="Z2340" s="12"/>
      <c r="AA2340" s="12"/>
      <c r="AB2340" s="12"/>
      <c r="AC2340" s="12"/>
      <c r="AD2340" s="12"/>
      <c r="AE2340" s="12"/>
      <c r="AF2340" s="12"/>
      <c r="AG2340" s="12"/>
      <c r="AH2340" s="12"/>
      <c r="AI2340" s="12"/>
      <c r="AJ2340" s="12"/>
      <c r="AK2340" s="24"/>
    </row>
    <row r="2341" spans="1:37" x14ac:dyDescent="0.25">
      <c r="A2341" s="2"/>
      <c r="B2341" s="3"/>
      <c r="C2341" s="3"/>
      <c r="D2341" s="3"/>
      <c r="E2341" s="3"/>
      <c r="F2341" s="4"/>
      <c r="G2341" s="2"/>
      <c r="H2341" s="3"/>
      <c r="I2341" s="3"/>
      <c r="J2341" s="3"/>
      <c r="K2341" s="3"/>
      <c r="L2341" s="3"/>
      <c r="M2341" s="3"/>
      <c r="N2341" s="4"/>
      <c r="O2341" s="2"/>
      <c r="P2341" s="3"/>
      <c r="Q2341" s="3"/>
      <c r="R2341" s="3"/>
      <c r="S2341" s="3"/>
      <c r="T2341" s="3"/>
      <c r="U2341" s="4"/>
      <c r="V2341" s="8">
        <f>ROUND(8,2)</f>
        <v>8</v>
      </c>
      <c r="W2341" s="9"/>
      <c r="X2341" s="9"/>
      <c r="Y2341" s="9"/>
      <c r="Z2341" s="9"/>
      <c r="AA2341" s="10"/>
      <c r="AB2341" s="8">
        <f>ROUND(294,2)</f>
        <v>294</v>
      </c>
      <c r="AC2341" s="9"/>
      <c r="AD2341" s="9"/>
      <c r="AE2341" s="9"/>
      <c r="AF2341" s="10"/>
      <c r="AG2341" s="8">
        <f>ROUND(0,2)</f>
        <v>0</v>
      </c>
      <c r="AH2341" s="9"/>
      <c r="AI2341" s="9"/>
      <c r="AJ2341" s="9"/>
      <c r="AK2341" s="10"/>
    </row>
    <row r="2342" spans="1:37" x14ac:dyDescent="0.25">
      <c r="A2342" s="11"/>
      <c r="B2342" s="12"/>
      <c r="C2342" s="12"/>
      <c r="D2342" s="12"/>
      <c r="E2342" s="12"/>
      <c r="F2342" s="12"/>
      <c r="G2342" s="12"/>
      <c r="H2342" s="12"/>
      <c r="I2342" s="12"/>
      <c r="J2342" s="12"/>
      <c r="K2342" s="12"/>
      <c r="L2342" s="12"/>
      <c r="M2342" s="12"/>
      <c r="N2342" s="12"/>
      <c r="O2342" s="14"/>
      <c r="P2342" s="14"/>
      <c r="Q2342" s="14"/>
      <c r="R2342" s="14"/>
      <c r="S2342" s="14"/>
      <c r="T2342" s="14"/>
      <c r="U2342" s="14"/>
      <c r="V2342" s="15">
        <f>ROUND(8,2)</f>
        <v>8</v>
      </c>
      <c r="W2342" s="15"/>
      <c r="X2342" s="15"/>
      <c r="Y2342" s="15"/>
      <c r="Z2342" s="15"/>
      <c r="AA2342" s="15"/>
      <c r="AB2342" s="15">
        <f>ROUND(294,2)</f>
        <v>294</v>
      </c>
      <c r="AC2342" s="15"/>
      <c r="AD2342" s="15"/>
      <c r="AE2342" s="15"/>
      <c r="AF2342" s="15"/>
      <c r="AG2342" s="15">
        <f>ROUND(0,2)</f>
        <v>0</v>
      </c>
      <c r="AH2342" s="15"/>
      <c r="AI2342" s="15"/>
      <c r="AJ2342" s="15"/>
      <c r="AK2342" s="16"/>
    </row>
    <row r="2343" spans="1:37" x14ac:dyDescent="0.25">
      <c r="A2343" s="11"/>
      <c r="B2343" s="12"/>
      <c r="C2343" s="12"/>
      <c r="D2343" s="12"/>
      <c r="E2343" s="12"/>
      <c r="F2343" s="12"/>
      <c r="G2343" s="12"/>
      <c r="H2343" s="12"/>
      <c r="I2343" s="12"/>
      <c r="J2343" s="12"/>
      <c r="K2343" s="12"/>
      <c r="L2343" s="12"/>
      <c r="M2343" s="12"/>
      <c r="N2343" s="12"/>
      <c r="O2343" s="14" t="s">
        <v>44</v>
      </c>
      <c r="P2343" s="14"/>
      <c r="Q2343" s="14"/>
      <c r="R2343" s="14"/>
      <c r="S2343" s="14"/>
      <c r="T2343" s="14"/>
      <c r="U2343" s="14"/>
      <c r="V2343" s="12"/>
      <c r="W2343" s="12"/>
      <c r="X2343" s="12"/>
      <c r="Y2343" s="12"/>
      <c r="Z2343" s="12"/>
      <c r="AA2343" s="12"/>
      <c r="AB2343" s="12"/>
      <c r="AC2343" s="12"/>
      <c r="AD2343" s="12"/>
      <c r="AE2343" s="12"/>
      <c r="AF2343" s="12"/>
      <c r="AG2343" s="12"/>
      <c r="AH2343" s="12"/>
      <c r="AI2343" s="12"/>
      <c r="AJ2343" s="12"/>
      <c r="AK2343" s="24"/>
    </row>
    <row r="2344" spans="1:37" x14ac:dyDescent="0.25">
      <c r="A2344" s="2"/>
      <c r="B2344" s="3"/>
      <c r="C2344" s="3"/>
      <c r="D2344" s="3"/>
      <c r="E2344" s="3"/>
      <c r="F2344" s="4"/>
      <c r="G2344" s="2"/>
      <c r="H2344" s="3"/>
      <c r="I2344" s="3"/>
      <c r="J2344" s="3"/>
      <c r="K2344" s="3"/>
      <c r="L2344" s="3"/>
      <c r="M2344" s="3"/>
      <c r="N2344" s="4"/>
      <c r="O2344" s="2"/>
      <c r="P2344" s="3"/>
      <c r="Q2344" s="3"/>
      <c r="R2344" s="3"/>
      <c r="S2344" s="3"/>
      <c r="T2344" s="3"/>
      <c r="U2344" s="4"/>
      <c r="V2344" s="8">
        <f>ROUND(8.75,2)</f>
        <v>8.75</v>
      </c>
      <c r="W2344" s="9"/>
      <c r="X2344" s="9"/>
      <c r="Y2344" s="9"/>
      <c r="Z2344" s="9"/>
      <c r="AA2344" s="10"/>
      <c r="AB2344" s="8">
        <f>ROUND(340.2,2)</f>
        <v>340.2</v>
      </c>
      <c r="AC2344" s="9"/>
      <c r="AD2344" s="9"/>
      <c r="AE2344" s="9"/>
      <c r="AF2344" s="10"/>
      <c r="AG2344" s="8">
        <f>ROUND(0,2)</f>
        <v>0</v>
      </c>
      <c r="AH2344" s="9"/>
      <c r="AI2344" s="9"/>
      <c r="AJ2344" s="9"/>
      <c r="AK2344" s="10"/>
    </row>
    <row r="2345" spans="1:37" x14ac:dyDescent="0.25">
      <c r="A2345" s="11"/>
      <c r="B2345" s="12"/>
      <c r="C2345" s="12"/>
      <c r="D2345" s="12"/>
      <c r="E2345" s="12"/>
      <c r="F2345" s="12"/>
      <c r="G2345" s="12"/>
      <c r="H2345" s="12"/>
      <c r="I2345" s="12"/>
      <c r="J2345" s="12"/>
      <c r="K2345" s="12"/>
      <c r="L2345" s="12"/>
      <c r="M2345" s="12"/>
      <c r="N2345" s="12"/>
      <c r="O2345" s="14"/>
      <c r="P2345" s="14"/>
      <c r="Q2345" s="14"/>
      <c r="R2345" s="14"/>
      <c r="S2345" s="14"/>
      <c r="T2345" s="14"/>
      <c r="U2345" s="14"/>
      <c r="V2345" s="15">
        <f>ROUND(8.75,2)</f>
        <v>8.75</v>
      </c>
      <c r="W2345" s="15"/>
      <c r="X2345" s="15"/>
      <c r="Y2345" s="15"/>
      <c r="Z2345" s="15"/>
      <c r="AA2345" s="15"/>
      <c r="AB2345" s="15">
        <f>ROUND(340.2,2)</f>
        <v>340.2</v>
      </c>
      <c r="AC2345" s="15"/>
      <c r="AD2345" s="15"/>
      <c r="AE2345" s="15"/>
      <c r="AF2345" s="15"/>
      <c r="AG2345" s="15">
        <f>ROUND(0,2)</f>
        <v>0</v>
      </c>
      <c r="AH2345" s="15"/>
      <c r="AI2345" s="15"/>
      <c r="AJ2345" s="15"/>
      <c r="AK2345" s="16"/>
    </row>
    <row r="2346" spans="1:37" x14ac:dyDescent="0.25">
      <c r="A2346" s="11"/>
      <c r="B2346" s="12"/>
      <c r="C2346" s="12"/>
      <c r="D2346" s="12"/>
      <c r="E2346" s="12"/>
      <c r="F2346" s="12"/>
      <c r="G2346" s="12"/>
      <c r="H2346" s="12"/>
      <c r="I2346" s="12"/>
      <c r="J2346" s="12"/>
      <c r="K2346" s="12"/>
      <c r="L2346" s="12"/>
      <c r="M2346" s="12"/>
      <c r="N2346" s="12"/>
      <c r="O2346" s="14" t="s">
        <v>46</v>
      </c>
      <c r="P2346" s="14"/>
      <c r="Q2346" s="14"/>
      <c r="R2346" s="14"/>
      <c r="S2346" s="14"/>
      <c r="T2346" s="14"/>
      <c r="U2346" s="14"/>
      <c r="V2346" s="12"/>
      <c r="W2346" s="12"/>
      <c r="X2346" s="12"/>
      <c r="Y2346" s="12"/>
      <c r="Z2346" s="12"/>
      <c r="AA2346" s="12"/>
      <c r="AB2346" s="12"/>
      <c r="AC2346" s="12"/>
      <c r="AD2346" s="12"/>
      <c r="AE2346" s="12"/>
      <c r="AF2346" s="12"/>
      <c r="AG2346" s="12"/>
      <c r="AH2346" s="12"/>
      <c r="AI2346" s="12"/>
      <c r="AJ2346" s="12"/>
      <c r="AK2346" s="24"/>
    </row>
    <row r="2347" spans="1:37" x14ac:dyDescent="0.25">
      <c r="A2347" s="2"/>
      <c r="B2347" s="3"/>
      <c r="C2347" s="3"/>
      <c r="D2347" s="3"/>
      <c r="E2347" s="3"/>
      <c r="F2347" s="4"/>
      <c r="G2347" s="2"/>
      <c r="H2347" s="3"/>
      <c r="I2347" s="3"/>
      <c r="J2347" s="3"/>
      <c r="K2347" s="3"/>
      <c r="L2347" s="3"/>
      <c r="M2347" s="3"/>
      <c r="N2347" s="4"/>
      <c r="O2347" s="2"/>
      <c r="P2347" s="3"/>
      <c r="Q2347" s="3"/>
      <c r="R2347" s="3"/>
      <c r="S2347" s="3"/>
      <c r="T2347" s="3"/>
      <c r="U2347" s="4"/>
      <c r="V2347" s="8">
        <f>ROUND(8,2)</f>
        <v>8</v>
      </c>
      <c r="W2347" s="9"/>
      <c r="X2347" s="9"/>
      <c r="Y2347" s="9"/>
      <c r="Z2347" s="9"/>
      <c r="AA2347" s="10"/>
      <c r="AB2347" s="8">
        <f>ROUND(294,2)</f>
        <v>294</v>
      </c>
      <c r="AC2347" s="9"/>
      <c r="AD2347" s="9"/>
      <c r="AE2347" s="9"/>
      <c r="AF2347" s="10"/>
      <c r="AG2347" s="8">
        <f>ROUND(0,2)</f>
        <v>0</v>
      </c>
      <c r="AH2347" s="9"/>
      <c r="AI2347" s="9"/>
      <c r="AJ2347" s="9"/>
      <c r="AK2347" s="10"/>
    </row>
    <row r="2348" spans="1:37" x14ac:dyDescent="0.25">
      <c r="A2348" s="11"/>
      <c r="B2348" s="12"/>
      <c r="C2348" s="12"/>
      <c r="D2348" s="12"/>
      <c r="E2348" s="12"/>
      <c r="F2348" s="12"/>
      <c r="G2348" s="12"/>
      <c r="H2348" s="12"/>
      <c r="I2348" s="12"/>
      <c r="J2348" s="12"/>
      <c r="K2348" s="12"/>
      <c r="L2348" s="12"/>
      <c r="M2348" s="12"/>
      <c r="N2348" s="12"/>
      <c r="O2348" s="14"/>
      <c r="P2348" s="14"/>
      <c r="Q2348" s="14"/>
      <c r="R2348" s="14"/>
      <c r="S2348" s="14"/>
      <c r="T2348" s="14"/>
      <c r="U2348" s="14"/>
      <c r="V2348" s="15">
        <f>ROUND(8,2)</f>
        <v>8</v>
      </c>
      <c r="W2348" s="15"/>
      <c r="X2348" s="15"/>
      <c r="Y2348" s="15"/>
      <c r="Z2348" s="15"/>
      <c r="AA2348" s="15"/>
      <c r="AB2348" s="15">
        <f>ROUND(294,2)</f>
        <v>294</v>
      </c>
      <c r="AC2348" s="15"/>
      <c r="AD2348" s="15"/>
      <c r="AE2348" s="15"/>
      <c r="AF2348" s="15"/>
      <c r="AG2348" s="15">
        <f>ROUND(0,2)</f>
        <v>0</v>
      </c>
      <c r="AH2348" s="15"/>
      <c r="AI2348" s="15"/>
      <c r="AJ2348" s="15"/>
      <c r="AK2348" s="16"/>
    </row>
    <row r="2349" spans="1:37" x14ac:dyDescent="0.25">
      <c r="A2349" s="11"/>
      <c r="B2349" s="12"/>
      <c r="C2349" s="12"/>
      <c r="D2349" s="12"/>
      <c r="E2349" s="12"/>
      <c r="F2349" s="12"/>
      <c r="G2349" s="12"/>
      <c r="H2349" s="12"/>
      <c r="I2349" s="12"/>
      <c r="J2349" s="12"/>
      <c r="K2349" s="12"/>
      <c r="L2349" s="12"/>
      <c r="M2349" s="12"/>
      <c r="N2349" s="12"/>
      <c r="O2349" s="14" t="s">
        <v>52</v>
      </c>
      <c r="P2349" s="14"/>
      <c r="Q2349" s="14"/>
      <c r="R2349" s="14"/>
      <c r="S2349" s="14"/>
      <c r="T2349" s="14"/>
      <c r="U2349" s="14"/>
      <c r="V2349" s="12"/>
      <c r="W2349" s="12"/>
      <c r="X2349" s="12"/>
      <c r="Y2349" s="12"/>
      <c r="Z2349" s="12"/>
      <c r="AA2349" s="12"/>
      <c r="AB2349" s="12"/>
      <c r="AC2349" s="12"/>
      <c r="AD2349" s="12"/>
      <c r="AE2349" s="12"/>
      <c r="AF2349" s="12"/>
      <c r="AG2349" s="12"/>
      <c r="AH2349" s="12"/>
      <c r="AI2349" s="12"/>
      <c r="AJ2349" s="12"/>
      <c r="AK2349" s="24"/>
    </row>
    <row r="2350" spans="1:37" x14ac:dyDescent="0.25">
      <c r="A2350" s="2"/>
      <c r="B2350" s="3"/>
      <c r="C2350" s="3"/>
      <c r="D2350" s="3"/>
      <c r="E2350" s="3"/>
      <c r="F2350" s="4"/>
      <c r="G2350" s="2"/>
      <c r="H2350" s="3"/>
      <c r="I2350" s="3"/>
      <c r="J2350" s="3"/>
      <c r="K2350" s="3"/>
      <c r="L2350" s="3"/>
      <c r="M2350" s="3"/>
      <c r="N2350" s="4"/>
      <c r="O2350" s="2"/>
      <c r="P2350" s="3"/>
      <c r="Q2350" s="3"/>
      <c r="R2350" s="3"/>
      <c r="S2350" s="3"/>
      <c r="T2350" s="3"/>
      <c r="U2350" s="4"/>
      <c r="V2350" s="8">
        <f>ROUND(12,2)</f>
        <v>12</v>
      </c>
      <c r="W2350" s="9"/>
      <c r="X2350" s="9"/>
      <c r="Y2350" s="9"/>
      <c r="Z2350" s="9"/>
      <c r="AA2350" s="10"/>
      <c r="AB2350" s="8">
        <f>ROUND(431.64,2)</f>
        <v>431.64</v>
      </c>
      <c r="AC2350" s="9"/>
      <c r="AD2350" s="9"/>
      <c r="AE2350" s="9"/>
      <c r="AF2350" s="10"/>
      <c r="AG2350" s="8">
        <f>ROUND(0,2)</f>
        <v>0</v>
      </c>
      <c r="AH2350" s="9"/>
      <c r="AI2350" s="9"/>
      <c r="AJ2350" s="9"/>
      <c r="AK2350" s="10"/>
    </row>
    <row r="2351" spans="1:37" x14ac:dyDescent="0.25">
      <c r="A2351" s="11"/>
      <c r="B2351" s="12"/>
      <c r="C2351" s="12"/>
      <c r="D2351" s="12"/>
      <c r="E2351" s="12"/>
      <c r="F2351" s="12"/>
      <c r="G2351" s="12"/>
      <c r="H2351" s="12"/>
      <c r="I2351" s="12"/>
      <c r="J2351" s="12"/>
      <c r="K2351" s="12"/>
      <c r="L2351" s="12"/>
      <c r="M2351" s="12"/>
      <c r="N2351" s="12"/>
      <c r="O2351" s="14"/>
      <c r="P2351" s="14"/>
      <c r="Q2351" s="14"/>
      <c r="R2351" s="14"/>
      <c r="S2351" s="14"/>
      <c r="T2351" s="14"/>
      <c r="U2351" s="14"/>
      <c r="V2351" s="15">
        <f>ROUND(12,2)</f>
        <v>12</v>
      </c>
      <c r="W2351" s="15"/>
      <c r="X2351" s="15"/>
      <c r="Y2351" s="15"/>
      <c r="Z2351" s="15"/>
      <c r="AA2351" s="15"/>
      <c r="AB2351" s="15">
        <f>ROUND(431.64,2)</f>
        <v>431.64</v>
      </c>
      <c r="AC2351" s="15"/>
      <c r="AD2351" s="15"/>
      <c r="AE2351" s="15"/>
      <c r="AF2351" s="15"/>
      <c r="AG2351" s="15">
        <f>ROUND(0,2)</f>
        <v>0</v>
      </c>
      <c r="AH2351" s="15"/>
      <c r="AI2351" s="15"/>
      <c r="AJ2351" s="15"/>
      <c r="AK2351" s="16"/>
    </row>
    <row r="2352" spans="1:37" x14ac:dyDescent="0.25">
      <c r="A2352" s="11"/>
      <c r="B2352" s="12"/>
      <c r="C2352" s="12"/>
      <c r="D2352" s="12"/>
      <c r="E2352" s="12"/>
      <c r="F2352" s="12"/>
      <c r="G2352" s="12"/>
      <c r="H2352" s="12"/>
      <c r="I2352" s="12"/>
      <c r="J2352" s="12"/>
      <c r="K2352" s="12"/>
      <c r="L2352" s="12"/>
      <c r="M2352" s="12"/>
      <c r="N2352" s="12"/>
      <c r="O2352" s="14" t="s">
        <v>53</v>
      </c>
      <c r="P2352" s="14"/>
      <c r="Q2352" s="14"/>
      <c r="R2352" s="14"/>
      <c r="S2352" s="14"/>
      <c r="T2352" s="14"/>
      <c r="U2352" s="14"/>
      <c r="V2352" s="12"/>
      <c r="W2352" s="12"/>
      <c r="X2352" s="12"/>
      <c r="Y2352" s="12"/>
      <c r="Z2352" s="12"/>
      <c r="AA2352" s="12"/>
      <c r="AB2352" s="12"/>
      <c r="AC2352" s="12"/>
      <c r="AD2352" s="12"/>
      <c r="AE2352" s="12"/>
      <c r="AF2352" s="12"/>
      <c r="AG2352" s="12"/>
      <c r="AH2352" s="12"/>
      <c r="AI2352" s="12"/>
      <c r="AJ2352" s="12"/>
      <c r="AK2352" s="24"/>
    </row>
    <row r="2353" spans="1:37" x14ac:dyDescent="0.25">
      <c r="A2353" s="2"/>
      <c r="B2353" s="3"/>
      <c r="C2353" s="3"/>
      <c r="D2353" s="3"/>
      <c r="E2353" s="3"/>
      <c r="F2353" s="4"/>
      <c r="G2353" s="2"/>
      <c r="H2353" s="3"/>
      <c r="I2353" s="3"/>
      <c r="J2353" s="3"/>
      <c r="K2353" s="3"/>
      <c r="L2353" s="3"/>
      <c r="M2353" s="3"/>
      <c r="N2353" s="4"/>
      <c r="O2353" s="2"/>
      <c r="P2353" s="3"/>
      <c r="Q2353" s="3"/>
      <c r="R2353" s="3"/>
      <c r="S2353" s="3"/>
      <c r="T2353" s="3"/>
      <c r="U2353" s="4"/>
      <c r="V2353" s="8">
        <f>ROUND(12,2)</f>
        <v>12</v>
      </c>
      <c r="W2353" s="9"/>
      <c r="X2353" s="9"/>
      <c r="Y2353" s="9"/>
      <c r="Z2353" s="9"/>
      <c r="AA2353" s="10"/>
      <c r="AB2353" s="8">
        <f>ROUND(431.64,2)</f>
        <v>431.64</v>
      </c>
      <c r="AC2353" s="9"/>
      <c r="AD2353" s="9"/>
      <c r="AE2353" s="9"/>
      <c r="AF2353" s="10"/>
      <c r="AG2353" s="8">
        <f>ROUND(0,2)</f>
        <v>0</v>
      </c>
      <c r="AH2353" s="9"/>
      <c r="AI2353" s="9"/>
      <c r="AJ2353" s="9"/>
      <c r="AK2353" s="10"/>
    </row>
    <row r="2354" spans="1:37" x14ac:dyDescent="0.25">
      <c r="A2354" s="11"/>
      <c r="B2354" s="12"/>
      <c r="C2354" s="12"/>
      <c r="D2354" s="12"/>
      <c r="E2354" s="12"/>
      <c r="F2354" s="12"/>
      <c r="G2354" s="12"/>
      <c r="H2354" s="12"/>
      <c r="I2354" s="12"/>
      <c r="J2354" s="12"/>
      <c r="K2354" s="12"/>
      <c r="L2354" s="12"/>
      <c r="M2354" s="12"/>
      <c r="N2354" s="12"/>
      <c r="O2354" s="14"/>
      <c r="P2354" s="14"/>
      <c r="Q2354" s="14"/>
      <c r="R2354" s="14"/>
      <c r="S2354" s="14"/>
      <c r="T2354" s="14"/>
      <c r="U2354" s="14"/>
      <c r="V2354" s="15">
        <f>ROUND(12,2)</f>
        <v>12</v>
      </c>
      <c r="W2354" s="15"/>
      <c r="X2354" s="15"/>
      <c r="Y2354" s="15"/>
      <c r="Z2354" s="15"/>
      <c r="AA2354" s="15"/>
      <c r="AB2354" s="15">
        <f>ROUND(431.64,2)</f>
        <v>431.64</v>
      </c>
      <c r="AC2354" s="15"/>
      <c r="AD2354" s="15"/>
      <c r="AE2354" s="15"/>
      <c r="AF2354" s="15"/>
      <c r="AG2354" s="15">
        <f>ROUND(0,2)</f>
        <v>0</v>
      </c>
      <c r="AH2354" s="15"/>
      <c r="AI2354" s="15"/>
      <c r="AJ2354" s="15"/>
      <c r="AK2354" s="16"/>
    </row>
    <row r="2355" spans="1:37" x14ac:dyDescent="0.25">
      <c r="A2355" s="11"/>
      <c r="B2355" s="12"/>
      <c r="C2355" s="12"/>
      <c r="D2355" s="12"/>
      <c r="E2355" s="12"/>
      <c r="F2355" s="12"/>
      <c r="G2355" s="12"/>
      <c r="H2355" s="12"/>
      <c r="I2355" s="12"/>
      <c r="J2355" s="12"/>
      <c r="K2355" s="12"/>
      <c r="L2355" s="12"/>
      <c r="M2355" s="12"/>
      <c r="N2355" s="12"/>
      <c r="O2355" s="14" t="s">
        <v>62</v>
      </c>
      <c r="P2355" s="14"/>
      <c r="Q2355" s="14"/>
      <c r="R2355" s="14"/>
      <c r="S2355" s="14"/>
      <c r="T2355" s="14"/>
      <c r="U2355" s="14"/>
      <c r="V2355" s="12"/>
      <c r="W2355" s="12"/>
      <c r="X2355" s="12"/>
      <c r="Y2355" s="12"/>
      <c r="Z2355" s="12"/>
      <c r="AA2355" s="12"/>
      <c r="AB2355" s="12"/>
      <c r="AC2355" s="12"/>
      <c r="AD2355" s="12"/>
      <c r="AE2355" s="12"/>
      <c r="AF2355" s="12"/>
      <c r="AG2355" s="12"/>
      <c r="AH2355" s="12"/>
      <c r="AI2355" s="12"/>
      <c r="AJ2355" s="12"/>
      <c r="AK2355" s="24"/>
    </row>
    <row r="2356" spans="1:37" x14ac:dyDescent="0.25">
      <c r="A2356" s="2"/>
      <c r="B2356" s="3"/>
      <c r="C2356" s="3"/>
      <c r="D2356" s="3"/>
      <c r="E2356" s="3"/>
      <c r="F2356" s="4"/>
      <c r="G2356" s="2"/>
      <c r="H2356" s="3"/>
      <c r="I2356" s="3"/>
      <c r="J2356" s="3"/>
      <c r="K2356" s="3"/>
      <c r="L2356" s="3"/>
      <c r="M2356" s="3"/>
      <c r="N2356" s="4"/>
      <c r="O2356" s="2"/>
      <c r="P2356" s="3"/>
      <c r="Q2356" s="3"/>
      <c r="R2356" s="3"/>
      <c r="S2356" s="3"/>
      <c r="T2356" s="3"/>
      <c r="U2356" s="4"/>
      <c r="V2356" s="8">
        <f>ROUND(12,2)</f>
        <v>12</v>
      </c>
      <c r="W2356" s="9"/>
      <c r="X2356" s="9"/>
      <c r="Y2356" s="9"/>
      <c r="Z2356" s="9"/>
      <c r="AA2356" s="10"/>
      <c r="AB2356" s="8">
        <f>ROUND(431.64,2)</f>
        <v>431.64</v>
      </c>
      <c r="AC2356" s="9"/>
      <c r="AD2356" s="9"/>
      <c r="AE2356" s="9"/>
      <c r="AF2356" s="10"/>
      <c r="AG2356" s="8">
        <f>ROUND(0,2)</f>
        <v>0</v>
      </c>
      <c r="AH2356" s="9"/>
      <c r="AI2356" s="9"/>
      <c r="AJ2356" s="9"/>
      <c r="AK2356" s="10"/>
    </row>
    <row r="2357" spans="1:37" x14ac:dyDescent="0.25">
      <c r="A2357" s="11"/>
      <c r="B2357" s="12"/>
      <c r="C2357" s="12"/>
      <c r="D2357" s="12"/>
      <c r="E2357" s="12"/>
      <c r="F2357" s="12"/>
      <c r="G2357" s="12"/>
      <c r="H2357" s="12"/>
      <c r="I2357" s="12"/>
      <c r="J2357" s="12"/>
      <c r="K2357" s="12"/>
      <c r="L2357" s="12"/>
      <c r="M2357" s="12"/>
      <c r="N2357" s="12"/>
      <c r="O2357" s="14"/>
      <c r="P2357" s="14"/>
      <c r="Q2357" s="14"/>
      <c r="R2357" s="14"/>
      <c r="S2357" s="14"/>
      <c r="T2357" s="14"/>
      <c r="U2357" s="14"/>
      <c r="V2357" s="15">
        <f>ROUND(12,2)</f>
        <v>12</v>
      </c>
      <c r="W2357" s="15"/>
      <c r="X2357" s="15"/>
      <c r="Y2357" s="15"/>
      <c r="Z2357" s="15"/>
      <c r="AA2357" s="15"/>
      <c r="AB2357" s="15">
        <f>ROUND(431.64,2)</f>
        <v>431.64</v>
      </c>
      <c r="AC2357" s="15"/>
      <c r="AD2357" s="15"/>
      <c r="AE2357" s="15"/>
      <c r="AF2357" s="15"/>
      <c r="AG2357" s="15">
        <f>ROUND(0,2)</f>
        <v>0</v>
      </c>
      <c r="AH2357" s="15"/>
      <c r="AI2357" s="15"/>
      <c r="AJ2357" s="15"/>
      <c r="AK2357" s="16"/>
    </row>
    <row r="2358" spans="1:37" x14ac:dyDescent="0.25">
      <c r="A2358" s="11"/>
      <c r="B2358" s="12"/>
      <c r="C2358" s="12"/>
      <c r="D2358" s="12"/>
      <c r="E2358" s="12"/>
      <c r="F2358" s="12"/>
      <c r="G2358" s="12"/>
      <c r="H2358" s="12"/>
      <c r="I2358" s="12"/>
      <c r="J2358" s="12"/>
      <c r="K2358" s="12"/>
      <c r="L2358" s="12"/>
      <c r="M2358" s="12"/>
      <c r="N2358" s="12"/>
      <c r="O2358" s="14" t="s">
        <v>65</v>
      </c>
      <c r="P2358" s="14"/>
      <c r="Q2358" s="14"/>
      <c r="R2358" s="14"/>
      <c r="S2358" s="14"/>
      <c r="T2358" s="14"/>
      <c r="U2358" s="14"/>
      <c r="V2358" s="12"/>
      <c r="W2358" s="12"/>
      <c r="X2358" s="12"/>
      <c r="Y2358" s="12"/>
      <c r="Z2358" s="12"/>
      <c r="AA2358" s="12"/>
      <c r="AB2358" s="12"/>
      <c r="AC2358" s="12"/>
      <c r="AD2358" s="12"/>
      <c r="AE2358" s="12"/>
      <c r="AF2358" s="12"/>
      <c r="AG2358" s="12"/>
      <c r="AH2358" s="12"/>
      <c r="AI2358" s="12"/>
      <c r="AJ2358" s="12"/>
      <c r="AK2358" s="24"/>
    </row>
    <row r="2359" spans="1:37" x14ac:dyDescent="0.25">
      <c r="A2359" s="2"/>
      <c r="B2359" s="3"/>
      <c r="C2359" s="3"/>
      <c r="D2359" s="3"/>
      <c r="E2359" s="3"/>
      <c r="F2359" s="4"/>
      <c r="G2359" s="2"/>
      <c r="H2359" s="3"/>
      <c r="I2359" s="3"/>
      <c r="J2359" s="3"/>
      <c r="K2359" s="3"/>
      <c r="L2359" s="3"/>
      <c r="M2359" s="3"/>
      <c r="N2359" s="4"/>
      <c r="O2359" s="2"/>
      <c r="P2359" s="3"/>
      <c r="Q2359" s="3"/>
      <c r="R2359" s="3"/>
      <c r="S2359" s="3"/>
      <c r="T2359" s="3"/>
      <c r="U2359" s="4"/>
      <c r="V2359" s="8">
        <f>ROUND(9.25,2)</f>
        <v>9.25</v>
      </c>
      <c r="W2359" s="9"/>
      <c r="X2359" s="9"/>
      <c r="Y2359" s="9"/>
      <c r="Z2359" s="9"/>
      <c r="AA2359" s="10"/>
      <c r="AB2359" s="8">
        <f>ROUND(359.64,2)</f>
        <v>359.64</v>
      </c>
      <c r="AC2359" s="9"/>
      <c r="AD2359" s="9"/>
      <c r="AE2359" s="9"/>
      <c r="AF2359" s="10"/>
      <c r="AG2359" s="8">
        <f>ROUND(0,2)</f>
        <v>0</v>
      </c>
      <c r="AH2359" s="9"/>
      <c r="AI2359" s="9"/>
      <c r="AJ2359" s="9"/>
      <c r="AK2359" s="10"/>
    </row>
    <row r="2360" spans="1:37" x14ac:dyDescent="0.25">
      <c r="A2360" s="11"/>
      <c r="B2360" s="12"/>
      <c r="C2360" s="12"/>
      <c r="D2360" s="12"/>
      <c r="E2360" s="12"/>
      <c r="F2360" s="12"/>
      <c r="G2360" s="12"/>
      <c r="H2360" s="12"/>
      <c r="I2360" s="12"/>
      <c r="J2360" s="12"/>
      <c r="K2360" s="12"/>
      <c r="L2360" s="12"/>
      <c r="M2360" s="12"/>
      <c r="N2360" s="12"/>
      <c r="O2360" s="14"/>
      <c r="P2360" s="14"/>
      <c r="Q2360" s="14"/>
      <c r="R2360" s="14"/>
      <c r="S2360" s="14"/>
      <c r="T2360" s="14"/>
      <c r="U2360" s="14"/>
      <c r="V2360" s="15">
        <f>ROUND(9.25,2)</f>
        <v>9.25</v>
      </c>
      <c r="W2360" s="15"/>
      <c r="X2360" s="15"/>
      <c r="Y2360" s="15"/>
      <c r="Z2360" s="15"/>
      <c r="AA2360" s="15"/>
      <c r="AB2360" s="15">
        <f>ROUND(359.64,2)</f>
        <v>359.64</v>
      </c>
      <c r="AC2360" s="15"/>
      <c r="AD2360" s="15"/>
      <c r="AE2360" s="15"/>
      <c r="AF2360" s="15"/>
      <c r="AG2360" s="15">
        <f>ROUND(0,2)</f>
        <v>0</v>
      </c>
      <c r="AH2360" s="15"/>
      <c r="AI2360" s="15"/>
      <c r="AJ2360" s="15"/>
      <c r="AK2360" s="16"/>
    </row>
    <row r="2361" spans="1:37" x14ac:dyDescent="0.25">
      <c r="A2361" s="11"/>
      <c r="B2361" s="12"/>
      <c r="C2361" s="12"/>
      <c r="D2361" s="12"/>
      <c r="E2361" s="12"/>
      <c r="F2361" s="12"/>
      <c r="G2361" s="12"/>
      <c r="H2361" s="12"/>
      <c r="I2361" s="12"/>
      <c r="J2361" s="12"/>
      <c r="K2361" s="12"/>
      <c r="L2361" s="12"/>
      <c r="M2361" s="12"/>
      <c r="N2361" s="12"/>
      <c r="O2361" s="14" t="s">
        <v>66</v>
      </c>
      <c r="P2361" s="14"/>
      <c r="Q2361" s="14"/>
      <c r="R2361" s="14"/>
      <c r="S2361" s="14"/>
      <c r="T2361" s="14"/>
      <c r="U2361" s="14"/>
      <c r="V2361" s="12"/>
      <c r="W2361" s="12"/>
      <c r="X2361" s="12"/>
      <c r="Y2361" s="12"/>
      <c r="Z2361" s="12"/>
      <c r="AA2361" s="12"/>
      <c r="AB2361" s="12"/>
      <c r="AC2361" s="12"/>
      <c r="AD2361" s="12"/>
      <c r="AE2361" s="12"/>
      <c r="AF2361" s="12"/>
      <c r="AG2361" s="12"/>
      <c r="AH2361" s="12"/>
      <c r="AI2361" s="12"/>
      <c r="AJ2361" s="12"/>
      <c r="AK2361" s="24"/>
    </row>
    <row r="2362" spans="1:37" x14ac:dyDescent="0.25">
      <c r="A2362" s="2"/>
      <c r="B2362" s="3"/>
      <c r="C2362" s="3"/>
      <c r="D2362" s="3"/>
      <c r="E2362" s="3"/>
      <c r="F2362" s="4"/>
      <c r="G2362" s="2"/>
      <c r="H2362" s="3"/>
      <c r="I2362" s="3"/>
      <c r="J2362" s="3"/>
      <c r="K2362" s="3"/>
      <c r="L2362" s="3"/>
      <c r="M2362" s="3"/>
      <c r="N2362" s="4"/>
      <c r="O2362" s="2"/>
      <c r="P2362" s="3"/>
      <c r="Q2362" s="3"/>
      <c r="R2362" s="3"/>
      <c r="S2362" s="3"/>
      <c r="T2362" s="3"/>
      <c r="U2362" s="4"/>
      <c r="V2362" s="8">
        <f>ROUND(8,2)</f>
        <v>8</v>
      </c>
      <c r="W2362" s="9"/>
      <c r="X2362" s="9"/>
      <c r="Y2362" s="9"/>
      <c r="Z2362" s="9"/>
      <c r="AA2362" s="10"/>
      <c r="AB2362" s="8">
        <f>ROUND(294,2)</f>
        <v>294</v>
      </c>
      <c r="AC2362" s="9"/>
      <c r="AD2362" s="9"/>
      <c r="AE2362" s="9"/>
      <c r="AF2362" s="10"/>
      <c r="AG2362" s="8">
        <f>ROUND(0,2)</f>
        <v>0</v>
      </c>
      <c r="AH2362" s="9"/>
      <c r="AI2362" s="9"/>
      <c r="AJ2362" s="9"/>
      <c r="AK2362" s="10"/>
    </row>
    <row r="2363" spans="1:37" x14ac:dyDescent="0.25">
      <c r="A2363" s="11"/>
      <c r="B2363" s="12"/>
      <c r="C2363" s="12"/>
      <c r="D2363" s="12"/>
      <c r="E2363" s="12"/>
      <c r="F2363" s="12"/>
      <c r="G2363" s="12"/>
      <c r="H2363" s="12"/>
      <c r="I2363" s="12"/>
      <c r="J2363" s="12"/>
      <c r="K2363" s="12"/>
      <c r="L2363" s="12"/>
      <c r="M2363" s="12"/>
      <c r="N2363" s="12"/>
      <c r="O2363" s="14"/>
      <c r="P2363" s="14"/>
      <c r="Q2363" s="14"/>
      <c r="R2363" s="14"/>
      <c r="S2363" s="14"/>
      <c r="T2363" s="14"/>
      <c r="U2363" s="14"/>
      <c r="V2363" s="15">
        <f>ROUND(8,2)</f>
        <v>8</v>
      </c>
      <c r="W2363" s="15"/>
      <c r="X2363" s="15"/>
      <c r="Y2363" s="15"/>
      <c r="Z2363" s="15"/>
      <c r="AA2363" s="15"/>
      <c r="AB2363" s="15">
        <f>ROUND(294,2)</f>
        <v>294</v>
      </c>
      <c r="AC2363" s="15"/>
      <c r="AD2363" s="15"/>
      <c r="AE2363" s="15"/>
      <c r="AF2363" s="15"/>
      <c r="AG2363" s="15">
        <f>ROUND(0,2)</f>
        <v>0</v>
      </c>
      <c r="AH2363" s="15"/>
      <c r="AI2363" s="15"/>
      <c r="AJ2363" s="15"/>
      <c r="AK2363" s="16"/>
    </row>
    <row r="2364" spans="1:37" x14ac:dyDescent="0.25">
      <c r="A2364" s="11"/>
      <c r="B2364" s="12"/>
      <c r="C2364" s="12"/>
      <c r="D2364" s="12"/>
      <c r="E2364" s="12"/>
      <c r="F2364" s="12"/>
      <c r="G2364" s="12"/>
      <c r="H2364" s="12"/>
      <c r="I2364" s="12"/>
      <c r="J2364" s="12"/>
      <c r="K2364" s="12"/>
      <c r="L2364" s="12"/>
      <c r="M2364" s="12"/>
      <c r="N2364" s="12"/>
      <c r="O2364" s="14" t="s">
        <v>69</v>
      </c>
      <c r="P2364" s="14"/>
      <c r="Q2364" s="14"/>
      <c r="R2364" s="14"/>
      <c r="S2364" s="14"/>
      <c r="T2364" s="14"/>
      <c r="U2364" s="14"/>
      <c r="V2364" s="12"/>
      <c r="W2364" s="12"/>
      <c r="X2364" s="12"/>
      <c r="Y2364" s="12"/>
      <c r="Z2364" s="12"/>
      <c r="AA2364" s="12"/>
      <c r="AB2364" s="12"/>
      <c r="AC2364" s="12"/>
      <c r="AD2364" s="12"/>
      <c r="AE2364" s="12"/>
      <c r="AF2364" s="12"/>
      <c r="AG2364" s="12"/>
      <c r="AH2364" s="12"/>
      <c r="AI2364" s="12"/>
      <c r="AJ2364" s="12"/>
      <c r="AK2364" s="24"/>
    </row>
    <row r="2365" spans="1:37" x14ac:dyDescent="0.25">
      <c r="A2365" s="2"/>
      <c r="B2365" s="3"/>
      <c r="C2365" s="3"/>
      <c r="D2365" s="3"/>
      <c r="E2365" s="3"/>
      <c r="F2365" s="4"/>
      <c r="G2365" s="2"/>
      <c r="H2365" s="3"/>
      <c r="I2365" s="3"/>
      <c r="J2365" s="3"/>
      <c r="K2365" s="3"/>
      <c r="L2365" s="3"/>
      <c r="M2365" s="3"/>
      <c r="N2365" s="4"/>
      <c r="O2365" s="2"/>
      <c r="P2365" s="3"/>
      <c r="Q2365" s="3"/>
      <c r="R2365" s="3"/>
      <c r="S2365" s="3"/>
      <c r="T2365" s="3"/>
      <c r="U2365" s="4"/>
      <c r="V2365" s="8">
        <f>ROUND(8,2)</f>
        <v>8</v>
      </c>
      <c r="W2365" s="9"/>
      <c r="X2365" s="9"/>
      <c r="Y2365" s="9"/>
      <c r="Z2365" s="9"/>
      <c r="AA2365" s="10"/>
      <c r="AB2365" s="8">
        <f>ROUND(287.76,2)</f>
        <v>287.76</v>
      </c>
      <c r="AC2365" s="9"/>
      <c r="AD2365" s="9"/>
      <c r="AE2365" s="9"/>
      <c r="AF2365" s="10"/>
      <c r="AG2365" s="8">
        <f>ROUND(0,2)</f>
        <v>0</v>
      </c>
      <c r="AH2365" s="9"/>
      <c r="AI2365" s="9"/>
      <c r="AJ2365" s="9"/>
      <c r="AK2365" s="10"/>
    </row>
    <row r="2366" spans="1:37" x14ac:dyDescent="0.25">
      <c r="A2366" s="11"/>
      <c r="B2366" s="12"/>
      <c r="C2366" s="12"/>
      <c r="D2366" s="12"/>
      <c r="E2366" s="12"/>
      <c r="F2366" s="12"/>
      <c r="G2366" s="12"/>
      <c r="H2366" s="12"/>
      <c r="I2366" s="12"/>
      <c r="J2366" s="12"/>
      <c r="K2366" s="12"/>
      <c r="L2366" s="12"/>
      <c r="M2366" s="12"/>
      <c r="N2366" s="12"/>
      <c r="O2366" s="14"/>
      <c r="P2366" s="14"/>
      <c r="Q2366" s="14"/>
      <c r="R2366" s="14"/>
      <c r="S2366" s="14"/>
      <c r="T2366" s="14"/>
      <c r="U2366" s="14"/>
      <c r="V2366" s="15">
        <f>ROUND(8,2)</f>
        <v>8</v>
      </c>
      <c r="W2366" s="15"/>
      <c r="X2366" s="15"/>
      <c r="Y2366" s="15"/>
      <c r="Z2366" s="15"/>
      <c r="AA2366" s="15"/>
      <c r="AB2366" s="15">
        <f>ROUND(287.76,2)</f>
        <v>287.76</v>
      </c>
      <c r="AC2366" s="15"/>
      <c r="AD2366" s="15"/>
      <c r="AE2366" s="15"/>
      <c r="AF2366" s="15"/>
      <c r="AG2366" s="15">
        <f>ROUND(0,2)</f>
        <v>0</v>
      </c>
      <c r="AH2366" s="15"/>
      <c r="AI2366" s="15"/>
      <c r="AJ2366" s="15"/>
      <c r="AK2366" s="16"/>
    </row>
    <row r="2367" spans="1:37" x14ac:dyDescent="0.25">
      <c r="A2367" s="11"/>
      <c r="B2367" s="12"/>
      <c r="C2367" s="12"/>
      <c r="D2367" s="12"/>
      <c r="E2367" s="12"/>
      <c r="F2367" s="12"/>
      <c r="G2367" s="12"/>
      <c r="H2367" s="12"/>
      <c r="I2367" s="12"/>
      <c r="J2367" s="12"/>
      <c r="K2367" s="12"/>
      <c r="L2367" s="12"/>
      <c r="M2367" s="12"/>
      <c r="N2367" s="12"/>
      <c r="O2367" s="14" t="s">
        <v>73</v>
      </c>
      <c r="P2367" s="14"/>
      <c r="Q2367" s="14"/>
      <c r="R2367" s="14"/>
      <c r="S2367" s="14"/>
      <c r="T2367" s="14"/>
      <c r="U2367" s="14"/>
      <c r="V2367" s="12"/>
      <c r="W2367" s="12"/>
      <c r="X2367" s="12"/>
      <c r="Y2367" s="12"/>
      <c r="Z2367" s="12"/>
      <c r="AA2367" s="12"/>
      <c r="AB2367" s="12"/>
      <c r="AC2367" s="12"/>
      <c r="AD2367" s="12"/>
      <c r="AE2367" s="12"/>
      <c r="AF2367" s="12"/>
      <c r="AG2367" s="12"/>
      <c r="AH2367" s="12"/>
      <c r="AI2367" s="12"/>
      <c r="AJ2367" s="12"/>
      <c r="AK2367" s="24"/>
    </row>
    <row r="2368" spans="1:37" x14ac:dyDescent="0.25">
      <c r="A2368" s="2"/>
      <c r="B2368" s="3"/>
      <c r="C2368" s="3"/>
      <c r="D2368" s="3"/>
      <c r="E2368" s="3"/>
      <c r="F2368" s="4"/>
      <c r="G2368" s="2"/>
      <c r="H2368" s="3"/>
      <c r="I2368" s="3"/>
      <c r="J2368" s="3"/>
      <c r="K2368" s="3"/>
      <c r="L2368" s="3"/>
      <c r="M2368" s="3"/>
      <c r="N2368" s="4"/>
      <c r="O2368" s="2"/>
      <c r="P2368" s="3"/>
      <c r="Q2368" s="3"/>
      <c r="R2368" s="3"/>
      <c r="S2368" s="3"/>
      <c r="T2368" s="3"/>
      <c r="U2368" s="4"/>
      <c r="V2368" s="8">
        <f>ROUND(8,2)</f>
        <v>8</v>
      </c>
      <c r="W2368" s="9"/>
      <c r="X2368" s="9"/>
      <c r="Y2368" s="9"/>
      <c r="Z2368" s="9"/>
      <c r="AA2368" s="10"/>
      <c r="AB2368" s="8">
        <f>ROUND(294,2)</f>
        <v>294</v>
      </c>
      <c r="AC2368" s="9"/>
      <c r="AD2368" s="9"/>
      <c r="AE2368" s="9"/>
      <c r="AF2368" s="10"/>
      <c r="AG2368" s="8">
        <f>ROUND(0,2)</f>
        <v>0</v>
      </c>
      <c r="AH2368" s="9"/>
      <c r="AI2368" s="9"/>
      <c r="AJ2368" s="9"/>
      <c r="AK2368" s="10"/>
    </row>
    <row r="2369" spans="1:37" x14ac:dyDescent="0.25">
      <c r="A2369" s="11"/>
      <c r="B2369" s="12"/>
      <c r="C2369" s="12"/>
      <c r="D2369" s="12"/>
      <c r="E2369" s="12"/>
      <c r="F2369" s="12"/>
      <c r="G2369" s="12"/>
      <c r="H2369" s="12"/>
      <c r="I2369" s="12"/>
      <c r="J2369" s="12"/>
      <c r="K2369" s="12"/>
      <c r="L2369" s="12"/>
      <c r="M2369" s="12"/>
      <c r="N2369" s="12"/>
      <c r="O2369" s="14"/>
      <c r="P2369" s="14"/>
      <c r="Q2369" s="14"/>
      <c r="R2369" s="14"/>
      <c r="S2369" s="14"/>
      <c r="T2369" s="14"/>
      <c r="U2369" s="14"/>
      <c r="V2369" s="15">
        <f>ROUND(8,2)</f>
        <v>8</v>
      </c>
      <c r="W2369" s="15"/>
      <c r="X2369" s="15"/>
      <c r="Y2369" s="15"/>
      <c r="Z2369" s="15"/>
      <c r="AA2369" s="15"/>
      <c r="AB2369" s="15">
        <f>ROUND(294,2)</f>
        <v>294</v>
      </c>
      <c r="AC2369" s="15"/>
      <c r="AD2369" s="15"/>
      <c r="AE2369" s="15"/>
      <c r="AF2369" s="15"/>
      <c r="AG2369" s="15">
        <f>ROUND(0,2)</f>
        <v>0</v>
      </c>
      <c r="AH2369" s="15"/>
      <c r="AI2369" s="15"/>
      <c r="AJ2369" s="15"/>
      <c r="AK2369" s="16"/>
    </row>
    <row r="2370" spans="1:37" x14ac:dyDescent="0.25">
      <c r="A2370" s="11"/>
      <c r="B2370" s="12"/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/>
      <c r="O2370" s="14" t="s">
        <v>78</v>
      </c>
      <c r="P2370" s="14"/>
      <c r="Q2370" s="14"/>
      <c r="R2370" s="14"/>
      <c r="S2370" s="14"/>
      <c r="T2370" s="14"/>
      <c r="U2370" s="14"/>
      <c r="V2370" s="12"/>
      <c r="W2370" s="12"/>
      <c r="X2370" s="12"/>
      <c r="Y2370" s="12"/>
      <c r="Z2370" s="12"/>
      <c r="AA2370" s="12"/>
      <c r="AB2370" s="12"/>
      <c r="AC2370" s="12"/>
      <c r="AD2370" s="12"/>
      <c r="AE2370" s="12"/>
      <c r="AF2370" s="12"/>
      <c r="AG2370" s="12"/>
      <c r="AH2370" s="12"/>
      <c r="AI2370" s="12"/>
      <c r="AJ2370" s="12"/>
      <c r="AK2370" s="24"/>
    </row>
    <row r="2371" spans="1:37" x14ac:dyDescent="0.25">
      <c r="A2371" s="2"/>
      <c r="B2371" s="3"/>
      <c r="C2371" s="3"/>
      <c r="D2371" s="3"/>
      <c r="E2371" s="3"/>
      <c r="F2371" s="4"/>
      <c r="G2371" s="2"/>
      <c r="H2371" s="3"/>
      <c r="I2371" s="3"/>
      <c r="J2371" s="3"/>
      <c r="K2371" s="3"/>
      <c r="L2371" s="3"/>
      <c r="M2371" s="3"/>
      <c r="N2371" s="4"/>
      <c r="O2371" s="2"/>
      <c r="P2371" s="3"/>
      <c r="Q2371" s="3"/>
      <c r="R2371" s="3"/>
      <c r="S2371" s="3"/>
      <c r="T2371" s="3"/>
      <c r="U2371" s="4"/>
      <c r="V2371" s="8">
        <f>ROUND(12,2)</f>
        <v>12</v>
      </c>
      <c r="W2371" s="9"/>
      <c r="X2371" s="9"/>
      <c r="Y2371" s="9"/>
      <c r="Z2371" s="9"/>
      <c r="AA2371" s="10"/>
      <c r="AB2371" s="8">
        <f>ROUND(441,2)</f>
        <v>441</v>
      </c>
      <c r="AC2371" s="9"/>
      <c r="AD2371" s="9"/>
      <c r="AE2371" s="9"/>
      <c r="AF2371" s="10"/>
      <c r="AG2371" s="8">
        <f>ROUND(0,2)</f>
        <v>0</v>
      </c>
      <c r="AH2371" s="9"/>
      <c r="AI2371" s="9"/>
      <c r="AJ2371" s="9"/>
      <c r="AK2371" s="10"/>
    </row>
    <row r="2372" spans="1:37" x14ac:dyDescent="0.25">
      <c r="A2372" s="11"/>
      <c r="B2372" s="12"/>
      <c r="C2372" s="12"/>
      <c r="D2372" s="12"/>
      <c r="E2372" s="12"/>
      <c r="F2372" s="12"/>
      <c r="G2372" s="12"/>
      <c r="H2372" s="12"/>
      <c r="I2372" s="12"/>
      <c r="J2372" s="12"/>
      <c r="K2372" s="12"/>
      <c r="L2372" s="12"/>
      <c r="M2372" s="12"/>
      <c r="N2372" s="12"/>
      <c r="O2372" s="14"/>
      <c r="P2372" s="14"/>
      <c r="Q2372" s="14"/>
      <c r="R2372" s="14"/>
      <c r="S2372" s="14"/>
      <c r="T2372" s="14"/>
      <c r="U2372" s="14"/>
      <c r="V2372" s="15">
        <f>ROUND(12,2)</f>
        <v>12</v>
      </c>
      <c r="W2372" s="15"/>
      <c r="X2372" s="15"/>
      <c r="Y2372" s="15"/>
      <c r="Z2372" s="15"/>
      <c r="AA2372" s="15"/>
      <c r="AB2372" s="15">
        <f>ROUND(441,2)</f>
        <v>441</v>
      </c>
      <c r="AC2372" s="15"/>
      <c r="AD2372" s="15"/>
      <c r="AE2372" s="15"/>
      <c r="AF2372" s="15"/>
      <c r="AG2372" s="15">
        <f>ROUND(0,2)</f>
        <v>0</v>
      </c>
      <c r="AH2372" s="15"/>
      <c r="AI2372" s="15"/>
      <c r="AJ2372" s="15"/>
      <c r="AK2372" s="16"/>
    </row>
    <row r="2373" spans="1:37" x14ac:dyDescent="0.25">
      <c r="A2373" s="11"/>
      <c r="B2373" s="12"/>
      <c r="C2373" s="12"/>
      <c r="D2373" s="12"/>
      <c r="E2373" s="12"/>
      <c r="F2373" s="12"/>
      <c r="G2373" s="12"/>
      <c r="H2373" s="12"/>
      <c r="I2373" s="12"/>
      <c r="J2373" s="12"/>
      <c r="K2373" s="12"/>
      <c r="L2373" s="12"/>
      <c r="M2373" s="12"/>
      <c r="N2373" s="12"/>
      <c r="O2373" s="14" t="s">
        <v>81</v>
      </c>
      <c r="P2373" s="14"/>
      <c r="Q2373" s="14"/>
      <c r="R2373" s="14"/>
      <c r="S2373" s="14"/>
      <c r="T2373" s="14"/>
      <c r="U2373" s="14"/>
      <c r="V2373" s="12"/>
      <c r="W2373" s="12"/>
      <c r="X2373" s="12"/>
      <c r="Y2373" s="12"/>
      <c r="Z2373" s="12"/>
      <c r="AA2373" s="12"/>
      <c r="AB2373" s="12"/>
      <c r="AC2373" s="12"/>
      <c r="AD2373" s="12"/>
      <c r="AE2373" s="12"/>
      <c r="AF2373" s="12"/>
      <c r="AG2373" s="12"/>
      <c r="AH2373" s="12"/>
      <c r="AI2373" s="12"/>
      <c r="AJ2373" s="12"/>
      <c r="AK2373" s="24"/>
    </row>
    <row r="2374" spans="1:37" x14ac:dyDescent="0.25">
      <c r="A2374" s="2"/>
      <c r="B2374" s="3"/>
      <c r="C2374" s="3"/>
      <c r="D2374" s="3"/>
      <c r="E2374" s="3"/>
      <c r="F2374" s="4"/>
      <c r="G2374" s="2"/>
      <c r="H2374" s="3"/>
      <c r="I2374" s="3"/>
      <c r="J2374" s="3"/>
      <c r="K2374" s="3"/>
      <c r="L2374" s="3"/>
      <c r="M2374" s="3"/>
      <c r="N2374" s="4"/>
      <c r="O2374" s="2"/>
      <c r="P2374" s="3"/>
      <c r="Q2374" s="3"/>
      <c r="R2374" s="3"/>
      <c r="S2374" s="3"/>
      <c r="T2374" s="3"/>
      <c r="U2374" s="4"/>
      <c r="V2374" s="8">
        <f>ROUND(13.25,2)</f>
        <v>13.25</v>
      </c>
      <c r="W2374" s="9"/>
      <c r="X2374" s="9"/>
      <c r="Y2374" s="9"/>
      <c r="Z2374" s="9"/>
      <c r="AA2374" s="10"/>
      <c r="AB2374" s="8">
        <f>ROUND(486.9375,2)</f>
        <v>486.94</v>
      </c>
      <c r="AC2374" s="9"/>
      <c r="AD2374" s="9"/>
      <c r="AE2374" s="9"/>
      <c r="AF2374" s="10"/>
      <c r="AG2374" s="8">
        <f>ROUND(0,2)</f>
        <v>0</v>
      </c>
      <c r="AH2374" s="9"/>
      <c r="AI2374" s="9"/>
      <c r="AJ2374" s="9"/>
      <c r="AK2374" s="10"/>
    </row>
    <row r="2375" spans="1:37" x14ac:dyDescent="0.25">
      <c r="A2375" s="11"/>
      <c r="B2375" s="12"/>
      <c r="C2375" s="12"/>
      <c r="D2375" s="12"/>
      <c r="E2375" s="12"/>
      <c r="F2375" s="12"/>
      <c r="G2375" s="12"/>
      <c r="H2375" s="12"/>
      <c r="I2375" s="12"/>
      <c r="J2375" s="12"/>
      <c r="K2375" s="12"/>
      <c r="L2375" s="12"/>
      <c r="M2375" s="12"/>
      <c r="N2375" s="12"/>
      <c r="O2375" s="14"/>
      <c r="P2375" s="14"/>
      <c r="Q2375" s="14"/>
      <c r="R2375" s="14"/>
      <c r="S2375" s="14"/>
      <c r="T2375" s="14"/>
      <c r="U2375" s="14"/>
      <c r="V2375" s="15">
        <f>ROUND(13.25,2)</f>
        <v>13.25</v>
      </c>
      <c r="W2375" s="15"/>
      <c r="X2375" s="15"/>
      <c r="Y2375" s="15"/>
      <c r="Z2375" s="15"/>
      <c r="AA2375" s="15"/>
      <c r="AB2375" s="15">
        <f>ROUND(486.9375,2)</f>
        <v>486.94</v>
      </c>
      <c r="AC2375" s="15"/>
      <c r="AD2375" s="15"/>
      <c r="AE2375" s="15"/>
      <c r="AF2375" s="15"/>
      <c r="AG2375" s="15">
        <f>ROUND(0,2)</f>
        <v>0</v>
      </c>
      <c r="AH2375" s="15"/>
      <c r="AI2375" s="15"/>
      <c r="AJ2375" s="15"/>
      <c r="AK2375" s="16"/>
    </row>
    <row r="2376" spans="1:37" x14ac:dyDescent="0.25">
      <c r="A2376" s="11"/>
      <c r="B2376" s="12"/>
      <c r="C2376" s="12"/>
      <c r="D2376" s="12"/>
      <c r="E2376" s="12"/>
      <c r="F2376" s="12"/>
      <c r="G2376" s="12"/>
      <c r="H2376" s="12"/>
      <c r="I2376" s="12"/>
      <c r="J2376" s="12"/>
      <c r="K2376" s="12"/>
      <c r="L2376" s="12"/>
      <c r="M2376" s="12"/>
      <c r="N2376" s="12"/>
      <c r="O2376" s="14" t="s">
        <v>84</v>
      </c>
      <c r="P2376" s="14"/>
      <c r="Q2376" s="14"/>
      <c r="R2376" s="14"/>
      <c r="S2376" s="14"/>
      <c r="T2376" s="14"/>
      <c r="U2376" s="14"/>
      <c r="V2376" s="12"/>
      <c r="W2376" s="12"/>
      <c r="X2376" s="12"/>
      <c r="Y2376" s="12"/>
      <c r="Z2376" s="12"/>
      <c r="AA2376" s="12"/>
      <c r="AB2376" s="12"/>
      <c r="AC2376" s="12"/>
      <c r="AD2376" s="12"/>
      <c r="AE2376" s="12"/>
      <c r="AF2376" s="12"/>
      <c r="AG2376" s="12"/>
      <c r="AH2376" s="12"/>
      <c r="AI2376" s="12"/>
      <c r="AJ2376" s="12"/>
      <c r="AK2376" s="24"/>
    </row>
    <row r="2377" spans="1:37" x14ac:dyDescent="0.25">
      <c r="A2377" s="2"/>
      <c r="B2377" s="3"/>
      <c r="C2377" s="3"/>
      <c r="D2377" s="3"/>
      <c r="E2377" s="3"/>
      <c r="F2377" s="4"/>
      <c r="G2377" s="2"/>
      <c r="H2377" s="3"/>
      <c r="I2377" s="3"/>
      <c r="J2377" s="3"/>
      <c r="K2377" s="3"/>
      <c r="L2377" s="3"/>
      <c r="M2377" s="3"/>
      <c r="N2377" s="4"/>
      <c r="O2377" s="2"/>
      <c r="P2377" s="3"/>
      <c r="Q2377" s="3"/>
      <c r="R2377" s="3"/>
      <c r="S2377" s="3"/>
      <c r="T2377" s="3"/>
      <c r="U2377" s="4"/>
      <c r="V2377" s="8">
        <f>ROUND(12,2)</f>
        <v>12</v>
      </c>
      <c r="W2377" s="9"/>
      <c r="X2377" s="9"/>
      <c r="Y2377" s="9"/>
      <c r="Z2377" s="9"/>
      <c r="AA2377" s="10"/>
      <c r="AB2377" s="8">
        <f>ROUND(431.64,2)</f>
        <v>431.64</v>
      </c>
      <c r="AC2377" s="9"/>
      <c r="AD2377" s="9"/>
      <c r="AE2377" s="9"/>
      <c r="AF2377" s="10"/>
      <c r="AG2377" s="8">
        <f>ROUND(0,2)</f>
        <v>0</v>
      </c>
      <c r="AH2377" s="9"/>
      <c r="AI2377" s="9"/>
      <c r="AJ2377" s="9"/>
      <c r="AK2377" s="10"/>
    </row>
    <row r="2378" spans="1:37" x14ac:dyDescent="0.25">
      <c r="A2378" s="11"/>
      <c r="B2378" s="12"/>
      <c r="C2378" s="12"/>
      <c r="D2378" s="12"/>
      <c r="E2378" s="12"/>
      <c r="F2378" s="12"/>
      <c r="G2378" s="12"/>
      <c r="H2378" s="12"/>
      <c r="I2378" s="12"/>
      <c r="J2378" s="12"/>
      <c r="K2378" s="12"/>
      <c r="L2378" s="12"/>
      <c r="M2378" s="12"/>
      <c r="N2378" s="12"/>
      <c r="O2378" s="14"/>
      <c r="P2378" s="14"/>
      <c r="Q2378" s="14"/>
      <c r="R2378" s="14"/>
      <c r="S2378" s="14"/>
      <c r="T2378" s="14"/>
      <c r="U2378" s="14"/>
      <c r="V2378" s="15">
        <f>ROUND(12,2)</f>
        <v>12</v>
      </c>
      <c r="W2378" s="15"/>
      <c r="X2378" s="15"/>
      <c r="Y2378" s="15"/>
      <c r="Z2378" s="15"/>
      <c r="AA2378" s="15"/>
      <c r="AB2378" s="15">
        <f>ROUND(431.64,2)</f>
        <v>431.64</v>
      </c>
      <c r="AC2378" s="15"/>
      <c r="AD2378" s="15"/>
      <c r="AE2378" s="15"/>
      <c r="AF2378" s="15"/>
      <c r="AG2378" s="15">
        <f>ROUND(0,2)</f>
        <v>0</v>
      </c>
      <c r="AH2378" s="15"/>
      <c r="AI2378" s="15"/>
      <c r="AJ2378" s="15"/>
      <c r="AK2378" s="16"/>
    </row>
    <row r="2379" spans="1:37" x14ac:dyDescent="0.25">
      <c r="A2379" s="11"/>
      <c r="B2379" s="12"/>
      <c r="C2379" s="12"/>
      <c r="D2379" s="12"/>
      <c r="E2379" s="12"/>
      <c r="F2379" s="12"/>
      <c r="G2379" s="12"/>
      <c r="H2379" s="12"/>
      <c r="I2379" s="12"/>
      <c r="J2379" s="12"/>
      <c r="K2379" s="12"/>
      <c r="L2379" s="12"/>
      <c r="M2379" s="12"/>
      <c r="N2379" s="12"/>
      <c r="O2379" s="14" t="s">
        <v>86</v>
      </c>
      <c r="P2379" s="14"/>
      <c r="Q2379" s="14"/>
      <c r="R2379" s="14"/>
      <c r="S2379" s="14"/>
      <c r="T2379" s="14"/>
      <c r="U2379" s="14"/>
      <c r="V2379" s="12"/>
      <c r="W2379" s="12"/>
      <c r="X2379" s="12"/>
      <c r="Y2379" s="12"/>
      <c r="Z2379" s="12"/>
      <c r="AA2379" s="12"/>
      <c r="AB2379" s="12"/>
      <c r="AC2379" s="12"/>
      <c r="AD2379" s="12"/>
      <c r="AE2379" s="12"/>
      <c r="AF2379" s="12"/>
      <c r="AG2379" s="12"/>
      <c r="AH2379" s="12"/>
      <c r="AI2379" s="12"/>
      <c r="AJ2379" s="12"/>
      <c r="AK2379" s="24"/>
    </row>
    <row r="2380" spans="1:37" x14ac:dyDescent="0.25">
      <c r="A2380" s="2"/>
      <c r="B2380" s="3"/>
      <c r="C2380" s="3"/>
      <c r="D2380" s="3"/>
      <c r="E2380" s="3"/>
      <c r="F2380" s="4"/>
      <c r="G2380" s="2"/>
      <c r="H2380" s="3"/>
      <c r="I2380" s="3"/>
      <c r="J2380" s="3"/>
      <c r="K2380" s="3"/>
      <c r="L2380" s="3"/>
      <c r="M2380" s="3"/>
      <c r="N2380" s="4"/>
      <c r="O2380" s="2"/>
      <c r="P2380" s="3"/>
      <c r="Q2380" s="3"/>
      <c r="R2380" s="3"/>
      <c r="S2380" s="3"/>
      <c r="T2380" s="3"/>
      <c r="U2380" s="4"/>
      <c r="V2380" s="8">
        <f>ROUND(8,2)</f>
        <v>8</v>
      </c>
      <c r="W2380" s="9"/>
      <c r="X2380" s="9"/>
      <c r="Y2380" s="9"/>
      <c r="Z2380" s="9"/>
      <c r="AA2380" s="10"/>
      <c r="AB2380" s="8">
        <f>ROUND(294,2)</f>
        <v>294</v>
      </c>
      <c r="AC2380" s="9"/>
      <c r="AD2380" s="9"/>
      <c r="AE2380" s="9"/>
      <c r="AF2380" s="10"/>
      <c r="AG2380" s="8">
        <f>ROUND(0,2)</f>
        <v>0</v>
      </c>
      <c r="AH2380" s="9"/>
      <c r="AI2380" s="9"/>
      <c r="AJ2380" s="9"/>
      <c r="AK2380" s="10"/>
    </row>
    <row r="2381" spans="1:37" x14ac:dyDescent="0.25">
      <c r="A2381" s="11"/>
      <c r="B2381" s="12"/>
      <c r="C2381" s="12"/>
      <c r="D2381" s="12"/>
      <c r="E2381" s="12"/>
      <c r="F2381" s="12"/>
      <c r="G2381" s="12"/>
      <c r="H2381" s="12"/>
      <c r="I2381" s="12"/>
      <c r="J2381" s="12"/>
      <c r="K2381" s="12"/>
      <c r="L2381" s="12"/>
      <c r="M2381" s="12"/>
      <c r="N2381" s="12"/>
      <c r="O2381" s="14"/>
      <c r="P2381" s="14"/>
      <c r="Q2381" s="14"/>
      <c r="R2381" s="14"/>
      <c r="S2381" s="14"/>
      <c r="T2381" s="14"/>
      <c r="U2381" s="14"/>
      <c r="V2381" s="15">
        <f>ROUND(8,2)</f>
        <v>8</v>
      </c>
      <c r="W2381" s="15"/>
      <c r="X2381" s="15"/>
      <c r="Y2381" s="15"/>
      <c r="Z2381" s="15"/>
      <c r="AA2381" s="15"/>
      <c r="AB2381" s="15">
        <f>ROUND(294,2)</f>
        <v>294</v>
      </c>
      <c r="AC2381" s="15"/>
      <c r="AD2381" s="15"/>
      <c r="AE2381" s="15"/>
      <c r="AF2381" s="15"/>
      <c r="AG2381" s="15">
        <f>ROUND(0,2)</f>
        <v>0</v>
      </c>
      <c r="AH2381" s="15"/>
      <c r="AI2381" s="15"/>
      <c r="AJ2381" s="15"/>
      <c r="AK2381" s="16"/>
    </row>
    <row r="2382" spans="1:37" x14ac:dyDescent="0.25">
      <c r="A2382" s="11"/>
      <c r="B2382" s="12"/>
      <c r="C2382" s="12"/>
      <c r="D2382" s="12"/>
      <c r="E2382" s="12"/>
      <c r="F2382" s="12"/>
      <c r="G2382" s="12"/>
      <c r="H2382" s="12"/>
      <c r="I2382" s="12"/>
      <c r="J2382" s="12"/>
      <c r="K2382" s="12"/>
      <c r="L2382" s="12"/>
      <c r="M2382" s="12"/>
      <c r="N2382" s="12"/>
      <c r="O2382" s="14" t="s">
        <v>88</v>
      </c>
      <c r="P2382" s="14"/>
      <c r="Q2382" s="14"/>
      <c r="R2382" s="14"/>
      <c r="S2382" s="14"/>
      <c r="T2382" s="14"/>
      <c r="U2382" s="14"/>
      <c r="V2382" s="12"/>
      <c r="W2382" s="12"/>
      <c r="X2382" s="12"/>
      <c r="Y2382" s="12"/>
      <c r="Z2382" s="12"/>
      <c r="AA2382" s="12"/>
      <c r="AB2382" s="12"/>
      <c r="AC2382" s="12"/>
      <c r="AD2382" s="12"/>
      <c r="AE2382" s="12"/>
      <c r="AF2382" s="12"/>
      <c r="AG2382" s="12"/>
      <c r="AH2382" s="12"/>
      <c r="AI2382" s="12"/>
      <c r="AJ2382" s="12"/>
      <c r="AK2382" s="24"/>
    </row>
    <row r="2383" spans="1:37" x14ac:dyDescent="0.25">
      <c r="A2383" s="2"/>
      <c r="B2383" s="3"/>
      <c r="C2383" s="3"/>
      <c r="D2383" s="3"/>
      <c r="E2383" s="3"/>
      <c r="F2383" s="4"/>
      <c r="G2383" s="2"/>
      <c r="H2383" s="3"/>
      <c r="I2383" s="3"/>
      <c r="J2383" s="3"/>
      <c r="K2383" s="3"/>
      <c r="L2383" s="3"/>
      <c r="M2383" s="3"/>
      <c r="N2383" s="4"/>
      <c r="O2383" s="2"/>
      <c r="P2383" s="3"/>
      <c r="Q2383" s="3"/>
      <c r="R2383" s="3"/>
      <c r="S2383" s="3"/>
      <c r="T2383" s="3"/>
      <c r="U2383" s="4"/>
      <c r="V2383" s="8">
        <f>ROUND(8.75,2)</f>
        <v>8.75</v>
      </c>
      <c r="W2383" s="9"/>
      <c r="X2383" s="9"/>
      <c r="Y2383" s="9"/>
      <c r="Z2383" s="9"/>
      <c r="AA2383" s="10"/>
      <c r="AB2383" s="8">
        <f>ROUND(340.2,2)</f>
        <v>340.2</v>
      </c>
      <c r="AC2383" s="9"/>
      <c r="AD2383" s="9"/>
      <c r="AE2383" s="9"/>
      <c r="AF2383" s="10"/>
      <c r="AG2383" s="8">
        <f>ROUND(0,2)</f>
        <v>0</v>
      </c>
      <c r="AH2383" s="9"/>
      <c r="AI2383" s="9"/>
      <c r="AJ2383" s="9"/>
      <c r="AK2383" s="10"/>
    </row>
    <row r="2384" spans="1:37" x14ac:dyDescent="0.25">
      <c r="A2384" s="11"/>
      <c r="B2384" s="12"/>
      <c r="C2384" s="12"/>
      <c r="D2384" s="12"/>
      <c r="E2384" s="12"/>
      <c r="F2384" s="12"/>
      <c r="G2384" s="12"/>
      <c r="H2384" s="12"/>
      <c r="I2384" s="12"/>
      <c r="J2384" s="12"/>
      <c r="K2384" s="12"/>
      <c r="L2384" s="12"/>
      <c r="M2384" s="12"/>
      <c r="N2384" s="12"/>
      <c r="O2384" s="14"/>
      <c r="P2384" s="14"/>
      <c r="Q2384" s="14"/>
      <c r="R2384" s="14"/>
      <c r="S2384" s="14"/>
      <c r="T2384" s="14"/>
      <c r="U2384" s="14"/>
      <c r="V2384" s="15">
        <f>ROUND(8.75,2)</f>
        <v>8.75</v>
      </c>
      <c r="W2384" s="15"/>
      <c r="X2384" s="15"/>
      <c r="Y2384" s="15"/>
      <c r="Z2384" s="15"/>
      <c r="AA2384" s="15"/>
      <c r="AB2384" s="15">
        <f>ROUND(340.2,2)</f>
        <v>340.2</v>
      </c>
      <c r="AC2384" s="15"/>
      <c r="AD2384" s="15"/>
      <c r="AE2384" s="15"/>
      <c r="AF2384" s="15"/>
      <c r="AG2384" s="15">
        <f>ROUND(0,2)</f>
        <v>0</v>
      </c>
      <c r="AH2384" s="15"/>
      <c r="AI2384" s="15"/>
      <c r="AJ2384" s="15"/>
      <c r="AK2384" s="16"/>
    </row>
    <row r="2385" spans="1:37" x14ac:dyDescent="0.25">
      <c r="A2385" s="11"/>
      <c r="B2385" s="12"/>
      <c r="C2385" s="12"/>
      <c r="D2385" s="12"/>
      <c r="E2385" s="12"/>
      <c r="F2385" s="12"/>
      <c r="G2385" s="12"/>
      <c r="H2385" s="12"/>
      <c r="I2385" s="12"/>
      <c r="J2385" s="12"/>
      <c r="K2385" s="12"/>
      <c r="L2385" s="12"/>
      <c r="M2385" s="12"/>
      <c r="N2385" s="12"/>
      <c r="O2385" s="14" t="s">
        <v>89</v>
      </c>
      <c r="P2385" s="14"/>
      <c r="Q2385" s="14"/>
      <c r="R2385" s="14"/>
      <c r="S2385" s="14"/>
      <c r="T2385" s="14"/>
      <c r="U2385" s="14"/>
      <c r="V2385" s="12"/>
      <c r="W2385" s="12"/>
      <c r="X2385" s="12"/>
      <c r="Y2385" s="12"/>
      <c r="Z2385" s="12"/>
      <c r="AA2385" s="12"/>
      <c r="AB2385" s="12"/>
      <c r="AC2385" s="12"/>
      <c r="AD2385" s="12"/>
      <c r="AE2385" s="12"/>
      <c r="AF2385" s="12"/>
      <c r="AG2385" s="12"/>
      <c r="AH2385" s="12"/>
      <c r="AI2385" s="12"/>
      <c r="AJ2385" s="12"/>
      <c r="AK2385" s="24"/>
    </row>
    <row r="2386" spans="1:37" x14ac:dyDescent="0.25">
      <c r="A2386" s="2"/>
      <c r="B2386" s="3"/>
      <c r="C2386" s="3"/>
      <c r="D2386" s="3"/>
      <c r="E2386" s="3"/>
      <c r="F2386" s="4"/>
      <c r="G2386" s="2"/>
      <c r="H2386" s="3"/>
      <c r="I2386" s="3"/>
      <c r="J2386" s="3"/>
      <c r="K2386" s="3"/>
      <c r="L2386" s="3"/>
      <c r="M2386" s="3"/>
      <c r="N2386" s="4"/>
      <c r="O2386" s="2"/>
      <c r="P2386" s="3"/>
      <c r="Q2386" s="3"/>
      <c r="R2386" s="3"/>
      <c r="S2386" s="3"/>
      <c r="T2386" s="3"/>
      <c r="U2386" s="4"/>
      <c r="V2386" s="8">
        <f>ROUND(12,2)</f>
        <v>12</v>
      </c>
      <c r="W2386" s="9"/>
      <c r="X2386" s="9"/>
      <c r="Y2386" s="9"/>
      <c r="Z2386" s="9"/>
      <c r="AA2386" s="10"/>
      <c r="AB2386" s="8">
        <f>ROUND(431.64,2)</f>
        <v>431.64</v>
      </c>
      <c r="AC2386" s="9"/>
      <c r="AD2386" s="9"/>
      <c r="AE2386" s="9"/>
      <c r="AF2386" s="10"/>
      <c r="AG2386" s="8">
        <f>ROUND(0,2)</f>
        <v>0</v>
      </c>
      <c r="AH2386" s="9"/>
      <c r="AI2386" s="9"/>
      <c r="AJ2386" s="9"/>
      <c r="AK2386" s="10"/>
    </row>
    <row r="2387" spans="1:37" x14ac:dyDescent="0.25">
      <c r="A2387" s="11"/>
      <c r="B2387" s="12"/>
      <c r="C2387" s="12"/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/>
      <c r="O2387" s="14"/>
      <c r="P2387" s="14"/>
      <c r="Q2387" s="14"/>
      <c r="R2387" s="14"/>
      <c r="S2387" s="14"/>
      <c r="T2387" s="14"/>
      <c r="U2387" s="14"/>
      <c r="V2387" s="15">
        <f>ROUND(12,2)</f>
        <v>12</v>
      </c>
      <c r="W2387" s="15"/>
      <c r="X2387" s="15"/>
      <c r="Y2387" s="15"/>
      <c r="Z2387" s="15"/>
      <c r="AA2387" s="15"/>
      <c r="AB2387" s="15">
        <f>ROUND(431.64,2)</f>
        <v>431.64</v>
      </c>
      <c r="AC2387" s="15"/>
      <c r="AD2387" s="15"/>
      <c r="AE2387" s="15"/>
      <c r="AF2387" s="15"/>
      <c r="AG2387" s="15">
        <f>ROUND(0,2)</f>
        <v>0</v>
      </c>
      <c r="AH2387" s="15"/>
      <c r="AI2387" s="15"/>
      <c r="AJ2387" s="15"/>
      <c r="AK2387" s="16"/>
    </row>
    <row r="2388" spans="1:37" x14ac:dyDescent="0.25">
      <c r="A2388" s="11"/>
      <c r="B2388" s="12"/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/>
      <c r="O2388" s="14" t="s">
        <v>92</v>
      </c>
      <c r="P2388" s="14"/>
      <c r="Q2388" s="14"/>
      <c r="R2388" s="14"/>
      <c r="S2388" s="14"/>
      <c r="T2388" s="14"/>
      <c r="U2388" s="14"/>
      <c r="V2388" s="12"/>
      <c r="W2388" s="12"/>
      <c r="X2388" s="12"/>
      <c r="Y2388" s="12"/>
      <c r="Z2388" s="12"/>
      <c r="AA2388" s="12"/>
      <c r="AB2388" s="12"/>
      <c r="AC2388" s="12"/>
      <c r="AD2388" s="12"/>
      <c r="AE2388" s="12"/>
      <c r="AF2388" s="12"/>
      <c r="AG2388" s="12"/>
      <c r="AH2388" s="12"/>
      <c r="AI2388" s="12"/>
      <c r="AJ2388" s="12"/>
      <c r="AK2388" s="24"/>
    </row>
    <row r="2389" spans="1:37" x14ac:dyDescent="0.25">
      <c r="A2389" s="2"/>
      <c r="B2389" s="3"/>
      <c r="C2389" s="3"/>
      <c r="D2389" s="3"/>
      <c r="E2389" s="3"/>
      <c r="F2389" s="4"/>
      <c r="G2389" s="2"/>
      <c r="H2389" s="3"/>
      <c r="I2389" s="3"/>
      <c r="J2389" s="3"/>
      <c r="K2389" s="3"/>
      <c r="L2389" s="3"/>
      <c r="M2389" s="3"/>
      <c r="N2389" s="4"/>
      <c r="O2389" s="2"/>
      <c r="P2389" s="3"/>
      <c r="Q2389" s="3"/>
      <c r="R2389" s="3"/>
      <c r="S2389" s="3"/>
      <c r="T2389" s="3"/>
      <c r="U2389" s="4"/>
      <c r="V2389" s="8">
        <f>ROUND(8.5,2)</f>
        <v>8.5</v>
      </c>
      <c r="W2389" s="9"/>
      <c r="X2389" s="9"/>
      <c r="Y2389" s="9"/>
      <c r="Z2389" s="9"/>
      <c r="AA2389" s="10"/>
      <c r="AB2389" s="8">
        <f>ROUND(312.375,2)</f>
        <v>312.38</v>
      </c>
      <c r="AC2389" s="9"/>
      <c r="AD2389" s="9"/>
      <c r="AE2389" s="9"/>
      <c r="AF2389" s="10"/>
      <c r="AG2389" s="8">
        <f>ROUND(0,2)</f>
        <v>0</v>
      </c>
      <c r="AH2389" s="9"/>
      <c r="AI2389" s="9"/>
      <c r="AJ2389" s="9"/>
      <c r="AK2389" s="10"/>
    </row>
    <row r="2390" spans="1:37" x14ac:dyDescent="0.25">
      <c r="A2390" s="11"/>
      <c r="B2390" s="12"/>
      <c r="C2390" s="12"/>
      <c r="D2390" s="12"/>
      <c r="E2390" s="12"/>
      <c r="F2390" s="12"/>
      <c r="G2390" s="12"/>
      <c r="H2390" s="12"/>
      <c r="I2390" s="12"/>
      <c r="J2390" s="12"/>
      <c r="K2390" s="12"/>
      <c r="L2390" s="12"/>
      <c r="M2390" s="12"/>
      <c r="N2390" s="12"/>
      <c r="O2390" s="14"/>
      <c r="P2390" s="14"/>
      <c r="Q2390" s="14"/>
      <c r="R2390" s="14"/>
      <c r="S2390" s="14"/>
      <c r="T2390" s="14"/>
      <c r="U2390" s="14"/>
      <c r="V2390" s="15">
        <f>ROUND(8.5,2)</f>
        <v>8.5</v>
      </c>
      <c r="W2390" s="15"/>
      <c r="X2390" s="15"/>
      <c r="Y2390" s="15"/>
      <c r="Z2390" s="15"/>
      <c r="AA2390" s="15"/>
      <c r="AB2390" s="15">
        <f>ROUND(312.375,2)</f>
        <v>312.38</v>
      </c>
      <c r="AC2390" s="15"/>
      <c r="AD2390" s="15"/>
      <c r="AE2390" s="15"/>
      <c r="AF2390" s="15"/>
      <c r="AG2390" s="15">
        <f>ROUND(0,2)</f>
        <v>0</v>
      </c>
      <c r="AH2390" s="15"/>
      <c r="AI2390" s="15"/>
      <c r="AJ2390" s="15"/>
      <c r="AK2390" s="16"/>
    </row>
    <row r="2391" spans="1:37" x14ac:dyDescent="0.25">
      <c r="A2391" s="11"/>
      <c r="B2391" s="12"/>
      <c r="C2391" s="12"/>
      <c r="D2391" s="12"/>
      <c r="E2391" s="12"/>
      <c r="F2391" s="12"/>
      <c r="G2391" s="12"/>
      <c r="H2391" s="12"/>
      <c r="I2391" s="12"/>
      <c r="J2391" s="12"/>
      <c r="K2391" s="12"/>
      <c r="L2391" s="12"/>
      <c r="M2391" s="12"/>
      <c r="N2391" s="12"/>
      <c r="O2391" s="14" t="s">
        <v>94</v>
      </c>
      <c r="P2391" s="14"/>
      <c r="Q2391" s="14"/>
      <c r="R2391" s="14"/>
      <c r="S2391" s="14"/>
      <c r="T2391" s="14"/>
      <c r="U2391" s="14"/>
      <c r="V2391" s="12"/>
      <c r="W2391" s="12"/>
      <c r="X2391" s="12"/>
      <c r="Y2391" s="12"/>
      <c r="Z2391" s="12"/>
      <c r="AA2391" s="12"/>
      <c r="AB2391" s="12"/>
      <c r="AC2391" s="12"/>
      <c r="AD2391" s="12"/>
      <c r="AE2391" s="12"/>
      <c r="AF2391" s="12"/>
      <c r="AG2391" s="12"/>
      <c r="AH2391" s="12"/>
      <c r="AI2391" s="12"/>
      <c r="AJ2391" s="12"/>
      <c r="AK2391" s="24"/>
    </row>
    <row r="2392" spans="1:37" x14ac:dyDescent="0.25">
      <c r="A2392" s="2"/>
      <c r="B2392" s="3"/>
      <c r="C2392" s="3"/>
      <c r="D2392" s="3"/>
      <c r="E2392" s="3"/>
      <c r="F2392" s="4"/>
      <c r="G2392" s="2"/>
      <c r="H2392" s="3"/>
      <c r="I2392" s="3"/>
      <c r="J2392" s="3"/>
      <c r="K2392" s="3"/>
      <c r="L2392" s="3"/>
      <c r="M2392" s="3"/>
      <c r="N2392" s="4"/>
      <c r="O2392" s="2"/>
      <c r="P2392" s="3"/>
      <c r="Q2392" s="3"/>
      <c r="R2392" s="3"/>
      <c r="S2392" s="3"/>
      <c r="T2392" s="3"/>
      <c r="U2392" s="4"/>
      <c r="V2392" s="8">
        <f>ROUND(8,2)</f>
        <v>8</v>
      </c>
      <c r="W2392" s="9"/>
      <c r="X2392" s="9"/>
      <c r="Y2392" s="9"/>
      <c r="Z2392" s="9"/>
      <c r="AA2392" s="10"/>
      <c r="AB2392" s="8">
        <f>ROUND(296.04,2)</f>
        <v>296.04000000000002</v>
      </c>
      <c r="AC2392" s="9"/>
      <c r="AD2392" s="9"/>
      <c r="AE2392" s="9"/>
      <c r="AF2392" s="10"/>
      <c r="AG2392" s="8">
        <f>ROUND(0,2)</f>
        <v>0</v>
      </c>
      <c r="AH2392" s="9"/>
      <c r="AI2392" s="9"/>
      <c r="AJ2392" s="9"/>
      <c r="AK2392" s="10"/>
    </row>
    <row r="2393" spans="1:37" x14ac:dyDescent="0.25">
      <c r="A2393" s="11"/>
      <c r="B2393" s="12"/>
      <c r="C2393" s="12"/>
      <c r="D2393" s="12"/>
      <c r="E2393" s="12"/>
      <c r="F2393" s="12"/>
      <c r="G2393" s="12"/>
      <c r="H2393" s="12"/>
      <c r="I2393" s="12"/>
      <c r="J2393" s="12"/>
      <c r="K2393" s="12"/>
      <c r="L2393" s="12"/>
      <c r="M2393" s="12"/>
      <c r="N2393" s="12"/>
      <c r="O2393" s="14"/>
      <c r="P2393" s="14"/>
      <c r="Q2393" s="14"/>
      <c r="R2393" s="14"/>
      <c r="S2393" s="14"/>
      <c r="T2393" s="14"/>
      <c r="U2393" s="14"/>
      <c r="V2393" s="15">
        <f>ROUND(8,2)</f>
        <v>8</v>
      </c>
      <c r="W2393" s="15"/>
      <c r="X2393" s="15"/>
      <c r="Y2393" s="15"/>
      <c r="Z2393" s="15"/>
      <c r="AA2393" s="15"/>
      <c r="AB2393" s="15">
        <f>ROUND(296.04,2)</f>
        <v>296.04000000000002</v>
      </c>
      <c r="AC2393" s="15"/>
      <c r="AD2393" s="15"/>
      <c r="AE2393" s="15"/>
      <c r="AF2393" s="15"/>
      <c r="AG2393" s="15">
        <f>ROUND(0,2)</f>
        <v>0</v>
      </c>
      <c r="AH2393" s="15"/>
      <c r="AI2393" s="15"/>
      <c r="AJ2393" s="15"/>
      <c r="AK2393" s="16"/>
    </row>
    <row r="2394" spans="1:37" x14ac:dyDescent="0.25">
      <c r="A2394" s="11"/>
      <c r="B2394" s="12"/>
      <c r="C2394" s="12"/>
      <c r="D2394" s="12"/>
      <c r="E2394" s="12"/>
      <c r="F2394" s="12"/>
      <c r="G2394" s="12"/>
      <c r="H2394" s="12"/>
      <c r="I2394" s="12"/>
      <c r="J2394" s="12"/>
      <c r="K2394" s="12"/>
      <c r="L2394" s="12"/>
      <c r="M2394" s="12"/>
      <c r="N2394" s="12"/>
      <c r="O2394" s="14" t="s">
        <v>97</v>
      </c>
      <c r="P2394" s="14"/>
      <c r="Q2394" s="14"/>
      <c r="R2394" s="14"/>
      <c r="S2394" s="14"/>
      <c r="T2394" s="14"/>
      <c r="U2394" s="14"/>
      <c r="V2394" s="12"/>
      <c r="W2394" s="12"/>
      <c r="X2394" s="12"/>
      <c r="Y2394" s="12"/>
      <c r="Z2394" s="12"/>
      <c r="AA2394" s="12"/>
      <c r="AB2394" s="12"/>
      <c r="AC2394" s="12"/>
      <c r="AD2394" s="12"/>
      <c r="AE2394" s="12"/>
      <c r="AF2394" s="12"/>
      <c r="AG2394" s="12"/>
      <c r="AH2394" s="12"/>
      <c r="AI2394" s="12"/>
      <c r="AJ2394" s="12"/>
      <c r="AK2394" s="24"/>
    </row>
    <row r="2395" spans="1:37" x14ac:dyDescent="0.25">
      <c r="A2395" s="2"/>
      <c r="B2395" s="3"/>
      <c r="C2395" s="3"/>
      <c r="D2395" s="3"/>
      <c r="E2395" s="3"/>
      <c r="F2395" s="4"/>
      <c r="G2395" s="2"/>
      <c r="H2395" s="3"/>
      <c r="I2395" s="3"/>
      <c r="J2395" s="3"/>
      <c r="K2395" s="3"/>
      <c r="L2395" s="3"/>
      <c r="M2395" s="3"/>
      <c r="N2395" s="4"/>
      <c r="O2395" s="2"/>
      <c r="P2395" s="3"/>
      <c r="Q2395" s="3"/>
      <c r="R2395" s="3"/>
      <c r="S2395" s="3"/>
      <c r="T2395" s="3"/>
      <c r="U2395" s="4"/>
      <c r="V2395" s="8">
        <f>ROUND(13.25,2)</f>
        <v>13.25</v>
      </c>
      <c r="W2395" s="9"/>
      <c r="X2395" s="9"/>
      <c r="Y2395" s="9"/>
      <c r="Z2395" s="9"/>
      <c r="AA2395" s="10"/>
      <c r="AB2395" s="8">
        <f>ROUND(486.9375,2)</f>
        <v>486.94</v>
      </c>
      <c r="AC2395" s="9"/>
      <c r="AD2395" s="9"/>
      <c r="AE2395" s="9"/>
      <c r="AF2395" s="10"/>
      <c r="AG2395" s="8">
        <f>ROUND(0,2)</f>
        <v>0</v>
      </c>
      <c r="AH2395" s="9"/>
      <c r="AI2395" s="9"/>
      <c r="AJ2395" s="9"/>
      <c r="AK2395" s="10"/>
    </row>
    <row r="2396" spans="1:37" x14ac:dyDescent="0.25">
      <c r="A2396" s="11"/>
      <c r="B2396" s="12"/>
      <c r="C2396" s="12"/>
      <c r="D2396" s="12"/>
      <c r="E2396" s="12"/>
      <c r="F2396" s="12"/>
      <c r="G2396" s="12"/>
      <c r="H2396" s="12"/>
      <c r="I2396" s="12"/>
      <c r="J2396" s="12"/>
      <c r="K2396" s="12"/>
      <c r="L2396" s="12"/>
      <c r="M2396" s="12"/>
      <c r="N2396" s="12"/>
      <c r="O2396" s="14"/>
      <c r="P2396" s="14"/>
      <c r="Q2396" s="14"/>
      <c r="R2396" s="14"/>
      <c r="S2396" s="14"/>
      <c r="T2396" s="14"/>
      <c r="U2396" s="14"/>
      <c r="V2396" s="15">
        <f>ROUND(13.25,2)</f>
        <v>13.25</v>
      </c>
      <c r="W2396" s="15"/>
      <c r="X2396" s="15"/>
      <c r="Y2396" s="15"/>
      <c r="Z2396" s="15"/>
      <c r="AA2396" s="15"/>
      <c r="AB2396" s="15">
        <f>ROUND(486.9375,2)</f>
        <v>486.94</v>
      </c>
      <c r="AC2396" s="15"/>
      <c r="AD2396" s="15"/>
      <c r="AE2396" s="15"/>
      <c r="AF2396" s="15"/>
      <c r="AG2396" s="15">
        <f>ROUND(0,2)</f>
        <v>0</v>
      </c>
      <c r="AH2396" s="15"/>
      <c r="AI2396" s="15"/>
      <c r="AJ2396" s="15"/>
      <c r="AK2396" s="16"/>
    </row>
    <row r="2397" spans="1:37" x14ac:dyDescent="0.25">
      <c r="A2397" s="20"/>
      <c r="B2397" s="21"/>
      <c r="C2397" s="21"/>
      <c r="D2397" s="21"/>
      <c r="E2397" s="21"/>
      <c r="F2397" s="21"/>
      <c r="G2397" s="21" t="s">
        <v>104</v>
      </c>
      <c r="H2397" s="21"/>
      <c r="I2397" s="21"/>
      <c r="J2397" s="21"/>
      <c r="K2397" s="21"/>
      <c r="L2397" s="21"/>
      <c r="M2397" s="21"/>
      <c r="N2397" s="21"/>
      <c r="O2397" s="21"/>
      <c r="P2397" s="21"/>
      <c r="Q2397" s="21"/>
      <c r="R2397" s="21"/>
      <c r="S2397" s="21"/>
      <c r="T2397" s="21"/>
      <c r="U2397" s="21"/>
      <c r="V2397" s="21"/>
      <c r="W2397" s="21"/>
      <c r="X2397" s="21"/>
      <c r="Y2397" s="21"/>
      <c r="Z2397" s="21"/>
      <c r="AA2397" s="21"/>
      <c r="AB2397" s="21"/>
      <c r="AC2397" s="21"/>
      <c r="AD2397" s="21"/>
      <c r="AE2397" s="21"/>
      <c r="AF2397" s="21"/>
      <c r="AG2397" s="21"/>
      <c r="AH2397" s="21"/>
      <c r="AI2397" s="21"/>
      <c r="AJ2397" s="21"/>
      <c r="AK2397" s="22"/>
    </row>
    <row r="2398" spans="1:37" x14ac:dyDescent="0.25">
      <c r="A2398" s="11"/>
      <c r="B2398" s="12"/>
      <c r="C2398" s="12"/>
      <c r="D2398" s="12"/>
      <c r="E2398" s="12"/>
      <c r="F2398" s="12"/>
      <c r="G2398" s="12"/>
      <c r="H2398" s="12"/>
      <c r="I2398" s="12"/>
      <c r="J2398" s="12"/>
      <c r="K2398" s="12"/>
      <c r="L2398" s="12"/>
      <c r="M2398" s="12"/>
      <c r="N2398" s="12"/>
      <c r="O2398" s="14" t="s">
        <v>34</v>
      </c>
      <c r="P2398" s="14"/>
      <c r="Q2398" s="14"/>
      <c r="R2398" s="14"/>
      <c r="S2398" s="14"/>
      <c r="T2398" s="14"/>
      <c r="U2398" s="14"/>
      <c r="V2398" s="12"/>
      <c r="W2398" s="12"/>
      <c r="X2398" s="12"/>
      <c r="Y2398" s="12"/>
      <c r="Z2398" s="12"/>
      <c r="AA2398" s="12"/>
      <c r="AB2398" s="12"/>
      <c r="AC2398" s="12"/>
      <c r="AD2398" s="12"/>
      <c r="AE2398" s="12"/>
      <c r="AF2398" s="12"/>
      <c r="AG2398" s="12"/>
      <c r="AH2398" s="12"/>
      <c r="AI2398" s="12"/>
      <c r="AJ2398" s="12"/>
      <c r="AK2398" s="24"/>
    </row>
    <row r="2399" spans="1:37" x14ac:dyDescent="0.25">
      <c r="A2399" s="2"/>
      <c r="B2399" s="3"/>
      <c r="C2399" s="3"/>
      <c r="D2399" s="3"/>
      <c r="E2399" s="3"/>
      <c r="F2399" s="4"/>
      <c r="G2399" s="2"/>
      <c r="H2399" s="3"/>
      <c r="I2399" s="3"/>
      <c r="J2399" s="3"/>
      <c r="K2399" s="3"/>
      <c r="L2399" s="3"/>
      <c r="M2399" s="3"/>
      <c r="N2399" s="4"/>
      <c r="O2399" s="2"/>
      <c r="P2399" s="3"/>
      <c r="Q2399" s="3"/>
      <c r="R2399" s="3"/>
      <c r="S2399" s="3"/>
      <c r="T2399" s="3"/>
      <c r="U2399" s="4"/>
      <c r="V2399" s="8">
        <f>ROUND(40,2)</f>
        <v>40</v>
      </c>
      <c r="W2399" s="9"/>
      <c r="X2399" s="9"/>
      <c r="Y2399" s="9"/>
      <c r="Z2399" s="9"/>
      <c r="AA2399" s="10"/>
      <c r="AB2399" s="8">
        <f>ROUND(980,2)</f>
        <v>980</v>
      </c>
      <c r="AC2399" s="9"/>
      <c r="AD2399" s="9"/>
      <c r="AE2399" s="9"/>
      <c r="AF2399" s="10"/>
      <c r="AG2399" s="8">
        <f>ROUND(0,2)</f>
        <v>0</v>
      </c>
      <c r="AH2399" s="9"/>
      <c r="AI2399" s="9"/>
      <c r="AJ2399" s="9"/>
      <c r="AK2399" s="10"/>
    </row>
    <row r="2400" spans="1:37" x14ac:dyDescent="0.25">
      <c r="A2400" s="11"/>
      <c r="B2400" s="12"/>
      <c r="C2400" s="12"/>
      <c r="D2400" s="12"/>
      <c r="E2400" s="12"/>
      <c r="F2400" s="12"/>
      <c r="G2400" s="12"/>
      <c r="H2400" s="12"/>
      <c r="I2400" s="12"/>
      <c r="J2400" s="12"/>
      <c r="K2400" s="12"/>
      <c r="L2400" s="12"/>
      <c r="M2400" s="12"/>
      <c r="N2400" s="12"/>
      <c r="O2400" s="14"/>
      <c r="P2400" s="14"/>
      <c r="Q2400" s="14"/>
      <c r="R2400" s="14"/>
      <c r="S2400" s="14"/>
      <c r="T2400" s="14"/>
      <c r="U2400" s="14"/>
      <c r="V2400" s="15">
        <f>ROUND(40,2)</f>
        <v>40</v>
      </c>
      <c r="W2400" s="15"/>
      <c r="X2400" s="15"/>
      <c r="Y2400" s="15"/>
      <c r="Z2400" s="15"/>
      <c r="AA2400" s="15"/>
      <c r="AB2400" s="15">
        <f>ROUND(980,2)</f>
        <v>980</v>
      </c>
      <c r="AC2400" s="15"/>
      <c r="AD2400" s="15"/>
      <c r="AE2400" s="15"/>
      <c r="AF2400" s="15"/>
      <c r="AG2400" s="15">
        <f>ROUND(0,2)</f>
        <v>0</v>
      </c>
      <c r="AH2400" s="15"/>
      <c r="AI2400" s="15"/>
      <c r="AJ2400" s="15"/>
      <c r="AK2400" s="16"/>
    </row>
    <row r="2401" spans="1:37" x14ac:dyDescent="0.25">
      <c r="A2401" s="11"/>
      <c r="B2401" s="12"/>
      <c r="C2401" s="12"/>
      <c r="D2401" s="12"/>
      <c r="E2401" s="12"/>
      <c r="F2401" s="12"/>
      <c r="G2401" s="12"/>
      <c r="H2401" s="12"/>
      <c r="I2401" s="12"/>
      <c r="J2401" s="12"/>
      <c r="K2401" s="12"/>
      <c r="L2401" s="12"/>
      <c r="M2401" s="12"/>
      <c r="N2401" s="12"/>
      <c r="O2401" s="14" t="s">
        <v>40</v>
      </c>
      <c r="P2401" s="14"/>
      <c r="Q2401" s="14"/>
      <c r="R2401" s="14"/>
      <c r="S2401" s="14"/>
      <c r="T2401" s="14"/>
      <c r="U2401" s="14"/>
      <c r="V2401" s="12"/>
      <c r="W2401" s="12"/>
      <c r="X2401" s="12"/>
      <c r="Y2401" s="12"/>
      <c r="Z2401" s="12"/>
      <c r="AA2401" s="12"/>
      <c r="AB2401" s="12"/>
      <c r="AC2401" s="12"/>
      <c r="AD2401" s="12"/>
      <c r="AE2401" s="12"/>
      <c r="AF2401" s="12"/>
      <c r="AG2401" s="12"/>
      <c r="AH2401" s="12"/>
      <c r="AI2401" s="12"/>
      <c r="AJ2401" s="12"/>
      <c r="AK2401" s="24"/>
    </row>
    <row r="2402" spans="1:37" x14ac:dyDescent="0.25">
      <c r="A2402" s="2"/>
      <c r="B2402" s="3"/>
      <c r="C2402" s="3"/>
      <c r="D2402" s="3"/>
      <c r="E2402" s="3"/>
      <c r="F2402" s="4"/>
      <c r="G2402" s="2"/>
      <c r="H2402" s="3"/>
      <c r="I2402" s="3"/>
      <c r="J2402" s="3"/>
      <c r="K2402" s="3"/>
      <c r="L2402" s="3"/>
      <c r="M2402" s="3"/>
      <c r="N2402" s="4"/>
      <c r="O2402" s="2"/>
      <c r="P2402" s="3"/>
      <c r="Q2402" s="3"/>
      <c r="R2402" s="3"/>
      <c r="S2402" s="3"/>
      <c r="T2402" s="3"/>
      <c r="U2402" s="4"/>
      <c r="V2402" s="8">
        <f>ROUND(40,2)</f>
        <v>40</v>
      </c>
      <c r="W2402" s="9"/>
      <c r="X2402" s="9"/>
      <c r="Y2402" s="9"/>
      <c r="Z2402" s="9"/>
      <c r="AA2402" s="10"/>
      <c r="AB2402" s="8">
        <f>ROUND(980,2)</f>
        <v>980</v>
      </c>
      <c r="AC2402" s="9"/>
      <c r="AD2402" s="9"/>
      <c r="AE2402" s="9"/>
      <c r="AF2402" s="10"/>
      <c r="AG2402" s="8">
        <f>ROUND(0,2)</f>
        <v>0</v>
      </c>
      <c r="AH2402" s="9"/>
      <c r="AI2402" s="9"/>
      <c r="AJ2402" s="9"/>
      <c r="AK2402" s="10"/>
    </row>
    <row r="2403" spans="1:37" x14ac:dyDescent="0.25">
      <c r="A2403" s="11"/>
      <c r="B2403" s="12"/>
      <c r="C2403" s="12"/>
      <c r="D2403" s="12"/>
      <c r="E2403" s="12"/>
      <c r="F2403" s="12"/>
      <c r="G2403" s="12"/>
      <c r="H2403" s="12"/>
      <c r="I2403" s="12"/>
      <c r="J2403" s="12"/>
      <c r="K2403" s="12"/>
      <c r="L2403" s="12"/>
      <c r="M2403" s="12"/>
      <c r="N2403" s="12"/>
      <c r="O2403" s="14"/>
      <c r="P2403" s="14"/>
      <c r="Q2403" s="14"/>
      <c r="R2403" s="14"/>
      <c r="S2403" s="14"/>
      <c r="T2403" s="14"/>
      <c r="U2403" s="14"/>
      <c r="V2403" s="15">
        <f>ROUND(40,2)</f>
        <v>40</v>
      </c>
      <c r="W2403" s="15"/>
      <c r="X2403" s="15"/>
      <c r="Y2403" s="15"/>
      <c r="Z2403" s="15"/>
      <c r="AA2403" s="15"/>
      <c r="AB2403" s="15">
        <f>ROUND(980,2)</f>
        <v>980</v>
      </c>
      <c r="AC2403" s="15"/>
      <c r="AD2403" s="15"/>
      <c r="AE2403" s="15"/>
      <c r="AF2403" s="15"/>
      <c r="AG2403" s="15">
        <f>ROUND(0,2)</f>
        <v>0</v>
      </c>
      <c r="AH2403" s="15"/>
      <c r="AI2403" s="15"/>
      <c r="AJ2403" s="15"/>
      <c r="AK2403" s="16"/>
    </row>
    <row r="2404" spans="1:37" x14ac:dyDescent="0.25">
      <c r="A2404" s="11"/>
      <c r="B2404" s="12"/>
      <c r="C2404" s="12"/>
      <c r="D2404" s="12"/>
      <c r="E2404" s="12"/>
      <c r="F2404" s="12"/>
      <c r="G2404" s="12"/>
      <c r="H2404" s="12"/>
      <c r="I2404" s="12"/>
      <c r="J2404" s="12"/>
      <c r="K2404" s="12"/>
      <c r="L2404" s="12"/>
      <c r="M2404" s="12"/>
      <c r="N2404" s="12"/>
      <c r="O2404" s="14" t="s">
        <v>42</v>
      </c>
      <c r="P2404" s="14"/>
      <c r="Q2404" s="14"/>
      <c r="R2404" s="14"/>
      <c r="S2404" s="14"/>
      <c r="T2404" s="14"/>
      <c r="U2404" s="14"/>
      <c r="V2404" s="12"/>
      <c r="W2404" s="12"/>
      <c r="X2404" s="12"/>
      <c r="Y2404" s="12"/>
      <c r="Z2404" s="12"/>
      <c r="AA2404" s="12"/>
      <c r="AB2404" s="12"/>
      <c r="AC2404" s="12"/>
      <c r="AD2404" s="12"/>
      <c r="AE2404" s="12"/>
      <c r="AF2404" s="12"/>
      <c r="AG2404" s="12"/>
      <c r="AH2404" s="12"/>
      <c r="AI2404" s="12"/>
      <c r="AJ2404" s="12"/>
      <c r="AK2404" s="24"/>
    </row>
    <row r="2405" spans="1:37" x14ac:dyDescent="0.25">
      <c r="A2405" s="2"/>
      <c r="B2405" s="3"/>
      <c r="C2405" s="3"/>
      <c r="D2405" s="3"/>
      <c r="E2405" s="3"/>
      <c r="F2405" s="4"/>
      <c r="G2405" s="2"/>
      <c r="H2405" s="3"/>
      <c r="I2405" s="3"/>
      <c r="J2405" s="3"/>
      <c r="K2405" s="3"/>
      <c r="L2405" s="3"/>
      <c r="M2405" s="3"/>
      <c r="N2405" s="4"/>
      <c r="O2405" s="2"/>
      <c r="P2405" s="3"/>
      <c r="Q2405" s="3"/>
      <c r="R2405" s="3"/>
      <c r="S2405" s="3"/>
      <c r="T2405" s="3"/>
      <c r="U2405" s="4"/>
      <c r="V2405" s="8">
        <f>ROUND(40,2)</f>
        <v>40</v>
      </c>
      <c r="W2405" s="9"/>
      <c r="X2405" s="9"/>
      <c r="Y2405" s="9"/>
      <c r="Z2405" s="9"/>
      <c r="AA2405" s="10"/>
      <c r="AB2405" s="8">
        <f>ROUND(980,2)</f>
        <v>980</v>
      </c>
      <c r="AC2405" s="9"/>
      <c r="AD2405" s="9"/>
      <c r="AE2405" s="9"/>
      <c r="AF2405" s="10"/>
      <c r="AG2405" s="8">
        <f>ROUND(0,2)</f>
        <v>0</v>
      </c>
      <c r="AH2405" s="9"/>
      <c r="AI2405" s="9"/>
      <c r="AJ2405" s="9"/>
      <c r="AK2405" s="10"/>
    </row>
    <row r="2406" spans="1:37" x14ac:dyDescent="0.25">
      <c r="A2406" s="11"/>
      <c r="B2406" s="12"/>
      <c r="C2406" s="12"/>
      <c r="D2406" s="12"/>
      <c r="E2406" s="12"/>
      <c r="F2406" s="12"/>
      <c r="G2406" s="12"/>
      <c r="H2406" s="12"/>
      <c r="I2406" s="12"/>
      <c r="J2406" s="12"/>
      <c r="K2406" s="12"/>
      <c r="L2406" s="12"/>
      <c r="M2406" s="12"/>
      <c r="N2406" s="12"/>
      <c r="O2406" s="14"/>
      <c r="P2406" s="14"/>
      <c r="Q2406" s="14"/>
      <c r="R2406" s="14"/>
      <c r="S2406" s="14"/>
      <c r="T2406" s="14"/>
      <c r="U2406" s="14"/>
      <c r="V2406" s="15">
        <f>ROUND(40,2)</f>
        <v>40</v>
      </c>
      <c r="W2406" s="15"/>
      <c r="X2406" s="15"/>
      <c r="Y2406" s="15"/>
      <c r="Z2406" s="15"/>
      <c r="AA2406" s="15"/>
      <c r="AB2406" s="15">
        <f>ROUND(980,2)</f>
        <v>980</v>
      </c>
      <c r="AC2406" s="15"/>
      <c r="AD2406" s="15"/>
      <c r="AE2406" s="15"/>
      <c r="AF2406" s="15"/>
      <c r="AG2406" s="15">
        <f>ROUND(0,2)</f>
        <v>0</v>
      </c>
      <c r="AH2406" s="15"/>
      <c r="AI2406" s="15"/>
      <c r="AJ2406" s="15"/>
      <c r="AK2406" s="16"/>
    </row>
    <row r="2407" spans="1:37" x14ac:dyDescent="0.25">
      <c r="A2407" s="11"/>
      <c r="B2407" s="12"/>
      <c r="C2407" s="12"/>
      <c r="D2407" s="12"/>
      <c r="E2407" s="12"/>
      <c r="F2407" s="12"/>
      <c r="G2407" s="12"/>
      <c r="H2407" s="12"/>
      <c r="I2407" s="12"/>
      <c r="J2407" s="12"/>
      <c r="K2407" s="12"/>
      <c r="L2407" s="12"/>
      <c r="M2407" s="12"/>
      <c r="N2407" s="12"/>
      <c r="O2407" s="14" t="s">
        <v>44</v>
      </c>
      <c r="P2407" s="14"/>
      <c r="Q2407" s="14"/>
      <c r="R2407" s="14"/>
      <c r="S2407" s="14"/>
      <c r="T2407" s="14"/>
      <c r="U2407" s="14"/>
      <c r="V2407" s="12"/>
      <c r="W2407" s="12"/>
      <c r="X2407" s="12"/>
      <c r="Y2407" s="12"/>
      <c r="Z2407" s="12"/>
      <c r="AA2407" s="12"/>
      <c r="AB2407" s="12"/>
      <c r="AC2407" s="12"/>
      <c r="AD2407" s="12"/>
      <c r="AE2407" s="12"/>
      <c r="AF2407" s="12"/>
      <c r="AG2407" s="12"/>
      <c r="AH2407" s="12"/>
      <c r="AI2407" s="12"/>
      <c r="AJ2407" s="12"/>
      <c r="AK2407" s="24"/>
    </row>
    <row r="2408" spans="1:37" x14ac:dyDescent="0.25">
      <c r="A2408" s="2"/>
      <c r="B2408" s="3"/>
      <c r="C2408" s="3"/>
      <c r="D2408" s="3"/>
      <c r="E2408" s="3"/>
      <c r="F2408" s="4"/>
      <c r="G2408" s="2"/>
      <c r="H2408" s="3"/>
      <c r="I2408" s="3"/>
      <c r="J2408" s="3"/>
      <c r="K2408" s="3"/>
      <c r="L2408" s="3"/>
      <c r="M2408" s="3"/>
      <c r="N2408" s="4"/>
      <c r="O2408" s="2"/>
      <c r="P2408" s="3"/>
      <c r="Q2408" s="3"/>
      <c r="R2408" s="3"/>
      <c r="S2408" s="3"/>
      <c r="T2408" s="3"/>
      <c r="U2408" s="4"/>
      <c r="V2408" s="8">
        <f>ROUND(40,2)</f>
        <v>40</v>
      </c>
      <c r="W2408" s="9"/>
      <c r="X2408" s="9"/>
      <c r="Y2408" s="9"/>
      <c r="Z2408" s="9"/>
      <c r="AA2408" s="10"/>
      <c r="AB2408" s="8">
        <f>ROUND(1036.8,2)</f>
        <v>1036.8</v>
      </c>
      <c r="AC2408" s="9"/>
      <c r="AD2408" s="9"/>
      <c r="AE2408" s="9"/>
      <c r="AF2408" s="10"/>
      <c r="AG2408" s="8">
        <f>ROUND(0,2)</f>
        <v>0</v>
      </c>
      <c r="AH2408" s="9"/>
      <c r="AI2408" s="9"/>
      <c r="AJ2408" s="9"/>
      <c r="AK2408" s="10"/>
    </row>
    <row r="2409" spans="1:37" x14ac:dyDescent="0.25">
      <c r="A2409" s="11"/>
      <c r="B2409" s="12"/>
      <c r="C2409" s="12"/>
      <c r="D2409" s="12"/>
      <c r="E2409" s="12"/>
      <c r="F2409" s="12"/>
      <c r="G2409" s="12"/>
      <c r="H2409" s="12"/>
      <c r="I2409" s="12"/>
      <c r="J2409" s="12"/>
      <c r="K2409" s="12"/>
      <c r="L2409" s="12"/>
      <c r="M2409" s="12"/>
      <c r="N2409" s="12"/>
      <c r="O2409" s="14"/>
      <c r="P2409" s="14"/>
      <c r="Q2409" s="14"/>
      <c r="R2409" s="14"/>
      <c r="S2409" s="14"/>
      <c r="T2409" s="14"/>
      <c r="U2409" s="14"/>
      <c r="V2409" s="15">
        <f>ROUND(40,2)</f>
        <v>40</v>
      </c>
      <c r="W2409" s="15"/>
      <c r="X2409" s="15"/>
      <c r="Y2409" s="15"/>
      <c r="Z2409" s="15"/>
      <c r="AA2409" s="15"/>
      <c r="AB2409" s="15">
        <f>ROUND(1036.8,2)</f>
        <v>1036.8</v>
      </c>
      <c r="AC2409" s="15"/>
      <c r="AD2409" s="15"/>
      <c r="AE2409" s="15"/>
      <c r="AF2409" s="15"/>
      <c r="AG2409" s="15">
        <f>ROUND(0,2)</f>
        <v>0</v>
      </c>
      <c r="AH2409" s="15"/>
      <c r="AI2409" s="15"/>
      <c r="AJ2409" s="15"/>
      <c r="AK2409" s="16"/>
    </row>
    <row r="2410" spans="1:37" x14ac:dyDescent="0.25">
      <c r="A2410" s="11"/>
      <c r="B2410" s="12"/>
      <c r="C2410" s="12"/>
      <c r="D2410" s="12"/>
      <c r="E2410" s="12"/>
      <c r="F2410" s="12"/>
      <c r="G2410" s="12"/>
      <c r="H2410" s="12"/>
      <c r="I2410" s="12"/>
      <c r="J2410" s="12"/>
      <c r="K2410" s="12"/>
      <c r="L2410" s="12"/>
      <c r="M2410" s="12"/>
      <c r="N2410" s="12"/>
      <c r="O2410" s="14" t="s">
        <v>46</v>
      </c>
      <c r="P2410" s="14"/>
      <c r="Q2410" s="14"/>
      <c r="R2410" s="14"/>
      <c r="S2410" s="14"/>
      <c r="T2410" s="14"/>
      <c r="U2410" s="14"/>
      <c r="V2410" s="12"/>
      <c r="W2410" s="12"/>
      <c r="X2410" s="12"/>
      <c r="Y2410" s="12"/>
      <c r="Z2410" s="12"/>
      <c r="AA2410" s="12"/>
      <c r="AB2410" s="12"/>
      <c r="AC2410" s="12"/>
      <c r="AD2410" s="12"/>
      <c r="AE2410" s="12"/>
      <c r="AF2410" s="12"/>
      <c r="AG2410" s="12"/>
      <c r="AH2410" s="12"/>
      <c r="AI2410" s="12"/>
      <c r="AJ2410" s="12"/>
      <c r="AK2410" s="24"/>
    </row>
    <row r="2411" spans="1:37" x14ac:dyDescent="0.25">
      <c r="A2411" s="2"/>
      <c r="B2411" s="3"/>
      <c r="C2411" s="3"/>
      <c r="D2411" s="3"/>
      <c r="E2411" s="3"/>
      <c r="F2411" s="4"/>
      <c r="G2411" s="2"/>
      <c r="H2411" s="3"/>
      <c r="I2411" s="3"/>
      <c r="J2411" s="3"/>
      <c r="K2411" s="3"/>
      <c r="L2411" s="3"/>
      <c r="M2411" s="3"/>
      <c r="N2411" s="4"/>
      <c r="O2411" s="2"/>
      <c r="P2411" s="3"/>
      <c r="Q2411" s="3"/>
      <c r="R2411" s="3"/>
      <c r="S2411" s="3"/>
      <c r="T2411" s="3"/>
      <c r="U2411" s="4"/>
      <c r="V2411" s="8">
        <f>ROUND(40,2)</f>
        <v>40</v>
      </c>
      <c r="W2411" s="9"/>
      <c r="X2411" s="9"/>
      <c r="Y2411" s="9"/>
      <c r="Z2411" s="9"/>
      <c r="AA2411" s="10"/>
      <c r="AB2411" s="8">
        <f>ROUND(980,2)</f>
        <v>980</v>
      </c>
      <c r="AC2411" s="9"/>
      <c r="AD2411" s="9"/>
      <c r="AE2411" s="9"/>
      <c r="AF2411" s="10"/>
      <c r="AG2411" s="8">
        <f>ROUND(0,2)</f>
        <v>0</v>
      </c>
      <c r="AH2411" s="9"/>
      <c r="AI2411" s="9"/>
      <c r="AJ2411" s="9"/>
      <c r="AK2411" s="10"/>
    </row>
    <row r="2412" spans="1:37" x14ac:dyDescent="0.25">
      <c r="A2412" s="11"/>
      <c r="B2412" s="12"/>
      <c r="C2412" s="12"/>
      <c r="D2412" s="12"/>
      <c r="E2412" s="12"/>
      <c r="F2412" s="12"/>
      <c r="G2412" s="12"/>
      <c r="H2412" s="12"/>
      <c r="I2412" s="12"/>
      <c r="J2412" s="12"/>
      <c r="K2412" s="12"/>
      <c r="L2412" s="12"/>
      <c r="M2412" s="12"/>
      <c r="N2412" s="12"/>
      <c r="O2412" s="14"/>
      <c r="P2412" s="14"/>
      <c r="Q2412" s="14"/>
      <c r="R2412" s="14"/>
      <c r="S2412" s="14"/>
      <c r="T2412" s="14"/>
      <c r="U2412" s="14"/>
      <c r="V2412" s="15">
        <f>ROUND(40,2)</f>
        <v>40</v>
      </c>
      <c r="W2412" s="15"/>
      <c r="X2412" s="15"/>
      <c r="Y2412" s="15"/>
      <c r="Z2412" s="15"/>
      <c r="AA2412" s="15"/>
      <c r="AB2412" s="15">
        <f>ROUND(980,2)</f>
        <v>980</v>
      </c>
      <c r="AC2412" s="15"/>
      <c r="AD2412" s="15"/>
      <c r="AE2412" s="15"/>
      <c r="AF2412" s="15"/>
      <c r="AG2412" s="15">
        <f>ROUND(0,2)</f>
        <v>0</v>
      </c>
      <c r="AH2412" s="15"/>
      <c r="AI2412" s="15"/>
      <c r="AJ2412" s="15"/>
      <c r="AK2412" s="16"/>
    </row>
    <row r="2413" spans="1:37" x14ac:dyDescent="0.25">
      <c r="A2413" s="11"/>
      <c r="B2413" s="12"/>
      <c r="C2413" s="12"/>
      <c r="D2413" s="12"/>
      <c r="E2413" s="12"/>
      <c r="F2413" s="12"/>
      <c r="G2413" s="12"/>
      <c r="H2413" s="12"/>
      <c r="I2413" s="12"/>
      <c r="J2413" s="12"/>
      <c r="K2413" s="12"/>
      <c r="L2413" s="12"/>
      <c r="M2413" s="12"/>
      <c r="N2413" s="12"/>
      <c r="O2413" s="14" t="s">
        <v>52</v>
      </c>
      <c r="P2413" s="14"/>
      <c r="Q2413" s="14"/>
      <c r="R2413" s="14"/>
      <c r="S2413" s="14"/>
      <c r="T2413" s="14"/>
      <c r="U2413" s="14"/>
      <c r="V2413" s="12"/>
      <c r="W2413" s="12"/>
      <c r="X2413" s="12"/>
      <c r="Y2413" s="12"/>
      <c r="Z2413" s="12"/>
      <c r="AA2413" s="12"/>
      <c r="AB2413" s="12"/>
      <c r="AC2413" s="12"/>
      <c r="AD2413" s="12"/>
      <c r="AE2413" s="12"/>
      <c r="AF2413" s="12"/>
      <c r="AG2413" s="12"/>
      <c r="AH2413" s="12"/>
      <c r="AI2413" s="12"/>
      <c r="AJ2413" s="12"/>
      <c r="AK2413" s="24"/>
    </row>
    <row r="2414" spans="1:37" x14ac:dyDescent="0.25">
      <c r="A2414" s="2"/>
      <c r="B2414" s="3"/>
      <c r="C2414" s="3"/>
      <c r="D2414" s="3"/>
      <c r="E2414" s="3"/>
      <c r="F2414" s="4"/>
      <c r="G2414" s="2"/>
      <c r="H2414" s="3"/>
      <c r="I2414" s="3"/>
      <c r="J2414" s="3"/>
      <c r="K2414" s="3"/>
      <c r="L2414" s="3"/>
      <c r="M2414" s="3"/>
      <c r="N2414" s="4"/>
      <c r="O2414" s="2"/>
      <c r="P2414" s="3"/>
      <c r="Q2414" s="3"/>
      <c r="R2414" s="3"/>
      <c r="S2414" s="3"/>
      <c r="T2414" s="3"/>
      <c r="U2414" s="4"/>
      <c r="V2414" s="8">
        <f>ROUND(40,2)</f>
        <v>40</v>
      </c>
      <c r="W2414" s="9"/>
      <c r="X2414" s="9"/>
      <c r="Y2414" s="9"/>
      <c r="Z2414" s="9"/>
      <c r="AA2414" s="10"/>
      <c r="AB2414" s="8">
        <f>ROUND(959.2,2)</f>
        <v>959.2</v>
      </c>
      <c r="AC2414" s="9"/>
      <c r="AD2414" s="9"/>
      <c r="AE2414" s="9"/>
      <c r="AF2414" s="10"/>
      <c r="AG2414" s="8">
        <f>ROUND(0,2)</f>
        <v>0</v>
      </c>
      <c r="AH2414" s="9"/>
      <c r="AI2414" s="9"/>
      <c r="AJ2414" s="9"/>
      <c r="AK2414" s="10"/>
    </row>
    <row r="2415" spans="1:37" x14ac:dyDescent="0.25">
      <c r="A2415" s="11"/>
      <c r="B2415" s="12"/>
      <c r="C2415" s="12"/>
      <c r="D2415" s="12"/>
      <c r="E2415" s="12"/>
      <c r="F2415" s="12"/>
      <c r="G2415" s="12"/>
      <c r="H2415" s="12"/>
      <c r="I2415" s="12"/>
      <c r="J2415" s="12"/>
      <c r="K2415" s="12"/>
      <c r="L2415" s="12"/>
      <c r="M2415" s="12"/>
      <c r="N2415" s="12"/>
      <c r="O2415" s="14"/>
      <c r="P2415" s="14"/>
      <c r="Q2415" s="14"/>
      <c r="R2415" s="14"/>
      <c r="S2415" s="14"/>
      <c r="T2415" s="14"/>
      <c r="U2415" s="14"/>
      <c r="V2415" s="15">
        <f>ROUND(40,2)</f>
        <v>40</v>
      </c>
      <c r="W2415" s="15"/>
      <c r="X2415" s="15"/>
      <c r="Y2415" s="15"/>
      <c r="Z2415" s="15"/>
      <c r="AA2415" s="15"/>
      <c r="AB2415" s="15">
        <f>ROUND(959.2,2)</f>
        <v>959.2</v>
      </c>
      <c r="AC2415" s="15"/>
      <c r="AD2415" s="15"/>
      <c r="AE2415" s="15"/>
      <c r="AF2415" s="15"/>
      <c r="AG2415" s="15">
        <f>ROUND(0,2)</f>
        <v>0</v>
      </c>
      <c r="AH2415" s="15"/>
      <c r="AI2415" s="15"/>
      <c r="AJ2415" s="15"/>
      <c r="AK2415" s="16"/>
    </row>
    <row r="2416" spans="1:37" x14ac:dyDescent="0.25">
      <c r="A2416" s="11"/>
      <c r="B2416" s="12"/>
      <c r="C2416" s="12"/>
      <c r="D2416" s="12"/>
      <c r="E2416" s="12"/>
      <c r="F2416" s="12"/>
      <c r="G2416" s="12"/>
      <c r="H2416" s="12"/>
      <c r="I2416" s="12"/>
      <c r="J2416" s="12"/>
      <c r="K2416" s="12"/>
      <c r="L2416" s="12"/>
      <c r="M2416" s="12"/>
      <c r="N2416" s="12"/>
      <c r="O2416" s="14" t="s">
        <v>53</v>
      </c>
      <c r="P2416" s="14"/>
      <c r="Q2416" s="14"/>
      <c r="R2416" s="14"/>
      <c r="S2416" s="14"/>
      <c r="T2416" s="14"/>
      <c r="U2416" s="14"/>
      <c r="V2416" s="12"/>
      <c r="W2416" s="12"/>
      <c r="X2416" s="12"/>
      <c r="Y2416" s="12"/>
      <c r="Z2416" s="12"/>
      <c r="AA2416" s="12"/>
      <c r="AB2416" s="12"/>
      <c r="AC2416" s="12"/>
      <c r="AD2416" s="12"/>
      <c r="AE2416" s="12"/>
      <c r="AF2416" s="12"/>
      <c r="AG2416" s="12"/>
      <c r="AH2416" s="12"/>
      <c r="AI2416" s="12"/>
      <c r="AJ2416" s="12"/>
      <c r="AK2416" s="24"/>
    </row>
    <row r="2417" spans="1:37" x14ac:dyDescent="0.25">
      <c r="A2417" s="2"/>
      <c r="B2417" s="3"/>
      <c r="C2417" s="3"/>
      <c r="D2417" s="3"/>
      <c r="E2417" s="3"/>
      <c r="F2417" s="4"/>
      <c r="G2417" s="2"/>
      <c r="H2417" s="3"/>
      <c r="I2417" s="3"/>
      <c r="J2417" s="3"/>
      <c r="K2417" s="3"/>
      <c r="L2417" s="3"/>
      <c r="M2417" s="3"/>
      <c r="N2417" s="4"/>
      <c r="O2417" s="2"/>
      <c r="P2417" s="3"/>
      <c r="Q2417" s="3"/>
      <c r="R2417" s="3"/>
      <c r="S2417" s="3"/>
      <c r="T2417" s="3"/>
      <c r="U2417" s="4"/>
      <c r="V2417" s="8">
        <f>ROUND(40,2)</f>
        <v>40</v>
      </c>
      <c r="W2417" s="9"/>
      <c r="X2417" s="9"/>
      <c r="Y2417" s="9"/>
      <c r="Z2417" s="9"/>
      <c r="AA2417" s="10"/>
      <c r="AB2417" s="8">
        <f>ROUND(959.2,2)</f>
        <v>959.2</v>
      </c>
      <c r="AC2417" s="9"/>
      <c r="AD2417" s="9"/>
      <c r="AE2417" s="9"/>
      <c r="AF2417" s="10"/>
      <c r="AG2417" s="8">
        <f>ROUND(0,2)</f>
        <v>0</v>
      </c>
      <c r="AH2417" s="9"/>
      <c r="AI2417" s="9"/>
      <c r="AJ2417" s="9"/>
      <c r="AK2417" s="10"/>
    </row>
    <row r="2418" spans="1:37" x14ac:dyDescent="0.25">
      <c r="A2418" s="11"/>
      <c r="B2418" s="12"/>
      <c r="C2418" s="12"/>
      <c r="D2418" s="12"/>
      <c r="E2418" s="12"/>
      <c r="F2418" s="12"/>
      <c r="G2418" s="12"/>
      <c r="H2418" s="12"/>
      <c r="I2418" s="12"/>
      <c r="J2418" s="12"/>
      <c r="K2418" s="12"/>
      <c r="L2418" s="12"/>
      <c r="M2418" s="12"/>
      <c r="N2418" s="12"/>
      <c r="O2418" s="14"/>
      <c r="P2418" s="14"/>
      <c r="Q2418" s="14"/>
      <c r="R2418" s="14"/>
      <c r="S2418" s="14"/>
      <c r="T2418" s="14"/>
      <c r="U2418" s="14"/>
      <c r="V2418" s="15">
        <f>ROUND(40,2)</f>
        <v>40</v>
      </c>
      <c r="W2418" s="15"/>
      <c r="X2418" s="15"/>
      <c r="Y2418" s="15"/>
      <c r="Z2418" s="15"/>
      <c r="AA2418" s="15"/>
      <c r="AB2418" s="15">
        <f>ROUND(959.2,2)</f>
        <v>959.2</v>
      </c>
      <c r="AC2418" s="15"/>
      <c r="AD2418" s="15"/>
      <c r="AE2418" s="15"/>
      <c r="AF2418" s="15"/>
      <c r="AG2418" s="15">
        <f>ROUND(0,2)</f>
        <v>0</v>
      </c>
      <c r="AH2418" s="15"/>
      <c r="AI2418" s="15"/>
      <c r="AJ2418" s="15"/>
      <c r="AK2418" s="16"/>
    </row>
    <row r="2419" spans="1:37" x14ac:dyDescent="0.25">
      <c r="A2419" s="11"/>
      <c r="B2419" s="12"/>
      <c r="C2419" s="12"/>
      <c r="D2419" s="12"/>
      <c r="E2419" s="12"/>
      <c r="F2419" s="12"/>
      <c r="G2419" s="12"/>
      <c r="H2419" s="12"/>
      <c r="I2419" s="12"/>
      <c r="J2419" s="12"/>
      <c r="K2419" s="12"/>
      <c r="L2419" s="12"/>
      <c r="M2419" s="12"/>
      <c r="N2419" s="12"/>
      <c r="O2419" s="14" t="s">
        <v>62</v>
      </c>
      <c r="P2419" s="14"/>
      <c r="Q2419" s="14"/>
      <c r="R2419" s="14"/>
      <c r="S2419" s="14"/>
      <c r="T2419" s="14"/>
      <c r="U2419" s="14"/>
      <c r="V2419" s="12"/>
      <c r="W2419" s="12"/>
      <c r="X2419" s="12"/>
      <c r="Y2419" s="12"/>
      <c r="Z2419" s="12"/>
      <c r="AA2419" s="12"/>
      <c r="AB2419" s="12"/>
      <c r="AC2419" s="12"/>
      <c r="AD2419" s="12"/>
      <c r="AE2419" s="12"/>
      <c r="AF2419" s="12"/>
      <c r="AG2419" s="12"/>
      <c r="AH2419" s="12"/>
      <c r="AI2419" s="12"/>
      <c r="AJ2419" s="12"/>
      <c r="AK2419" s="24"/>
    </row>
    <row r="2420" spans="1:37" x14ac:dyDescent="0.25">
      <c r="A2420" s="2"/>
      <c r="B2420" s="3"/>
      <c r="C2420" s="3"/>
      <c r="D2420" s="3"/>
      <c r="E2420" s="3"/>
      <c r="F2420" s="4"/>
      <c r="G2420" s="2"/>
      <c r="H2420" s="3"/>
      <c r="I2420" s="3"/>
      <c r="J2420" s="3"/>
      <c r="K2420" s="3"/>
      <c r="L2420" s="3"/>
      <c r="M2420" s="3"/>
      <c r="N2420" s="4"/>
      <c r="O2420" s="2"/>
      <c r="P2420" s="3"/>
      <c r="Q2420" s="3"/>
      <c r="R2420" s="3"/>
      <c r="S2420" s="3"/>
      <c r="T2420" s="3"/>
      <c r="U2420" s="4"/>
      <c r="V2420" s="8">
        <f>ROUND(40,2)</f>
        <v>40</v>
      </c>
      <c r="W2420" s="9"/>
      <c r="X2420" s="9"/>
      <c r="Y2420" s="9"/>
      <c r="Z2420" s="9"/>
      <c r="AA2420" s="10"/>
      <c r="AB2420" s="8">
        <f>ROUND(959.2,2)</f>
        <v>959.2</v>
      </c>
      <c r="AC2420" s="9"/>
      <c r="AD2420" s="9"/>
      <c r="AE2420" s="9"/>
      <c r="AF2420" s="10"/>
      <c r="AG2420" s="8">
        <f>ROUND(0,2)</f>
        <v>0</v>
      </c>
      <c r="AH2420" s="9"/>
      <c r="AI2420" s="9"/>
      <c r="AJ2420" s="9"/>
      <c r="AK2420" s="10"/>
    </row>
    <row r="2421" spans="1:37" x14ac:dyDescent="0.25">
      <c r="A2421" s="11"/>
      <c r="B2421" s="12"/>
      <c r="C2421" s="12"/>
      <c r="D2421" s="12"/>
      <c r="E2421" s="12"/>
      <c r="F2421" s="12"/>
      <c r="G2421" s="12"/>
      <c r="H2421" s="12"/>
      <c r="I2421" s="12"/>
      <c r="J2421" s="12"/>
      <c r="K2421" s="12"/>
      <c r="L2421" s="12"/>
      <c r="M2421" s="12"/>
      <c r="N2421" s="12"/>
      <c r="O2421" s="14"/>
      <c r="P2421" s="14"/>
      <c r="Q2421" s="14"/>
      <c r="R2421" s="14"/>
      <c r="S2421" s="14"/>
      <c r="T2421" s="14"/>
      <c r="U2421" s="14"/>
      <c r="V2421" s="15">
        <f>ROUND(40,2)</f>
        <v>40</v>
      </c>
      <c r="W2421" s="15"/>
      <c r="X2421" s="15"/>
      <c r="Y2421" s="15"/>
      <c r="Z2421" s="15"/>
      <c r="AA2421" s="15"/>
      <c r="AB2421" s="15">
        <f>ROUND(959.2,2)</f>
        <v>959.2</v>
      </c>
      <c r="AC2421" s="15"/>
      <c r="AD2421" s="15"/>
      <c r="AE2421" s="15"/>
      <c r="AF2421" s="15"/>
      <c r="AG2421" s="15">
        <f>ROUND(0,2)</f>
        <v>0</v>
      </c>
      <c r="AH2421" s="15"/>
      <c r="AI2421" s="15"/>
      <c r="AJ2421" s="15"/>
      <c r="AK2421" s="16"/>
    </row>
    <row r="2422" spans="1:37" x14ac:dyDescent="0.25">
      <c r="A2422" s="11"/>
      <c r="B2422" s="12"/>
      <c r="C2422" s="12"/>
      <c r="D2422" s="12"/>
      <c r="E2422" s="12"/>
      <c r="F2422" s="12"/>
      <c r="G2422" s="12"/>
      <c r="H2422" s="12"/>
      <c r="I2422" s="12"/>
      <c r="J2422" s="12"/>
      <c r="K2422" s="12"/>
      <c r="L2422" s="12"/>
      <c r="M2422" s="12"/>
      <c r="N2422" s="12"/>
      <c r="O2422" s="14" t="s">
        <v>65</v>
      </c>
      <c r="P2422" s="14"/>
      <c r="Q2422" s="14"/>
      <c r="R2422" s="14"/>
      <c r="S2422" s="14"/>
      <c r="T2422" s="14"/>
      <c r="U2422" s="14"/>
      <c r="V2422" s="12"/>
      <c r="W2422" s="12"/>
      <c r="X2422" s="12"/>
      <c r="Y2422" s="12"/>
      <c r="Z2422" s="12"/>
      <c r="AA2422" s="12"/>
      <c r="AB2422" s="12"/>
      <c r="AC2422" s="12"/>
      <c r="AD2422" s="12"/>
      <c r="AE2422" s="12"/>
      <c r="AF2422" s="12"/>
      <c r="AG2422" s="12"/>
      <c r="AH2422" s="12"/>
      <c r="AI2422" s="12"/>
      <c r="AJ2422" s="12"/>
      <c r="AK2422" s="24"/>
    </row>
    <row r="2423" spans="1:37" x14ac:dyDescent="0.25">
      <c r="A2423" s="2"/>
      <c r="B2423" s="3"/>
      <c r="C2423" s="3"/>
      <c r="D2423" s="3"/>
      <c r="E2423" s="3"/>
      <c r="F2423" s="4"/>
      <c r="G2423" s="2"/>
      <c r="H2423" s="3"/>
      <c r="I2423" s="3"/>
      <c r="J2423" s="3"/>
      <c r="K2423" s="3"/>
      <c r="L2423" s="3"/>
      <c r="M2423" s="3"/>
      <c r="N2423" s="4"/>
      <c r="O2423" s="2"/>
      <c r="P2423" s="3"/>
      <c r="Q2423" s="3"/>
      <c r="R2423" s="3"/>
      <c r="S2423" s="3"/>
      <c r="T2423" s="3"/>
      <c r="U2423" s="4"/>
      <c r="V2423" s="8">
        <f>ROUND(40,2)</f>
        <v>40</v>
      </c>
      <c r="W2423" s="9"/>
      <c r="X2423" s="9"/>
      <c r="Y2423" s="9"/>
      <c r="Z2423" s="9"/>
      <c r="AA2423" s="10"/>
      <c r="AB2423" s="8">
        <f>ROUND(1036.8,2)</f>
        <v>1036.8</v>
      </c>
      <c r="AC2423" s="9"/>
      <c r="AD2423" s="9"/>
      <c r="AE2423" s="9"/>
      <c r="AF2423" s="10"/>
      <c r="AG2423" s="8">
        <f>ROUND(0,2)</f>
        <v>0</v>
      </c>
      <c r="AH2423" s="9"/>
      <c r="AI2423" s="9"/>
      <c r="AJ2423" s="9"/>
      <c r="AK2423" s="10"/>
    </row>
    <row r="2424" spans="1:37" x14ac:dyDescent="0.25">
      <c r="A2424" s="11"/>
      <c r="B2424" s="12"/>
      <c r="C2424" s="12"/>
      <c r="D2424" s="12"/>
      <c r="E2424" s="12"/>
      <c r="F2424" s="12"/>
      <c r="G2424" s="12"/>
      <c r="H2424" s="12"/>
      <c r="I2424" s="12"/>
      <c r="J2424" s="12"/>
      <c r="K2424" s="12"/>
      <c r="L2424" s="12"/>
      <c r="M2424" s="12"/>
      <c r="N2424" s="12"/>
      <c r="O2424" s="14"/>
      <c r="P2424" s="14"/>
      <c r="Q2424" s="14"/>
      <c r="R2424" s="14"/>
      <c r="S2424" s="14"/>
      <c r="T2424" s="14"/>
      <c r="U2424" s="14"/>
      <c r="V2424" s="15">
        <f>ROUND(40,2)</f>
        <v>40</v>
      </c>
      <c r="W2424" s="15"/>
      <c r="X2424" s="15"/>
      <c r="Y2424" s="15"/>
      <c r="Z2424" s="15"/>
      <c r="AA2424" s="15"/>
      <c r="AB2424" s="15">
        <f>ROUND(1036.8,2)</f>
        <v>1036.8</v>
      </c>
      <c r="AC2424" s="15"/>
      <c r="AD2424" s="15"/>
      <c r="AE2424" s="15"/>
      <c r="AF2424" s="15"/>
      <c r="AG2424" s="15">
        <f>ROUND(0,2)</f>
        <v>0</v>
      </c>
      <c r="AH2424" s="15"/>
      <c r="AI2424" s="15"/>
      <c r="AJ2424" s="15"/>
      <c r="AK2424" s="16"/>
    </row>
    <row r="2425" spans="1:37" x14ac:dyDescent="0.25">
      <c r="A2425" s="11"/>
      <c r="B2425" s="12"/>
      <c r="C2425" s="12"/>
      <c r="D2425" s="12"/>
      <c r="E2425" s="12"/>
      <c r="F2425" s="12"/>
      <c r="G2425" s="12"/>
      <c r="H2425" s="12"/>
      <c r="I2425" s="12"/>
      <c r="J2425" s="12"/>
      <c r="K2425" s="12"/>
      <c r="L2425" s="12"/>
      <c r="M2425" s="12"/>
      <c r="N2425" s="12"/>
      <c r="O2425" s="14" t="s">
        <v>66</v>
      </c>
      <c r="P2425" s="14"/>
      <c r="Q2425" s="14"/>
      <c r="R2425" s="14"/>
      <c r="S2425" s="14"/>
      <c r="T2425" s="14"/>
      <c r="U2425" s="14"/>
      <c r="V2425" s="12"/>
      <c r="W2425" s="12"/>
      <c r="X2425" s="12"/>
      <c r="Y2425" s="12"/>
      <c r="Z2425" s="12"/>
      <c r="AA2425" s="12"/>
      <c r="AB2425" s="12"/>
      <c r="AC2425" s="12"/>
      <c r="AD2425" s="12"/>
      <c r="AE2425" s="12"/>
      <c r="AF2425" s="12"/>
      <c r="AG2425" s="12"/>
      <c r="AH2425" s="12"/>
      <c r="AI2425" s="12"/>
      <c r="AJ2425" s="12"/>
      <c r="AK2425" s="24"/>
    </row>
    <row r="2426" spans="1:37" x14ac:dyDescent="0.25">
      <c r="A2426" s="2"/>
      <c r="B2426" s="3"/>
      <c r="C2426" s="3"/>
      <c r="D2426" s="3"/>
      <c r="E2426" s="3"/>
      <c r="F2426" s="4"/>
      <c r="G2426" s="2"/>
      <c r="H2426" s="3"/>
      <c r="I2426" s="3"/>
      <c r="J2426" s="3"/>
      <c r="K2426" s="3"/>
      <c r="L2426" s="3"/>
      <c r="M2426" s="3"/>
      <c r="N2426" s="4"/>
      <c r="O2426" s="2"/>
      <c r="P2426" s="3"/>
      <c r="Q2426" s="3"/>
      <c r="R2426" s="3"/>
      <c r="S2426" s="3"/>
      <c r="T2426" s="3"/>
      <c r="U2426" s="4"/>
      <c r="V2426" s="8">
        <f>ROUND(40,2)</f>
        <v>40</v>
      </c>
      <c r="W2426" s="9"/>
      <c r="X2426" s="9"/>
      <c r="Y2426" s="9"/>
      <c r="Z2426" s="9"/>
      <c r="AA2426" s="10"/>
      <c r="AB2426" s="8">
        <f>ROUND(980,2)</f>
        <v>980</v>
      </c>
      <c r="AC2426" s="9"/>
      <c r="AD2426" s="9"/>
      <c r="AE2426" s="9"/>
      <c r="AF2426" s="10"/>
      <c r="AG2426" s="8">
        <f>ROUND(0,2)</f>
        <v>0</v>
      </c>
      <c r="AH2426" s="9"/>
      <c r="AI2426" s="9"/>
      <c r="AJ2426" s="9"/>
      <c r="AK2426" s="10"/>
    </row>
    <row r="2427" spans="1:37" x14ac:dyDescent="0.25">
      <c r="A2427" s="11"/>
      <c r="B2427" s="12"/>
      <c r="C2427" s="12"/>
      <c r="D2427" s="12"/>
      <c r="E2427" s="12"/>
      <c r="F2427" s="12"/>
      <c r="G2427" s="12"/>
      <c r="H2427" s="12"/>
      <c r="I2427" s="12"/>
      <c r="J2427" s="12"/>
      <c r="K2427" s="12"/>
      <c r="L2427" s="12"/>
      <c r="M2427" s="12"/>
      <c r="N2427" s="12"/>
      <c r="O2427" s="14"/>
      <c r="P2427" s="14"/>
      <c r="Q2427" s="14"/>
      <c r="R2427" s="14"/>
      <c r="S2427" s="14"/>
      <c r="T2427" s="14"/>
      <c r="U2427" s="14"/>
      <c r="V2427" s="15">
        <f>ROUND(40,2)</f>
        <v>40</v>
      </c>
      <c r="W2427" s="15"/>
      <c r="X2427" s="15"/>
      <c r="Y2427" s="15"/>
      <c r="Z2427" s="15"/>
      <c r="AA2427" s="15"/>
      <c r="AB2427" s="15">
        <f>ROUND(980,2)</f>
        <v>980</v>
      </c>
      <c r="AC2427" s="15"/>
      <c r="AD2427" s="15"/>
      <c r="AE2427" s="15"/>
      <c r="AF2427" s="15"/>
      <c r="AG2427" s="15">
        <f>ROUND(0,2)</f>
        <v>0</v>
      </c>
      <c r="AH2427" s="15"/>
      <c r="AI2427" s="15"/>
      <c r="AJ2427" s="15"/>
      <c r="AK2427" s="16"/>
    </row>
    <row r="2428" spans="1:37" x14ac:dyDescent="0.25">
      <c r="A2428" s="11"/>
      <c r="B2428" s="12"/>
      <c r="C2428" s="12"/>
      <c r="D2428" s="12"/>
      <c r="E2428" s="12"/>
      <c r="F2428" s="12"/>
      <c r="G2428" s="12"/>
      <c r="H2428" s="12"/>
      <c r="I2428" s="12"/>
      <c r="J2428" s="12"/>
      <c r="K2428" s="12"/>
      <c r="L2428" s="12"/>
      <c r="M2428" s="12"/>
      <c r="N2428" s="12"/>
      <c r="O2428" s="14" t="s">
        <v>69</v>
      </c>
      <c r="P2428" s="14"/>
      <c r="Q2428" s="14"/>
      <c r="R2428" s="14"/>
      <c r="S2428" s="14"/>
      <c r="T2428" s="14"/>
      <c r="U2428" s="14"/>
      <c r="V2428" s="12"/>
      <c r="W2428" s="12"/>
      <c r="X2428" s="12"/>
      <c r="Y2428" s="12"/>
      <c r="Z2428" s="12"/>
      <c r="AA2428" s="12"/>
      <c r="AB2428" s="12"/>
      <c r="AC2428" s="12"/>
      <c r="AD2428" s="12"/>
      <c r="AE2428" s="12"/>
      <c r="AF2428" s="12"/>
      <c r="AG2428" s="12"/>
      <c r="AH2428" s="12"/>
      <c r="AI2428" s="12"/>
      <c r="AJ2428" s="12"/>
      <c r="AK2428" s="24"/>
    </row>
    <row r="2429" spans="1:37" x14ac:dyDescent="0.25">
      <c r="A2429" s="2"/>
      <c r="B2429" s="3"/>
      <c r="C2429" s="3"/>
      <c r="D2429" s="3"/>
      <c r="E2429" s="3"/>
      <c r="F2429" s="4"/>
      <c r="G2429" s="2"/>
      <c r="H2429" s="3"/>
      <c r="I2429" s="3"/>
      <c r="J2429" s="3"/>
      <c r="K2429" s="3"/>
      <c r="L2429" s="3"/>
      <c r="M2429" s="3"/>
      <c r="N2429" s="4"/>
      <c r="O2429" s="2"/>
      <c r="P2429" s="3"/>
      <c r="Q2429" s="3"/>
      <c r="R2429" s="3"/>
      <c r="S2429" s="3"/>
      <c r="T2429" s="3"/>
      <c r="U2429" s="4"/>
      <c r="V2429" s="8">
        <f>ROUND(40,2)</f>
        <v>40</v>
      </c>
      <c r="W2429" s="9"/>
      <c r="X2429" s="9"/>
      <c r="Y2429" s="9"/>
      <c r="Z2429" s="9"/>
      <c r="AA2429" s="10"/>
      <c r="AB2429" s="8">
        <f>ROUND(959.2,2)</f>
        <v>959.2</v>
      </c>
      <c r="AC2429" s="9"/>
      <c r="AD2429" s="9"/>
      <c r="AE2429" s="9"/>
      <c r="AF2429" s="10"/>
      <c r="AG2429" s="8">
        <f>ROUND(0,2)</f>
        <v>0</v>
      </c>
      <c r="AH2429" s="9"/>
      <c r="AI2429" s="9"/>
      <c r="AJ2429" s="9"/>
      <c r="AK2429" s="10"/>
    </row>
    <row r="2430" spans="1:37" x14ac:dyDescent="0.25">
      <c r="A2430" s="11"/>
      <c r="B2430" s="12"/>
      <c r="C2430" s="12"/>
      <c r="D2430" s="12"/>
      <c r="E2430" s="12"/>
      <c r="F2430" s="12"/>
      <c r="G2430" s="12"/>
      <c r="H2430" s="12"/>
      <c r="I2430" s="12"/>
      <c r="J2430" s="12"/>
      <c r="K2430" s="12"/>
      <c r="L2430" s="12"/>
      <c r="M2430" s="12"/>
      <c r="N2430" s="12"/>
      <c r="O2430" s="14"/>
      <c r="P2430" s="14"/>
      <c r="Q2430" s="14"/>
      <c r="R2430" s="14"/>
      <c r="S2430" s="14"/>
      <c r="T2430" s="14"/>
      <c r="U2430" s="14"/>
      <c r="V2430" s="15">
        <f>ROUND(40,2)</f>
        <v>40</v>
      </c>
      <c r="W2430" s="15"/>
      <c r="X2430" s="15"/>
      <c r="Y2430" s="15"/>
      <c r="Z2430" s="15"/>
      <c r="AA2430" s="15"/>
      <c r="AB2430" s="15">
        <f>ROUND(959.2,2)</f>
        <v>959.2</v>
      </c>
      <c r="AC2430" s="15"/>
      <c r="AD2430" s="15"/>
      <c r="AE2430" s="15"/>
      <c r="AF2430" s="15"/>
      <c r="AG2430" s="15">
        <f>ROUND(0,2)</f>
        <v>0</v>
      </c>
      <c r="AH2430" s="15"/>
      <c r="AI2430" s="15"/>
      <c r="AJ2430" s="15"/>
      <c r="AK2430" s="16"/>
    </row>
    <row r="2431" spans="1:37" x14ac:dyDescent="0.25">
      <c r="A2431" s="11"/>
      <c r="B2431" s="12"/>
      <c r="C2431" s="12"/>
      <c r="D2431" s="12"/>
      <c r="E2431" s="12"/>
      <c r="F2431" s="12"/>
      <c r="G2431" s="12"/>
      <c r="H2431" s="12"/>
      <c r="I2431" s="12"/>
      <c r="J2431" s="12"/>
      <c r="K2431" s="12"/>
      <c r="L2431" s="12"/>
      <c r="M2431" s="12"/>
      <c r="N2431" s="12"/>
      <c r="O2431" s="14" t="s">
        <v>73</v>
      </c>
      <c r="P2431" s="14"/>
      <c r="Q2431" s="14"/>
      <c r="R2431" s="14"/>
      <c r="S2431" s="14"/>
      <c r="T2431" s="14"/>
      <c r="U2431" s="14"/>
      <c r="V2431" s="12"/>
      <c r="W2431" s="12"/>
      <c r="X2431" s="12"/>
      <c r="Y2431" s="12"/>
      <c r="Z2431" s="12"/>
      <c r="AA2431" s="12"/>
      <c r="AB2431" s="12"/>
      <c r="AC2431" s="12"/>
      <c r="AD2431" s="12"/>
      <c r="AE2431" s="12"/>
      <c r="AF2431" s="12"/>
      <c r="AG2431" s="12"/>
      <c r="AH2431" s="12"/>
      <c r="AI2431" s="12"/>
      <c r="AJ2431" s="12"/>
      <c r="AK2431" s="24"/>
    </row>
    <row r="2432" spans="1:37" x14ac:dyDescent="0.25">
      <c r="A2432" s="2"/>
      <c r="B2432" s="3"/>
      <c r="C2432" s="3"/>
      <c r="D2432" s="3"/>
      <c r="E2432" s="3"/>
      <c r="F2432" s="4"/>
      <c r="G2432" s="2"/>
      <c r="H2432" s="3"/>
      <c r="I2432" s="3"/>
      <c r="J2432" s="3"/>
      <c r="K2432" s="3"/>
      <c r="L2432" s="3"/>
      <c r="M2432" s="3"/>
      <c r="N2432" s="4"/>
      <c r="O2432" s="2"/>
      <c r="P2432" s="3"/>
      <c r="Q2432" s="3"/>
      <c r="R2432" s="3"/>
      <c r="S2432" s="3"/>
      <c r="T2432" s="3"/>
      <c r="U2432" s="4"/>
      <c r="V2432" s="8">
        <f>ROUND(40,2)</f>
        <v>40</v>
      </c>
      <c r="W2432" s="9"/>
      <c r="X2432" s="9"/>
      <c r="Y2432" s="9"/>
      <c r="Z2432" s="9"/>
      <c r="AA2432" s="10"/>
      <c r="AB2432" s="8">
        <f>ROUND(980,2)</f>
        <v>980</v>
      </c>
      <c r="AC2432" s="9"/>
      <c r="AD2432" s="9"/>
      <c r="AE2432" s="9"/>
      <c r="AF2432" s="10"/>
      <c r="AG2432" s="8">
        <f>ROUND(0,2)</f>
        <v>0</v>
      </c>
      <c r="AH2432" s="9"/>
      <c r="AI2432" s="9"/>
      <c r="AJ2432" s="9"/>
      <c r="AK2432" s="10"/>
    </row>
    <row r="2433" spans="1:37" x14ac:dyDescent="0.25">
      <c r="A2433" s="11"/>
      <c r="B2433" s="12"/>
      <c r="C2433" s="12"/>
      <c r="D2433" s="12"/>
      <c r="E2433" s="12"/>
      <c r="F2433" s="12"/>
      <c r="G2433" s="12"/>
      <c r="H2433" s="12"/>
      <c r="I2433" s="12"/>
      <c r="J2433" s="12"/>
      <c r="K2433" s="12"/>
      <c r="L2433" s="12"/>
      <c r="M2433" s="12"/>
      <c r="N2433" s="12"/>
      <c r="O2433" s="14"/>
      <c r="P2433" s="14"/>
      <c r="Q2433" s="14"/>
      <c r="R2433" s="14"/>
      <c r="S2433" s="14"/>
      <c r="T2433" s="14"/>
      <c r="U2433" s="14"/>
      <c r="V2433" s="15">
        <f>ROUND(40,2)</f>
        <v>40</v>
      </c>
      <c r="W2433" s="15"/>
      <c r="X2433" s="15"/>
      <c r="Y2433" s="15"/>
      <c r="Z2433" s="15"/>
      <c r="AA2433" s="15"/>
      <c r="AB2433" s="15">
        <f>ROUND(980,2)</f>
        <v>980</v>
      </c>
      <c r="AC2433" s="15"/>
      <c r="AD2433" s="15"/>
      <c r="AE2433" s="15"/>
      <c r="AF2433" s="15"/>
      <c r="AG2433" s="15">
        <f>ROUND(0,2)</f>
        <v>0</v>
      </c>
      <c r="AH2433" s="15"/>
      <c r="AI2433" s="15"/>
      <c r="AJ2433" s="15"/>
      <c r="AK2433" s="16"/>
    </row>
    <row r="2434" spans="1:37" x14ac:dyDescent="0.25">
      <c r="A2434" s="11"/>
      <c r="B2434" s="12"/>
      <c r="C2434" s="12"/>
      <c r="D2434" s="12"/>
      <c r="E2434" s="12"/>
      <c r="F2434" s="12"/>
      <c r="G2434" s="12"/>
      <c r="H2434" s="12"/>
      <c r="I2434" s="12"/>
      <c r="J2434" s="12"/>
      <c r="K2434" s="12"/>
      <c r="L2434" s="12"/>
      <c r="M2434" s="12"/>
      <c r="N2434" s="12"/>
      <c r="O2434" s="14" t="s">
        <v>78</v>
      </c>
      <c r="P2434" s="14"/>
      <c r="Q2434" s="14"/>
      <c r="R2434" s="14"/>
      <c r="S2434" s="14"/>
      <c r="T2434" s="14"/>
      <c r="U2434" s="14"/>
      <c r="V2434" s="12"/>
      <c r="W2434" s="12"/>
      <c r="X2434" s="12"/>
      <c r="Y2434" s="12"/>
      <c r="Z2434" s="12"/>
      <c r="AA2434" s="12"/>
      <c r="AB2434" s="12"/>
      <c r="AC2434" s="12"/>
      <c r="AD2434" s="12"/>
      <c r="AE2434" s="12"/>
      <c r="AF2434" s="12"/>
      <c r="AG2434" s="12"/>
      <c r="AH2434" s="12"/>
      <c r="AI2434" s="12"/>
      <c r="AJ2434" s="12"/>
      <c r="AK2434" s="24"/>
    </row>
    <row r="2435" spans="1:37" x14ac:dyDescent="0.25">
      <c r="A2435" s="2"/>
      <c r="B2435" s="3"/>
      <c r="C2435" s="3"/>
      <c r="D2435" s="3"/>
      <c r="E2435" s="3"/>
      <c r="F2435" s="4"/>
      <c r="G2435" s="2"/>
      <c r="H2435" s="3"/>
      <c r="I2435" s="3"/>
      <c r="J2435" s="3"/>
      <c r="K2435" s="3"/>
      <c r="L2435" s="3"/>
      <c r="M2435" s="3"/>
      <c r="N2435" s="4"/>
      <c r="O2435" s="2"/>
      <c r="P2435" s="3"/>
      <c r="Q2435" s="3"/>
      <c r="R2435" s="3"/>
      <c r="S2435" s="3"/>
      <c r="T2435" s="3"/>
      <c r="U2435" s="4"/>
      <c r="V2435" s="8">
        <f>ROUND(40,2)</f>
        <v>40</v>
      </c>
      <c r="W2435" s="9"/>
      <c r="X2435" s="9"/>
      <c r="Y2435" s="9"/>
      <c r="Z2435" s="9"/>
      <c r="AA2435" s="10"/>
      <c r="AB2435" s="8">
        <f>ROUND(980,2)</f>
        <v>980</v>
      </c>
      <c r="AC2435" s="9"/>
      <c r="AD2435" s="9"/>
      <c r="AE2435" s="9"/>
      <c r="AF2435" s="10"/>
      <c r="AG2435" s="8">
        <f>ROUND(0,2)</f>
        <v>0</v>
      </c>
      <c r="AH2435" s="9"/>
      <c r="AI2435" s="9"/>
      <c r="AJ2435" s="9"/>
      <c r="AK2435" s="10"/>
    </row>
    <row r="2436" spans="1:37" x14ac:dyDescent="0.25">
      <c r="A2436" s="11"/>
      <c r="B2436" s="12"/>
      <c r="C2436" s="12"/>
      <c r="D2436" s="12"/>
      <c r="E2436" s="12"/>
      <c r="F2436" s="12"/>
      <c r="G2436" s="12"/>
      <c r="H2436" s="12"/>
      <c r="I2436" s="12"/>
      <c r="J2436" s="12"/>
      <c r="K2436" s="12"/>
      <c r="L2436" s="12"/>
      <c r="M2436" s="12"/>
      <c r="N2436" s="12"/>
      <c r="O2436" s="14"/>
      <c r="P2436" s="14"/>
      <c r="Q2436" s="14"/>
      <c r="R2436" s="14"/>
      <c r="S2436" s="14"/>
      <c r="T2436" s="14"/>
      <c r="U2436" s="14"/>
      <c r="V2436" s="15">
        <f>ROUND(40,2)</f>
        <v>40</v>
      </c>
      <c r="W2436" s="15"/>
      <c r="X2436" s="15"/>
      <c r="Y2436" s="15"/>
      <c r="Z2436" s="15"/>
      <c r="AA2436" s="15"/>
      <c r="AB2436" s="15">
        <f>ROUND(980,2)</f>
        <v>980</v>
      </c>
      <c r="AC2436" s="15"/>
      <c r="AD2436" s="15"/>
      <c r="AE2436" s="15"/>
      <c r="AF2436" s="15"/>
      <c r="AG2436" s="15">
        <f>ROUND(0,2)</f>
        <v>0</v>
      </c>
      <c r="AH2436" s="15"/>
      <c r="AI2436" s="15"/>
      <c r="AJ2436" s="15"/>
      <c r="AK2436" s="16"/>
    </row>
    <row r="2437" spans="1:37" x14ac:dyDescent="0.25">
      <c r="A2437" s="11"/>
      <c r="B2437" s="12"/>
      <c r="C2437" s="12"/>
      <c r="D2437" s="12"/>
      <c r="E2437" s="12"/>
      <c r="F2437" s="12"/>
      <c r="G2437" s="12"/>
      <c r="H2437" s="12"/>
      <c r="I2437" s="12"/>
      <c r="J2437" s="12"/>
      <c r="K2437" s="12"/>
      <c r="L2437" s="12"/>
      <c r="M2437" s="12"/>
      <c r="N2437" s="12"/>
      <c r="O2437" s="14" t="s">
        <v>81</v>
      </c>
      <c r="P2437" s="14"/>
      <c r="Q2437" s="14"/>
      <c r="R2437" s="14"/>
      <c r="S2437" s="14"/>
      <c r="T2437" s="14"/>
      <c r="U2437" s="14"/>
      <c r="V2437" s="12"/>
      <c r="W2437" s="12"/>
      <c r="X2437" s="12"/>
      <c r="Y2437" s="12"/>
      <c r="Z2437" s="12"/>
      <c r="AA2437" s="12"/>
      <c r="AB2437" s="12"/>
      <c r="AC2437" s="12"/>
      <c r="AD2437" s="12"/>
      <c r="AE2437" s="12"/>
      <c r="AF2437" s="12"/>
      <c r="AG2437" s="12"/>
      <c r="AH2437" s="12"/>
      <c r="AI2437" s="12"/>
      <c r="AJ2437" s="12"/>
      <c r="AK2437" s="24"/>
    </row>
    <row r="2438" spans="1:37" x14ac:dyDescent="0.25">
      <c r="A2438" s="2"/>
      <c r="B2438" s="3"/>
      <c r="C2438" s="3"/>
      <c r="D2438" s="3"/>
      <c r="E2438" s="3"/>
      <c r="F2438" s="4"/>
      <c r="G2438" s="2"/>
      <c r="H2438" s="3"/>
      <c r="I2438" s="3"/>
      <c r="J2438" s="3"/>
      <c r="K2438" s="3"/>
      <c r="L2438" s="3"/>
      <c r="M2438" s="3"/>
      <c r="N2438" s="4"/>
      <c r="O2438" s="2"/>
      <c r="P2438" s="3"/>
      <c r="Q2438" s="3"/>
      <c r="R2438" s="3"/>
      <c r="S2438" s="3"/>
      <c r="T2438" s="3"/>
      <c r="U2438" s="4"/>
      <c r="V2438" s="8">
        <f>ROUND(40,2)</f>
        <v>40</v>
      </c>
      <c r="W2438" s="9"/>
      <c r="X2438" s="9"/>
      <c r="Y2438" s="9"/>
      <c r="Z2438" s="9"/>
      <c r="AA2438" s="10"/>
      <c r="AB2438" s="8">
        <f>ROUND(980,2)</f>
        <v>980</v>
      </c>
      <c r="AC2438" s="9"/>
      <c r="AD2438" s="9"/>
      <c r="AE2438" s="9"/>
      <c r="AF2438" s="10"/>
      <c r="AG2438" s="8">
        <f>ROUND(0,2)</f>
        <v>0</v>
      </c>
      <c r="AH2438" s="9"/>
      <c r="AI2438" s="9"/>
      <c r="AJ2438" s="9"/>
      <c r="AK2438" s="10"/>
    </row>
    <row r="2439" spans="1:37" x14ac:dyDescent="0.25">
      <c r="A2439" s="11"/>
      <c r="B2439" s="12"/>
      <c r="C2439" s="12"/>
      <c r="D2439" s="12"/>
      <c r="E2439" s="12"/>
      <c r="F2439" s="12"/>
      <c r="G2439" s="12"/>
      <c r="H2439" s="12"/>
      <c r="I2439" s="12"/>
      <c r="J2439" s="12"/>
      <c r="K2439" s="12"/>
      <c r="L2439" s="12"/>
      <c r="M2439" s="12"/>
      <c r="N2439" s="12"/>
      <c r="O2439" s="14"/>
      <c r="P2439" s="14"/>
      <c r="Q2439" s="14"/>
      <c r="R2439" s="14"/>
      <c r="S2439" s="14"/>
      <c r="T2439" s="14"/>
      <c r="U2439" s="14"/>
      <c r="V2439" s="15">
        <f>ROUND(40,2)</f>
        <v>40</v>
      </c>
      <c r="W2439" s="15"/>
      <c r="X2439" s="15"/>
      <c r="Y2439" s="15"/>
      <c r="Z2439" s="15"/>
      <c r="AA2439" s="15"/>
      <c r="AB2439" s="15">
        <f>ROUND(980,2)</f>
        <v>980</v>
      </c>
      <c r="AC2439" s="15"/>
      <c r="AD2439" s="15"/>
      <c r="AE2439" s="15"/>
      <c r="AF2439" s="15"/>
      <c r="AG2439" s="15">
        <f>ROUND(0,2)</f>
        <v>0</v>
      </c>
      <c r="AH2439" s="15"/>
      <c r="AI2439" s="15"/>
      <c r="AJ2439" s="15"/>
      <c r="AK2439" s="16"/>
    </row>
    <row r="2440" spans="1:37" x14ac:dyDescent="0.25">
      <c r="A2440" s="11"/>
      <c r="B2440" s="12"/>
      <c r="C2440" s="12"/>
      <c r="D2440" s="12"/>
      <c r="E2440" s="12"/>
      <c r="F2440" s="12"/>
      <c r="G2440" s="12"/>
      <c r="H2440" s="12"/>
      <c r="I2440" s="12"/>
      <c r="J2440" s="12"/>
      <c r="K2440" s="12"/>
      <c r="L2440" s="12"/>
      <c r="M2440" s="12"/>
      <c r="N2440" s="12"/>
      <c r="O2440" s="14" t="s">
        <v>84</v>
      </c>
      <c r="P2440" s="14"/>
      <c r="Q2440" s="14"/>
      <c r="R2440" s="14"/>
      <c r="S2440" s="14"/>
      <c r="T2440" s="14"/>
      <c r="U2440" s="14"/>
      <c r="V2440" s="12"/>
      <c r="W2440" s="12"/>
      <c r="X2440" s="12"/>
      <c r="Y2440" s="12"/>
      <c r="Z2440" s="12"/>
      <c r="AA2440" s="12"/>
      <c r="AB2440" s="12"/>
      <c r="AC2440" s="12"/>
      <c r="AD2440" s="12"/>
      <c r="AE2440" s="12"/>
      <c r="AF2440" s="12"/>
      <c r="AG2440" s="12"/>
      <c r="AH2440" s="12"/>
      <c r="AI2440" s="12"/>
      <c r="AJ2440" s="12"/>
      <c r="AK2440" s="24"/>
    </row>
    <row r="2441" spans="1:37" x14ac:dyDescent="0.25">
      <c r="A2441" s="2"/>
      <c r="B2441" s="3"/>
      <c r="C2441" s="3"/>
      <c r="D2441" s="3"/>
      <c r="E2441" s="3"/>
      <c r="F2441" s="4"/>
      <c r="G2441" s="2"/>
      <c r="H2441" s="3"/>
      <c r="I2441" s="3"/>
      <c r="J2441" s="3"/>
      <c r="K2441" s="3"/>
      <c r="L2441" s="3"/>
      <c r="M2441" s="3"/>
      <c r="N2441" s="4"/>
      <c r="O2441" s="2"/>
      <c r="P2441" s="3"/>
      <c r="Q2441" s="3"/>
      <c r="R2441" s="3"/>
      <c r="S2441" s="3"/>
      <c r="T2441" s="3"/>
      <c r="U2441" s="4"/>
      <c r="V2441" s="8">
        <f>ROUND(40,2)</f>
        <v>40</v>
      </c>
      <c r="W2441" s="9"/>
      <c r="X2441" s="9"/>
      <c r="Y2441" s="9"/>
      <c r="Z2441" s="9"/>
      <c r="AA2441" s="10"/>
      <c r="AB2441" s="8">
        <f>ROUND(959.2,2)</f>
        <v>959.2</v>
      </c>
      <c r="AC2441" s="9"/>
      <c r="AD2441" s="9"/>
      <c r="AE2441" s="9"/>
      <c r="AF2441" s="10"/>
      <c r="AG2441" s="8">
        <f>ROUND(0,2)</f>
        <v>0</v>
      </c>
      <c r="AH2441" s="9"/>
      <c r="AI2441" s="9"/>
      <c r="AJ2441" s="9"/>
      <c r="AK2441" s="10"/>
    </row>
    <row r="2442" spans="1:37" x14ac:dyDescent="0.25">
      <c r="A2442" s="11"/>
      <c r="B2442" s="12"/>
      <c r="C2442" s="12"/>
      <c r="D2442" s="12"/>
      <c r="E2442" s="12"/>
      <c r="F2442" s="12"/>
      <c r="G2442" s="12"/>
      <c r="H2442" s="12"/>
      <c r="I2442" s="12"/>
      <c r="J2442" s="12"/>
      <c r="K2442" s="12"/>
      <c r="L2442" s="12"/>
      <c r="M2442" s="12"/>
      <c r="N2442" s="12"/>
      <c r="O2442" s="14"/>
      <c r="P2442" s="14"/>
      <c r="Q2442" s="14"/>
      <c r="R2442" s="14"/>
      <c r="S2442" s="14"/>
      <c r="T2442" s="14"/>
      <c r="U2442" s="14"/>
      <c r="V2442" s="15">
        <f>ROUND(40,2)</f>
        <v>40</v>
      </c>
      <c r="W2442" s="15"/>
      <c r="X2442" s="15"/>
      <c r="Y2442" s="15"/>
      <c r="Z2442" s="15"/>
      <c r="AA2442" s="15"/>
      <c r="AB2442" s="15">
        <f>ROUND(959.2,2)</f>
        <v>959.2</v>
      </c>
      <c r="AC2442" s="15"/>
      <c r="AD2442" s="15"/>
      <c r="AE2442" s="15"/>
      <c r="AF2442" s="15"/>
      <c r="AG2442" s="15">
        <f>ROUND(0,2)</f>
        <v>0</v>
      </c>
      <c r="AH2442" s="15"/>
      <c r="AI2442" s="15"/>
      <c r="AJ2442" s="15"/>
      <c r="AK2442" s="16"/>
    </row>
    <row r="2443" spans="1:37" x14ac:dyDescent="0.25">
      <c r="A2443" s="11"/>
      <c r="B2443" s="12"/>
      <c r="C2443" s="12"/>
      <c r="D2443" s="12"/>
      <c r="E2443" s="12"/>
      <c r="F2443" s="12"/>
      <c r="G2443" s="12"/>
      <c r="H2443" s="12"/>
      <c r="I2443" s="12"/>
      <c r="J2443" s="12"/>
      <c r="K2443" s="12"/>
      <c r="L2443" s="12"/>
      <c r="M2443" s="12"/>
      <c r="N2443" s="12"/>
      <c r="O2443" s="14" t="s">
        <v>86</v>
      </c>
      <c r="P2443" s="14"/>
      <c r="Q2443" s="14"/>
      <c r="R2443" s="14"/>
      <c r="S2443" s="14"/>
      <c r="T2443" s="14"/>
      <c r="U2443" s="14"/>
      <c r="V2443" s="12"/>
      <c r="W2443" s="12"/>
      <c r="X2443" s="12"/>
      <c r="Y2443" s="12"/>
      <c r="Z2443" s="12"/>
      <c r="AA2443" s="12"/>
      <c r="AB2443" s="12"/>
      <c r="AC2443" s="12"/>
      <c r="AD2443" s="12"/>
      <c r="AE2443" s="12"/>
      <c r="AF2443" s="12"/>
      <c r="AG2443" s="12"/>
      <c r="AH2443" s="12"/>
      <c r="AI2443" s="12"/>
      <c r="AJ2443" s="12"/>
      <c r="AK2443" s="24"/>
    </row>
    <row r="2444" spans="1:37" x14ac:dyDescent="0.25">
      <c r="A2444" s="2"/>
      <c r="B2444" s="3"/>
      <c r="C2444" s="3"/>
      <c r="D2444" s="3"/>
      <c r="E2444" s="3"/>
      <c r="F2444" s="4"/>
      <c r="G2444" s="2"/>
      <c r="H2444" s="3"/>
      <c r="I2444" s="3"/>
      <c r="J2444" s="3"/>
      <c r="K2444" s="3"/>
      <c r="L2444" s="3"/>
      <c r="M2444" s="3"/>
      <c r="N2444" s="4"/>
      <c r="O2444" s="2"/>
      <c r="P2444" s="3"/>
      <c r="Q2444" s="3"/>
      <c r="R2444" s="3"/>
      <c r="S2444" s="3"/>
      <c r="T2444" s="3"/>
      <c r="U2444" s="4"/>
      <c r="V2444" s="8">
        <f>ROUND(40,2)</f>
        <v>40</v>
      </c>
      <c r="W2444" s="9"/>
      <c r="X2444" s="9"/>
      <c r="Y2444" s="9"/>
      <c r="Z2444" s="9"/>
      <c r="AA2444" s="10"/>
      <c r="AB2444" s="8">
        <f>ROUND(980,2)</f>
        <v>980</v>
      </c>
      <c r="AC2444" s="9"/>
      <c r="AD2444" s="9"/>
      <c r="AE2444" s="9"/>
      <c r="AF2444" s="10"/>
      <c r="AG2444" s="8">
        <f>ROUND(0,2)</f>
        <v>0</v>
      </c>
      <c r="AH2444" s="9"/>
      <c r="AI2444" s="9"/>
      <c r="AJ2444" s="9"/>
      <c r="AK2444" s="10"/>
    </row>
    <row r="2445" spans="1:37" x14ac:dyDescent="0.25">
      <c r="A2445" s="11"/>
      <c r="B2445" s="12"/>
      <c r="C2445" s="12"/>
      <c r="D2445" s="12"/>
      <c r="E2445" s="12"/>
      <c r="F2445" s="12"/>
      <c r="G2445" s="12"/>
      <c r="H2445" s="12"/>
      <c r="I2445" s="12"/>
      <c r="J2445" s="12"/>
      <c r="K2445" s="12"/>
      <c r="L2445" s="12"/>
      <c r="M2445" s="12"/>
      <c r="N2445" s="12"/>
      <c r="O2445" s="14"/>
      <c r="P2445" s="14"/>
      <c r="Q2445" s="14"/>
      <c r="R2445" s="14"/>
      <c r="S2445" s="14"/>
      <c r="T2445" s="14"/>
      <c r="U2445" s="14"/>
      <c r="V2445" s="15">
        <f>ROUND(40,2)</f>
        <v>40</v>
      </c>
      <c r="W2445" s="15"/>
      <c r="X2445" s="15"/>
      <c r="Y2445" s="15"/>
      <c r="Z2445" s="15"/>
      <c r="AA2445" s="15"/>
      <c r="AB2445" s="15">
        <f>ROUND(980,2)</f>
        <v>980</v>
      </c>
      <c r="AC2445" s="15"/>
      <c r="AD2445" s="15"/>
      <c r="AE2445" s="15"/>
      <c r="AF2445" s="15"/>
      <c r="AG2445" s="15">
        <f>ROUND(0,2)</f>
        <v>0</v>
      </c>
      <c r="AH2445" s="15"/>
      <c r="AI2445" s="15"/>
      <c r="AJ2445" s="15"/>
      <c r="AK2445" s="16"/>
    </row>
    <row r="2446" spans="1:37" x14ac:dyDescent="0.25">
      <c r="A2446" s="11"/>
      <c r="B2446" s="12"/>
      <c r="C2446" s="12"/>
      <c r="D2446" s="12"/>
      <c r="E2446" s="12"/>
      <c r="F2446" s="12"/>
      <c r="G2446" s="12"/>
      <c r="H2446" s="12"/>
      <c r="I2446" s="12"/>
      <c r="J2446" s="12"/>
      <c r="K2446" s="12"/>
      <c r="L2446" s="12"/>
      <c r="M2446" s="12"/>
      <c r="N2446" s="12"/>
      <c r="O2446" s="14" t="s">
        <v>88</v>
      </c>
      <c r="P2446" s="14"/>
      <c r="Q2446" s="14"/>
      <c r="R2446" s="14"/>
      <c r="S2446" s="14"/>
      <c r="T2446" s="14"/>
      <c r="U2446" s="14"/>
      <c r="V2446" s="12"/>
      <c r="W2446" s="12"/>
      <c r="X2446" s="12"/>
      <c r="Y2446" s="12"/>
      <c r="Z2446" s="12"/>
      <c r="AA2446" s="12"/>
      <c r="AB2446" s="12"/>
      <c r="AC2446" s="12"/>
      <c r="AD2446" s="12"/>
      <c r="AE2446" s="12"/>
      <c r="AF2446" s="12"/>
      <c r="AG2446" s="12"/>
      <c r="AH2446" s="12"/>
      <c r="AI2446" s="12"/>
      <c r="AJ2446" s="12"/>
      <c r="AK2446" s="24"/>
    </row>
    <row r="2447" spans="1:37" x14ac:dyDescent="0.25">
      <c r="A2447" s="2"/>
      <c r="B2447" s="3"/>
      <c r="C2447" s="3"/>
      <c r="D2447" s="3"/>
      <c r="E2447" s="3"/>
      <c r="F2447" s="4"/>
      <c r="G2447" s="2"/>
      <c r="H2447" s="3"/>
      <c r="I2447" s="3"/>
      <c r="J2447" s="3"/>
      <c r="K2447" s="3"/>
      <c r="L2447" s="3"/>
      <c r="M2447" s="3"/>
      <c r="N2447" s="4"/>
      <c r="O2447" s="2"/>
      <c r="P2447" s="3"/>
      <c r="Q2447" s="3"/>
      <c r="R2447" s="3"/>
      <c r="S2447" s="3"/>
      <c r="T2447" s="3"/>
      <c r="U2447" s="4"/>
      <c r="V2447" s="8">
        <f>ROUND(40,2)</f>
        <v>40</v>
      </c>
      <c r="W2447" s="9"/>
      <c r="X2447" s="9"/>
      <c r="Y2447" s="9"/>
      <c r="Z2447" s="9"/>
      <c r="AA2447" s="10"/>
      <c r="AB2447" s="8">
        <f>ROUND(1036.8,2)</f>
        <v>1036.8</v>
      </c>
      <c r="AC2447" s="9"/>
      <c r="AD2447" s="9"/>
      <c r="AE2447" s="9"/>
      <c r="AF2447" s="10"/>
      <c r="AG2447" s="8">
        <f>ROUND(0,2)</f>
        <v>0</v>
      </c>
      <c r="AH2447" s="9"/>
      <c r="AI2447" s="9"/>
      <c r="AJ2447" s="9"/>
      <c r="AK2447" s="10"/>
    </row>
    <row r="2448" spans="1:37" x14ac:dyDescent="0.25">
      <c r="A2448" s="11"/>
      <c r="B2448" s="12"/>
      <c r="C2448" s="12"/>
      <c r="D2448" s="12"/>
      <c r="E2448" s="12"/>
      <c r="F2448" s="12"/>
      <c r="G2448" s="12"/>
      <c r="H2448" s="12"/>
      <c r="I2448" s="12"/>
      <c r="J2448" s="12"/>
      <c r="K2448" s="12"/>
      <c r="L2448" s="12"/>
      <c r="M2448" s="12"/>
      <c r="N2448" s="12"/>
      <c r="O2448" s="14"/>
      <c r="P2448" s="14"/>
      <c r="Q2448" s="14"/>
      <c r="R2448" s="14"/>
      <c r="S2448" s="14"/>
      <c r="T2448" s="14"/>
      <c r="U2448" s="14"/>
      <c r="V2448" s="15">
        <f>ROUND(40,2)</f>
        <v>40</v>
      </c>
      <c r="W2448" s="15"/>
      <c r="X2448" s="15"/>
      <c r="Y2448" s="15"/>
      <c r="Z2448" s="15"/>
      <c r="AA2448" s="15"/>
      <c r="AB2448" s="15">
        <f>ROUND(1036.8,2)</f>
        <v>1036.8</v>
      </c>
      <c r="AC2448" s="15"/>
      <c r="AD2448" s="15"/>
      <c r="AE2448" s="15"/>
      <c r="AF2448" s="15"/>
      <c r="AG2448" s="15">
        <f>ROUND(0,2)</f>
        <v>0</v>
      </c>
      <c r="AH2448" s="15"/>
      <c r="AI2448" s="15"/>
      <c r="AJ2448" s="15"/>
      <c r="AK2448" s="16"/>
    </row>
    <row r="2449" spans="1:37" x14ac:dyDescent="0.25">
      <c r="A2449" s="11"/>
      <c r="B2449" s="12"/>
      <c r="C2449" s="12"/>
      <c r="D2449" s="12"/>
      <c r="E2449" s="12"/>
      <c r="F2449" s="12"/>
      <c r="G2449" s="12"/>
      <c r="H2449" s="12"/>
      <c r="I2449" s="12"/>
      <c r="J2449" s="12"/>
      <c r="K2449" s="12"/>
      <c r="L2449" s="12"/>
      <c r="M2449" s="12"/>
      <c r="N2449" s="12"/>
      <c r="O2449" s="14" t="s">
        <v>89</v>
      </c>
      <c r="P2449" s="14"/>
      <c r="Q2449" s="14"/>
      <c r="R2449" s="14"/>
      <c r="S2449" s="14"/>
      <c r="T2449" s="14"/>
      <c r="U2449" s="14"/>
      <c r="V2449" s="12"/>
      <c r="W2449" s="12"/>
      <c r="X2449" s="12"/>
      <c r="Y2449" s="12"/>
      <c r="Z2449" s="12"/>
      <c r="AA2449" s="12"/>
      <c r="AB2449" s="12"/>
      <c r="AC2449" s="12"/>
      <c r="AD2449" s="12"/>
      <c r="AE2449" s="12"/>
      <c r="AF2449" s="12"/>
      <c r="AG2449" s="12"/>
      <c r="AH2449" s="12"/>
      <c r="AI2449" s="12"/>
      <c r="AJ2449" s="12"/>
      <c r="AK2449" s="24"/>
    </row>
    <row r="2450" spans="1:37" x14ac:dyDescent="0.25">
      <c r="A2450" s="2"/>
      <c r="B2450" s="3"/>
      <c r="C2450" s="3"/>
      <c r="D2450" s="3"/>
      <c r="E2450" s="3"/>
      <c r="F2450" s="4"/>
      <c r="G2450" s="2"/>
      <c r="H2450" s="3"/>
      <c r="I2450" s="3"/>
      <c r="J2450" s="3"/>
      <c r="K2450" s="3"/>
      <c r="L2450" s="3"/>
      <c r="M2450" s="3"/>
      <c r="N2450" s="4"/>
      <c r="O2450" s="2"/>
      <c r="P2450" s="3"/>
      <c r="Q2450" s="3"/>
      <c r="R2450" s="3"/>
      <c r="S2450" s="3"/>
      <c r="T2450" s="3"/>
      <c r="U2450" s="4"/>
      <c r="V2450" s="8">
        <f>ROUND(40,2)</f>
        <v>40</v>
      </c>
      <c r="W2450" s="9"/>
      <c r="X2450" s="9"/>
      <c r="Y2450" s="9"/>
      <c r="Z2450" s="9"/>
      <c r="AA2450" s="10"/>
      <c r="AB2450" s="8">
        <f>ROUND(959.2,2)</f>
        <v>959.2</v>
      </c>
      <c r="AC2450" s="9"/>
      <c r="AD2450" s="9"/>
      <c r="AE2450" s="9"/>
      <c r="AF2450" s="10"/>
      <c r="AG2450" s="8">
        <f>ROUND(0,2)</f>
        <v>0</v>
      </c>
      <c r="AH2450" s="9"/>
      <c r="AI2450" s="9"/>
      <c r="AJ2450" s="9"/>
      <c r="AK2450" s="10"/>
    </row>
    <row r="2451" spans="1:37" x14ac:dyDescent="0.25">
      <c r="A2451" s="11"/>
      <c r="B2451" s="12"/>
      <c r="C2451" s="12"/>
      <c r="D2451" s="12"/>
      <c r="E2451" s="12"/>
      <c r="F2451" s="12"/>
      <c r="G2451" s="12"/>
      <c r="H2451" s="12"/>
      <c r="I2451" s="12"/>
      <c r="J2451" s="12"/>
      <c r="K2451" s="12"/>
      <c r="L2451" s="12"/>
      <c r="M2451" s="12"/>
      <c r="N2451" s="12"/>
      <c r="O2451" s="14"/>
      <c r="P2451" s="14"/>
      <c r="Q2451" s="14"/>
      <c r="R2451" s="14"/>
      <c r="S2451" s="14"/>
      <c r="T2451" s="14"/>
      <c r="U2451" s="14"/>
      <c r="V2451" s="15">
        <f>ROUND(40,2)</f>
        <v>40</v>
      </c>
      <c r="W2451" s="15"/>
      <c r="X2451" s="15"/>
      <c r="Y2451" s="15"/>
      <c r="Z2451" s="15"/>
      <c r="AA2451" s="15"/>
      <c r="AB2451" s="15">
        <f>ROUND(959.2,2)</f>
        <v>959.2</v>
      </c>
      <c r="AC2451" s="15"/>
      <c r="AD2451" s="15"/>
      <c r="AE2451" s="15"/>
      <c r="AF2451" s="15"/>
      <c r="AG2451" s="15">
        <f>ROUND(0,2)</f>
        <v>0</v>
      </c>
      <c r="AH2451" s="15"/>
      <c r="AI2451" s="15"/>
      <c r="AJ2451" s="15"/>
      <c r="AK2451" s="16"/>
    </row>
    <row r="2452" spans="1:37" x14ac:dyDescent="0.25">
      <c r="A2452" s="11"/>
      <c r="B2452" s="12"/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4" t="s">
        <v>92</v>
      </c>
      <c r="P2452" s="14"/>
      <c r="Q2452" s="14"/>
      <c r="R2452" s="14"/>
      <c r="S2452" s="14"/>
      <c r="T2452" s="14"/>
      <c r="U2452" s="14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  <c r="AG2452" s="12"/>
      <c r="AH2452" s="12"/>
      <c r="AI2452" s="12"/>
      <c r="AJ2452" s="12"/>
      <c r="AK2452" s="24"/>
    </row>
    <row r="2453" spans="1:37" x14ac:dyDescent="0.25">
      <c r="A2453" s="2"/>
      <c r="B2453" s="3"/>
      <c r="C2453" s="3"/>
      <c r="D2453" s="3"/>
      <c r="E2453" s="3"/>
      <c r="F2453" s="4"/>
      <c r="G2453" s="2"/>
      <c r="H2453" s="3"/>
      <c r="I2453" s="3"/>
      <c r="J2453" s="3"/>
      <c r="K2453" s="3"/>
      <c r="L2453" s="3"/>
      <c r="M2453" s="3"/>
      <c r="N2453" s="4"/>
      <c r="O2453" s="2"/>
      <c r="P2453" s="3"/>
      <c r="Q2453" s="3"/>
      <c r="R2453" s="3"/>
      <c r="S2453" s="3"/>
      <c r="T2453" s="3"/>
      <c r="U2453" s="4"/>
      <c r="V2453" s="8">
        <f>ROUND(40,2)</f>
        <v>40</v>
      </c>
      <c r="W2453" s="9"/>
      <c r="X2453" s="9"/>
      <c r="Y2453" s="9"/>
      <c r="Z2453" s="9"/>
      <c r="AA2453" s="10"/>
      <c r="AB2453" s="8">
        <f>ROUND(980,2)</f>
        <v>980</v>
      </c>
      <c r="AC2453" s="9"/>
      <c r="AD2453" s="9"/>
      <c r="AE2453" s="9"/>
      <c r="AF2453" s="10"/>
      <c r="AG2453" s="8">
        <f>ROUND(0,2)</f>
        <v>0</v>
      </c>
      <c r="AH2453" s="9"/>
      <c r="AI2453" s="9"/>
      <c r="AJ2453" s="9"/>
      <c r="AK2453" s="10"/>
    </row>
    <row r="2454" spans="1:37" x14ac:dyDescent="0.25">
      <c r="A2454" s="11"/>
      <c r="B2454" s="12"/>
      <c r="C2454" s="12"/>
      <c r="D2454" s="12"/>
      <c r="E2454" s="12"/>
      <c r="F2454" s="12"/>
      <c r="G2454" s="12"/>
      <c r="H2454" s="12"/>
      <c r="I2454" s="12"/>
      <c r="J2454" s="12"/>
      <c r="K2454" s="12"/>
      <c r="L2454" s="12"/>
      <c r="M2454" s="12"/>
      <c r="N2454" s="12"/>
      <c r="O2454" s="14"/>
      <c r="P2454" s="14"/>
      <c r="Q2454" s="14"/>
      <c r="R2454" s="14"/>
      <c r="S2454" s="14"/>
      <c r="T2454" s="14"/>
      <c r="U2454" s="14"/>
      <c r="V2454" s="15">
        <f>ROUND(40,2)</f>
        <v>40</v>
      </c>
      <c r="W2454" s="15"/>
      <c r="X2454" s="15"/>
      <c r="Y2454" s="15"/>
      <c r="Z2454" s="15"/>
      <c r="AA2454" s="15"/>
      <c r="AB2454" s="15">
        <f>ROUND(980,2)</f>
        <v>980</v>
      </c>
      <c r="AC2454" s="15"/>
      <c r="AD2454" s="15"/>
      <c r="AE2454" s="15"/>
      <c r="AF2454" s="15"/>
      <c r="AG2454" s="15">
        <f>ROUND(0,2)</f>
        <v>0</v>
      </c>
      <c r="AH2454" s="15"/>
      <c r="AI2454" s="15"/>
      <c r="AJ2454" s="15"/>
      <c r="AK2454" s="16"/>
    </row>
    <row r="2455" spans="1:37" x14ac:dyDescent="0.25">
      <c r="A2455" s="11"/>
      <c r="B2455" s="12"/>
      <c r="C2455" s="12"/>
      <c r="D2455" s="12"/>
      <c r="E2455" s="12"/>
      <c r="F2455" s="12"/>
      <c r="G2455" s="12"/>
      <c r="H2455" s="12"/>
      <c r="I2455" s="12"/>
      <c r="J2455" s="12"/>
      <c r="K2455" s="12"/>
      <c r="L2455" s="12"/>
      <c r="M2455" s="12"/>
      <c r="N2455" s="12"/>
      <c r="O2455" s="14" t="s">
        <v>94</v>
      </c>
      <c r="P2455" s="14"/>
      <c r="Q2455" s="14"/>
      <c r="R2455" s="14"/>
      <c r="S2455" s="14"/>
      <c r="T2455" s="14"/>
      <c r="U2455" s="14"/>
      <c r="V2455" s="12"/>
      <c r="W2455" s="12"/>
      <c r="X2455" s="12"/>
      <c r="Y2455" s="12"/>
      <c r="Z2455" s="12"/>
      <c r="AA2455" s="12"/>
      <c r="AB2455" s="12"/>
      <c r="AC2455" s="12"/>
      <c r="AD2455" s="12"/>
      <c r="AE2455" s="12"/>
      <c r="AF2455" s="12"/>
      <c r="AG2455" s="12"/>
      <c r="AH2455" s="12"/>
      <c r="AI2455" s="12"/>
      <c r="AJ2455" s="12"/>
      <c r="AK2455" s="24"/>
    </row>
    <row r="2456" spans="1:37" x14ac:dyDescent="0.25">
      <c r="A2456" s="2"/>
      <c r="B2456" s="3"/>
      <c r="C2456" s="3"/>
      <c r="D2456" s="3"/>
      <c r="E2456" s="3"/>
      <c r="F2456" s="4"/>
      <c r="G2456" s="2"/>
      <c r="H2456" s="3"/>
      <c r="I2456" s="3"/>
      <c r="J2456" s="3"/>
      <c r="K2456" s="3"/>
      <c r="L2456" s="3"/>
      <c r="M2456" s="3"/>
      <c r="N2456" s="4"/>
      <c r="O2456" s="2"/>
      <c r="P2456" s="3"/>
      <c r="Q2456" s="3"/>
      <c r="R2456" s="3"/>
      <c r="S2456" s="3"/>
      <c r="T2456" s="3"/>
      <c r="U2456" s="4"/>
      <c r="V2456" s="8">
        <f>ROUND(40,2)</f>
        <v>40</v>
      </c>
      <c r="W2456" s="9"/>
      <c r="X2456" s="9"/>
      <c r="Y2456" s="9"/>
      <c r="Z2456" s="9"/>
      <c r="AA2456" s="10"/>
      <c r="AB2456" s="8">
        <f>ROUND(986.8,2)</f>
        <v>986.8</v>
      </c>
      <c r="AC2456" s="9"/>
      <c r="AD2456" s="9"/>
      <c r="AE2456" s="9"/>
      <c r="AF2456" s="10"/>
      <c r="AG2456" s="8">
        <f>ROUND(0,2)</f>
        <v>0</v>
      </c>
      <c r="AH2456" s="9"/>
      <c r="AI2456" s="9"/>
      <c r="AJ2456" s="9"/>
      <c r="AK2456" s="10"/>
    </row>
    <row r="2457" spans="1:37" x14ac:dyDescent="0.25">
      <c r="A2457" s="11"/>
      <c r="B2457" s="12"/>
      <c r="C2457" s="12"/>
      <c r="D2457" s="12"/>
      <c r="E2457" s="12"/>
      <c r="F2457" s="12"/>
      <c r="G2457" s="12"/>
      <c r="H2457" s="12"/>
      <c r="I2457" s="12"/>
      <c r="J2457" s="12"/>
      <c r="K2457" s="12"/>
      <c r="L2457" s="12"/>
      <c r="M2457" s="12"/>
      <c r="N2457" s="12"/>
      <c r="O2457" s="14"/>
      <c r="P2457" s="14"/>
      <c r="Q2457" s="14"/>
      <c r="R2457" s="14"/>
      <c r="S2457" s="14"/>
      <c r="T2457" s="14"/>
      <c r="U2457" s="14"/>
      <c r="V2457" s="15">
        <f>ROUND(40,2)</f>
        <v>40</v>
      </c>
      <c r="W2457" s="15"/>
      <c r="X2457" s="15"/>
      <c r="Y2457" s="15"/>
      <c r="Z2457" s="15"/>
      <c r="AA2457" s="15"/>
      <c r="AB2457" s="15">
        <f>ROUND(986.8,2)</f>
        <v>986.8</v>
      </c>
      <c r="AC2457" s="15"/>
      <c r="AD2457" s="15"/>
      <c r="AE2457" s="15"/>
      <c r="AF2457" s="15"/>
      <c r="AG2457" s="15">
        <f>ROUND(0,2)</f>
        <v>0</v>
      </c>
      <c r="AH2457" s="15"/>
      <c r="AI2457" s="15"/>
      <c r="AJ2457" s="15"/>
      <c r="AK2457" s="16"/>
    </row>
    <row r="2458" spans="1:37" x14ac:dyDescent="0.25">
      <c r="A2458" s="11"/>
      <c r="B2458" s="12"/>
      <c r="C2458" s="12"/>
      <c r="D2458" s="12"/>
      <c r="E2458" s="12"/>
      <c r="F2458" s="12"/>
      <c r="G2458" s="12"/>
      <c r="H2458" s="12"/>
      <c r="I2458" s="12"/>
      <c r="J2458" s="12"/>
      <c r="K2458" s="12"/>
      <c r="L2458" s="12"/>
      <c r="M2458" s="12"/>
      <c r="N2458" s="12"/>
      <c r="O2458" s="14" t="s">
        <v>97</v>
      </c>
      <c r="P2458" s="14"/>
      <c r="Q2458" s="14"/>
      <c r="R2458" s="14"/>
      <c r="S2458" s="14"/>
      <c r="T2458" s="14"/>
      <c r="U2458" s="14"/>
      <c r="V2458" s="12"/>
      <c r="W2458" s="12"/>
      <c r="X2458" s="12"/>
      <c r="Y2458" s="12"/>
      <c r="Z2458" s="12"/>
      <c r="AA2458" s="12"/>
      <c r="AB2458" s="12"/>
      <c r="AC2458" s="12"/>
      <c r="AD2458" s="12"/>
      <c r="AE2458" s="12"/>
      <c r="AF2458" s="12"/>
      <c r="AG2458" s="12"/>
      <c r="AH2458" s="12"/>
      <c r="AI2458" s="12"/>
      <c r="AJ2458" s="12"/>
      <c r="AK2458" s="24"/>
    </row>
    <row r="2459" spans="1:37" x14ac:dyDescent="0.25">
      <c r="A2459" s="2"/>
      <c r="B2459" s="3"/>
      <c r="C2459" s="3"/>
      <c r="D2459" s="3"/>
      <c r="E2459" s="3"/>
      <c r="F2459" s="4"/>
      <c r="G2459" s="2"/>
      <c r="H2459" s="3"/>
      <c r="I2459" s="3"/>
      <c r="J2459" s="3"/>
      <c r="K2459" s="3"/>
      <c r="L2459" s="3"/>
      <c r="M2459" s="3"/>
      <c r="N2459" s="4"/>
      <c r="O2459" s="2"/>
      <c r="P2459" s="3"/>
      <c r="Q2459" s="3"/>
      <c r="R2459" s="3"/>
      <c r="S2459" s="3"/>
      <c r="T2459" s="3"/>
      <c r="U2459" s="4"/>
      <c r="V2459" s="8">
        <f>ROUND(40,2)</f>
        <v>40</v>
      </c>
      <c r="W2459" s="9"/>
      <c r="X2459" s="9"/>
      <c r="Y2459" s="9"/>
      <c r="Z2459" s="9"/>
      <c r="AA2459" s="10"/>
      <c r="AB2459" s="8">
        <f>ROUND(980,2)</f>
        <v>980</v>
      </c>
      <c r="AC2459" s="9"/>
      <c r="AD2459" s="9"/>
      <c r="AE2459" s="9"/>
      <c r="AF2459" s="10"/>
      <c r="AG2459" s="8">
        <f>ROUND(0,2)</f>
        <v>0</v>
      </c>
      <c r="AH2459" s="9"/>
      <c r="AI2459" s="9"/>
      <c r="AJ2459" s="9"/>
      <c r="AK2459" s="10"/>
    </row>
    <row r="2460" spans="1:37" x14ac:dyDescent="0.25">
      <c r="A2460" s="11"/>
      <c r="B2460" s="12"/>
      <c r="C2460" s="12"/>
      <c r="D2460" s="12"/>
      <c r="E2460" s="12"/>
      <c r="F2460" s="12"/>
      <c r="G2460" s="12"/>
      <c r="H2460" s="12"/>
      <c r="I2460" s="12"/>
      <c r="J2460" s="12"/>
      <c r="K2460" s="12"/>
      <c r="L2460" s="12"/>
      <c r="M2460" s="12"/>
      <c r="N2460" s="12"/>
      <c r="O2460" s="14"/>
      <c r="P2460" s="14"/>
      <c r="Q2460" s="14"/>
      <c r="R2460" s="14"/>
      <c r="S2460" s="14"/>
      <c r="T2460" s="14"/>
      <c r="U2460" s="14"/>
      <c r="V2460" s="15">
        <f>ROUND(40,2)</f>
        <v>40</v>
      </c>
      <c r="W2460" s="15"/>
      <c r="X2460" s="15"/>
      <c r="Y2460" s="15"/>
      <c r="Z2460" s="15"/>
      <c r="AA2460" s="15"/>
      <c r="AB2460" s="15">
        <f>ROUND(980,2)</f>
        <v>980</v>
      </c>
      <c r="AC2460" s="15"/>
      <c r="AD2460" s="15"/>
      <c r="AE2460" s="15"/>
      <c r="AF2460" s="15"/>
      <c r="AG2460" s="15">
        <f>ROUND(0,2)</f>
        <v>0</v>
      </c>
      <c r="AH2460" s="15"/>
      <c r="AI2460" s="15"/>
      <c r="AJ2460" s="15"/>
      <c r="AK2460" s="16"/>
    </row>
    <row r="2461" spans="1:37" x14ac:dyDescent="0.25">
      <c r="A2461" s="20"/>
      <c r="B2461" s="21"/>
      <c r="C2461" s="21"/>
      <c r="D2461" s="21"/>
      <c r="E2461" s="21"/>
      <c r="F2461" s="21"/>
      <c r="G2461" s="21" t="s">
        <v>109</v>
      </c>
      <c r="H2461" s="21"/>
      <c r="I2461" s="21"/>
      <c r="J2461" s="21"/>
      <c r="K2461" s="21"/>
      <c r="L2461" s="21"/>
      <c r="M2461" s="21"/>
      <c r="N2461" s="21"/>
      <c r="O2461" s="21"/>
      <c r="P2461" s="21"/>
      <c r="Q2461" s="21"/>
      <c r="R2461" s="21"/>
      <c r="S2461" s="21"/>
      <c r="T2461" s="21"/>
      <c r="U2461" s="21"/>
      <c r="V2461" s="21"/>
      <c r="W2461" s="21"/>
      <c r="X2461" s="21"/>
      <c r="Y2461" s="21"/>
      <c r="Z2461" s="21"/>
      <c r="AA2461" s="21"/>
      <c r="AB2461" s="21"/>
      <c r="AC2461" s="21"/>
      <c r="AD2461" s="21"/>
      <c r="AE2461" s="21"/>
      <c r="AF2461" s="21"/>
      <c r="AG2461" s="21"/>
      <c r="AH2461" s="21"/>
      <c r="AI2461" s="21"/>
      <c r="AJ2461" s="21"/>
      <c r="AK2461" s="22"/>
    </row>
    <row r="2462" spans="1:37" x14ac:dyDescent="0.25">
      <c r="A2462" s="11"/>
      <c r="B2462" s="12"/>
      <c r="C2462" s="12"/>
      <c r="D2462" s="12"/>
      <c r="E2462" s="12"/>
      <c r="F2462" s="12"/>
      <c r="G2462" s="12"/>
      <c r="H2462" s="12"/>
      <c r="I2462" s="12"/>
      <c r="J2462" s="12"/>
      <c r="K2462" s="12"/>
      <c r="L2462" s="12"/>
      <c r="M2462" s="12"/>
      <c r="N2462" s="12"/>
      <c r="O2462" s="14" t="s">
        <v>34</v>
      </c>
      <c r="P2462" s="14"/>
      <c r="Q2462" s="14"/>
      <c r="R2462" s="14"/>
      <c r="S2462" s="14"/>
      <c r="T2462" s="14"/>
      <c r="U2462" s="14"/>
      <c r="V2462" s="12"/>
      <c r="W2462" s="12"/>
      <c r="X2462" s="12"/>
      <c r="Y2462" s="12"/>
      <c r="Z2462" s="12"/>
      <c r="AA2462" s="12"/>
      <c r="AB2462" s="12"/>
      <c r="AC2462" s="12"/>
      <c r="AD2462" s="12"/>
      <c r="AE2462" s="12"/>
      <c r="AF2462" s="12"/>
      <c r="AG2462" s="12"/>
      <c r="AH2462" s="12"/>
      <c r="AI2462" s="12"/>
      <c r="AJ2462" s="12"/>
      <c r="AK2462" s="24"/>
    </row>
    <row r="2463" spans="1:37" x14ac:dyDescent="0.25">
      <c r="A2463" s="2"/>
      <c r="B2463" s="3"/>
      <c r="C2463" s="3"/>
      <c r="D2463" s="3"/>
      <c r="E2463" s="3"/>
      <c r="F2463" s="4"/>
      <c r="G2463" s="2"/>
      <c r="H2463" s="3"/>
      <c r="I2463" s="3"/>
      <c r="J2463" s="3"/>
      <c r="K2463" s="3"/>
      <c r="L2463" s="3"/>
      <c r="M2463" s="3"/>
      <c r="N2463" s="4"/>
      <c r="O2463" s="2"/>
      <c r="P2463" s="3"/>
      <c r="Q2463" s="3"/>
      <c r="R2463" s="3"/>
      <c r="S2463" s="3"/>
      <c r="T2463" s="3"/>
      <c r="U2463" s="4"/>
      <c r="V2463" s="8">
        <f>ROUND(40,2)</f>
        <v>40</v>
      </c>
      <c r="W2463" s="9"/>
      <c r="X2463" s="9"/>
      <c r="Y2463" s="9"/>
      <c r="Z2463" s="9"/>
      <c r="AA2463" s="10"/>
      <c r="AB2463" s="8">
        <f>ROUND(20,2)</f>
        <v>20</v>
      </c>
      <c r="AC2463" s="9"/>
      <c r="AD2463" s="9"/>
      <c r="AE2463" s="9"/>
      <c r="AF2463" s="10"/>
      <c r="AG2463" s="8">
        <f>ROUND(0,2)</f>
        <v>0</v>
      </c>
      <c r="AH2463" s="9"/>
      <c r="AI2463" s="9"/>
      <c r="AJ2463" s="9"/>
      <c r="AK2463" s="10"/>
    </row>
    <row r="2464" spans="1:37" x14ac:dyDescent="0.25">
      <c r="A2464" s="11"/>
      <c r="B2464" s="12"/>
      <c r="C2464" s="12"/>
      <c r="D2464" s="12"/>
      <c r="E2464" s="12"/>
      <c r="F2464" s="12"/>
      <c r="G2464" s="12"/>
      <c r="H2464" s="12"/>
      <c r="I2464" s="12"/>
      <c r="J2464" s="12"/>
      <c r="K2464" s="12"/>
      <c r="L2464" s="12"/>
      <c r="M2464" s="12"/>
      <c r="N2464" s="12"/>
      <c r="O2464" s="14"/>
      <c r="P2464" s="14"/>
      <c r="Q2464" s="14"/>
      <c r="R2464" s="14"/>
      <c r="S2464" s="14"/>
      <c r="T2464" s="14"/>
      <c r="U2464" s="14"/>
      <c r="V2464" s="15">
        <f>ROUND(40,2)</f>
        <v>40</v>
      </c>
      <c r="W2464" s="15"/>
      <c r="X2464" s="15"/>
      <c r="Y2464" s="15"/>
      <c r="Z2464" s="15"/>
      <c r="AA2464" s="15"/>
      <c r="AB2464" s="15">
        <f>ROUND(20,2)</f>
        <v>20</v>
      </c>
      <c r="AC2464" s="15"/>
      <c r="AD2464" s="15"/>
      <c r="AE2464" s="15"/>
      <c r="AF2464" s="15"/>
      <c r="AG2464" s="15">
        <f>ROUND(0,2)</f>
        <v>0</v>
      </c>
      <c r="AH2464" s="15"/>
      <c r="AI2464" s="15"/>
      <c r="AJ2464" s="15"/>
      <c r="AK2464" s="16"/>
    </row>
    <row r="2465" spans="1:37" x14ac:dyDescent="0.25">
      <c r="A2465" s="11"/>
      <c r="B2465" s="12"/>
      <c r="C2465" s="12"/>
      <c r="D2465" s="12"/>
      <c r="E2465" s="12"/>
      <c r="F2465" s="12"/>
      <c r="G2465" s="12"/>
      <c r="H2465" s="12"/>
      <c r="I2465" s="12"/>
      <c r="J2465" s="12"/>
      <c r="K2465" s="12"/>
      <c r="L2465" s="12"/>
      <c r="M2465" s="12"/>
      <c r="N2465" s="12"/>
      <c r="O2465" s="14" t="s">
        <v>40</v>
      </c>
      <c r="P2465" s="14"/>
      <c r="Q2465" s="14"/>
      <c r="R2465" s="14"/>
      <c r="S2465" s="14"/>
      <c r="T2465" s="14"/>
      <c r="U2465" s="14"/>
      <c r="V2465" s="12"/>
      <c r="W2465" s="12"/>
      <c r="X2465" s="12"/>
      <c r="Y2465" s="12"/>
      <c r="Z2465" s="12"/>
      <c r="AA2465" s="12"/>
      <c r="AB2465" s="12"/>
      <c r="AC2465" s="12"/>
      <c r="AD2465" s="12"/>
      <c r="AE2465" s="12"/>
      <c r="AF2465" s="12"/>
      <c r="AG2465" s="12"/>
      <c r="AH2465" s="12"/>
      <c r="AI2465" s="12"/>
      <c r="AJ2465" s="12"/>
      <c r="AK2465" s="24"/>
    </row>
    <row r="2466" spans="1:37" x14ac:dyDescent="0.25">
      <c r="A2466" s="2"/>
      <c r="B2466" s="3"/>
      <c r="C2466" s="3"/>
      <c r="D2466" s="3"/>
      <c r="E2466" s="3"/>
      <c r="F2466" s="4"/>
      <c r="G2466" s="2"/>
      <c r="H2466" s="3"/>
      <c r="I2466" s="3"/>
      <c r="J2466" s="3"/>
      <c r="K2466" s="3"/>
      <c r="L2466" s="3"/>
      <c r="M2466" s="3"/>
      <c r="N2466" s="4"/>
      <c r="O2466" s="2"/>
      <c r="P2466" s="3"/>
      <c r="Q2466" s="3"/>
      <c r="R2466" s="3"/>
      <c r="S2466" s="3"/>
      <c r="T2466" s="3"/>
      <c r="U2466" s="4"/>
      <c r="V2466" s="8">
        <f>ROUND(40,2)</f>
        <v>40</v>
      </c>
      <c r="W2466" s="9"/>
      <c r="X2466" s="9"/>
      <c r="Y2466" s="9"/>
      <c r="Z2466" s="9"/>
      <c r="AA2466" s="10"/>
      <c r="AB2466" s="8">
        <f>ROUND(20,2)</f>
        <v>20</v>
      </c>
      <c r="AC2466" s="9"/>
      <c r="AD2466" s="9"/>
      <c r="AE2466" s="9"/>
      <c r="AF2466" s="10"/>
      <c r="AG2466" s="8">
        <f>ROUND(0,2)</f>
        <v>0</v>
      </c>
      <c r="AH2466" s="9"/>
      <c r="AI2466" s="9"/>
      <c r="AJ2466" s="9"/>
      <c r="AK2466" s="10"/>
    </row>
    <row r="2467" spans="1:37" x14ac:dyDescent="0.25">
      <c r="A2467" s="11"/>
      <c r="B2467" s="12"/>
      <c r="C2467" s="12"/>
      <c r="D2467" s="12"/>
      <c r="E2467" s="12"/>
      <c r="F2467" s="12"/>
      <c r="G2467" s="12"/>
      <c r="H2467" s="12"/>
      <c r="I2467" s="12"/>
      <c r="J2467" s="12"/>
      <c r="K2467" s="12"/>
      <c r="L2467" s="12"/>
      <c r="M2467" s="12"/>
      <c r="N2467" s="12"/>
      <c r="O2467" s="14"/>
      <c r="P2467" s="14"/>
      <c r="Q2467" s="14"/>
      <c r="R2467" s="14"/>
      <c r="S2467" s="14"/>
      <c r="T2467" s="14"/>
      <c r="U2467" s="14"/>
      <c r="V2467" s="15">
        <f>ROUND(40,2)</f>
        <v>40</v>
      </c>
      <c r="W2467" s="15"/>
      <c r="X2467" s="15"/>
      <c r="Y2467" s="15"/>
      <c r="Z2467" s="15"/>
      <c r="AA2467" s="15"/>
      <c r="AB2467" s="15">
        <f>ROUND(20,2)</f>
        <v>20</v>
      </c>
      <c r="AC2467" s="15"/>
      <c r="AD2467" s="15"/>
      <c r="AE2467" s="15"/>
      <c r="AF2467" s="15"/>
      <c r="AG2467" s="15">
        <f>ROUND(0,2)</f>
        <v>0</v>
      </c>
      <c r="AH2467" s="15"/>
      <c r="AI2467" s="15"/>
      <c r="AJ2467" s="15"/>
      <c r="AK2467" s="16"/>
    </row>
    <row r="2468" spans="1:37" x14ac:dyDescent="0.25">
      <c r="A2468" s="11"/>
      <c r="B2468" s="12"/>
      <c r="C2468" s="12"/>
      <c r="D2468" s="12"/>
      <c r="E2468" s="12"/>
      <c r="F2468" s="12"/>
      <c r="G2468" s="12"/>
      <c r="H2468" s="12"/>
      <c r="I2468" s="12"/>
      <c r="J2468" s="12"/>
      <c r="K2468" s="12"/>
      <c r="L2468" s="12"/>
      <c r="M2468" s="12"/>
      <c r="N2468" s="12"/>
      <c r="O2468" s="14" t="s">
        <v>42</v>
      </c>
      <c r="P2468" s="14"/>
      <c r="Q2468" s="14"/>
      <c r="R2468" s="14"/>
      <c r="S2468" s="14"/>
      <c r="T2468" s="14"/>
      <c r="U2468" s="14"/>
      <c r="V2468" s="12"/>
      <c r="W2468" s="12"/>
      <c r="X2468" s="12"/>
      <c r="Y2468" s="12"/>
      <c r="Z2468" s="12"/>
      <c r="AA2468" s="12"/>
      <c r="AB2468" s="12"/>
      <c r="AC2468" s="12"/>
      <c r="AD2468" s="12"/>
      <c r="AE2468" s="12"/>
      <c r="AF2468" s="12"/>
      <c r="AG2468" s="12"/>
      <c r="AH2468" s="12"/>
      <c r="AI2468" s="12"/>
      <c r="AJ2468" s="12"/>
      <c r="AK2468" s="24"/>
    </row>
    <row r="2469" spans="1:37" x14ac:dyDescent="0.25">
      <c r="A2469" s="2"/>
      <c r="B2469" s="3"/>
      <c r="C2469" s="3"/>
      <c r="D2469" s="3"/>
      <c r="E2469" s="3"/>
      <c r="F2469" s="4"/>
      <c r="G2469" s="2"/>
      <c r="H2469" s="3"/>
      <c r="I2469" s="3"/>
      <c r="J2469" s="3"/>
      <c r="K2469" s="3"/>
      <c r="L2469" s="3"/>
      <c r="M2469" s="3"/>
      <c r="N2469" s="4"/>
      <c r="O2469" s="2"/>
      <c r="P2469" s="3"/>
      <c r="Q2469" s="3"/>
      <c r="R2469" s="3"/>
      <c r="S2469" s="3"/>
      <c r="T2469" s="3"/>
      <c r="U2469" s="4"/>
      <c r="V2469" s="8">
        <f>ROUND(40,2)</f>
        <v>40</v>
      </c>
      <c r="W2469" s="9"/>
      <c r="X2469" s="9"/>
      <c r="Y2469" s="9"/>
      <c r="Z2469" s="9"/>
      <c r="AA2469" s="10"/>
      <c r="AB2469" s="8">
        <f>ROUND(20,2)</f>
        <v>20</v>
      </c>
      <c r="AC2469" s="9"/>
      <c r="AD2469" s="9"/>
      <c r="AE2469" s="9"/>
      <c r="AF2469" s="10"/>
      <c r="AG2469" s="8">
        <f>ROUND(0,2)</f>
        <v>0</v>
      </c>
      <c r="AH2469" s="9"/>
      <c r="AI2469" s="9"/>
      <c r="AJ2469" s="9"/>
      <c r="AK2469" s="10"/>
    </row>
    <row r="2470" spans="1:37" x14ac:dyDescent="0.25">
      <c r="A2470" s="11"/>
      <c r="B2470" s="12"/>
      <c r="C2470" s="12"/>
      <c r="D2470" s="12"/>
      <c r="E2470" s="12"/>
      <c r="F2470" s="12"/>
      <c r="G2470" s="12"/>
      <c r="H2470" s="12"/>
      <c r="I2470" s="12"/>
      <c r="J2470" s="12"/>
      <c r="K2470" s="12"/>
      <c r="L2470" s="12"/>
      <c r="M2470" s="12"/>
      <c r="N2470" s="12"/>
      <c r="O2470" s="14"/>
      <c r="P2470" s="14"/>
      <c r="Q2470" s="14"/>
      <c r="R2470" s="14"/>
      <c r="S2470" s="14"/>
      <c r="T2470" s="14"/>
      <c r="U2470" s="14"/>
      <c r="V2470" s="15">
        <f>ROUND(40,2)</f>
        <v>40</v>
      </c>
      <c r="W2470" s="15"/>
      <c r="X2470" s="15"/>
      <c r="Y2470" s="15"/>
      <c r="Z2470" s="15"/>
      <c r="AA2470" s="15"/>
      <c r="AB2470" s="15">
        <f>ROUND(20,2)</f>
        <v>20</v>
      </c>
      <c r="AC2470" s="15"/>
      <c r="AD2470" s="15"/>
      <c r="AE2470" s="15"/>
      <c r="AF2470" s="15"/>
      <c r="AG2470" s="15">
        <f>ROUND(0,2)</f>
        <v>0</v>
      </c>
      <c r="AH2470" s="15"/>
      <c r="AI2470" s="15"/>
      <c r="AJ2470" s="15"/>
      <c r="AK2470" s="16"/>
    </row>
    <row r="2471" spans="1:37" x14ac:dyDescent="0.25">
      <c r="A2471" s="11"/>
      <c r="B2471" s="12"/>
      <c r="C2471" s="12"/>
      <c r="D2471" s="12"/>
      <c r="E2471" s="12"/>
      <c r="F2471" s="12"/>
      <c r="G2471" s="12"/>
      <c r="H2471" s="12"/>
      <c r="I2471" s="12"/>
      <c r="J2471" s="12"/>
      <c r="K2471" s="12"/>
      <c r="L2471" s="12"/>
      <c r="M2471" s="12"/>
      <c r="N2471" s="12"/>
      <c r="O2471" s="14" t="s">
        <v>44</v>
      </c>
      <c r="P2471" s="14"/>
      <c r="Q2471" s="14"/>
      <c r="R2471" s="14"/>
      <c r="S2471" s="14"/>
      <c r="T2471" s="14"/>
      <c r="U2471" s="14"/>
      <c r="V2471" s="12"/>
      <c r="W2471" s="12"/>
      <c r="X2471" s="12"/>
      <c r="Y2471" s="12"/>
      <c r="Z2471" s="12"/>
      <c r="AA2471" s="12"/>
      <c r="AB2471" s="12"/>
      <c r="AC2471" s="12"/>
      <c r="AD2471" s="12"/>
      <c r="AE2471" s="12"/>
      <c r="AF2471" s="12"/>
      <c r="AG2471" s="12"/>
      <c r="AH2471" s="12"/>
      <c r="AI2471" s="12"/>
      <c r="AJ2471" s="12"/>
      <c r="AK2471" s="24"/>
    </row>
    <row r="2472" spans="1:37" x14ac:dyDescent="0.25">
      <c r="A2472" s="2"/>
      <c r="B2472" s="3"/>
      <c r="C2472" s="3"/>
      <c r="D2472" s="3"/>
      <c r="E2472" s="3"/>
      <c r="F2472" s="4"/>
      <c r="G2472" s="2"/>
      <c r="H2472" s="3"/>
      <c r="I2472" s="3"/>
      <c r="J2472" s="3"/>
      <c r="K2472" s="3"/>
      <c r="L2472" s="3"/>
      <c r="M2472" s="3"/>
      <c r="N2472" s="4"/>
      <c r="O2472" s="2"/>
      <c r="P2472" s="3"/>
      <c r="Q2472" s="3"/>
      <c r="R2472" s="3"/>
      <c r="S2472" s="3"/>
      <c r="T2472" s="3"/>
      <c r="U2472" s="4"/>
      <c r="V2472" s="8">
        <f>ROUND(40,2)</f>
        <v>40</v>
      </c>
      <c r="W2472" s="9"/>
      <c r="X2472" s="9"/>
      <c r="Y2472" s="9"/>
      <c r="Z2472" s="9"/>
      <c r="AA2472" s="10"/>
      <c r="AB2472" s="8">
        <f>ROUND(20,2)</f>
        <v>20</v>
      </c>
      <c r="AC2472" s="9"/>
      <c r="AD2472" s="9"/>
      <c r="AE2472" s="9"/>
      <c r="AF2472" s="10"/>
      <c r="AG2472" s="8">
        <f>ROUND(0,2)</f>
        <v>0</v>
      </c>
      <c r="AH2472" s="9"/>
      <c r="AI2472" s="9"/>
      <c r="AJ2472" s="9"/>
      <c r="AK2472" s="10"/>
    </row>
    <row r="2473" spans="1:37" x14ac:dyDescent="0.25">
      <c r="A2473" s="11"/>
      <c r="B2473" s="12"/>
      <c r="C2473" s="12"/>
      <c r="D2473" s="12"/>
      <c r="E2473" s="12"/>
      <c r="F2473" s="12"/>
      <c r="G2473" s="12"/>
      <c r="H2473" s="12"/>
      <c r="I2473" s="12"/>
      <c r="J2473" s="12"/>
      <c r="K2473" s="12"/>
      <c r="L2473" s="12"/>
      <c r="M2473" s="12"/>
      <c r="N2473" s="12"/>
      <c r="O2473" s="14"/>
      <c r="P2473" s="14"/>
      <c r="Q2473" s="14"/>
      <c r="R2473" s="14"/>
      <c r="S2473" s="14"/>
      <c r="T2473" s="14"/>
      <c r="U2473" s="14"/>
      <c r="V2473" s="15">
        <f>ROUND(40,2)</f>
        <v>40</v>
      </c>
      <c r="W2473" s="15"/>
      <c r="X2473" s="15"/>
      <c r="Y2473" s="15"/>
      <c r="Z2473" s="15"/>
      <c r="AA2473" s="15"/>
      <c r="AB2473" s="15">
        <f>ROUND(20,2)</f>
        <v>20</v>
      </c>
      <c r="AC2473" s="15"/>
      <c r="AD2473" s="15"/>
      <c r="AE2473" s="15"/>
      <c r="AF2473" s="15"/>
      <c r="AG2473" s="15">
        <f>ROUND(0,2)</f>
        <v>0</v>
      </c>
      <c r="AH2473" s="15"/>
      <c r="AI2473" s="15"/>
      <c r="AJ2473" s="15"/>
      <c r="AK2473" s="16"/>
    </row>
    <row r="2474" spans="1:37" x14ac:dyDescent="0.25">
      <c r="A2474" s="11"/>
      <c r="B2474" s="12"/>
      <c r="C2474" s="12"/>
      <c r="D2474" s="12"/>
      <c r="E2474" s="12"/>
      <c r="F2474" s="12"/>
      <c r="G2474" s="12"/>
      <c r="H2474" s="12"/>
      <c r="I2474" s="12"/>
      <c r="J2474" s="12"/>
      <c r="K2474" s="12"/>
      <c r="L2474" s="12"/>
      <c r="M2474" s="12"/>
      <c r="N2474" s="12"/>
      <c r="O2474" s="14" t="s">
        <v>46</v>
      </c>
      <c r="P2474" s="14"/>
      <c r="Q2474" s="14"/>
      <c r="R2474" s="14"/>
      <c r="S2474" s="14"/>
      <c r="T2474" s="14"/>
      <c r="U2474" s="14"/>
      <c r="V2474" s="12"/>
      <c r="W2474" s="12"/>
      <c r="X2474" s="12"/>
      <c r="Y2474" s="12"/>
      <c r="Z2474" s="12"/>
      <c r="AA2474" s="12"/>
      <c r="AB2474" s="12"/>
      <c r="AC2474" s="12"/>
      <c r="AD2474" s="12"/>
      <c r="AE2474" s="12"/>
      <c r="AF2474" s="12"/>
      <c r="AG2474" s="12"/>
      <c r="AH2474" s="12"/>
      <c r="AI2474" s="12"/>
      <c r="AJ2474" s="12"/>
      <c r="AK2474" s="24"/>
    </row>
    <row r="2475" spans="1:37" x14ac:dyDescent="0.25">
      <c r="A2475" s="2"/>
      <c r="B2475" s="3"/>
      <c r="C2475" s="3"/>
      <c r="D2475" s="3"/>
      <c r="E2475" s="3"/>
      <c r="F2475" s="4"/>
      <c r="G2475" s="2"/>
      <c r="H2475" s="3"/>
      <c r="I2475" s="3"/>
      <c r="J2475" s="3"/>
      <c r="K2475" s="3"/>
      <c r="L2475" s="3"/>
      <c r="M2475" s="3"/>
      <c r="N2475" s="4"/>
      <c r="O2475" s="2"/>
      <c r="P2475" s="3"/>
      <c r="Q2475" s="3"/>
      <c r="R2475" s="3"/>
      <c r="S2475" s="3"/>
      <c r="T2475" s="3"/>
      <c r="U2475" s="4"/>
      <c r="V2475" s="8">
        <f>ROUND(40,2)</f>
        <v>40</v>
      </c>
      <c r="W2475" s="9"/>
      <c r="X2475" s="9"/>
      <c r="Y2475" s="9"/>
      <c r="Z2475" s="9"/>
      <c r="AA2475" s="10"/>
      <c r="AB2475" s="8">
        <f>ROUND(20,2)</f>
        <v>20</v>
      </c>
      <c r="AC2475" s="9"/>
      <c r="AD2475" s="9"/>
      <c r="AE2475" s="9"/>
      <c r="AF2475" s="10"/>
      <c r="AG2475" s="8">
        <f>ROUND(0,2)</f>
        <v>0</v>
      </c>
      <c r="AH2475" s="9"/>
      <c r="AI2475" s="9"/>
      <c r="AJ2475" s="9"/>
      <c r="AK2475" s="10"/>
    </row>
    <row r="2476" spans="1:37" x14ac:dyDescent="0.25">
      <c r="A2476" s="11"/>
      <c r="B2476" s="12"/>
      <c r="C2476" s="12"/>
      <c r="D2476" s="12"/>
      <c r="E2476" s="12"/>
      <c r="F2476" s="12"/>
      <c r="G2476" s="12"/>
      <c r="H2476" s="12"/>
      <c r="I2476" s="12"/>
      <c r="J2476" s="12"/>
      <c r="K2476" s="12"/>
      <c r="L2476" s="12"/>
      <c r="M2476" s="12"/>
      <c r="N2476" s="12"/>
      <c r="O2476" s="14"/>
      <c r="P2476" s="14"/>
      <c r="Q2476" s="14"/>
      <c r="R2476" s="14"/>
      <c r="S2476" s="14"/>
      <c r="T2476" s="14"/>
      <c r="U2476" s="14"/>
      <c r="V2476" s="15">
        <f>ROUND(40,2)</f>
        <v>40</v>
      </c>
      <c r="W2476" s="15"/>
      <c r="X2476" s="15"/>
      <c r="Y2476" s="15"/>
      <c r="Z2476" s="15"/>
      <c r="AA2476" s="15"/>
      <c r="AB2476" s="15">
        <f>ROUND(20,2)</f>
        <v>20</v>
      </c>
      <c r="AC2476" s="15"/>
      <c r="AD2476" s="15"/>
      <c r="AE2476" s="15"/>
      <c r="AF2476" s="15"/>
      <c r="AG2476" s="15">
        <f>ROUND(0,2)</f>
        <v>0</v>
      </c>
      <c r="AH2476" s="15"/>
      <c r="AI2476" s="15"/>
      <c r="AJ2476" s="15"/>
      <c r="AK2476" s="16"/>
    </row>
    <row r="2477" spans="1:37" x14ac:dyDescent="0.25">
      <c r="A2477" s="11"/>
      <c r="B2477" s="12"/>
      <c r="C2477" s="12"/>
      <c r="D2477" s="12"/>
      <c r="E2477" s="12"/>
      <c r="F2477" s="12"/>
      <c r="G2477" s="12"/>
      <c r="H2477" s="12"/>
      <c r="I2477" s="12"/>
      <c r="J2477" s="12"/>
      <c r="K2477" s="12"/>
      <c r="L2477" s="12"/>
      <c r="M2477" s="12"/>
      <c r="N2477" s="12"/>
      <c r="O2477" s="14" t="s">
        <v>52</v>
      </c>
      <c r="P2477" s="14"/>
      <c r="Q2477" s="14"/>
      <c r="R2477" s="14"/>
      <c r="S2477" s="14"/>
      <c r="T2477" s="14"/>
      <c r="U2477" s="14"/>
      <c r="V2477" s="12"/>
      <c r="W2477" s="12"/>
      <c r="X2477" s="12"/>
      <c r="Y2477" s="12"/>
      <c r="Z2477" s="12"/>
      <c r="AA2477" s="12"/>
      <c r="AB2477" s="12"/>
      <c r="AC2477" s="12"/>
      <c r="AD2477" s="12"/>
      <c r="AE2477" s="12"/>
      <c r="AF2477" s="12"/>
      <c r="AG2477" s="12"/>
      <c r="AH2477" s="12"/>
      <c r="AI2477" s="12"/>
      <c r="AJ2477" s="12"/>
      <c r="AK2477" s="24"/>
    </row>
    <row r="2478" spans="1:37" x14ac:dyDescent="0.25">
      <c r="A2478" s="2"/>
      <c r="B2478" s="3"/>
      <c r="C2478" s="3"/>
      <c r="D2478" s="3"/>
      <c r="E2478" s="3"/>
      <c r="F2478" s="4"/>
      <c r="G2478" s="2"/>
      <c r="H2478" s="3"/>
      <c r="I2478" s="3"/>
      <c r="J2478" s="3"/>
      <c r="K2478" s="3"/>
      <c r="L2478" s="3"/>
      <c r="M2478" s="3"/>
      <c r="N2478" s="4"/>
      <c r="O2478" s="2"/>
      <c r="P2478" s="3"/>
      <c r="Q2478" s="3"/>
      <c r="R2478" s="3"/>
      <c r="S2478" s="3"/>
      <c r="T2478" s="3"/>
      <c r="U2478" s="4"/>
      <c r="V2478" s="8">
        <f>ROUND(40,2)</f>
        <v>40</v>
      </c>
      <c r="W2478" s="9"/>
      <c r="X2478" s="9"/>
      <c r="Y2478" s="9"/>
      <c r="Z2478" s="9"/>
      <c r="AA2478" s="10"/>
      <c r="AB2478" s="8">
        <f>ROUND(20,2)</f>
        <v>20</v>
      </c>
      <c r="AC2478" s="9"/>
      <c r="AD2478" s="9"/>
      <c r="AE2478" s="9"/>
      <c r="AF2478" s="10"/>
      <c r="AG2478" s="8">
        <f>ROUND(0,2)</f>
        <v>0</v>
      </c>
      <c r="AH2478" s="9"/>
      <c r="AI2478" s="9"/>
      <c r="AJ2478" s="9"/>
      <c r="AK2478" s="10"/>
    </row>
    <row r="2479" spans="1:37" x14ac:dyDescent="0.25">
      <c r="A2479" s="11"/>
      <c r="B2479" s="12"/>
      <c r="C2479" s="12"/>
      <c r="D2479" s="12"/>
      <c r="E2479" s="12"/>
      <c r="F2479" s="12"/>
      <c r="G2479" s="12"/>
      <c r="H2479" s="12"/>
      <c r="I2479" s="12"/>
      <c r="J2479" s="12"/>
      <c r="K2479" s="12"/>
      <c r="L2479" s="12"/>
      <c r="M2479" s="12"/>
      <c r="N2479" s="12"/>
      <c r="O2479" s="14"/>
      <c r="P2479" s="14"/>
      <c r="Q2479" s="14"/>
      <c r="R2479" s="14"/>
      <c r="S2479" s="14"/>
      <c r="T2479" s="14"/>
      <c r="U2479" s="14"/>
      <c r="V2479" s="15">
        <f>ROUND(40,2)</f>
        <v>40</v>
      </c>
      <c r="W2479" s="15"/>
      <c r="X2479" s="15"/>
      <c r="Y2479" s="15"/>
      <c r="Z2479" s="15"/>
      <c r="AA2479" s="15"/>
      <c r="AB2479" s="15">
        <f>ROUND(20,2)</f>
        <v>20</v>
      </c>
      <c r="AC2479" s="15"/>
      <c r="AD2479" s="15"/>
      <c r="AE2479" s="15"/>
      <c r="AF2479" s="15"/>
      <c r="AG2479" s="15">
        <f>ROUND(0,2)</f>
        <v>0</v>
      </c>
      <c r="AH2479" s="15"/>
      <c r="AI2479" s="15"/>
      <c r="AJ2479" s="15"/>
      <c r="AK2479" s="16"/>
    </row>
    <row r="2480" spans="1:37" x14ac:dyDescent="0.25">
      <c r="A2480" s="11"/>
      <c r="B2480" s="12"/>
      <c r="C2480" s="12"/>
      <c r="D2480" s="12"/>
      <c r="E2480" s="12"/>
      <c r="F2480" s="12"/>
      <c r="G2480" s="12"/>
      <c r="H2480" s="12"/>
      <c r="I2480" s="12"/>
      <c r="J2480" s="12"/>
      <c r="K2480" s="12"/>
      <c r="L2480" s="12"/>
      <c r="M2480" s="12"/>
      <c r="N2480" s="12"/>
      <c r="O2480" s="14" t="s">
        <v>53</v>
      </c>
      <c r="P2480" s="14"/>
      <c r="Q2480" s="14"/>
      <c r="R2480" s="14"/>
      <c r="S2480" s="14"/>
      <c r="T2480" s="14"/>
      <c r="U2480" s="14"/>
      <c r="V2480" s="12"/>
      <c r="W2480" s="12"/>
      <c r="X2480" s="12"/>
      <c r="Y2480" s="12"/>
      <c r="Z2480" s="12"/>
      <c r="AA2480" s="12"/>
      <c r="AB2480" s="12"/>
      <c r="AC2480" s="12"/>
      <c r="AD2480" s="12"/>
      <c r="AE2480" s="12"/>
      <c r="AF2480" s="12"/>
      <c r="AG2480" s="12"/>
      <c r="AH2480" s="12"/>
      <c r="AI2480" s="12"/>
      <c r="AJ2480" s="12"/>
      <c r="AK2480" s="24"/>
    </row>
    <row r="2481" spans="1:37" x14ac:dyDescent="0.25">
      <c r="A2481" s="2"/>
      <c r="B2481" s="3"/>
      <c r="C2481" s="3"/>
      <c r="D2481" s="3"/>
      <c r="E2481" s="3"/>
      <c r="F2481" s="4"/>
      <c r="G2481" s="2"/>
      <c r="H2481" s="3"/>
      <c r="I2481" s="3"/>
      <c r="J2481" s="3"/>
      <c r="K2481" s="3"/>
      <c r="L2481" s="3"/>
      <c r="M2481" s="3"/>
      <c r="N2481" s="4"/>
      <c r="O2481" s="2"/>
      <c r="P2481" s="3"/>
      <c r="Q2481" s="3"/>
      <c r="R2481" s="3"/>
      <c r="S2481" s="3"/>
      <c r="T2481" s="3"/>
      <c r="U2481" s="4"/>
      <c r="V2481" s="8">
        <f>ROUND(40,2)</f>
        <v>40</v>
      </c>
      <c r="W2481" s="9"/>
      <c r="X2481" s="9"/>
      <c r="Y2481" s="9"/>
      <c r="Z2481" s="9"/>
      <c r="AA2481" s="10"/>
      <c r="AB2481" s="8">
        <f>ROUND(20,2)</f>
        <v>20</v>
      </c>
      <c r="AC2481" s="9"/>
      <c r="AD2481" s="9"/>
      <c r="AE2481" s="9"/>
      <c r="AF2481" s="10"/>
      <c r="AG2481" s="8">
        <f>ROUND(0,2)</f>
        <v>0</v>
      </c>
      <c r="AH2481" s="9"/>
      <c r="AI2481" s="9"/>
      <c r="AJ2481" s="9"/>
      <c r="AK2481" s="10"/>
    </row>
    <row r="2482" spans="1:37" x14ac:dyDescent="0.25">
      <c r="A2482" s="11"/>
      <c r="B2482" s="12"/>
      <c r="C2482" s="12"/>
      <c r="D2482" s="12"/>
      <c r="E2482" s="12"/>
      <c r="F2482" s="12"/>
      <c r="G2482" s="12"/>
      <c r="H2482" s="12"/>
      <c r="I2482" s="12"/>
      <c r="J2482" s="12"/>
      <c r="K2482" s="12"/>
      <c r="L2482" s="12"/>
      <c r="M2482" s="12"/>
      <c r="N2482" s="12"/>
      <c r="O2482" s="14"/>
      <c r="P2482" s="14"/>
      <c r="Q2482" s="14"/>
      <c r="R2482" s="14"/>
      <c r="S2482" s="14"/>
      <c r="T2482" s="14"/>
      <c r="U2482" s="14"/>
      <c r="V2482" s="15">
        <f>ROUND(40,2)</f>
        <v>40</v>
      </c>
      <c r="W2482" s="15"/>
      <c r="X2482" s="15"/>
      <c r="Y2482" s="15"/>
      <c r="Z2482" s="15"/>
      <c r="AA2482" s="15"/>
      <c r="AB2482" s="15">
        <f>ROUND(20,2)</f>
        <v>20</v>
      </c>
      <c r="AC2482" s="15"/>
      <c r="AD2482" s="15"/>
      <c r="AE2482" s="15"/>
      <c r="AF2482" s="15"/>
      <c r="AG2482" s="15">
        <f>ROUND(0,2)</f>
        <v>0</v>
      </c>
      <c r="AH2482" s="15"/>
      <c r="AI2482" s="15"/>
      <c r="AJ2482" s="15"/>
      <c r="AK2482" s="16"/>
    </row>
    <row r="2483" spans="1:37" x14ac:dyDescent="0.25">
      <c r="A2483" s="11"/>
      <c r="B2483" s="12"/>
      <c r="C2483" s="12"/>
      <c r="D2483" s="12"/>
      <c r="E2483" s="12"/>
      <c r="F2483" s="12"/>
      <c r="G2483" s="12"/>
      <c r="H2483" s="12"/>
      <c r="I2483" s="12"/>
      <c r="J2483" s="12"/>
      <c r="K2483" s="12"/>
      <c r="L2483" s="12"/>
      <c r="M2483" s="12"/>
      <c r="N2483" s="12"/>
      <c r="O2483" s="14" t="s">
        <v>62</v>
      </c>
      <c r="P2483" s="14"/>
      <c r="Q2483" s="14"/>
      <c r="R2483" s="14"/>
      <c r="S2483" s="14"/>
      <c r="T2483" s="14"/>
      <c r="U2483" s="14"/>
      <c r="V2483" s="12"/>
      <c r="W2483" s="12"/>
      <c r="X2483" s="12"/>
      <c r="Y2483" s="12"/>
      <c r="Z2483" s="12"/>
      <c r="AA2483" s="12"/>
      <c r="AB2483" s="12"/>
      <c r="AC2483" s="12"/>
      <c r="AD2483" s="12"/>
      <c r="AE2483" s="12"/>
      <c r="AF2483" s="12"/>
      <c r="AG2483" s="12"/>
      <c r="AH2483" s="12"/>
      <c r="AI2483" s="12"/>
      <c r="AJ2483" s="12"/>
      <c r="AK2483" s="24"/>
    </row>
    <row r="2484" spans="1:37" x14ac:dyDescent="0.25">
      <c r="A2484" s="2"/>
      <c r="B2484" s="3"/>
      <c r="C2484" s="3"/>
      <c r="D2484" s="3"/>
      <c r="E2484" s="3"/>
      <c r="F2484" s="4"/>
      <c r="G2484" s="2"/>
      <c r="H2484" s="3"/>
      <c r="I2484" s="3"/>
      <c r="J2484" s="3"/>
      <c r="K2484" s="3"/>
      <c r="L2484" s="3"/>
      <c r="M2484" s="3"/>
      <c r="N2484" s="4"/>
      <c r="O2484" s="2"/>
      <c r="P2484" s="3"/>
      <c r="Q2484" s="3"/>
      <c r="R2484" s="3"/>
      <c r="S2484" s="3"/>
      <c r="T2484" s="3"/>
      <c r="U2484" s="4"/>
      <c r="V2484" s="8">
        <f>ROUND(40,2)</f>
        <v>40</v>
      </c>
      <c r="W2484" s="9"/>
      <c r="X2484" s="9"/>
      <c r="Y2484" s="9"/>
      <c r="Z2484" s="9"/>
      <c r="AA2484" s="10"/>
      <c r="AB2484" s="8">
        <f>ROUND(20,2)</f>
        <v>20</v>
      </c>
      <c r="AC2484" s="9"/>
      <c r="AD2484" s="9"/>
      <c r="AE2484" s="9"/>
      <c r="AF2484" s="10"/>
      <c r="AG2484" s="8">
        <f>ROUND(0,2)</f>
        <v>0</v>
      </c>
      <c r="AH2484" s="9"/>
      <c r="AI2484" s="9"/>
      <c r="AJ2484" s="9"/>
      <c r="AK2484" s="10"/>
    </row>
    <row r="2485" spans="1:37" x14ac:dyDescent="0.25">
      <c r="A2485" s="11"/>
      <c r="B2485" s="12"/>
      <c r="C2485" s="12"/>
      <c r="D2485" s="12"/>
      <c r="E2485" s="12"/>
      <c r="F2485" s="12"/>
      <c r="G2485" s="12"/>
      <c r="H2485" s="12"/>
      <c r="I2485" s="12"/>
      <c r="J2485" s="12"/>
      <c r="K2485" s="12"/>
      <c r="L2485" s="12"/>
      <c r="M2485" s="12"/>
      <c r="N2485" s="12"/>
      <c r="O2485" s="14"/>
      <c r="P2485" s="14"/>
      <c r="Q2485" s="14"/>
      <c r="R2485" s="14"/>
      <c r="S2485" s="14"/>
      <c r="T2485" s="14"/>
      <c r="U2485" s="14"/>
      <c r="V2485" s="15">
        <f>ROUND(40,2)</f>
        <v>40</v>
      </c>
      <c r="W2485" s="15"/>
      <c r="X2485" s="15"/>
      <c r="Y2485" s="15"/>
      <c r="Z2485" s="15"/>
      <c r="AA2485" s="15"/>
      <c r="AB2485" s="15">
        <f>ROUND(20,2)</f>
        <v>20</v>
      </c>
      <c r="AC2485" s="15"/>
      <c r="AD2485" s="15"/>
      <c r="AE2485" s="15"/>
      <c r="AF2485" s="15"/>
      <c r="AG2485" s="15">
        <f>ROUND(0,2)</f>
        <v>0</v>
      </c>
      <c r="AH2485" s="15"/>
      <c r="AI2485" s="15"/>
      <c r="AJ2485" s="15"/>
      <c r="AK2485" s="16"/>
    </row>
    <row r="2486" spans="1:37" x14ac:dyDescent="0.25">
      <c r="A2486" s="11"/>
      <c r="B2486" s="12"/>
      <c r="C2486" s="12"/>
      <c r="D2486" s="12"/>
      <c r="E2486" s="12"/>
      <c r="F2486" s="12"/>
      <c r="G2486" s="12"/>
      <c r="H2486" s="12"/>
      <c r="I2486" s="12"/>
      <c r="J2486" s="12"/>
      <c r="K2486" s="12"/>
      <c r="L2486" s="12"/>
      <c r="M2486" s="12"/>
      <c r="N2486" s="12"/>
      <c r="O2486" s="14" t="s">
        <v>65</v>
      </c>
      <c r="P2486" s="14"/>
      <c r="Q2486" s="14"/>
      <c r="R2486" s="14"/>
      <c r="S2486" s="14"/>
      <c r="T2486" s="14"/>
      <c r="U2486" s="14"/>
      <c r="V2486" s="12"/>
      <c r="W2486" s="12"/>
      <c r="X2486" s="12"/>
      <c r="Y2486" s="12"/>
      <c r="Z2486" s="12"/>
      <c r="AA2486" s="12"/>
      <c r="AB2486" s="12"/>
      <c r="AC2486" s="12"/>
      <c r="AD2486" s="12"/>
      <c r="AE2486" s="12"/>
      <c r="AF2486" s="12"/>
      <c r="AG2486" s="12"/>
      <c r="AH2486" s="12"/>
      <c r="AI2486" s="12"/>
      <c r="AJ2486" s="12"/>
      <c r="AK2486" s="24"/>
    </row>
    <row r="2487" spans="1:37" x14ac:dyDescent="0.25">
      <c r="A2487" s="2"/>
      <c r="B2487" s="3"/>
      <c r="C2487" s="3"/>
      <c r="D2487" s="3"/>
      <c r="E2487" s="3"/>
      <c r="F2487" s="4"/>
      <c r="G2487" s="2"/>
      <c r="H2487" s="3"/>
      <c r="I2487" s="3"/>
      <c r="J2487" s="3"/>
      <c r="K2487" s="3"/>
      <c r="L2487" s="3"/>
      <c r="M2487" s="3"/>
      <c r="N2487" s="4"/>
      <c r="O2487" s="2"/>
      <c r="P2487" s="3"/>
      <c r="Q2487" s="3"/>
      <c r="R2487" s="3"/>
      <c r="S2487" s="3"/>
      <c r="T2487" s="3"/>
      <c r="U2487" s="4"/>
      <c r="V2487" s="8">
        <f>ROUND(40,2)</f>
        <v>40</v>
      </c>
      <c r="W2487" s="9"/>
      <c r="X2487" s="9"/>
      <c r="Y2487" s="9"/>
      <c r="Z2487" s="9"/>
      <c r="AA2487" s="10"/>
      <c r="AB2487" s="8">
        <f>ROUND(20,2)</f>
        <v>20</v>
      </c>
      <c r="AC2487" s="9"/>
      <c r="AD2487" s="9"/>
      <c r="AE2487" s="9"/>
      <c r="AF2487" s="10"/>
      <c r="AG2487" s="8">
        <f>ROUND(0,2)</f>
        <v>0</v>
      </c>
      <c r="AH2487" s="9"/>
      <c r="AI2487" s="9"/>
      <c r="AJ2487" s="9"/>
      <c r="AK2487" s="10"/>
    </row>
    <row r="2488" spans="1:37" x14ac:dyDescent="0.25">
      <c r="A2488" s="11"/>
      <c r="B2488" s="12"/>
      <c r="C2488" s="12"/>
      <c r="D2488" s="12"/>
      <c r="E2488" s="12"/>
      <c r="F2488" s="12"/>
      <c r="G2488" s="12"/>
      <c r="H2488" s="12"/>
      <c r="I2488" s="12"/>
      <c r="J2488" s="12"/>
      <c r="K2488" s="12"/>
      <c r="L2488" s="12"/>
      <c r="M2488" s="12"/>
      <c r="N2488" s="12"/>
      <c r="O2488" s="14"/>
      <c r="P2488" s="14"/>
      <c r="Q2488" s="14"/>
      <c r="R2488" s="14"/>
      <c r="S2488" s="14"/>
      <c r="T2488" s="14"/>
      <c r="U2488" s="14"/>
      <c r="V2488" s="15">
        <f>ROUND(40,2)</f>
        <v>40</v>
      </c>
      <c r="W2488" s="15"/>
      <c r="X2488" s="15"/>
      <c r="Y2488" s="15"/>
      <c r="Z2488" s="15"/>
      <c r="AA2488" s="15"/>
      <c r="AB2488" s="15">
        <f>ROUND(20,2)</f>
        <v>20</v>
      </c>
      <c r="AC2488" s="15"/>
      <c r="AD2488" s="15"/>
      <c r="AE2488" s="15"/>
      <c r="AF2488" s="15"/>
      <c r="AG2488" s="15">
        <f>ROUND(0,2)</f>
        <v>0</v>
      </c>
      <c r="AH2488" s="15"/>
      <c r="AI2488" s="15"/>
      <c r="AJ2488" s="15"/>
      <c r="AK2488" s="16"/>
    </row>
    <row r="2489" spans="1:37" x14ac:dyDescent="0.25">
      <c r="A2489" s="11"/>
      <c r="B2489" s="12"/>
      <c r="C2489" s="12"/>
      <c r="D2489" s="12"/>
      <c r="E2489" s="12"/>
      <c r="F2489" s="12"/>
      <c r="G2489" s="12"/>
      <c r="H2489" s="12"/>
      <c r="I2489" s="12"/>
      <c r="J2489" s="12"/>
      <c r="K2489" s="12"/>
      <c r="L2489" s="12"/>
      <c r="M2489" s="12"/>
      <c r="N2489" s="12"/>
      <c r="O2489" s="14" t="s">
        <v>66</v>
      </c>
      <c r="P2489" s="14"/>
      <c r="Q2489" s="14"/>
      <c r="R2489" s="14"/>
      <c r="S2489" s="14"/>
      <c r="T2489" s="14"/>
      <c r="U2489" s="14"/>
      <c r="V2489" s="12"/>
      <c r="W2489" s="12"/>
      <c r="X2489" s="12"/>
      <c r="Y2489" s="12"/>
      <c r="Z2489" s="12"/>
      <c r="AA2489" s="12"/>
      <c r="AB2489" s="12"/>
      <c r="AC2489" s="12"/>
      <c r="AD2489" s="12"/>
      <c r="AE2489" s="12"/>
      <c r="AF2489" s="12"/>
      <c r="AG2489" s="12"/>
      <c r="AH2489" s="12"/>
      <c r="AI2489" s="12"/>
      <c r="AJ2489" s="12"/>
      <c r="AK2489" s="24"/>
    </row>
    <row r="2490" spans="1:37" x14ac:dyDescent="0.25">
      <c r="A2490" s="2"/>
      <c r="B2490" s="3"/>
      <c r="C2490" s="3"/>
      <c r="D2490" s="3"/>
      <c r="E2490" s="3"/>
      <c r="F2490" s="4"/>
      <c r="G2490" s="2"/>
      <c r="H2490" s="3"/>
      <c r="I2490" s="3"/>
      <c r="J2490" s="3"/>
      <c r="K2490" s="3"/>
      <c r="L2490" s="3"/>
      <c r="M2490" s="3"/>
      <c r="N2490" s="4"/>
      <c r="O2490" s="2"/>
      <c r="P2490" s="3"/>
      <c r="Q2490" s="3"/>
      <c r="R2490" s="3"/>
      <c r="S2490" s="3"/>
      <c r="T2490" s="3"/>
      <c r="U2490" s="4"/>
      <c r="V2490" s="8">
        <f>ROUND(40,2)</f>
        <v>40</v>
      </c>
      <c r="W2490" s="9"/>
      <c r="X2490" s="9"/>
      <c r="Y2490" s="9"/>
      <c r="Z2490" s="9"/>
      <c r="AA2490" s="10"/>
      <c r="AB2490" s="8">
        <f>ROUND(20,2)</f>
        <v>20</v>
      </c>
      <c r="AC2490" s="9"/>
      <c r="AD2490" s="9"/>
      <c r="AE2490" s="9"/>
      <c r="AF2490" s="10"/>
      <c r="AG2490" s="8">
        <f>ROUND(0,2)</f>
        <v>0</v>
      </c>
      <c r="AH2490" s="9"/>
      <c r="AI2490" s="9"/>
      <c r="AJ2490" s="9"/>
      <c r="AK2490" s="10"/>
    </row>
    <row r="2491" spans="1:37" x14ac:dyDescent="0.25">
      <c r="A2491" s="11"/>
      <c r="B2491" s="12"/>
      <c r="C2491" s="12"/>
      <c r="D2491" s="12"/>
      <c r="E2491" s="12"/>
      <c r="F2491" s="12"/>
      <c r="G2491" s="12"/>
      <c r="H2491" s="12"/>
      <c r="I2491" s="12"/>
      <c r="J2491" s="12"/>
      <c r="K2491" s="12"/>
      <c r="L2491" s="12"/>
      <c r="M2491" s="12"/>
      <c r="N2491" s="12"/>
      <c r="O2491" s="14"/>
      <c r="P2491" s="14"/>
      <c r="Q2491" s="14"/>
      <c r="R2491" s="14"/>
      <c r="S2491" s="14"/>
      <c r="T2491" s="14"/>
      <c r="U2491" s="14"/>
      <c r="V2491" s="15">
        <f>ROUND(40,2)</f>
        <v>40</v>
      </c>
      <c r="W2491" s="15"/>
      <c r="X2491" s="15"/>
      <c r="Y2491" s="15"/>
      <c r="Z2491" s="15"/>
      <c r="AA2491" s="15"/>
      <c r="AB2491" s="15">
        <f>ROUND(20,2)</f>
        <v>20</v>
      </c>
      <c r="AC2491" s="15"/>
      <c r="AD2491" s="15"/>
      <c r="AE2491" s="15"/>
      <c r="AF2491" s="15"/>
      <c r="AG2491" s="15">
        <f>ROUND(0,2)</f>
        <v>0</v>
      </c>
      <c r="AH2491" s="15"/>
      <c r="AI2491" s="15"/>
      <c r="AJ2491" s="15"/>
      <c r="AK2491" s="16"/>
    </row>
    <row r="2492" spans="1:37" x14ac:dyDescent="0.25">
      <c r="A2492" s="11"/>
      <c r="B2492" s="12"/>
      <c r="C2492" s="12"/>
      <c r="D2492" s="12"/>
      <c r="E2492" s="12"/>
      <c r="F2492" s="12"/>
      <c r="G2492" s="12"/>
      <c r="H2492" s="12"/>
      <c r="I2492" s="12"/>
      <c r="J2492" s="12"/>
      <c r="K2492" s="12"/>
      <c r="L2492" s="12"/>
      <c r="M2492" s="12"/>
      <c r="N2492" s="12"/>
      <c r="O2492" s="14" t="s">
        <v>69</v>
      </c>
      <c r="P2492" s="14"/>
      <c r="Q2492" s="14"/>
      <c r="R2492" s="14"/>
      <c r="S2492" s="14"/>
      <c r="T2492" s="14"/>
      <c r="U2492" s="14"/>
      <c r="V2492" s="12"/>
      <c r="W2492" s="12"/>
      <c r="X2492" s="12"/>
      <c r="Y2492" s="12"/>
      <c r="Z2492" s="12"/>
      <c r="AA2492" s="12"/>
      <c r="AB2492" s="12"/>
      <c r="AC2492" s="12"/>
      <c r="AD2492" s="12"/>
      <c r="AE2492" s="12"/>
      <c r="AF2492" s="12"/>
      <c r="AG2492" s="12"/>
      <c r="AH2492" s="12"/>
      <c r="AI2492" s="12"/>
      <c r="AJ2492" s="12"/>
      <c r="AK2492" s="24"/>
    </row>
    <row r="2493" spans="1:37" x14ac:dyDescent="0.25">
      <c r="A2493" s="2"/>
      <c r="B2493" s="3"/>
      <c r="C2493" s="3"/>
      <c r="D2493" s="3"/>
      <c r="E2493" s="3"/>
      <c r="F2493" s="4"/>
      <c r="G2493" s="2"/>
      <c r="H2493" s="3"/>
      <c r="I2493" s="3"/>
      <c r="J2493" s="3"/>
      <c r="K2493" s="3"/>
      <c r="L2493" s="3"/>
      <c r="M2493" s="3"/>
      <c r="N2493" s="4"/>
      <c r="O2493" s="2"/>
      <c r="P2493" s="3"/>
      <c r="Q2493" s="3"/>
      <c r="R2493" s="3"/>
      <c r="S2493" s="3"/>
      <c r="T2493" s="3"/>
      <c r="U2493" s="4"/>
      <c r="V2493" s="8">
        <f>ROUND(40,2)</f>
        <v>40</v>
      </c>
      <c r="W2493" s="9"/>
      <c r="X2493" s="9"/>
      <c r="Y2493" s="9"/>
      <c r="Z2493" s="9"/>
      <c r="AA2493" s="10"/>
      <c r="AB2493" s="8">
        <f>ROUND(20,2)</f>
        <v>20</v>
      </c>
      <c r="AC2493" s="9"/>
      <c r="AD2493" s="9"/>
      <c r="AE2493" s="9"/>
      <c r="AF2493" s="10"/>
      <c r="AG2493" s="8">
        <f>ROUND(0,2)</f>
        <v>0</v>
      </c>
      <c r="AH2493" s="9"/>
      <c r="AI2493" s="9"/>
      <c r="AJ2493" s="9"/>
      <c r="AK2493" s="10"/>
    </row>
    <row r="2494" spans="1:37" x14ac:dyDescent="0.25">
      <c r="A2494" s="11"/>
      <c r="B2494" s="12"/>
      <c r="C2494" s="12"/>
      <c r="D2494" s="12"/>
      <c r="E2494" s="12"/>
      <c r="F2494" s="12"/>
      <c r="G2494" s="12"/>
      <c r="H2494" s="12"/>
      <c r="I2494" s="12"/>
      <c r="J2494" s="12"/>
      <c r="K2494" s="12"/>
      <c r="L2494" s="12"/>
      <c r="M2494" s="12"/>
      <c r="N2494" s="12"/>
      <c r="O2494" s="14"/>
      <c r="P2494" s="14"/>
      <c r="Q2494" s="14"/>
      <c r="R2494" s="14"/>
      <c r="S2494" s="14"/>
      <c r="T2494" s="14"/>
      <c r="U2494" s="14"/>
      <c r="V2494" s="15">
        <f>ROUND(40,2)</f>
        <v>40</v>
      </c>
      <c r="W2494" s="15"/>
      <c r="X2494" s="15"/>
      <c r="Y2494" s="15"/>
      <c r="Z2494" s="15"/>
      <c r="AA2494" s="15"/>
      <c r="AB2494" s="15">
        <f>ROUND(20,2)</f>
        <v>20</v>
      </c>
      <c r="AC2494" s="15"/>
      <c r="AD2494" s="15"/>
      <c r="AE2494" s="15"/>
      <c r="AF2494" s="15"/>
      <c r="AG2494" s="15">
        <f>ROUND(0,2)</f>
        <v>0</v>
      </c>
      <c r="AH2494" s="15"/>
      <c r="AI2494" s="15"/>
      <c r="AJ2494" s="15"/>
      <c r="AK2494" s="16"/>
    </row>
    <row r="2495" spans="1:37" x14ac:dyDescent="0.25">
      <c r="A2495" s="11"/>
      <c r="B2495" s="12"/>
      <c r="C2495" s="12"/>
      <c r="D2495" s="12"/>
      <c r="E2495" s="12"/>
      <c r="F2495" s="12"/>
      <c r="G2495" s="12"/>
      <c r="H2495" s="12"/>
      <c r="I2495" s="12"/>
      <c r="J2495" s="12"/>
      <c r="K2495" s="12"/>
      <c r="L2495" s="12"/>
      <c r="M2495" s="12"/>
      <c r="N2495" s="12"/>
      <c r="O2495" s="14" t="s">
        <v>73</v>
      </c>
      <c r="P2495" s="14"/>
      <c r="Q2495" s="14"/>
      <c r="R2495" s="14"/>
      <c r="S2495" s="14"/>
      <c r="T2495" s="14"/>
      <c r="U2495" s="14"/>
      <c r="V2495" s="12"/>
      <c r="W2495" s="12"/>
      <c r="X2495" s="12"/>
      <c r="Y2495" s="12"/>
      <c r="Z2495" s="12"/>
      <c r="AA2495" s="12"/>
      <c r="AB2495" s="12"/>
      <c r="AC2495" s="12"/>
      <c r="AD2495" s="12"/>
      <c r="AE2495" s="12"/>
      <c r="AF2495" s="12"/>
      <c r="AG2495" s="12"/>
      <c r="AH2495" s="12"/>
      <c r="AI2495" s="12"/>
      <c r="AJ2495" s="12"/>
      <c r="AK2495" s="24"/>
    </row>
    <row r="2496" spans="1:37" x14ac:dyDescent="0.25">
      <c r="A2496" s="2"/>
      <c r="B2496" s="3"/>
      <c r="C2496" s="3"/>
      <c r="D2496" s="3"/>
      <c r="E2496" s="3"/>
      <c r="F2496" s="4"/>
      <c r="G2496" s="2"/>
      <c r="H2496" s="3"/>
      <c r="I2496" s="3"/>
      <c r="J2496" s="3"/>
      <c r="K2496" s="3"/>
      <c r="L2496" s="3"/>
      <c r="M2496" s="3"/>
      <c r="N2496" s="4"/>
      <c r="O2496" s="2"/>
      <c r="P2496" s="3"/>
      <c r="Q2496" s="3"/>
      <c r="R2496" s="3"/>
      <c r="S2496" s="3"/>
      <c r="T2496" s="3"/>
      <c r="U2496" s="4"/>
      <c r="V2496" s="8">
        <f>ROUND(40,2)</f>
        <v>40</v>
      </c>
      <c r="W2496" s="9"/>
      <c r="X2496" s="9"/>
      <c r="Y2496" s="9"/>
      <c r="Z2496" s="9"/>
      <c r="AA2496" s="10"/>
      <c r="AB2496" s="8">
        <f>ROUND(20,2)</f>
        <v>20</v>
      </c>
      <c r="AC2496" s="9"/>
      <c r="AD2496" s="9"/>
      <c r="AE2496" s="9"/>
      <c r="AF2496" s="10"/>
      <c r="AG2496" s="8">
        <f>ROUND(0,2)</f>
        <v>0</v>
      </c>
      <c r="AH2496" s="9"/>
      <c r="AI2496" s="9"/>
      <c r="AJ2496" s="9"/>
      <c r="AK2496" s="10"/>
    </row>
    <row r="2497" spans="1:37" x14ac:dyDescent="0.25">
      <c r="A2497" s="11"/>
      <c r="B2497" s="12"/>
      <c r="C2497" s="12"/>
      <c r="D2497" s="12"/>
      <c r="E2497" s="12"/>
      <c r="F2497" s="12"/>
      <c r="G2497" s="12"/>
      <c r="H2497" s="12"/>
      <c r="I2497" s="12"/>
      <c r="J2497" s="12"/>
      <c r="K2497" s="12"/>
      <c r="L2497" s="12"/>
      <c r="M2497" s="12"/>
      <c r="N2497" s="12"/>
      <c r="O2497" s="14"/>
      <c r="P2497" s="14"/>
      <c r="Q2497" s="14"/>
      <c r="R2497" s="14"/>
      <c r="S2497" s="14"/>
      <c r="T2497" s="14"/>
      <c r="U2497" s="14"/>
      <c r="V2497" s="15">
        <f>ROUND(40,2)</f>
        <v>40</v>
      </c>
      <c r="W2497" s="15"/>
      <c r="X2497" s="15"/>
      <c r="Y2497" s="15"/>
      <c r="Z2497" s="15"/>
      <c r="AA2497" s="15"/>
      <c r="AB2497" s="15">
        <f>ROUND(20,2)</f>
        <v>20</v>
      </c>
      <c r="AC2497" s="15"/>
      <c r="AD2497" s="15"/>
      <c r="AE2497" s="15"/>
      <c r="AF2497" s="15"/>
      <c r="AG2497" s="15">
        <f>ROUND(0,2)</f>
        <v>0</v>
      </c>
      <c r="AH2497" s="15"/>
      <c r="AI2497" s="15"/>
      <c r="AJ2497" s="15"/>
      <c r="AK2497" s="16"/>
    </row>
    <row r="2498" spans="1:37" x14ac:dyDescent="0.25">
      <c r="A2498" s="11"/>
      <c r="B2498" s="12"/>
      <c r="C2498" s="12"/>
      <c r="D2498" s="12"/>
      <c r="E2498" s="12"/>
      <c r="F2498" s="12"/>
      <c r="G2498" s="12"/>
      <c r="H2498" s="12"/>
      <c r="I2498" s="12"/>
      <c r="J2498" s="12"/>
      <c r="K2498" s="12"/>
      <c r="L2498" s="12"/>
      <c r="M2498" s="12"/>
      <c r="N2498" s="12"/>
      <c r="O2498" s="14" t="s">
        <v>78</v>
      </c>
      <c r="P2498" s="14"/>
      <c r="Q2498" s="14"/>
      <c r="R2498" s="14"/>
      <c r="S2498" s="14"/>
      <c r="T2498" s="14"/>
      <c r="U2498" s="14"/>
      <c r="V2498" s="12"/>
      <c r="W2498" s="12"/>
      <c r="X2498" s="12"/>
      <c r="Y2498" s="12"/>
      <c r="Z2498" s="12"/>
      <c r="AA2498" s="12"/>
      <c r="AB2498" s="12"/>
      <c r="AC2498" s="12"/>
      <c r="AD2498" s="12"/>
      <c r="AE2498" s="12"/>
      <c r="AF2498" s="12"/>
      <c r="AG2498" s="12"/>
      <c r="AH2498" s="12"/>
      <c r="AI2498" s="12"/>
      <c r="AJ2498" s="12"/>
      <c r="AK2498" s="24"/>
    </row>
    <row r="2499" spans="1:37" x14ac:dyDescent="0.25">
      <c r="A2499" s="2"/>
      <c r="B2499" s="3"/>
      <c r="C2499" s="3"/>
      <c r="D2499" s="3"/>
      <c r="E2499" s="3"/>
      <c r="F2499" s="4"/>
      <c r="G2499" s="2"/>
      <c r="H2499" s="3"/>
      <c r="I2499" s="3"/>
      <c r="J2499" s="3"/>
      <c r="K2499" s="3"/>
      <c r="L2499" s="3"/>
      <c r="M2499" s="3"/>
      <c r="N2499" s="4"/>
      <c r="O2499" s="2"/>
      <c r="P2499" s="3"/>
      <c r="Q2499" s="3"/>
      <c r="R2499" s="3"/>
      <c r="S2499" s="3"/>
      <c r="T2499" s="3"/>
      <c r="U2499" s="4"/>
      <c r="V2499" s="8">
        <f>ROUND(40,2)</f>
        <v>40</v>
      </c>
      <c r="W2499" s="9"/>
      <c r="X2499" s="9"/>
      <c r="Y2499" s="9"/>
      <c r="Z2499" s="9"/>
      <c r="AA2499" s="10"/>
      <c r="AB2499" s="8">
        <f>ROUND(20,2)</f>
        <v>20</v>
      </c>
      <c r="AC2499" s="9"/>
      <c r="AD2499" s="9"/>
      <c r="AE2499" s="9"/>
      <c r="AF2499" s="10"/>
      <c r="AG2499" s="8">
        <f>ROUND(0,2)</f>
        <v>0</v>
      </c>
      <c r="AH2499" s="9"/>
      <c r="AI2499" s="9"/>
      <c r="AJ2499" s="9"/>
      <c r="AK2499" s="10"/>
    </row>
    <row r="2500" spans="1:37" x14ac:dyDescent="0.25">
      <c r="A2500" s="11"/>
      <c r="B2500" s="12"/>
      <c r="C2500" s="12"/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/>
      <c r="O2500" s="14"/>
      <c r="P2500" s="14"/>
      <c r="Q2500" s="14"/>
      <c r="R2500" s="14"/>
      <c r="S2500" s="14"/>
      <c r="T2500" s="14"/>
      <c r="U2500" s="14"/>
      <c r="V2500" s="15">
        <f>ROUND(40,2)</f>
        <v>40</v>
      </c>
      <c r="W2500" s="15"/>
      <c r="X2500" s="15"/>
      <c r="Y2500" s="15"/>
      <c r="Z2500" s="15"/>
      <c r="AA2500" s="15"/>
      <c r="AB2500" s="15">
        <f>ROUND(20,2)</f>
        <v>20</v>
      </c>
      <c r="AC2500" s="15"/>
      <c r="AD2500" s="15"/>
      <c r="AE2500" s="15"/>
      <c r="AF2500" s="15"/>
      <c r="AG2500" s="15">
        <f>ROUND(0,2)</f>
        <v>0</v>
      </c>
      <c r="AH2500" s="15"/>
      <c r="AI2500" s="15"/>
      <c r="AJ2500" s="15"/>
      <c r="AK2500" s="16"/>
    </row>
    <row r="2501" spans="1:37" x14ac:dyDescent="0.25">
      <c r="A2501" s="11"/>
      <c r="B2501" s="12"/>
      <c r="C2501" s="12"/>
      <c r="D2501" s="12"/>
      <c r="E2501" s="12"/>
      <c r="F2501" s="12"/>
      <c r="G2501" s="12"/>
      <c r="H2501" s="12"/>
      <c r="I2501" s="12"/>
      <c r="J2501" s="12"/>
      <c r="K2501" s="12"/>
      <c r="L2501" s="12"/>
      <c r="M2501" s="12"/>
      <c r="N2501" s="12"/>
      <c r="O2501" s="14" t="s">
        <v>81</v>
      </c>
      <c r="P2501" s="14"/>
      <c r="Q2501" s="14"/>
      <c r="R2501" s="14"/>
      <c r="S2501" s="14"/>
      <c r="T2501" s="14"/>
      <c r="U2501" s="14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  <c r="AG2501" s="12"/>
      <c r="AH2501" s="12"/>
      <c r="AI2501" s="12"/>
      <c r="AJ2501" s="12"/>
      <c r="AK2501" s="24"/>
    </row>
    <row r="2502" spans="1:37" x14ac:dyDescent="0.25">
      <c r="A2502" s="2"/>
      <c r="B2502" s="3"/>
      <c r="C2502" s="3"/>
      <c r="D2502" s="3"/>
      <c r="E2502" s="3"/>
      <c r="F2502" s="4"/>
      <c r="G2502" s="2"/>
      <c r="H2502" s="3"/>
      <c r="I2502" s="3"/>
      <c r="J2502" s="3"/>
      <c r="K2502" s="3"/>
      <c r="L2502" s="3"/>
      <c r="M2502" s="3"/>
      <c r="N2502" s="4"/>
      <c r="O2502" s="2"/>
      <c r="P2502" s="3"/>
      <c r="Q2502" s="3"/>
      <c r="R2502" s="3"/>
      <c r="S2502" s="3"/>
      <c r="T2502" s="3"/>
      <c r="U2502" s="4"/>
      <c r="V2502" s="8">
        <f>ROUND(40,2)</f>
        <v>40</v>
      </c>
      <c r="W2502" s="9"/>
      <c r="X2502" s="9"/>
      <c r="Y2502" s="9"/>
      <c r="Z2502" s="9"/>
      <c r="AA2502" s="10"/>
      <c r="AB2502" s="8">
        <f>ROUND(20,2)</f>
        <v>20</v>
      </c>
      <c r="AC2502" s="9"/>
      <c r="AD2502" s="9"/>
      <c r="AE2502" s="9"/>
      <c r="AF2502" s="10"/>
      <c r="AG2502" s="8">
        <f>ROUND(0,2)</f>
        <v>0</v>
      </c>
      <c r="AH2502" s="9"/>
      <c r="AI2502" s="9"/>
      <c r="AJ2502" s="9"/>
      <c r="AK2502" s="10"/>
    </row>
    <row r="2503" spans="1:37" x14ac:dyDescent="0.25">
      <c r="A2503" s="11"/>
      <c r="B2503" s="12"/>
      <c r="C2503" s="12"/>
      <c r="D2503" s="12"/>
      <c r="E2503" s="12"/>
      <c r="F2503" s="12"/>
      <c r="G2503" s="12"/>
      <c r="H2503" s="12"/>
      <c r="I2503" s="12"/>
      <c r="J2503" s="12"/>
      <c r="K2503" s="12"/>
      <c r="L2503" s="12"/>
      <c r="M2503" s="12"/>
      <c r="N2503" s="12"/>
      <c r="O2503" s="14"/>
      <c r="P2503" s="14"/>
      <c r="Q2503" s="14"/>
      <c r="R2503" s="14"/>
      <c r="S2503" s="14"/>
      <c r="T2503" s="14"/>
      <c r="U2503" s="14"/>
      <c r="V2503" s="15">
        <f>ROUND(40,2)</f>
        <v>40</v>
      </c>
      <c r="W2503" s="15"/>
      <c r="X2503" s="15"/>
      <c r="Y2503" s="15"/>
      <c r="Z2503" s="15"/>
      <c r="AA2503" s="15"/>
      <c r="AB2503" s="15">
        <f>ROUND(20,2)</f>
        <v>20</v>
      </c>
      <c r="AC2503" s="15"/>
      <c r="AD2503" s="15"/>
      <c r="AE2503" s="15"/>
      <c r="AF2503" s="15"/>
      <c r="AG2503" s="15">
        <f>ROUND(0,2)</f>
        <v>0</v>
      </c>
      <c r="AH2503" s="15"/>
      <c r="AI2503" s="15"/>
      <c r="AJ2503" s="15"/>
      <c r="AK2503" s="16"/>
    </row>
    <row r="2504" spans="1:37" x14ac:dyDescent="0.25">
      <c r="A2504" s="11"/>
      <c r="B2504" s="12"/>
      <c r="C2504" s="12"/>
      <c r="D2504" s="12"/>
      <c r="E2504" s="12"/>
      <c r="F2504" s="12"/>
      <c r="G2504" s="12"/>
      <c r="H2504" s="12"/>
      <c r="I2504" s="12"/>
      <c r="J2504" s="12"/>
      <c r="K2504" s="12"/>
      <c r="L2504" s="12"/>
      <c r="M2504" s="12"/>
      <c r="N2504" s="12"/>
      <c r="O2504" s="14" t="s">
        <v>84</v>
      </c>
      <c r="P2504" s="14"/>
      <c r="Q2504" s="14"/>
      <c r="R2504" s="14"/>
      <c r="S2504" s="14"/>
      <c r="T2504" s="14"/>
      <c r="U2504" s="14"/>
      <c r="V2504" s="12"/>
      <c r="W2504" s="12"/>
      <c r="X2504" s="12"/>
      <c r="Y2504" s="12"/>
      <c r="Z2504" s="12"/>
      <c r="AA2504" s="12"/>
      <c r="AB2504" s="12"/>
      <c r="AC2504" s="12"/>
      <c r="AD2504" s="12"/>
      <c r="AE2504" s="12"/>
      <c r="AF2504" s="12"/>
      <c r="AG2504" s="12"/>
      <c r="AH2504" s="12"/>
      <c r="AI2504" s="12"/>
      <c r="AJ2504" s="12"/>
      <c r="AK2504" s="24"/>
    </row>
    <row r="2505" spans="1:37" x14ac:dyDescent="0.25">
      <c r="A2505" s="2"/>
      <c r="B2505" s="3"/>
      <c r="C2505" s="3"/>
      <c r="D2505" s="3"/>
      <c r="E2505" s="3"/>
      <c r="F2505" s="4"/>
      <c r="G2505" s="2"/>
      <c r="H2505" s="3"/>
      <c r="I2505" s="3"/>
      <c r="J2505" s="3"/>
      <c r="K2505" s="3"/>
      <c r="L2505" s="3"/>
      <c r="M2505" s="3"/>
      <c r="N2505" s="4"/>
      <c r="O2505" s="2"/>
      <c r="P2505" s="3"/>
      <c r="Q2505" s="3"/>
      <c r="R2505" s="3"/>
      <c r="S2505" s="3"/>
      <c r="T2505" s="3"/>
      <c r="U2505" s="4"/>
      <c r="V2505" s="8">
        <f>ROUND(40,2)</f>
        <v>40</v>
      </c>
      <c r="W2505" s="9"/>
      <c r="X2505" s="9"/>
      <c r="Y2505" s="9"/>
      <c r="Z2505" s="9"/>
      <c r="AA2505" s="10"/>
      <c r="AB2505" s="8">
        <f>ROUND(20,2)</f>
        <v>20</v>
      </c>
      <c r="AC2505" s="9"/>
      <c r="AD2505" s="9"/>
      <c r="AE2505" s="9"/>
      <c r="AF2505" s="10"/>
      <c r="AG2505" s="8">
        <f>ROUND(0,2)</f>
        <v>0</v>
      </c>
      <c r="AH2505" s="9"/>
      <c r="AI2505" s="9"/>
      <c r="AJ2505" s="9"/>
      <c r="AK2505" s="10"/>
    </row>
    <row r="2506" spans="1:37" x14ac:dyDescent="0.25">
      <c r="A2506" s="11"/>
      <c r="B2506" s="12"/>
      <c r="C2506" s="12"/>
      <c r="D2506" s="12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/>
      <c r="O2506" s="14"/>
      <c r="P2506" s="14"/>
      <c r="Q2506" s="14"/>
      <c r="R2506" s="14"/>
      <c r="S2506" s="14"/>
      <c r="T2506" s="14"/>
      <c r="U2506" s="14"/>
      <c r="V2506" s="15">
        <f>ROUND(40,2)</f>
        <v>40</v>
      </c>
      <c r="W2506" s="15"/>
      <c r="X2506" s="15"/>
      <c r="Y2506" s="15"/>
      <c r="Z2506" s="15"/>
      <c r="AA2506" s="15"/>
      <c r="AB2506" s="15">
        <f>ROUND(20,2)</f>
        <v>20</v>
      </c>
      <c r="AC2506" s="15"/>
      <c r="AD2506" s="15"/>
      <c r="AE2506" s="15"/>
      <c r="AF2506" s="15"/>
      <c r="AG2506" s="15">
        <f>ROUND(0,2)</f>
        <v>0</v>
      </c>
      <c r="AH2506" s="15"/>
      <c r="AI2506" s="15"/>
      <c r="AJ2506" s="15"/>
      <c r="AK2506" s="16"/>
    </row>
    <row r="2507" spans="1:37" x14ac:dyDescent="0.25">
      <c r="A2507" s="11"/>
      <c r="B2507" s="12"/>
      <c r="C2507" s="12"/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  <c r="N2507" s="12"/>
      <c r="O2507" s="14" t="s">
        <v>86</v>
      </c>
      <c r="P2507" s="14"/>
      <c r="Q2507" s="14"/>
      <c r="R2507" s="14"/>
      <c r="S2507" s="14"/>
      <c r="T2507" s="14"/>
      <c r="U2507" s="14"/>
      <c r="V2507" s="12"/>
      <c r="W2507" s="12"/>
      <c r="X2507" s="12"/>
      <c r="Y2507" s="12"/>
      <c r="Z2507" s="12"/>
      <c r="AA2507" s="12"/>
      <c r="AB2507" s="12"/>
      <c r="AC2507" s="12"/>
      <c r="AD2507" s="12"/>
      <c r="AE2507" s="12"/>
      <c r="AF2507" s="12"/>
      <c r="AG2507" s="12"/>
      <c r="AH2507" s="12"/>
      <c r="AI2507" s="12"/>
      <c r="AJ2507" s="12"/>
      <c r="AK2507" s="24"/>
    </row>
    <row r="2508" spans="1:37" x14ac:dyDescent="0.25">
      <c r="A2508" s="2"/>
      <c r="B2508" s="3"/>
      <c r="C2508" s="3"/>
      <c r="D2508" s="3"/>
      <c r="E2508" s="3"/>
      <c r="F2508" s="4"/>
      <c r="G2508" s="2"/>
      <c r="H2508" s="3"/>
      <c r="I2508" s="3"/>
      <c r="J2508" s="3"/>
      <c r="K2508" s="3"/>
      <c r="L2508" s="3"/>
      <c r="M2508" s="3"/>
      <c r="N2508" s="4"/>
      <c r="O2508" s="2"/>
      <c r="P2508" s="3"/>
      <c r="Q2508" s="3"/>
      <c r="R2508" s="3"/>
      <c r="S2508" s="3"/>
      <c r="T2508" s="3"/>
      <c r="U2508" s="4"/>
      <c r="V2508" s="8">
        <f>ROUND(40,2)</f>
        <v>40</v>
      </c>
      <c r="W2508" s="9"/>
      <c r="X2508" s="9"/>
      <c r="Y2508" s="9"/>
      <c r="Z2508" s="9"/>
      <c r="AA2508" s="10"/>
      <c r="AB2508" s="8">
        <f>ROUND(20,2)</f>
        <v>20</v>
      </c>
      <c r="AC2508" s="9"/>
      <c r="AD2508" s="9"/>
      <c r="AE2508" s="9"/>
      <c r="AF2508" s="10"/>
      <c r="AG2508" s="8">
        <f>ROUND(0,2)</f>
        <v>0</v>
      </c>
      <c r="AH2508" s="9"/>
      <c r="AI2508" s="9"/>
      <c r="AJ2508" s="9"/>
      <c r="AK2508" s="10"/>
    </row>
    <row r="2509" spans="1:37" x14ac:dyDescent="0.25">
      <c r="A2509" s="11"/>
      <c r="B2509" s="12"/>
      <c r="C2509" s="12"/>
      <c r="D2509" s="12"/>
      <c r="E2509" s="12"/>
      <c r="F2509" s="12"/>
      <c r="G2509" s="12"/>
      <c r="H2509" s="12"/>
      <c r="I2509" s="12"/>
      <c r="J2509" s="12"/>
      <c r="K2509" s="12"/>
      <c r="L2509" s="12"/>
      <c r="M2509" s="12"/>
      <c r="N2509" s="12"/>
      <c r="O2509" s="14"/>
      <c r="P2509" s="14"/>
      <c r="Q2509" s="14"/>
      <c r="R2509" s="14"/>
      <c r="S2509" s="14"/>
      <c r="T2509" s="14"/>
      <c r="U2509" s="14"/>
      <c r="V2509" s="15">
        <f>ROUND(40,2)</f>
        <v>40</v>
      </c>
      <c r="W2509" s="15"/>
      <c r="X2509" s="15"/>
      <c r="Y2509" s="15"/>
      <c r="Z2509" s="15"/>
      <c r="AA2509" s="15"/>
      <c r="AB2509" s="15">
        <f>ROUND(20,2)</f>
        <v>20</v>
      </c>
      <c r="AC2509" s="15"/>
      <c r="AD2509" s="15"/>
      <c r="AE2509" s="15"/>
      <c r="AF2509" s="15"/>
      <c r="AG2509" s="15">
        <f>ROUND(0,2)</f>
        <v>0</v>
      </c>
      <c r="AH2509" s="15"/>
      <c r="AI2509" s="15"/>
      <c r="AJ2509" s="15"/>
      <c r="AK2509" s="16"/>
    </row>
    <row r="2510" spans="1:37" x14ac:dyDescent="0.25">
      <c r="A2510" s="11"/>
      <c r="B2510" s="12"/>
      <c r="C2510" s="12"/>
      <c r="D2510" s="12"/>
      <c r="E2510" s="12"/>
      <c r="F2510" s="12"/>
      <c r="G2510" s="12"/>
      <c r="H2510" s="12"/>
      <c r="I2510" s="12"/>
      <c r="J2510" s="12"/>
      <c r="K2510" s="12"/>
      <c r="L2510" s="12"/>
      <c r="M2510" s="12"/>
      <c r="N2510" s="12"/>
      <c r="O2510" s="14" t="s">
        <v>88</v>
      </c>
      <c r="P2510" s="14"/>
      <c r="Q2510" s="14"/>
      <c r="R2510" s="14"/>
      <c r="S2510" s="14"/>
      <c r="T2510" s="14"/>
      <c r="U2510" s="14"/>
      <c r="V2510" s="12"/>
      <c r="W2510" s="12"/>
      <c r="X2510" s="12"/>
      <c r="Y2510" s="12"/>
      <c r="Z2510" s="12"/>
      <c r="AA2510" s="12"/>
      <c r="AB2510" s="12"/>
      <c r="AC2510" s="12"/>
      <c r="AD2510" s="12"/>
      <c r="AE2510" s="12"/>
      <c r="AF2510" s="12"/>
      <c r="AG2510" s="12"/>
      <c r="AH2510" s="12"/>
      <c r="AI2510" s="12"/>
      <c r="AJ2510" s="12"/>
      <c r="AK2510" s="24"/>
    </row>
    <row r="2511" spans="1:37" x14ac:dyDescent="0.25">
      <c r="A2511" s="2"/>
      <c r="B2511" s="3"/>
      <c r="C2511" s="3"/>
      <c r="D2511" s="3"/>
      <c r="E2511" s="3"/>
      <c r="F2511" s="4"/>
      <c r="G2511" s="2"/>
      <c r="H2511" s="3"/>
      <c r="I2511" s="3"/>
      <c r="J2511" s="3"/>
      <c r="K2511" s="3"/>
      <c r="L2511" s="3"/>
      <c r="M2511" s="3"/>
      <c r="N2511" s="4"/>
      <c r="O2511" s="2"/>
      <c r="P2511" s="3"/>
      <c r="Q2511" s="3"/>
      <c r="R2511" s="3"/>
      <c r="S2511" s="3"/>
      <c r="T2511" s="3"/>
      <c r="U2511" s="4"/>
      <c r="V2511" s="8">
        <f>ROUND(40,2)</f>
        <v>40</v>
      </c>
      <c r="W2511" s="9"/>
      <c r="X2511" s="9"/>
      <c r="Y2511" s="9"/>
      <c r="Z2511" s="9"/>
      <c r="AA2511" s="10"/>
      <c r="AB2511" s="8">
        <f>ROUND(20,2)</f>
        <v>20</v>
      </c>
      <c r="AC2511" s="9"/>
      <c r="AD2511" s="9"/>
      <c r="AE2511" s="9"/>
      <c r="AF2511" s="10"/>
      <c r="AG2511" s="8">
        <f>ROUND(0,2)</f>
        <v>0</v>
      </c>
      <c r="AH2511" s="9"/>
      <c r="AI2511" s="9"/>
      <c r="AJ2511" s="9"/>
      <c r="AK2511" s="10"/>
    </row>
    <row r="2512" spans="1:37" x14ac:dyDescent="0.25">
      <c r="A2512" s="11"/>
      <c r="B2512" s="12"/>
      <c r="C2512" s="12"/>
      <c r="D2512" s="12"/>
      <c r="E2512" s="12"/>
      <c r="F2512" s="12"/>
      <c r="G2512" s="12"/>
      <c r="H2512" s="12"/>
      <c r="I2512" s="12"/>
      <c r="J2512" s="12"/>
      <c r="K2512" s="12"/>
      <c r="L2512" s="12"/>
      <c r="M2512" s="12"/>
      <c r="N2512" s="12"/>
      <c r="O2512" s="14"/>
      <c r="P2512" s="14"/>
      <c r="Q2512" s="14"/>
      <c r="R2512" s="14"/>
      <c r="S2512" s="14"/>
      <c r="T2512" s="14"/>
      <c r="U2512" s="14"/>
      <c r="V2512" s="15">
        <f>ROUND(40,2)</f>
        <v>40</v>
      </c>
      <c r="W2512" s="15"/>
      <c r="X2512" s="15"/>
      <c r="Y2512" s="15"/>
      <c r="Z2512" s="15"/>
      <c r="AA2512" s="15"/>
      <c r="AB2512" s="15">
        <f>ROUND(20,2)</f>
        <v>20</v>
      </c>
      <c r="AC2512" s="15"/>
      <c r="AD2512" s="15"/>
      <c r="AE2512" s="15"/>
      <c r="AF2512" s="15"/>
      <c r="AG2512" s="15">
        <f>ROUND(0,2)</f>
        <v>0</v>
      </c>
      <c r="AH2512" s="15"/>
      <c r="AI2512" s="15"/>
      <c r="AJ2512" s="15"/>
      <c r="AK2512" s="16"/>
    </row>
    <row r="2513" spans="1:37" x14ac:dyDescent="0.25">
      <c r="A2513" s="11"/>
      <c r="B2513" s="12"/>
      <c r="C2513" s="12"/>
      <c r="D2513" s="12"/>
      <c r="E2513" s="12"/>
      <c r="F2513" s="12"/>
      <c r="G2513" s="12"/>
      <c r="H2513" s="12"/>
      <c r="I2513" s="12"/>
      <c r="J2513" s="12"/>
      <c r="K2513" s="12"/>
      <c r="L2513" s="12"/>
      <c r="M2513" s="12"/>
      <c r="N2513" s="12"/>
      <c r="O2513" s="14" t="s">
        <v>89</v>
      </c>
      <c r="P2513" s="14"/>
      <c r="Q2513" s="14"/>
      <c r="R2513" s="14"/>
      <c r="S2513" s="14"/>
      <c r="T2513" s="14"/>
      <c r="U2513" s="14"/>
      <c r="V2513" s="12"/>
      <c r="W2513" s="12"/>
      <c r="X2513" s="12"/>
      <c r="Y2513" s="12"/>
      <c r="Z2513" s="12"/>
      <c r="AA2513" s="12"/>
      <c r="AB2513" s="12"/>
      <c r="AC2513" s="12"/>
      <c r="AD2513" s="12"/>
      <c r="AE2513" s="12"/>
      <c r="AF2513" s="12"/>
      <c r="AG2513" s="12"/>
      <c r="AH2513" s="12"/>
      <c r="AI2513" s="12"/>
      <c r="AJ2513" s="12"/>
      <c r="AK2513" s="24"/>
    </row>
    <row r="2514" spans="1:37" x14ac:dyDescent="0.25">
      <c r="A2514" s="2"/>
      <c r="B2514" s="3"/>
      <c r="C2514" s="3"/>
      <c r="D2514" s="3"/>
      <c r="E2514" s="3"/>
      <c r="F2514" s="4"/>
      <c r="G2514" s="2"/>
      <c r="H2514" s="3"/>
      <c r="I2514" s="3"/>
      <c r="J2514" s="3"/>
      <c r="K2514" s="3"/>
      <c r="L2514" s="3"/>
      <c r="M2514" s="3"/>
      <c r="N2514" s="4"/>
      <c r="O2514" s="2"/>
      <c r="P2514" s="3"/>
      <c r="Q2514" s="3"/>
      <c r="R2514" s="3"/>
      <c r="S2514" s="3"/>
      <c r="T2514" s="3"/>
      <c r="U2514" s="4"/>
      <c r="V2514" s="8">
        <f>ROUND(40,2)</f>
        <v>40</v>
      </c>
      <c r="W2514" s="9"/>
      <c r="X2514" s="9"/>
      <c r="Y2514" s="9"/>
      <c r="Z2514" s="9"/>
      <c r="AA2514" s="10"/>
      <c r="AB2514" s="8">
        <f>ROUND(20,2)</f>
        <v>20</v>
      </c>
      <c r="AC2514" s="9"/>
      <c r="AD2514" s="9"/>
      <c r="AE2514" s="9"/>
      <c r="AF2514" s="10"/>
      <c r="AG2514" s="8">
        <f>ROUND(0,2)</f>
        <v>0</v>
      </c>
      <c r="AH2514" s="9"/>
      <c r="AI2514" s="9"/>
      <c r="AJ2514" s="9"/>
      <c r="AK2514" s="10"/>
    </row>
    <row r="2515" spans="1:37" x14ac:dyDescent="0.25">
      <c r="A2515" s="11"/>
      <c r="B2515" s="12"/>
      <c r="C2515" s="12"/>
      <c r="D2515" s="12"/>
      <c r="E2515" s="12"/>
      <c r="F2515" s="12"/>
      <c r="G2515" s="12"/>
      <c r="H2515" s="12"/>
      <c r="I2515" s="12"/>
      <c r="J2515" s="12"/>
      <c r="K2515" s="12"/>
      <c r="L2515" s="12"/>
      <c r="M2515" s="12"/>
      <c r="N2515" s="12"/>
      <c r="O2515" s="14"/>
      <c r="P2515" s="14"/>
      <c r="Q2515" s="14"/>
      <c r="R2515" s="14"/>
      <c r="S2515" s="14"/>
      <c r="T2515" s="14"/>
      <c r="U2515" s="14"/>
      <c r="V2515" s="15">
        <f>ROUND(40,2)</f>
        <v>40</v>
      </c>
      <c r="W2515" s="15"/>
      <c r="X2515" s="15"/>
      <c r="Y2515" s="15"/>
      <c r="Z2515" s="15"/>
      <c r="AA2515" s="15"/>
      <c r="AB2515" s="15">
        <f>ROUND(20,2)</f>
        <v>20</v>
      </c>
      <c r="AC2515" s="15"/>
      <c r="AD2515" s="15"/>
      <c r="AE2515" s="15"/>
      <c r="AF2515" s="15"/>
      <c r="AG2515" s="15">
        <f>ROUND(0,2)</f>
        <v>0</v>
      </c>
      <c r="AH2515" s="15"/>
      <c r="AI2515" s="15"/>
      <c r="AJ2515" s="15"/>
      <c r="AK2515" s="16"/>
    </row>
    <row r="2516" spans="1:37" x14ac:dyDescent="0.25">
      <c r="A2516" s="11"/>
      <c r="B2516" s="12"/>
      <c r="C2516" s="12"/>
      <c r="D2516" s="12"/>
      <c r="E2516" s="12"/>
      <c r="F2516" s="12"/>
      <c r="G2516" s="12"/>
      <c r="H2516" s="12"/>
      <c r="I2516" s="12"/>
      <c r="J2516" s="12"/>
      <c r="K2516" s="12"/>
      <c r="L2516" s="12"/>
      <c r="M2516" s="12"/>
      <c r="N2516" s="12"/>
      <c r="O2516" s="14" t="s">
        <v>92</v>
      </c>
      <c r="P2516" s="14"/>
      <c r="Q2516" s="14"/>
      <c r="R2516" s="14"/>
      <c r="S2516" s="14"/>
      <c r="T2516" s="14"/>
      <c r="U2516" s="14"/>
      <c r="V2516" s="12"/>
      <c r="W2516" s="12"/>
      <c r="X2516" s="12"/>
      <c r="Y2516" s="12"/>
      <c r="Z2516" s="12"/>
      <c r="AA2516" s="12"/>
      <c r="AB2516" s="12"/>
      <c r="AC2516" s="12"/>
      <c r="AD2516" s="12"/>
      <c r="AE2516" s="12"/>
      <c r="AF2516" s="12"/>
      <c r="AG2516" s="12"/>
      <c r="AH2516" s="12"/>
      <c r="AI2516" s="12"/>
      <c r="AJ2516" s="12"/>
      <c r="AK2516" s="24"/>
    </row>
    <row r="2517" spans="1:37" x14ac:dyDescent="0.25">
      <c r="A2517" s="2"/>
      <c r="B2517" s="3"/>
      <c r="C2517" s="3"/>
      <c r="D2517" s="3"/>
      <c r="E2517" s="3"/>
      <c r="F2517" s="4"/>
      <c r="G2517" s="2"/>
      <c r="H2517" s="3"/>
      <c r="I2517" s="3"/>
      <c r="J2517" s="3"/>
      <c r="K2517" s="3"/>
      <c r="L2517" s="3"/>
      <c r="M2517" s="3"/>
      <c r="N2517" s="4"/>
      <c r="O2517" s="2"/>
      <c r="P2517" s="3"/>
      <c r="Q2517" s="3"/>
      <c r="R2517" s="3"/>
      <c r="S2517" s="3"/>
      <c r="T2517" s="3"/>
      <c r="U2517" s="4"/>
      <c r="V2517" s="8">
        <f>ROUND(40,2)</f>
        <v>40</v>
      </c>
      <c r="W2517" s="9"/>
      <c r="X2517" s="9"/>
      <c r="Y2517" s="9"/>
      <c r="Z2517" s="9"/>
      <c r="AA2517" s="10"/>
      <c r="AB2517" s="8">
        <f>ROUND(20,2)</f>
        <v>20</v>
      </c>
      <c r="AC2517" s="9"/>
      <c r="AD2517" s="9"/>
      <c r="AE2517" s="9"/>
      <c r="AF2517" s="10"/>
      <c r="AG2517" s="8">
        <f>ROUND(0,2)</f>
        <v>0</v>
      </c>
      <c r="AH2517" s="9"/>
      <c r="AI2517" s="9"/>
      <c r="AJ2517" s="9"/>
      <c r="AK2517" s="10"/>
    </row>
    <row r="2518" spans="1:37" x14ac:dyDescent="0.25">
      <c r="A2518" s="11"/>
      <c r="B2518" s="12"/>
      <c r="C2518" s="12"/>
      <c r="D2518" s="12"/>
      <c r="E2518" s="12"/>
      <c r="F2518" s="12"/>
      <c r="G2518" s="12"/>
      <c r="H2518" s="12"/>
      <c r="I2518" s="12"/>
      <c r="J2518" s="12"/>
      <c r="K2518" s="12"/>
      <c r="L2518" s="12"/>
      <c r="M2518" s="12"/>
      <c r="N2518" s="12"/>
      <c r="O2518" s="14"/>
      <c r="P2518" s="14"/>
      <c r="Q2518" s="14"/>
      <c r="R2518" s="14"/>
      <c r="S2518" s="14"/>
      <c r="T2518" s="14"/>
      <c r="U2518" s="14"/>
      <c r="V2518" s="15">
        <f>ROUND(40,2)</f>
        <v>40</v>
      </c>
      <c r="W2518" s="15"/>
      <c r="X2518" s="15"/>
      <c r="Y2518" s="15"/>
      <c r="Z2518" s="15"/>
      <c r="AA2518" s="15"/>
      <c r="AB2518" s="15">
        <f>ROUND(20,2)</f>
        <v>20</v>
      </c>
      <c r="AC2518" s="15"/>
      <c r="AD2518" s="15"/>
      <c r="AE2518" s="15"/>
      <c r="AF2518" s="15"/>
      <c r="AG2518" s="15">
        <f>ROUND(0,2)</f>
        <v>0</v>
      </c>
      <c r="AH2518" s="15"/>
      <c r="AI2518" s="15"/>
      <c r="AJ2518" s="15"/>
      <c r="AK2518" s="16"/>
    </row>
    <row r="2519" spans="1:37" x14ac:dyDescent="0.25">
      <c r="A2519" s="11"/>
      <c r="B2519" s="12"/>
      <c r="C2519" s="12"/>
      <c r="D2519" s="12"/>
      <c r="E2519" s="12"/>
      <c r="F2519" s="12"/>
      <c r="G2519" s="12"/>
      <c r="H2519" s="12"/>
      <c r="I2519" s="12"/>
      <c r="J2519" s="12"/>
      <c r="K2519" s="12"/>
      <c r="L2519" s="12"/>
      <c r="M2519" s="12"/>
      <c r="N2519" s="12"/>
      <c r="O2519" s="14" t="s">
        <v>94</v>
      </c>
      <c r="P2519" s="14"/>
      <c r="Q2519" s="14"/>
      <c r="R2519" s="14"/>
      <c r="S2519" s="14"/>
      <c r="T2519" s="14"/>
      <c r="U2519" s="14"/>
      <c r="V2519" s="12"/>
      <c r="W2519" s="12"/>
      <c r="X2519" s="12"/>
      <c r="Y2519" s="12"/>
      <c r="Z2519" s="12"/>
      <c r="AA2519" s="12"/>
      <c r="AB2519" s="12"/>
      <c r="AC2519" s="12"/>
      <c r="AD2519" s="12"/>
      <c r="AE2519" s="12"/>
      <c r="AF2519" s="12"/>
      <c r="AG2519" s="12"/>
      <c r="AH2519" s="12"/>
      <c r="AI2519" s="12"/>
      <c r="AJ2519" s="12"/>
      <c r="AK2519" s="24"/>
    </row>
    <row r="2520" spans="1:37" x14ac:dyDescent="0.25">
      <c r="A2520" s="2"/>
      <c r="B2520" s="3"/>
      <c r="C2520" s="3"/>
      <c r="D2520" s="3"/>
      <c r="E2520" s="3"/>
      <c r="F2520" s="4"/>
      <c r="G2520" s="2"/>
      <c r="H2520" s="3"/>
      <c r="I2520" s="3"/>
      <c r="J2520" s="3"/>
      <c r="K2520" s="3"/>
      <c r="L2520" s="3"/>
      <c r="M2520" s="3"/>
      <c r="N2520" s="4"/>
      <c r="O2520" s="2"/>
      <c r="P2520" s="3"/>
      <c r="Q2520" s="3"/>
      <c r="R2520" s="3"/>
      <c r="S2520" s="3"/>
      <c r="T2520" s="3"/>
      <c r="U2520" s="4"/>
      <c r="V2520" s="8">
        <f>ROUND(40,2)</f>
        <v>40</v>
      </c>
      <c r="W2520" s="9"/>
      <c r="X2520" s="9"/>
      <c r="Y2520" s="9"/>
      <c r="Z2520" s="9"/>
      <c r="AA2520" s="10"/>
      <c r="AB2520" s="8">
        <f>ROUND(20,2)</f>
        <v>20</v>
      </c>
      <c r="AC2520" s="9"/>
      <c r="AD2520" s="9"/>
      <c r="AE2520" s="9"/>
      <c r="AF2520" s="10"/>
      <c r="AG2520" s="8">
        <f>ROUND(0,2)</f>
        <v>0</v>
      </c>
      <c r="AH2520" s="9"/>
      <c r="AI2520" s="9"/>
      <c r="AJ2520" s="9"/>
      <c r="AK2520" s="10"/>
    </row>
    <row r="2521" spans="1:37" x14ac:dyDescent="0.25">
      <c r="A2521" s="11"/>
      <c r="B2521" s="12"/>
      <c r="C2521" s="12"/>
      <c r="D2521" s="12"/>
      <c r="E2521" s="12"/>
      <c r="F2521" s="12"/>
      <c r="G2521" s="12"/>
      <c r="H2521" s="12"/>
      <c r="I2521" s="12"/>
      <c r="J2521" s="12"/>
      <c r="K2521" s="12"/>
      <c r="L2521" s="12"/>
      <c r="M2521" s="12"/>
      <c r="N2521" s="12"/>
      <c r="O2521" s="14"/>
      <c r="P2521" s="14"/>
      <c r="Q2521" s="14"/>
      <c r="R2521" s="14"/>
      <c r="S2521" s="14"/>
      <c r="T2521" s="14"/>
      <c r="U2521" s="14"/>
      <c r="V2521" s="15">
        <f>ROUND(40,2)</f>
        <v>40</v>
      </c>
      <c r="W2521" s="15"/>
      <c r="X2521" s="15"/>
      <c r="Y2521" s="15"/>
      <c r="Z2521" s="15"/>
      <c r="AA2521" s="15"/>
      <c r="AB2521" s="15">
        <f>ROUND(20,2)</f>
        <v>20</v>
      </c>
      <c r="AC2521" s="15"/>
      <c r="AD2521" s="15"/>
      <c r="AE2521" s="15"/>
      <c r="AF2521" s="15"/>
      <c r="AG2521" s="15">
        <f>ROUND(0,2)</f>
        <v>0</v>
      </c>
      <c r="AH2521" s="15"/>
      <c r="AI2521" s="15"/>
      <c r="AJ2521" s="15"/>
      <c r="AK2521" s="16"/>
    </row>
    <row r="2522" spans="1:37" x14ac:dyDescent="0.25">
      <c r="A2522" s="11"/>
      <c r="B2522" s="12"/>
      <c r="C2522" s="12"/>
      <c r="D2522" s="12"/>
      <c r="E2522" s="12"/>
      <c r="F2522" s="12"/>
      <c r="G2522" s="12"/>
      <c r="H2522" s="12"/>
      <c r="I2522" s="12"/>
      <c r="J2522" s="12"/>
      <c r="K2522" s="12"/>
      <c r="L2522" s="12"/>
      <c r="M2522" s="12"/>
      <c r="N2522" s="12"/>
      <c r="O2522" s="14" t="s">
        <v>97</v>
      </c>
      <c r="P2522" s="14"/>
      <c r="Q2522" s="14"/>
      <c r="R2522" s="14"/>
      <c r="S2522" s="14"/>
      <c r="T2522" s="14"/>
      <c r="U2522" s="14"/>
      <c r="V2522" s="12"/>
      <c r="W2522" s="12"/>
      <c r="X2522" s="12"/>
      <c r="Y2522" s="12"/>
      <c r="Z2522" s="12"/>
      <c r="AA2522" s="12"/>
      <c r="AB2522" s="12"/>
      <c r="AC2522" s="12"/>
      <c r="AD2522" s="12"/>
      <c r="AE2522" s="12"/>
      <c r="AF2522" s="12"/>
      <c r="AG2522" s="12"/>
      <c r="AH2522" s="12"/>
      <c r="AI2522" s="12"/>
      <c r="AJ2522" s="12"/>
      <c r="AK2522" s="24"/>
    </row>
    <row r="2523" spans="1:37" x14ac:dyDescent="0.25">
      <c r="A2523" s="2"/>
      <c r="B2523" s="3"/>
      <c r="C2523" s="3"/>
      <c r="D2523" s="3"/>
      <c r="E2523" s="3"/>
      <c r="F2523" s="4"/>
      <c r="G2523" s="2"/>
      <c r="H2523" s="3"/>
      <c r="I2523" s="3"/>
      <c r="J2523" s="3"/>
      <c r="K2523" s="3"/>
      <c r="L2523" s="3"/>
      <c r="M2523" s="3"/>
      <c r="N2523" s="4"/>
      <c r="O2523" s="2"/>
      <c r="P2523" s="3"/>
      <c r="Q2523" s="3"/>
      <c r="R2523" s="3"/>
      <c r="S2523" s="3"/>
      <c r="T2523" s="3"/>
      <c r="U2523" s="4"/>
      <c r="V2523" s="8">
        <f>ROUND(40,2)</f>
        <v>40</v>
      </c>
      <c r="W2523" s="9"/>
      <c r="X2523" s="9"/>
      <c r="Y2523" s="9"/>
      <c r="Z2523" s="9"/>
      <c r="AA2523" s="10"/>
      <c r="AB2523" s="8">
        <f>ROUND(20,2)</f>
        <v>20</v>
      </c>
      <c r="AC2523" s="9"/>
      <c r="AD2523" s="9"/>
      <c r="AE2523" s="9"/>
      <c r="AF2523" s="10"/>
      <c r="AG2523" s="8">
        <f>ROUND(0,2)</f>
        <v>0</v>
      </c>
      <c r="AH2523" s="9"/>
      <c r="AI2523" s="9"/>
      <c r="AJ2523" s="9"/>
      <c r="AK2523" s="10"/>
    </row>
    <row r="2524" spans="1:37" x14ac:dyDescent="0.25">
      <c r="A2524" s="11"/>
      <c r="B2524" s="12"/>
      <c r="C2524" s="12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4"/>
      <c r="P2524" s="14"/>
      <c r="Q2524" s="14"/>
      <c r="R2524" s="14"/>
      <c r="S2524" s="14"/>
      <c r="T2524" s="14"/>
      <c r="U2524" s="14"/>
      <c r="V2524" s="15">
        <f>ROUND(40,2)</f>
        <v>40</v>
      </c>
      <c r="W2524" s="15"/>
      <c r="X2524" s="15"/>
      <c r="Y2524" s="15"/>
      <c r="Z2524" s="15"/>
      <c r="AA2524" s="15"/>
      <c r="AB2524" s="15">
        <f>ROUND(20,2)</f>
        <v>20</v>
      </c>
      <c r="AC2524" s="15"/>
      <c r="AD2524" s="15"/>
      <c r="AE2524" s="15"/>
      <c r="AF2524" s="15"/>
      <c r="AG2524" s="15">
        <f>ROUND(0,2)</f>
        <v>0</v>
      </c>
      <c r="AH2524" s="15"/>
      <c r="AI2524" s="15"/>
      <c r="AJ2524" s="15"/>
      <c r="AK2524" s="16"/>
    </row>
    <row r="2525" spans="1:37" x14ac:dyDescent="0.25">
      <c r="A2525" s="20"/>
      <c r="B2525" s="21"/>
      <c r="C2525" s="21"/>
      <c r="D2525" s="21"/>
      <c r="E2525" s="21"/>
      <c r="F2525" s="21"/>
      <c r="G2525" s="21" t="s">
        <v>106</v>
      </c>
      <c r="H2525" s="21"/>
      <c r="I2525" s="21"/>
      <c r="J2525" s="21"/>
      <c r="K2525" s="21"/>
      <c r="L2525" s="21"/>
      <c r="M2525" s="21"/>
      <c r="N2525" s="21"/>
      <c r="O2525" s="21"/>
      <c r="P2525" s="21"/>
      <c r="Q2525" s="21"/>
      <c r="R2525" s="21"/>
      <c r="S2525" s="21"/>
      <c r="T2525" s="21"/>
      <c r="U2525" s="21"/>
      <c r="V2525" s="21"/>
      <c r="W2525" s="21"/>
      <c r="X2525" s="21"/>
      <c r="Y2525" s="21"/>
      <c r="Z2525" s="21"/>
      <c r="AA2525" s="21"/>
      <c r="AB2525" s="21"/>
      <c r="AC2525" s="21"/>
      <c r="AD2525" s="21"/>
      <c r="AE2525" s="21"/>
      <c r="AF2525" s="21"/>
      <c r="AG2525" s="21"/>
      <c r="AH2525" s="21"/>
      <c r="AI2525" s="21"/>
      <c r="AJ2525" s="21"/>
      <c r="AK2525" s="22"/>
    </row>
    <row r="2526" spans="1:37" x14ac:dyDescent="0.25">
      <c r="A2526" s="11"/>
      <c r="B2526" s="12"/>
      <c r="C2526" s="12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4" t="s">
        <v>34</v>
      </c>
      <c r="P2526" s="14"/>
      <c r="Q2526" s="14"/>
      <c r="R2526" s="14"/>
      <c r="S2526" s="14"/>
      <c r="T2526" s="14"/>
      <c r="U2526" s="14"/>
      <c r="V2526" s="12"/>
      <c r="W2526" s="12"/>
      <c r="X2526" s="12"/>
      <c r="Y2526" s="12"/>
      <c r="Z2526" s="12"/>
      <c r="AA2526" s="12"/>
      <c r="AB2526" s="12"/>
      <c r="AC2526" s="12"/>
      <c r="AD2526" s="12"/>
      <c r="AE2526" s="12"/>
      <c r="AF2526" s="12"/>
      <c r="AG2526" s="12"/>
      <c r="AH2526" s="12"/>
      <c r="AI2526" s="12"/>
      <c r="AJ2526" s="12"/>
      <c r="AK2526" s="24"/>
    </row>
    <row r="2527" spans="1:37" x14ac:dyDescent="0.25">
      <c r="A2527" s="2"/>
      <c r="B2527" s="3"/>
      <c r="C2527" s="3"/>
      <c r="D2527" s="3"/>
      <c r="E2527" s="3"/>
      <c r="F2527" s="4"/>
      <c r="G2527" s="2"/>
      <c r="H2527" s="3"/>
      <c r="I2527" s="3"/>
      <c r="J2527" s="3"/>
      <c r="K2527" s="3"/>
      <c r="L2527" s="3"/>
      <c r="M2527" s="3"/>
      <c r="N2527" s="4"/>
      <c r="O2527" s="2"/>
      <c r="P2527" s="3"/>
      <c r="Q2527" s="3"/>
      <c r="R2527" s="3"/>
      <c r="S2527" s="3"/>
      <c r="T2527" s="3"/>
      <c r="U2527" s="4"/>
      <c r="V2527" s="8">
        <f>ROUND(8,2)</f>
        <v>8</v>
      </c>
      <c r="W2527" s="9"/>
      <c r="X2527" s="9"/>
      <c r="Y2527" s="9"/>
      <c r="Z2527" s="9"/>
      <c r="AA2527" s="10"/>
      <c r="AB2527" s="8">
        <f>ROUND(6,2)</f>
        <v>6</v>
      </c>
      <c r="AC2527" s="9"/>
      <c r="AD2527" s="9"/>
      <c r="AE2527" s="9"/>
      <c r="AF2527" s="10"/>
      <c r="AG2527" s="8">
        <f>ROUND(0,2)</f>
        <v>0</v>
      </c>
      <c r="AH2527" s="9"/>
      <c r="AI2527" s="9"/>
      <c r="AJ2527" s="9"/>
      <c r="AK2527" s="10"/>
    </row>
    <row r="2528" spans="1:37" x14ac:dyDescent="0.25">
      <c r="A2528" s="11"/>
      <c r="B2528" s="12"/>
      <c r="C2528" s="12"/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/>
      <c r="O2528" s="14"/>
      <c r="P2528" s="14"/>
      <c r="Q2528" s="14"/>
      <c r="R2528" s="14"/>
      <c r="S2528" s="14"/>
      <c r="T2528" s="14"/>
      <c r="U2528" s="14"/>
      <c r="V2528" s="15">
        <f>ROUND(8,2)</f>
        <v>8</v>
      </c>
      <c r="W2528" s="15"/>
      <c r="X2528" s="15"/>
      <c r="Y2528" s="15"/>
      <c r="Z2528" s="15"/>
      <c r="AA2528" s="15"/>
      <c r="AB2528" s="15">
        <f>ROUND(6,2)</f>
        <v>6</v>
      </c>
      <c r="AC2528" s="15"/>
      <c r="AD2528" s="15"/>
      <c r="AE2528" s="15"/>
      <c r="AF2528" s="15"/>
      <c r="AG2528" s="15">
        <f>ROUND(0,2)</f>
        <v>0</v>
      </c>
      <c r="AH2528" s="15"/>
      <c r="AI2528" s="15"/>
      <c r="AJ2528" s="15"/>
      <c r="AK2528" s="16"/>
    </row>
    <row r="2529" spans="1:37" x14ac:dyDescent="0.25">
      <c r="A2529" s="11"/>
      <c r="B2529" s="12"/>
      <c r="C2529" s="12"/>
      <c r="D2529" s="12"/>
      <c r="E2529" s="12"/>
      <c r="F2529" s="12"/>
      <c r="G2529" s="12"/>
      <c r="H2529" s="12"/>
      <c r="I2529" s="12"/>
      <c r="J2529" s="12"/>
      <c r="K2529" s="12"/>
      <c r="L2529" s="12"/>
      <c r="M2529" s="12"/>
      <c r="N2529" s="12"/>
      <c r="O2529" s="14" t="s">
        <v>40</v>
      </c>
      <c r="P2529" s="14"/>
      <c r="Q2529" s="14"/>
      <c r="R2529" s="14"/>
      <c r="S2529" s="14"/>
      <c r="T2529" s="14"/>
      <c r="U2529" s="14"/>
      <c r="V2529" s="12"/>
      <c r="W2529" s="12"/>
      <c r="X2529" s="12"/>
      <c r="Y2529" s="12"/>
      <c r="Z2529" s="12"/>
      <c r="AA2529" s="12"/>
      <c r="AB2529" s="12"/>
      <c r="AC2529" s="12"/>
      <c r="AD2529" s="12"/>
      <c r="AE2529" s="12"/>
      <c r="AF2529" s="12"/>
      <c r="AG2529" s="12"/>
      <c r="AH2529" s="12"/>
      <c r="AI2529" s="12"/>
      <c r="AJ2529" s="12"/>
      <c r="AK2529" s="24"/>
    </row>
    <row r="2530" spans="1:37" x14ac:dyDescent="0.25">
      <c r="A2530" s="2"/>
      <c r="B2530" s="3"/>
      <c r="C2530" s="3"/>
      <c r="D2530" s="3"/>
      <c r="E2530" s="3"/>
      <c r="F2530" s="4"/>
      <c r="G2530" s="2"/>
      <c r="H2530" s="3"/>
      <c r="I2530" s="3"/>
      <c r="J2530" s="3"/>
      <c r="K2530" s="3"/>
      <c r="L2530" s="3"/>
      <c r="M2530" s="3"/>
      <c r="N2530" s="4"/>
      <c r="O2530" s="2"/>
      <c r="P2530" s="3"/>
      <c r="Q2530" s="3"/>
      <c r="R2530" s="3"/>
      <c r="S2530" s="3"/>
      <c r="T2530" s="3"/>
      <c r="U2530" s="4"/>
      <c r="V2530" s="8">
        <f>ROUND(16,2)</f>
        <v>16</v>
      </c>
      <c r="W2530" s="9"/>
      <c r="X2530" s="9"/>
      <c r="Y2530" s="9"/>
      <c r="Z2530" s="9"/>
      <c r="AA2530" s="10"/>
      <c r="AB2530" s="8">
        <f>ROUND(12,2)</f>
        <v>12</v>
      </c>
      <c r="AC2530" s="9"/>
      <c r="AD2530" s="9"/>
      <c r="AE2530" s="9"/>
      <c r="AF2530" s="10"/>
      <c r="AG2530" s="8">
        <f>ROUND(0,2)</f>
        <v>0</v>
      </c>
      <c r="AH2530" s="9"/>
      <c r="AI2530" s="9"/>
      <c r="AJ2530" s="9"/>
      <c r="AK2530" s="10"/>
    </row>
    <row r="2531" spans="1:37" x14ac:dyDescent="0.25">
      <c r="A2531" s="11"/>
      <c r="B2531" s="12"/>
      <c r="C2531" s="12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  <c r="O2531" s="14"/>
      <c r="P2531" s="14"/>
      <c r="Q2531" s="14"/>
      <c r="R2531" s="14"/>
      <c r="S2531" s="14"/>
      <c r="T2531" s="14"/>
      <c r="U2531" s="14"/>
      <c r="V2531" s="15">
        <f>ROUND(16,2)</f>
        <v>16</v>
      </c>
      <c r="W2531" s="15"/>
      <c r="X2531" s="15"/>
      <c r="Y2531" s="15"/>
      <c r="Z2531" s="15"/>
      <c r="AA2531" s="15"/>
      <c r="AB2531" s="15">
        <f>ROUND(12,2)</f>
        <v>12</v>
      </c>
      <c r="AC2531" s="15"/>
      <c r="AD2531" s="15"/>
      <c r="AE2531" s="15"/>
      <c r="AF2531" s="15"/>
      <c r="AG2531" s="15">
        <f>ROUND(0,2)</f>
        <v>0</v>
      </c>
      <c r="AH2531" s="15"/>
      <c r="AI2531" s="15"/>
      <c r="AJ2531" s="15"/>
      <c r="AK2531" s="16"/>
    </row>
    <row r="2532" spans="1:37" x14ac:dyDescent="0.25">
      <c r="A2532" s="11"/>
      <c r="B2532" s="12"/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4" t="s">
        <v>42</v>
      </c>
      <c r="P2532" s="14"/>
      <c r="Q2532" s="14"/>
      <c r="R2532" s="14"/>
      <c r="S2532" s="14"/>
      <c r="T2532" s="14"/>
      <c r="U2532" s="14"/>
      <c r="V2532" s="12"/>
      <c r="W2532" s="12"/>
      <c r="X2532" s="12"/>
      <c r="Y2532" s="12"/>
      <c r="Z2532" s="12"/>
      <c r="AA2532" s="12"/>
      <c r="AB2532" s="12"/>
      <c r="AC2532" s="12"/>
      <c r="AD2532" s="12"/>
      <c r="AE2532" s="12"/>
      <c r="AF2532" s="12"/>
      <c r="AG2532" s="12"/>
      <c r="AH2532" s="12"/>
      <c r="AI2532" s="12"/>
      <c r="AJ2532" s="12"/>
      <c r="AK2532" s="24"/>
    </row>
    <row r="2533" spans="1:37" x14ac:dyDescent="0.25">
      <c r="A2533" s="2"/>
      <c r="B2533" s="3"/>
      <c r="C2533" s="3"/>
      <c r="D2533" s="3"/>
      <c r="E2533" s="3"/>
      <c r="F2533" s="4"/>
      <c r="G2533" s="2"/>
      <c r="H2533" s="3"/>
      <c r="I2533" s="3"/>
      <c r="J2533" s="3"/>
      <c r="K2533" s="3"/>
      <c r="L2533" s="3"/>
      <c r="M2533" s="3"/>
      <c r="N2533" s="4"/>
      <c r="O2533" s="2"/>
      <c r="P2533" s="3"/>
      <c r="Q2533" s="3"/>
      <c r="R2533" s="3"/>
      <c r="S2533" s="3"/>
      <c r="T2533" s="3"/>
      <c r="U2533" s="4"/>
      <c r="V2533" s="8">
        <f>ROUND(8,2)</f>
        <v>8</v>
      </c>
      <c r="W2533" s="9"/>
      <c r="X2533" s="9"/>
      <c r="Y2533" s="9"/>
      <c r="Z2533" s="9"/>
      <c r="AA2533" s="10"/>
      <c r="AB2533" s="8">
        <f>ROUND(6,2)</f>
        <v>6</v>
      </c>
      <c r="AC2533" s="9"/>
      <c r="AD2533" s="9"/>
      <c r="AE2533" s="9"/>
      <c r="AF2533" s="10"/>
      <c r="AG2533" s="8">
        <f>ROUND(0,2)</f>
        <v>0</v>
      </c>
      <c r="AH2533" s="9"/>
      <c r="AI2533" s="9"/>
      <c r="AJ2533" s="9"/>
      <c r="AK2533" s="10"/>
    </row>
    <row r="2534" spans="1:37" x14ac:dyDescent="0.25">
      <c r="A2534" s="11"/>
      <c r="B2534" s="12"/>
      <c r="C2534" s="12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  <c r="O2534" s="14"/>
      <c r="P2534" s="14"/>
      <c r="Q2534" s="14"/>
      <c r="R2534" s="14"/>
      <c r="S2534" s="14"/>
      <c r="T2534" s="14"/>
      <c r="U2534" s="14"/>
      <c r="V2534" s="15">
        <f>ROUND(8,2)</f>
        <v>8</v>
      </c>
      <c r="W2534" s="15"/>
      <c r="X2534" s="15"/>
      <c r="Y2534" s="15"/>
      <c r="Z2534" s="15"/>
      <c r="AA2534" s="15"/>
      <c r="AB2534" s="15">
        <f>ROUND(6,2)</f>
        <v>6</v>
      </c>
      <c r="AC2534" s="15"/>
      <c r="AD2534" s="15"/>
      <c r="AE2534" s="15"/>
      <c r="AF2534" s="15"/>
      <c r="AG2534" s="15">
        <f>ROUND(0,2)</f>
        <v>0</v>
      </c>
      <c r="AH2534" s="15"/>
      <c r="AI2534" s="15"/>
      <c r="AJ2534" s="15"/>
      <c r="AK2534" s="16"/>
    </row>
    <row r="2535" spans="1:37" x14ac:dyDescent="0.25">
      <c r="A2535" s="11"/>
      <c r="B2535" s="12"/>
      <c r="C2535" s="12"/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/>
      <c r="O2535" s="14" t="s">
        <v>44</v>
      </c>
      <c r="P2535" s="14"/>
      <c r="Q2535" s="14"/>
      <c r="R2535" s="14"/>
      <c r="S2535" s="14"/>
      <c r="T2535" s="14"/>
      <c r="U2535" s="14"/>
      <c r="V2535" s="12"/>
      <c r="W2535" s="12"/>
      <c r="X2535" s="12"/>
      <c r="Y2535" s="12"/>
      <c r="Z2535" s="12"/>
      <c r="AA2535" s="12"/>
      <c r="AB2535" s="12"/>
      <c r="AC2535" s="12"/>
      <c r="AD2535" s="12"/>
      <c r="AE2535" s="12"/>
      <c r="AF2535" s="12"/>
      <c r="AG2535" s="12"/>
      <c r="AH2535" s="12"/>
      <c r="AI2535" s="12"/>
      <c r="AJ2535" s="12"/>
      <c r="AK2535" s="24"/>
    </row>
    <row r="2536" spans="1:37" x14ac:dyDescent="0.25">
      <c r="A2536" s="2"/>
      <c r="B2536" s="3"/>
      <c r="C2536" s="3"/>
      <c r="D2536" s="3"/>
      <c r="E2536" s="3"/>
      <c r="F2536" s="4"/>
      <c r="G2536" s="2"/>
      <c r="H2536" s="3"/>
      <c r="I2536" s="3"/>
      <c r="J2536" s="3"/>
      <c r="K2536" s="3"/>
      <c r="L2536" s="3"/>
      <c r="M2536" s="3"/>
      <c r="N2536" s="4"/>
      <c r="O2536" s="2"/>
      <c r="P2536" s="3"/>
      <c r="Q2536" s="3"/>
      <c r="R2536" s="3"/>
      <c r="S2536" s="3"/>
      <c r="T2536" s="3"/>
      <c r="U2536" s="4"/>
      <c r="V2536" s="8">
        <f>ROUND(8.75,2)</f>
        <v>8.75</v>
      </c>
      <c r="W2536" s="9"/>
      <c r="X2536" s="9"/>
      <c r="Y2536" s="9"/>
      <c r="Z2536" s="9"/>
      <c r="AA2536" s="10"/>
      <c r="AB2536" s="8">
        <f>ROUND(6.5625,2)</f>
        <v>6.56</v>
      </c>
      <c r="AC2536" s="9"/>
      <c r="AD2536" s="9"/>
      <c r="AE2536" s="9"/>
      <c r="AF2536" s="10"/>
      <c r="AG2536" s="8">
        <f>ROUND(0,2)</f>
        <v>0</v>
      </c>
      <c r="AH2536" s="9"/>
      <c r="AI2536" s="9"/>
      <c r="AJ2536" s="9"/>
      <c r="AK2536" s="10"/>
    </row>
    <row r="2537" spans="1:37" x14ac:dyDescent="0.25">
      <c r="A2537" s="11"/>
      <c r="B2537" s="12"/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  <c r="O2537" s="14"/>
      <c r="P2537" s="14"/>
      <c r="Q2537" s="14"/>
      <c r="R2537" s="14"/>
      <c r="S2537" s="14"/>
      <c r="T2537" s="14"/>
      <c r="U2537" s="14"/>
      <c r="V2537" s="15">
        <f>ROUND(8.75,2)</f>
        <v>8.75</v>
      </c>
      <c r="W2537" s="15"/>
      <c r="X2537" s="15"/>
      <c r="Y2537" s="15"/>
      <c r="Z2537" s="15"/>
      <c r="AA2537" s="15"/>
      <c r="AB2537" s="15">
        <f>ROUND(6.5625,2)</f>
        <v>6.56</v>
      </c>
      <c r="AC2537" s="15"/>
      <c r="AD2537" s="15"/>
      <c r="AE2537" s="15"/>
      <c r="AF2537" s="15"/>
      <c r="AG2537" s="15">
        <f>ROUND(0,2)</f>
        <v>0</v>
      </c>
      <c r="AH2537" s="15"/>
      <c r="AI2537" s="15"/>
      <c r="AJ2537" s="15"/>
      <c r="AK2537" s="16"/>
    </row>
    <row r="2538" spans="1:37" x14ac:dyDescent="0.25">
      <c r="A2538" s="11"/>
      <c r="B2538" s="12"/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  <c r="O2538" s="14" t="s">
        <v>46</v>
      </c>
      <c r="P2538" s="14"/>
      <c r="Q2538" s="14"/>
      <c r="R2538" s="14"/>
      <c r="S2538" s="14"/>
      <c r="T2538" s="14"/>
      <c r="U2538" s="14"/>
      <c r="V2538" s="12"/>
      <c r="W2538" s="12"/>
      <c r="X2538" s="12"/>
      <c r="Y2538" s="12"/>
      <c r="Z2538" s="12"/>
      <c r="AA2538" s="12"/>
      <c r="AB2538" s="12"/>
      <c r="AC2538" s="12"/>
      <c r="AD2538" s="12"/>
      <c r="AE2538" s="12"/>
      <c r="AF2538" s="12"/>
      <c r="AG2538" s="12"/>
      <c r="AH2538" s="12"/>
      <c r="AI2538" s="12"/>
      <c r="AJ2538" s="12"/>
      <c r="AK2538" s="24"/>
    </row>
    <row r="2539" spans="1:37" x14ac:dyDescent="0.25">
      <c r="A2539" s="2"/>
      <c r="B2539" s="3"/>
      <c r="C2539" s="3"/>
      <c r="D2539" s="3"/>
      <c r="E2539" s="3"/>
      <c r="F2539" s="4"/>
      <c r="G2539" s="2"/>
      <c r="H2539" s="3"/>
      <c r="I2539" s="3"/>
      <c r="J2539" s="3"/>
      <c r="K2539" s="3"/>
      <c r="L2539" s="3"/>
      <c r="M2539" s="3"/>
      <c r="N2539" s="4"/>
      <c r="O2539" s="2"/>
      <c r="P2539" s="3"/>
      <c r="Q2539" s="3"/>
      <c r="R2539" s="3"/>
      <c r="S2539" s="3"/>
      <c r="T2539" s="3"/>
      <c r="U2539" s="4"/>
      <c r="V2539" s="8">
        <f>ROUND(8,2)</f>
        <v>8</v>
      </c>
      <c r="W2539" s="9"/>
      <c r="X2539" s="9"/>
      <c r="Y2539" s="9"/>
      <c r="Z2539" s="9"/>
      <c r="AA2539" s="10"/>
      <c r="AB2539" s="8">
        <f>ROUND(6,2)</f>
        <v>6</v>
      </c>
      <c r="AC2539" s="9"/>
      <c r="AD2539" s="9"/>
      <c r="AE2539" s="9"/>
      <c r="AF2539" s="10"/>
      <c r="AG2539" s="8">
        <f>ROUND(0,2)</f>
        <v>0</v>
      </c>
      <c r="AH2539" s="9"/>
      <c r="AI2539" s="9"/>
      <c r="AJ2539" s="9"/>
      <c r="AK2539" s="10"/>
    </row>
    <row r="2540" spans="1:37" x14ac:dyDescent="0.25">
      <c r="A2540" s="11"/>
      <c r="B2540" s="12"/>
      <c r="C2540" s="12"/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  <c r="O2540" s="14"/>
      <c r="P2540" s="14"/>
      <c r="Q2540" s="14"/>
      <c r="R2540" s="14"/>
      <c r="S2540" s="14"/>
      <c r="T2540" s="14"/>
      <c r="U2540" s="14"/>
      <c r="V2540" s="15">
        <f>ROUND(8,2)</f>
        <v>8</v>
      </c>
      <c r="W2540" s="15"/>
      <c r="X2540" s="15"/>
      <c r="Y2540" s="15"/>
      <c r="Z2540" s="15"/>
      <c r="AA2540" s="15"/>
      <c r="AB2540" s="15">
        <f>ROUND(6,2)</f>
        <v>6</v>
      </c>
      <c r="AC2540" s="15"/>
      <c r="AD2540" s="15"/>
      <c r="AE2540" s="15"/>
      <c r="AF2540" s="15"/>
      <c r="AG2540" s="15">
        <f>ROUND(0,2)</f>
        <v>0</v>
      </c>
      <c r="AH2540" s="15"/>
      <c r="AI2540" s="15"/>
      <c r="AJ2540" s="15"/>
      <c r="AK2540" s="16"/>
    </row>
    <row r="2541" spans="1:37" x14ac:dyDescent="0.25">
      <c r="A2541" s="11"/>
      <c r="B2541" s="12"/>
      <c r="C2541" s="12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  <c r="O2541" s="14" t="s">
        <v>52</v>
      </c>
      <c r="P2541" s="14"/>
      <c r="Q2541" s="14"/>
      <c r="R2541" s="14"/>
      <c r="S2541" s="14"/>
      <c r="T2541" s="14"/>
      <c r="U2541" s="14"/>
      <c r="V2541" s="12"/>
      <c r="W2541" s="12"/>
      <c r="X2541" s="12"/>
      <c r="Y2541" s="12"/>
      <c r="Z2541" s="12"/>
      <c r="AA2541" s="12"/>
      <c r="AB2541" s="12"/>
      <c r="AC2541" s="12"/>
      <c r="AD2541" s="12"/>
      <c r="AE2541" s="12"/>
      <c r="AF2541" s="12"/>
      <c r="AG2541" s="12"/>
      <c r="AH2541" s="12"/>
      <c r="AI2541" s="12"/>
      <c r="AJ2541" s="12"/>
      <c r="AK2541" s="24"/>
    </row>
    <row r="2542" spans="1:37" x14ac:dyDescent="0.25">
      <c r="A2542" s="2"/>
      <c r="B2542" s="3"/>
      <c r="C2542" s="3"/>
      <c r="D2542" s="3"/>
      <c r="E2542" s="3"/>
      <c r="F2542" s="4"/>
      <c r="G2542" s="2"/>
      <c r="H2542" s="3"/>
      <c r="I2542" s="3"/>
      <c r="J2542" s="3"/>
      <c r="K2542" s="3"/>
      <c r="L2542" s="3"/>
      <c r="M2542" s="3"/>
      <c r="N2542" s="4"/>
      <c r="O2542" s="2"/>
      <c r="P2542" s="3"/>
      <c r="Q2542" s="3"/>
      <c r="R2542" s="3"/>
      <c r="S2542" s="3"/>
      <c r="T2542" s="3"/>
      <c r="U2542" s="4"/>
      <c r="V2542" s="8">
        <f>ROUND(12,2)</f>
        <v>12</v>
      </c>
      <c r="W2542" s="9"/>
      <c r="X2542" s="9"/>
      <c r="Y2542" s="9"/>
      <c r="Z2542" s="9"/>
      <c r="AA2542" s="10"/>
      <c r="AB2542" s="8">
        <f>ROUND(9,2)</f>
        <v>9</v>
      </c>
      <c r="AC2542" s="9"/>
      <c r="AD2542" s="9"/>
      <c r="AE2542" s="9"/>
      <c r="AF2542" s="10"/>
      <c r="AG2542" s="8">
        <f>ROUND(0,2)</f>
        <v>0</v>
      </c>
      <c r="AH2542" s="9"/>
      <c r="AI2542" s="9"/>
      <c r="AJ2542" s="9"/>
      <c r="AK2542" s="10"/>
    </row>
    <row r="2543" spans="1:37" x14ac:dyDescent="0.25">
      <c r="A2543" s="11"/>
      <c r="B2543" s="12"/>
      <c r="C2543" s="12"/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  <c r="N2543" s="12"/>
      <c r="O2543" s="14"/>
      <c r="P2543" s="14"/>
      <c r="Q2543" s="14"/>
      <c r="R2543" s="14"/>
      <c r="S2543" s="14"/>
      <c r="T2543" s="14"/>
      <c r="U2543" s="14"/>
      <c r="V2543" s="15">
        <f>ROUND(12,2)</f>
        <v>12</v>
      </c>
      <c r="W2543" s="15"/>
      <c r="X2543" s="15"/>
      <c r="Y2543" s="15"/>
      <c r="Z2543" s="15"/>
      <c r="AA2543" s="15"/>
      <c r="AB2543" s="15">
        <f>ROUND(9,2)</f>
        <v>9</v>
      </c>
      <c r="AC2543" s="15"/>
      <c r="AD2543" s="15"/>
      <c r="AE2543" s="15"/>
      <c r="AF2543" s="15"/>
      <c r="AG2543" s="15">
        <f>ROUND(0,2)</f>
        <v>0</v>
      </c>
      <c r="AH2543" s="15"/>
      <c r="AI2543" s="15"/>
      <c r="AJ2543" s="15"/>
      <c r="AK2543" s="16"/>
    </row>
    <row r="2544" spans="1:37" x14ac:dyDescent="0.25">
      <c r="A2544" s="11"/>
      <c r="B2544" s="12"/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  <c r="O2544" s="14" t="s">
        <v>53</v>
      </c>
      <c r="P2544" s="14"/>
      <c r="Q2544" s="14"/>
      <c r="R2544" s="14"/>
      <c r="S2544" s="14"/>
      <c r="T2544" s="14"/>
      <c r="U2544" s="14"/>
      <c r="V2544" s="12"/>
      <c r="W2544" s="12"/>
      <c r="X2544" s="12"/>
      <c r="Y2544" s="12"/>
      <c r="Z2544" s="12"/>
      <c r="AA2544" s="12"/>
      <c r="AB2544" s="12"/>
      <c r="AC2544" s="12"/>
      <c r="AD2544" s="12"/>
      <c r="AE2544" s="12"/>
      <c r="AF2544" s="12"/>
      <c r="AG2544" s="12"/>
      <c r="AH2544" s="12"/>
      <c r="AI2544" s="12"/>
      <c r="AJ2544" s="12"/>
      <c r="AK2544" s="24"/>
    </row>
    <row r="2545" spans="1:37" x14ac:dyDescent="0.25">
      <c r="A2545" s="2"/>
      <c r="B2545" s="3"/>
      <c r="C2545" s="3"/>
      <c r="D2545" s="3"/>
      <c r="E2545" s="3"/>
      <c r="F2545" s="4"/>
      <c r="G2545" s="2"/>
      <c r="H2545" s="3"/>
      <c r="I2545" s="3"/>
      <c r="J2545" s="3"/>
      <c r="K2545" s="3"/>
      <c r="L2545" s="3"/>
      <c r="M2545" s="3"/>
      <c r="N2545" s="4"/>
      <c r="O2545" s="2"/>
      <c r="P2545" s="3"/>
      <c r="Q2545" s="3"/>
      <c r="R2545" s="3"/>
      <c r="S2545" s="3"/>
      <c r="T2545" s="3"/>
      <c r="U2545" s="4"/>
      <c r="V2545" s="8">
        <f>ROUND(12,2)</f>
        <v>12</v>
      </c>
      <c r="W2545" s="9"/>
      <c r="X2545" s="9"/>
      <c r="Y2545" s="9"/>
      <c r="Z2545" s="9"/>
      <c r="AA2545" s="10"/>
      <c r="AB2545" s="8">
        <f>ROUND(9,2)</f>
        <v>9</v>
      </c>
      <c r="AC2545" s="9"/>
      <c r="AD2545" s="9"/>
      <c r="AE2545" s="9"/>
      <c r="AF2545" s="10"/>
      <c r="AG2545" s="8">
        <f>ROUND(0,2)</f>
        <v>0</v>
      </c>
      <c r="AH2545" s="9"/>
      <c r="AI2545" s="9"/>
      <c r="AJ2545" s="9"/>
      <c r="AK2545" s="10"/>
    </row>
    <row r="2546" spans="1:37" x14ac:dyDescent="0.25">
      <c r="A2546" s="11"/>
      <c r="B2546" s="12"/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  <c r="O2546" s="14"/>
      <c r="P2546" s="14"/>
      <c r="Q2546" s="14"/>
      <c r="R2546" s="14"/>
      <c r="S2546" s="14"/>
      <c r="T2546" s="14"/>
      <c r="U2546" s="14"/>
      <c r="V2546" s="15">
        <f>ROUND(12,2)</f>
        <v>12</v>
      </c>
      <c r="W2546" s="15"/>
      <c r="X2546" s="15"/>
      <c r="Y2546" s="15"/>
      <c r="Z2546" s="15"/>
      <c r="AA2546" s="15"/>
      <c r="AB2546" s="15">
        <f>ROUND(9,2)</f>
        <v>9</v>
      </c>
      <c r="AC2546" s="15"/>
      <c r="AD2546" s="15"/>
      <c r="AE2546" s="15"/>
      <c r="AF2546" s="15"/>
      <c r="AG2546" s="15">
        <f>ROUND(0,2)</f>
        <v>0</v>
      </c>
      <c r="AH2546" s="15"/>
      <c r="AI2546" s="15"/>
      <c r="AJ2546" s="15"/>
      <c r="AK2546" s="16"/>
    </row>
    <row r="2547" spans="1:37" x14ac:dyDescent="0.25">
      <c r="A2547" s="11"/>
      <c r="B2547" s="12"/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  <c r="O2547" s="14" t="s">
        <v>62</v>
      </c>
      <c r="P2547" s="14"/>
      <c r="Q2547" s="14"/>
      <c r="R2547" s="14"/>
      <c r="S2547" s="14"/>
      <c r="T2547" s="14"/>
      <c r="U2547" s="14"/>
      <c r="V2547" s="12"/>
      <c r="W2547" s="12"/>
      <c r="X2547" s="12"/>
      <c r="Y2547" s="12"/>
      <c r="Z2547" s="12"/>
      <c r="AA2547" s="12"/>
      <c r="AB2547" s="12"/>
      <c r="AC2547" s="12"/>
      <c r="AD2547" s="12"/>
      <c r="AE2547" s="12"/>
      <c r="AF2547" s="12"/>
      <c r="AG2547" s="12"/>
      <c r="AH2547" s="12"/>
      <c r="AI2547" s="12"/>
      <c r="AJ2547" s="12"/>
      <c r="AK2547" s="24"/>
    </row>
    <row r="2548" spans="1:37" x14ac:dyDescent="0.25">
      <c r="A2548" s="2"/>
      <c r="B2548" s="3"/>
      <c r="C2548" s="3"/>
      <c r="D2548" s="3"/>
      <c r="E2548" s="3"/>
      <c r="F2548" s="4"/>
      <c r="G2548" s="2"/>
      <c r="H2548" s="3"/>
      <c r="I2548" s="3"/>
      <c r="J2548" s="3"/>
      <c r="K2548" s="3"/>
      <c r="L2548" s="3"/>
      <c r="M2548" s="3"/>
      <c r="N2548" s="4"/>
      <c r="O2548" s="2"/>
      <c r="P2548" s="3"/>
      <c r="Q2548" s="3"/>
      <c r="R2548" s="3"/>
      <c r="S2548" s="3"/>
      <c r="T2548" s="3"/>
      <c r="U2548" s="4"/>
      <c r="V2548" s="8">
        <f>ROUND(12,2)</f>
        <v>12</v>
      </c>
      <c r="W2548" s="9"/>
      <c r="X2548" s="9"/>
      <c r="Y2548" s="9"/>
      <c r="Z2548" s="9"/>
      <c r="AA2548" s="10"/>
      <c r="AB2548" s="8">
        <f>ROUND(9,2)</f>
        <v>9</v>
      </c>
      <c r="AC2548" s="9"/>
      <c r="AD2548" s="9"/>
      <c r="AE2548" s="9"/>
      <c r="AF2548" s="10"/>
      <c r="AG2548" s="8">
        <f>ROUND(0,2)</f>
        <v>0</v>
      </c>
      <c r="AH2548" s="9"/>
      <c r="AI2548" s="9"/>
      <c r="AJ2548" s="9"/>
      <c r="AK2548" s="10"/>
    </row>
    <row r="2549" spans="1:37" x14ac:dyDescent="0.25">
      <c r="A2549" s="11"/>
      <c r="B2549" s="12"/>
      <c r="C2549" s="12"/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2"/>
      <c r="O2549" s="14"/>
      <c r="P2549" s="14"/>
      <c r="Q2549" s="14"/>
      <c r="R2549" s="14"/>
      <c r="S2549" s="14"/>
      <c r="T2549" s="14"/>
      <c r="U2549" s="14"/>
      <c r="V2549" s="15">
        <f>ROUND(12,2)</f>
        <v>12</v>
      </c>
      <c r="W2549" s="15"/>
      <c r="X2549" s="15"/>
      <c r="Y2549" s="15"/>
      <c r="Z2549" s="15"/>
      <c r="AA2549" s="15"/>
      <c r="AB2549" s="15">
        <f>ROUND(9,2)</f>
        <v>9</v>
      </c>
      <c r="AC2549" s="15"/>
      <c r="AD2549" s="15"/>
      <c r="AE2549" s="15"/>
      <c r="AF2549" s="15"/>
      <c r="AG2549" s="15">
        <f>ROUND(0,2)</f>
        <v>0</v>
      </c>
      <c r="AH2549" s="15"/>
      <c r="AI2549" s="15"/>
      <c r="AJ2549" s="15"/>
      <c r="AK2549" s="16"/>
    </row>
    <row r="2550" spans="1:37" x14ac:dyDescent="0.25">
      <c r="A2550" s="11"/>
      <c r="B2550" s="12"/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  <c r="O2550" s="14" t="s">
        <v>65</v>
      </c>
      <c r="P2550" s="14"/>
      <c r="Q2550" s="14"/>
      <c r="R2550" s="14"/>
      <c r="S2550" s="14"/>
      <c r="T2550" s="14"/>
      <c r="U2550" s="14"/>
      <c r="V2550" s="12"/>
      <c r="W2550" s="12"/>
      <c r="X2550" s="12"/>
      <c r="Y2550" s="12"/>
      <c r="Z2550" s="12"/>
      <c r="AA2550" s="12"/>
      <c r="AB2550" s="12"/>
      <c r="AC2550" s="12"/>
      <c r="AD2550" s="12"/>
      <c r="AE2550" s="12"/>
      <c r="AF2550" s="12"/>
      <c r="AG2550" s="12"/>
      <c r="AH2550" s="12"/>
      <c r="AI2550" s="12"/>
      <c r="AJ2550" s="12"/>
      <c r="AK2550" s="24"/>
    </row>
    <row r="2551" spans="1:37" x14ac:dyDescent="0.25">
      <c r="A2551" s="2"/>
      <c r="B2551" s="3"/>
      <c r="C2551" s="3"/>
      <c r="D2551" s="3"/>
      <c r="E2551" s="3"/>
      <c r="F2551" s="4"/>
      <c r="G2551" s="2"/>
      <c r="H2551" s="3"/>
      <c r="I2551" s="3"/>
      <c r="J2551" s="3"/>
      <c r="K2551" s="3"/>
      <c r="L2551" s="3"/>
      <c r="M2551" s="3"/>
      <c r="N2551" s="4"/>
      <c r="O2551" s="2"/>
      <c r="P2551" s="3"/>
      <c r="Q2551" s="3"/>
      <c r="R2551" s="3"/>
      <c r="S2551" s="3"/>
      <c r="T2551" s="3"/>
      <c r="U2551" s="4"/>
      <c r="V2551" s="8">
        <f>ROUND(9.25,2)</f>
        <v>9.25</v>
      </c>
      <c r="W2551" s="9"/>
      <c r="X2551" s="9"/>
      <c r="Y2551" s="9"/>
      <c r="Z2551" s="9"/>
      <c r="AA2551" s="10"/>
      <c r="AB2551" s="8">
        <f>ROUND(6.9375,2)</f>
        <v>6.94</v>
      </c>
      <c r="AC2551" s="9"/>
      <c r="AD2551" s="9"/>
      <c r="AE2551" s="9"/>
      <c r="AF2551" s="10"/>
      <c r="AG2551" s="8">
        <f>ROUND(0,2)</f>
        <v>0</v>
      </c>
      <c r="AH2551" s="9"/>
      <c r="AI2551" s="9"/>
      <c r="AJ2551" s="9"/>
      <c r="AK2551" s="10"/>
    </row>
    <row r="2552" spans="1:37" x14ac:dyDescent="0.25">
      <c r="A2552" s="11"/>
      <c r="B2552" s="12"/>
      <c r="C2552" s="12"/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/>
      <c r="O2552" s="14"/>
      <c r="P2552" s="14"/>
      <c r="Q2552" s="14"/>
      <c r="R2552" s="14"/>
      <c r="S2552" s="14"/>
      <c r="T2552" s="14"/>
      <c r="U2552" s="14"/>
      <c r="V2552" s="15">
        <f>ROUND(9.25,2)</f>
        <v>9.25</v>
      </c>
      <c r="W2552" s="15"/>
      <c r="X2552" s="15"/>
      <c r="Y2552" s="15"/>
      <c r="Z2552" s="15"/>
      <c r="AA2552" s="15"/>
      <c r="AB2552" s="15">
        <f>ROUND(6.9375,2)</f>
        <v>6.94</v>
      </c>
      <c r="AC2552" s="15"/>
      <c r="AD2552" s="15"/>
      <c r="AE2552" s="15"/>
      <c r="AF2552" s="15"/>
      <c r="AG2552" s="15">
        <f>ROUND(0,2)</f>
        <v>0</v>
      </c>
      <c r="AH2552" s="15"/>
      <c r="AI2552" s="15"/>
      <c r="AJ2552" s="15"/>
      <c r="AK2552" s="16"/>
    </row>
    <row r="2553" spans="1:37" x14ac:dyDescent="0.25">
      <c r="A2553" s="11"/>
      <c r="B2553" s="12"/>
      <c r="C2553" s="12"/>
      <c r="D2553" s="12"/>
      <c r="E2553" s="12"/>
      <c r="F2553" s="12"/>
      <c r="G2553" s="12"/>
      <c r="H2553" s="12"/>
      <c r="I2553" s="12"/>
      <c r="J2553" s="12"/>
      <c r="K2553" s="12"/>
      <c r="L2553" s="12"/>
      <c r="M2553" s="12"/>
      <c r="N2553" s="12"/>
      <c r="O2553" s="14" t="s">
        <v>66</v>
      </c>
      <c r="P2553" s="14"/>
      <c r="Q2553" s="14"/>
      <c r="R2553" s="14"/>
      <c r="S2553" s="14"/>
      <c r="T2553" s="14"/>
      <c r="U2553" s="14"/>
      <c r="V2553" s="12"/>
      <c r="W2553" s="12"/>
      <c r="X2553" s="12"/>
      <c r="Y2553" s="12"/>
      <c r="Z2553" s="12"/>
      <c r="AA2553" s="12"/>
      <c r="AB2553" s="12"/>
      <c r="AC2553" s="12"/>
      <c r="AD2553" s="12"/>
      <c r="AE2553" s="12"/>
      <c r="AF2553" s="12"/>
      <c r="AG2553" s="12"/>
      <c r="AH2553" s="12"/>
      <c r="AI2553" s="12"/>
      <c r="AJ2553" s="12"/>
      <c r="AK2553" s="24"/>
    </row>
    <row r="2554" spans="1:37" x14ac:dyDescent="0.25">
      <c r="A2554" s="2"/>
      <c r="B2554" s="3"/>
      <c r="C2554" s="3"/>
      <c r="D2554" s="3"/>
      <c r="E2554" s="3"/>
      <c r="F2554" s="4"/>
      <c r="G2554" s="2"/>
      <c r="H2554" s="3"/>
      <c r="I2554" s="3"/>
      <c r="J2554" s="3"/>
      <c r="K2554" s="3"/>
      <c r="L2554" s="3"/>
      <c r="M2554" s="3"/>
      <c r="N2554" s="4"/>
      <c r="O2554" s="2"/>
      <c r="P2554" s="3"/>
      <c r="Q2554" s="3"/>
      <c r="R2554" s="3"/>
      <c r="S2554" s="3"/>
      <c r="T2554" s="3"/>
      <c r="U2554" s="4"/>
      <c r="V2554" s="8">
        <f>ROUND(8,2)</f>
        <v>8</v>
      </c>
      <c r="W2554" s="9"/>
      <c r="X2554" s="9"/>
      <c r="Y2554" s="9"/>
      <c r="Z2554" s="9"/>
      <c r="AA2554" s="10"/>
      <c r="AB2554" s="8">
        <f>ROUND(6,2)</f>
        <v>6</v>
      </c>
      <c r="AC2554" s="9"/>
      <c r="AD2554" s="9"/>
      <c r="AE2554" s="9"/>
      <c r="AF2554" s="10"/>
      <c r="AG2554" s="8">
        <f>ROUND(0,2)</f>
        <v>0</v>
      </c>
      <c r="AH2554" s="9"/>
      <c r="AI2554" s="9"/>
      <c r="AJ2554" s="9"/>
      <c r="AK2554" s="10"/>
    </row>
    <row r="2555" spans="1:37" x14ac:dyDescent="0.25">
      <c r="A2555" s="11"/>
      <c r="B2555" s="12"/>
      <c r="C2555" s="12"/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  <c r="N2555" s="12"/>
      <c r="O2555" s="14"/>
      <c r="P2555" s="14"/>
      <c r="Q2555" s="14"/>
      <c r="R2555" s="14"/>
      <c r="S2555" s="14"/>
      <c r="T2555" s="14"/>
      <c r="U2555" s="14"/>
      <c r="V2555" s="15">
        <f>ROUND(8,2)</f>
        <v>8</v>
      </c>
      <c r="W2555" s="15"/>
      <c r="X2555" s="15"/>
      <c r="Y2555" s="15"/>
      <c r="Z2555" s="15"/>
      <c r="AA2555" s="15"/>
      <c r="AB2555" s="15">
        <f>ROUND(6,2)</f>
        <v>6</v>
      </c>
      <c r="AC2555" s="15"/>
      <c r="AD2555" s="15"/>
      <c r="AE2555" s="15"/>
      <c r="AF2555" s="15"/>
      <c r="AG2555" s="15">
        <f>ROUND(0,2)</f>
        <v>0</v>
      </c>
      <c r="AH2555" s="15"/>
      <c r="AI2555" s="15"/>
      <c r="AJ2555" s="15"/>
      <c r="AK2555" s="16"/>
    </row>
    <row r="2556" spans="1:37" x14ac:dyDescent="0.25">
      <c r="A2556" s="11"/>
      <c r="B2556" s="12"/>
      <c r="C2556" s="12"/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  <c r="O2556" s="14" t="s">
        <v>69</v>
      </c>
      <c r="P2556" s="14"/>
      <c r="Q2556" s="14"/>
      <c r="R2556" s="14"/>
      <c r="S2556" s="14"/>
      <c r="T2556" s="14"/>
      <c r="U2556" s="14"/>
      <c r="V2556" s="12"/>
      <c r="W2556" s="12"/>
      <c r="X2556" s="12"/>
      <c r="Y2556" s="12"/>
      <c r="Z2556" s="12"/>
      <c r="AA2556" s="12"/>
      <c r="AB2556" s="12"/>
      <c r="AC2556" s="12"/>
      <c r="AD2556" s="12"/>
      <c r="AE2556" s="12"/>
      <c r="AF2556" s="12"/>
      <c r="AG2556" s="12"/>
      <c r="AH2556" s="12"/>
      <c r="AI2556" s="12"/>
      <c r="AJ2556" s="12"/>
      <c r="AK2556" s="24"/>
    </row>
    <row r="2557" spans="1:37" x14ac:dyDescent="0.25">
      <c r="A2557" s="2"/>
      <c r="B2557" s="3"/>
      <c r="C2557" s="3"/>
      <c r="D2557" s="3"/>
      <c r="E2557" s="3"/>
      <c r="F2557" s="4"/>
      <c r="G2557" s="2"/>
      <c r="H2557" s="3"/>
      <c r="I2557" s="3"/>
      <c r="J2557" s="3"/>
      <c r="K2557" s="3"/>
      <c r="L2557" s="3"/>
      <c r="M2557" s="3"/>
      <c r="N2557" s="4"/>
      <c r="O2557" s="2"/>
      <c r="P2557" s="3"/>
      <c r="Q2557" s="3"/>
      <c r="R2557" s="3"/>
      <c r="S2557" s="3"/>
      <c r="T2557" s="3"/>
      <c r="U2557" s="4"/>
      <c r="V2557" s="8">
        <f>ROUND(8,2)</f>
        <v>8</v>
      </c>
      <c r="W2557" s="9"/>
      <c r="X2557" s="9"/>
      <c r="Y2557" s="9"/>
      <c r="Z2557" s="9"/>
      <c r="AA2557" s="10"/>
      <c r="AB2557" s="8">
        <f>ROUND(6,2)</f>
        <v>6</v>
      </c>
      <c r="AC2557" s="9"/>
      <c r="AD2557" s="9"/>
      <c r="AE2557" s="9"/>
      <c r="AF2557" s="10"/>
      <c r="AG2557" s="8">
        <f>ROUND(0,2)</f>
        <v>0</v>
      </c>
      <c r="AH2557" s="9"/>
      <c r="AI2557" s="9"/>
      <c r="AJ2557" s="9"/>
      <c r="AK2557" s="10"/>
    </row>
    <row r="2558" spans="1:37" x14ac:dyDescent="0.25">
      <c r="A2558" s="11"/>
      <c r="B2558" s="12"/>
      <c r="C2558" s="12"/>
      <c r="D2558" s="12"/>
      <c r="E2558" s="12"/>
      <c r="F2558" s="12"/>
      <c r="G2558" s="12"/>
      <c r="H2558" s="12"/>
      <c r="I2558" s="12"/>
      <c r="J2558" s="12"/>
      <c r="K2558" s="12"/>
      <c r="L2558" s="12"/>
      <c r="M2558" s="12"/>
      <c r="N2558" s="12"/>
      <c r="O2558" s="14"/>
      <c r="P2558" s="14"/>
      <c r="Q2558" s="14"/>
      <c r="R2558" s="14"/>
      <c r="S2558" s="14"/>
      <c r="T2558" s="14"/>
      <c r="U2558" s="14"/>
      <c r="V2558" s="15">
        <f>ROUND(8,2)</f>
        <v>8</v>
      </c>
      <c r="W2558" s="15"/>
      <c r="X2558" s="15"/>
      <c r="Y2558" s="15"/>
      <c r="Z2558" s="15"/>
      <c r="AA2558" s="15"/>
      <c r="AB2558" s="15">
        <f>ROUND(6,2)</f>
        <v>6</v>
      </c>
      <c r="AC2558" s="15"/>
      <c r="AD2558" s="15"/>
      <c r="AE2558" s="15"/>
      <c r="AF2558" s="15"/>
      <c r="AG2558" s="15">
        <f>ROUND(0,2)</f>
        <v>0</v>
      </c>
      <c r="AH2558" s="15"/>
      <c r="AI2558" s="15"/>
      <c r="AJ2558" s="15"/>
      <c r="AK2558" s="16"/>
    </row>
    <row r="2559" spans="1:37" x14ac:dyDescent="0.25">
      <c r="A2559" s="11"/>
      <c r="B2559" s="12"/>
      <c r="C2559" s="12"/>
      <c r="D2559" s="12"/>
      <c r="E2559" s="12"/>
      <c r="F2559" s="12"/>
      <c r="G2559" s="12"/>
      <c r="H2559" s="12"/>
      <c r="I2559" s="12"/>
      <c r="J2559" s="12"/>
      <c r="K2559" s="12"/>
      <c r="L2559" s="12"/>
      <c r="M2559" s="12"/>
      <c r="N2559" s="12"/>
      <c r="O2559" s="14" t="s">
        <v>73</v>
      </c>
      <c r="P2559" s="14"/>
      <c r="Q2559" s="14"/>
      <c r="R2559" s="14"/>
      <c r="S2559" s="14"/>
      <c r="T2559" s="14"/>
      <c r="U2559" s="14"/>
      <c r="V2559" s="12"/>
      <c r="W2559" s="12"/>
      <c r="X2559" s="12"/>
      <c r="Y2559" s="12"/>
      <c r="Z2559" s="12"/>
      <c r="AA2559" s="12"/>
      <c r="AB2559" s="12"/>
      <c r="AC2559" s="12"/>
      <c r="AD2559" s="12"/>
      <c r="AE2559" s="12"/>
      <c r="AF2559" s="12"/>
      <c r="AG2559" s="12"/>
      <c r="AH2559" s="12"/>
      <c r="AI2559" s="12"/>
      <c r="AJ2559" s="12"/>
      <c r="AK2559" s="24"/>
    </row>
    <row r="2560" spans="1:37" x14ac:dyDescent="0.25">
      <c r="A2560" s="2"/>
      <c r="B2560" s="3"/>
      <c r="C2560" s="3"/>
      <c r="D2560" s="3"/>
      <c r="E2560" s="3"/>
      <c r="F2560" s="4"/>
      <c r="G2560" s="2"/>
      <c r="H2560" s="3"/>
      <c r="I2560" s="3"/>
      <c r="J2560" s="3"/>
      <c r="K2560" s="3"/>
      <c r="L2560" s="3"/>
      <c r="M2560" s="3"/>
      <c r="N2560" s="4"/>
      <c r="O2560" s="2"/>
      <c r="P2560" s="3"/>
      <c r="Q2560" s="3"/>
      <c r="R2560" s="3"/>
      <c r="S2560" s="3"/>
      <c r="T2560" s="3"/>
      <c r="U2560" s="4"/>
      <c r="V2560" s="8">
        <f>ROUND(8,2)</f>
        <v>8</v>
      </c>
      <c r="W2560" s="9"/>
      <c r="X2560" s="9"/>
      <c r="Y2560" s="9"/>
      <c r="Z2560" s="9"/>
      <c r="AA2560" s="10"/>
      <c r="AB2560" s="8">
        <f>ROUND(6,2)</f>
        <v>6</v>
      </c>
      <c r="AC2560" s="9"/>
      <c r="AD2560" s="9"/>
      <c r="AE2560" s="9"/>
      <c r="AF2560" s="10"/>
      <c r="AG2560" s="8">
        <f>ROUND(0,2)</f>
        <v>0</v>
      </c>
      <c r="AH2560" s="9"/>
      <c r="AI2560" s="9"/>
      <c r="AJ2560" s="9"/>
      <c r="AK2560" s="10"/>
    </row>
    <row r="2561" spans="1:37" x14ac:dyDescent="0.25">
      <c r="A2561" s="11"/>
      <c r="B2561" s="12"/>
      <c r="C2561" s="12"/>
      <c r="D2561" s="12"/>
      <c r="E2561" s="12"/>
      <c r="F2561" s="12"/>
      <c r="G2561" s="12"/>
      <c r="H2561" s="12"/>
      <c r="I2561" s="12"/>
      <c r="J2561" s="12"/>
      <c r="K2561" s="12"/>
      <c r="L2561" s="12"/>
      <c r="M2561" s="12"/>
      <c r="N2561" s="12"/>
      <c r="O2561" s="14"/>
      <c r="P2561" s="14"/>
      <c r="Q2561" s="14"/>
      <c r="R2561" s="14"/>
      <c r="S2561" s="14"/>
      <c r="T2561" s="14"/>
      <c r="U2561" s="14"/>
      <c r="V2561" s="15">
        <f>ROUND(8,2)</f>
        <v>8</v>
      </c>
      <c r="W2561" s="15"/>
      <c r="X2561" s="15"/>
      <c r="Y2561" s="15"/>
      <c r="Z2561" s="15"/>
      <c r="AA2561" s="15"/>
      <c r="AB2561" s="15">
        <f>ROUND(6,2)</f>
        <v>6</v>
      </c>
      <c r="AC2561" s="15"/>
      <c r="AD2561" s="15"/>
      <c r="AE2561" s="15"/>
      <c r="AF2561" s="15"/>
      <c r="AG2561" s="15">
        <f>ROUND(0,2)</f>
        <v>0</v>
      </c>
      <c r="AH2561" s="15"/>
      <c r="AI2561" s="15"/>
      <c r="AJ2561" s="15"/>
      <c r="AK2561" s="16"/>
    </row>
    <row r="2562" spans="1:37" x14ac:dyDescent="0.25">
      <c r="A2562" s="11"/>
      <c r="B2562" s="12"/>
      <c r="C2562" s="12"/>
      <c r="D2562" s="12"/>
      <c r="E2562" s="12"/>
      <c r="F2562" s="12"/>
      <c r="G2562" s="12"/>
      <c r="H2562" s="12"/>
      <c r="I2562" s="12"/>
      <c r="J2562" s="12"/>
      <c r="K2562" s="12"/>
      <c r="L2562" s="12"/>
      <c r="M2562" s="12"/>
      <c r="N2562" s="12"/>
      <c r="O2562" s="14" t="s">
        <v>78</v>
      </c>
      <c r="P2562" s="14"/>
      <c r="Q2562" s="14"/>
      <c r="R2562" s="14"/>
      <c r="S2562" s="14"/>
      <c r="T2562" s="14"/>
      <c r="U2562" s="14"/>
      <c r="V2562" s="12"/>
      <c r="W2562" s="12"/>
      <c r="X2562" s="12"/>
      <c r="Y2562" s="12"/>
      <c r="Z2562" s="12"/>
      <c r="AA2562" s="12"/>
      <c r="AB2562" s="12"/>
      <c r="AC2562" s="12"/>
      <c r="AD2562" s="12"/>
      <c r="AE2562" s="12"/>
      <c r="AF2562" s="12"/>
      <c r="AG2562" s="12"/>
      <c r="AH2562" s="12"/>
      <c r="AI2562" s="12"/>
      <c r="AJ2562" s="12"/>
      <c r="AK2562" s="24"/>
    </row>
    <row r="2563" spans="1:37" x14ac:dyDescent="0.25">
      <c r="A2563" s="2"/>
      <c r="B2563" s="3"/>
      <c r="C2563" s="3"/>
      <c r="D2563" s="3"/>
      <c r="E2563" s="3"/>
      <c r="F2563" s="4"/>
      <c r="G2563" s="2"/>
      <c r="H2563" s="3"/>
      <c r="I2563" s="3"/>
      <c r="J2563" s="3"/>
      <c r="K2563" s="3"/>
      <c r="L2563" s="3"/>
      <c r="M2563" s="3"/>
      <c r="N2563" s="4"/>
      <c r="O2563" s="2"/>
      <c r="P2563" s="3"/>
      <c r="Q2563" s="3"/>
      <c r="R2563" s="3"/>
      <c r="S2563" s="3"/>
      <c r="T2563" s="3"/>
      <c r="U2563" s="4"/>
      <c r="V2563" s="8">
        <f>ROUND(12,2)</f>
        <v>12</v>
      </c>
      <c r="W2563" s="9"/>
      <c r="X2563" s="9"/>
      <c r="Y2563" s="9"/>
      <c r="Z2563" s="9"/>
      <c r="AA2563" s="10"/>
      <c r="AB2563" s="8">
        <f>ROUND(9,2)</f>
        <v>9</v>
      </c>
      <c r="AC2563" s="9"/>
      <c r="AD2563" s="9"/>
      <c r="AE2563" s="9"/>
      <c r="AF2563" s="10"/>
      <c r="AG2563" s="8">
        <f>ROUND(0,2)</f>
        <v>0</v>
      </c>
      <c r="AH2563" s="9"/>
      <c r="AI2563" s="9"/>
      <c r="AJ2563" s="9"/>
      <c r="AK2563" s="10"/>
    </row>
    <row r="2564" spans="1:37" x14ac:dyDescent="0.25">
      <c r="A2564" s="11"/>
      <c r="B2564" s="12"/>
      <c r="C2564" s="12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4"/>
      <c r="P2564" s="14"/>
      <c r="Q2564" s="14"/>
      <c r="R2564" s="14"/>
      <c r="S2564" s="14"/>
      <c r="T2564" s="14"/>
      <c r="U2564" s="14"/>
      <c r="V2564" s="15">
        <f>ROUND(12,2)</f>
        <v>12</v>
      </c>
      <c r="W2564" s="15"/>
      <c r="X2564" s="15"/>
      <c r="Y2564" s="15"/>
      <c r="Z2564" s="15"/>
      <c r="AA2564" s="15"/>
      <c r="AB2564" s="15">
        <f>ROUND(9,2)</f>
        <v>9</v>
      </c>
      <c r="AC2564" s="15"/>
      <c r="AD2564" s="15"/>
      <c r="AE2564" s="15"/>
      <c r="AF2564" s="15"/>
      <c r="AG2564" s="15">
        <f>ROUND(0,2)</f>
        <v>0</v>
      </c>
      <c r="AH2564" s="15"/>
      <c r="AI2564" s="15"/>
      <c r="AJ2564" s="15"/>
      <c r="AK2564" s="16"/>
    </row>
    <row r="2565" spans="1:37" x14ac:dyDescent="0.25">
      <c r="A2565" s="11"/>
      <c r="B2565" s="12"/>
      <c r="C2565" s="12"/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4" t="s">
        <v>81</v>
      </c>
      <c r="P2565" s="14"/>
      <c r="Q2565" s="14"/>
      <c r="R2565" s="14"/>
      <c r="S2565" s="14"/>
      <c r="T2565" s="14"/>
      <c r="U2565" s="14"/>
      <c r="V2565" s="12"/>
      <c r="W2565" s="12"/>
      <c r="X2565" s="12"/>
      <c r="Y2565" s="12"/>
      <c r="Z2565" s="12"/>
      <c r="AA2565" s="12"/>
      <c r="AB2565" s="12"/>
      <c r="AC2565" s="12"/>
      <c r="AD2565" s="12"/>
      <c r="AE2565" s="12"/>
      <c r="AF2565" s="12"/>
      <c r="AG2565" s="12"/>
      <c r="AH2565" s="12"/>
      <c r="AI2565" s="12"/>
      <c r="AJ2565" s="12"/>
      <c r="AK2565" s="24"/>
    </row>
    <row r="2566" spans="1:37" x14ac:dyDescent="0.25">
      <c r="A2566" s="2"/>
      <c r="B2566" s="3"/>
      <c r="C2566" s="3"/>
      <c r="D2566" s="3"/>
      <c r="E2566" s="3"/>
      <c r="F2566" s="4"/>
      <c r="G2566" s="2"/>
      <c r="H2566" s="3"/>
      <c r="I2566" s="3"/>
      <c r="J2566" s="3"/>
      <c r="K2566" s="3"/>
      <c r="L2566" s="3"/>
      <c r="M2566" s="3"/>
      <c r="N2566" s="4"/>
      <c r="O2566" s="2"/>
      <c r="P2566" s="3"/>
      <c r="Q2566" s="3"/>
      <c r="R2566" s="3"/>
      <c r="S2566" s="3"/>
      <c r="T2566" s="3"/>
      <c r="U2566" s="4"/>
      <c r="V2566" s="8">
        <f>ROUND(13.25,2)</f>
        <v>13.25</v>
      </c>
      <c r="W2566" s="9"/>
      <c r="X2566" s="9"/>
      <c r="Y2566" s="9"/>
      <c r="Z2566" s="9"/>
      <c r="AA2566" s="10"/>
      <c r="AB2566" s="8">
        <f>ROUND(9.9375,2)</f>
        <v>9.94</v>
      </c>
      <c r="AC2566" s="9"/>
      <c r="AD2566" s="9"/>
      <c r="AE2566" s="9"/>
      <c r="AF2566" s="10"/>
      <c r="AG2566" s="8">
        <f>ROUND(0,2)</f>
        <v>0</v>
      </c>
      <c r="AH2566" s="9"/>
      <c r="AI2566" s="9"/>
      <c r="AJ2566" s="9"/>
      <c r="AK2566" s="10"/>
    </row>
    <row r="2567" spans="1:37" x14ac:dyDescent="0.25">
      <c r="A2567" s="11"/>
      <c r="B2567" s="12"/>
      <c r="C2567" s="12"/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2"/>
      <c r="O2567" s="14"/>
      <c r="P2567" s="14"/>
      <c r="Q2567" s="14"/>
      <c r="R2567" s="14"/>
      <c r="S2567" s="14"/>
      <c r="T2567" s="14"/>
      <c r="U2567" s="14"/>
      <c r="V2567" s="15">
        <f>ROUND(13.25,2)</f>
        <v>13.25</v>
      </c>
      <c r="W2567" s="15"/>
      <c r="X2567" s="15"/>
      <c r="Y2567" s="15"/>
      <c r="Z2567" s="15"/>
      <c r="AA2567" s="15"/>
      <c r="AB2567" s="15">
        <f>ROUND(9.9375,2)</f>
        <v>9.94</v>
      </c>
      <c r="AC2567" s="15"/>
      <c r="AD2567" s="15"/>
      <c r="AE2567" s="15"/>
      <c r="AF2567" s="15"/>
      <c r="AG2567" s="15">
        <f>ROUND(0,2)</f>
        <v>0</v>
      </c>
      <c r="AH2567" s="15"/>
      <c r="AI2567" s="15"/>
      <c r="AJ2567" s="15"/>
      <c r="AK2567" s="16"/>
    </row>
    <row r="2568" spans="1:37" x14ac:dyDescent="0.25">
      <c r="A2568" s="11"/>
      <c r="B2568" s="12"/>
      <c r="C2568" s="12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/>
      <c r="O2568" s="14" t="s">
        <v>84</v>
      </c>
      <c r="P2568" s="14"/>
      <c r="Q2568" s="14"/>
      <c r="R2568" s="14"/>
      <c r="S2568" s="14"/>
      <c r="T2568" s="14"/>
      <c r="U2568" s="14"/>
      <c r="V2568" s="12"/>
      <c r="W2568" s="12"/>
      <c r="X2568" s="12"/>
      <c r="Y2568" s="12"/>
      <c r="Z2568" s="12"/>
      <c r="AA2568" s="12"/>
      <c r="AB2568" s="12"/>
      <c r="AC2568" s="12"/>
      <c r="AD2568" s="12"/>
      <c r="AE2568" s="12"/>
      <c r="AF2568" s="12"/>
      <c r="AG2568" s="12"/>
      <c r="AH2568" s="12"/>
      <c r="AI2568" s="12"/>
      <c r="AJ2568" s="12"/>
      <c r="AK2568" s="24"/>
    </row>
    <row r="2569" spans="1:37" x14ac:dyDescent="0.25">
      <c r="A2569" s="2"/>
      <c r="B2569" s="3"/>
      <c r="C2569" s="3"/>
      <c r="D2569" s="3"/>
      <c r="E2569" s="3"/>
      <c r="F2569" s="4"/>
      <c r="G2569" s="2"/>
      <c r="H2569" s="3"/>
      <c r="I2569" s="3"/>
      <c r="J2569" s="3"/>
      <c r="K2569" s="3"/>
      <c r="L2569" s="3"/>
      <c r="M2569" s="3"/>
      <c r="N2569" s="4"/>
      <c r="O2569" s="2"/>
      <c r="P2569" s="3"/>
      <c r="Q2569" s="3"/>
      <c r="R2569" s="3"/>
      <c r="S2569" s="3"/>
      <c r="T2569" s="3"/>
      <c r="U2569" s="4"/>
      <c r="V2569" s="8">
        <f>ROUND(12,2)</f>
        <v>12</v>
      </c>
      <c r="W2569" s="9"/>
      <c r="X2569" s="9"/>
      <c r="Y2569" s="9"/>
      <c r="Z2569" s="9"/>
      <c r="AA2569" s="10"/>
      <c r="AB2569" s="8">
        <f>ROUND(9,2)</f>
        <v>9</v>
      </c>
      <c r="AC2569" s="9"/>
      <c r="AD2569" s="9"/>
      <c r="AE2569" s="9"/>
      <c r="AF2569" s="10"/>
      <c r="AG2569" s="8">
        <f>ROUND(0,2)</f>
        <v>0</v>
      </c>
      <c r="AH2569" s="9"/>
      <c r="AI2569" s="9"/>
      <c r="AJ2569" s="9"/>
      <c r="AK2569" s="10"/>
    </row>
    <row r="2570" spans="1:37" x14ac:dyDescent="0.25">
      <c r="A2570" s="11"/>
      <c r="B2570" s="12"/>
      <c r="C2570" s="12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4"/>
      <c r="P2570" s="14"/>
      <c r="Q2570" s="14"/>
      <c r="R2570" s="14"/>
      <c r="S2570" s="14"/>
      <c r="T2570" s="14"/>
      <c r="U2570" s="14"/>
      <c r="V2570" s="15">
        <f>ROUND(12,2)</f>
        <v>12</v>
      </c>
      <c r="W2570" s="15"/>
      <c r="X2570" s="15"/>
      <c r="Y2570" s="15"/>
      <c r="Z2570" s="15"/>
      <c r="AA2570" s="15"/>
      <c r="AB2570" s="15">
        <f>ROUND(9,2)</f>
        <v>9</v>
      </c>
      <c r="AC2570" s="15"/>
      <c r="AD2570" s="15"/>
      <c r="AE2570" s="15"/>
      <c r="AF2570" s="15"/>
      <c r="AG2570" s="15">
        <f>ROUND(0,2)</f>
        <v>0</v>
      </c>
      <c r="AH2570" s="15"/>
      <c r="AI2570" s="15"/>
      <c r="AJ2570" s="15"/>
      <c r="AK2570" s="16"/>
    </row>
    <row r="2571" spans="1:37" x14ac:dyDescent="0.25">
      <c r="A2571" s="11"/>
      <c r="B2571" s="12"/>
      <c r="C2571" s="12"/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  <c r="N2571" s="12"/>
      <c r="O2571" s="14" t="s">
        <v>86</v>
      </c>
      <c r="P2571" s="14"/>
      <c r="Q2571" s="14"/>
      <c r="R2571" s="14"/>
      <c r="S2571" s="14"/>
      <c r="T2571" s="14"/>
      <c r="U2571" s="14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  <c r="AG2571" s="12"/>
      <c r="AH2571" s="12"/>
      <c r="AI2571" s="12"/>
      <c r="AJ2571" s="12"/>
      <c r="AK2571" s="24"/>
    </row>
    <row r="2572" spans="1:37" x14ac:dyDescent="0.25">
      <c r="A2572" s="2"/>
      <c r="B2572" s="3"/>
      <c r="C2572" s="3"/>
      <c r="D2572" s="3"/>
      <c r="E2572" s="3"/>
      <c r="F2572" s="4"/>
      <c r="G2572" s="2"/>
      <c r="H2572" s="3"/>
      <c r="I2572" s="3"/>
      <c r="J2572" s="3"/>
      <c r="K2572" s="3"/>
      <c r="L2572" s="3"/>
      <c r="M2572" s="3"/>
      <c r="N2572" s="4"/>
      <c r="O2572" s="2"/>
      <c r="P2572" s="3"/>
      <c r="Q2572" s="3"/>
      <c r="R2572" s="3"/>
      <c r="S2572" s="3"/>
      <c r="T2572" s="3"/>
      <c r="U2572" s="4"/>
      <c r="V2572" s="8">
        <f>ROUND(8,2)</f>
        <v>8</v>
      </c>
      <c r="W2572" s="9"/>
      <c r="X2572" s="9"/>
      <c r="Y2572" s="9"/>
      <c r="Z2572" s="9"/>
      <c r="AA2572" s="10"/>
      <c r="AB2572" s="8">
        <f>ROUND(6,2)</f>
        <v>6</v>
      </c>
      <c r="AC2572" s="9"/>
      <c r="AD2572" s="9"/>
      <c r="AE2572" s="9"/>
      <c r="AF2572" s="10"/>
      <c r="AG2572" s="8">
        <f>ROUND(0,2)</f>
        <v>0</v>
      </c>
      <c r="AH2572" s="9"/>
      <c r="AI2572" s="9"/>
      <c r="AJ2572" s="9"/>
      <c r="AK2572" s="10"/>
    </row>
    <row r="2573" spans="1:37" x14ac:dyDescent="0.25">
      <c r="A2573" s="11"/>
      <c r="B2573" s="12"/>
      <c r="C2573" s="12"/>
      <c r="D2573" s="12"/>
      <c r="E2573" s="12"/>
      <c r="F2573" s="12"/>
      <c r="G2573" s="12"/>
      <c r="H2573" s="12"/>
      <c r="I2573" s="12"/>
      <c r="J2573" s="12"/>
      <c r="K2573" s="12"/>
      <c r="L2573" s="12"/>
      <c r="M2573" s="12"/>
      <c r="N2573" s="12"/>
      <c r="O2573" s="14"/>
      <c r="P2573" s="14"/>
      <c r="Q2573" s="14"/>
      <c r="R2573" s="14"/>
      <c r="S2573" s="14"/>
      <c r="T2573" s="14"/>
      <c r="U2573" s="14"/>
      <c r="V2573" s="15">
        <f>ROUND(8,2)</f>
        <v>8</v>
      </c>
      <c r="W2573" s="15"/>
      <c r="X2573" s="15"/>
      <c r="Y2573" s="15"/>
      <c r="Z2573" s="15"/>
      <c r="AA2573" s="15"/>
      <c r="AB2573" s="15">
        <f>ROUND(6,2)</f>
        <v>6</v>
      </c>
      <c r="AC2573" s="15"/>
      <c r="AD2573" s="15"/>
      <c r="AE2573" s="15"/>
      <c r="AF2573" s="15"/>
      <c r="AG2573" s="15">
        <f>ROUND(0,2)</f>
        <v>0</v>
      </c>
      <c r="AH2573" s="15"/>
      <c r="AI2573" s="15"/>
      <c r="AJ2573" s="15"/>
      <c r="AK2573" s="16"/>
    </row>
    <row r="2574" spans="1:37" x14ac:dyDescent="0.25">
      <c r="A2574" s="11"/>
      <c r="B2574" s="12"/>
      <c r="C2574" s="12"/>
      <c r="D2574" s="12"/>
      <c r="E2574" s="12"/>
      <c r="F2574" s="12"/>
      <c r="G2574" s="12"/>
      <c r="H2574" s="12"/>
      <c r="I2574" s="12"/>
      <c r="J2574" s="12"/>
      <c r="K2574" s="12"/>
      <c r="L2574" s="12"/>
      <c r="M2574" s="12"/>
      <c r="N2574" s="12"/>
      <c r="O2574" s="14" t="s">
        <v>88</v>
      </c>
      <c r="P2574" s="14"/>
      <c r="Q2574" s="14"/>
      <c r="R2574" s="14"/>
      <c r="S2574" s="14"/>
      <c r="T2574" s="14"/>
      <c r="U2574" s="14"/>
      <c r="V2574" s="12"/>
      <c r="W2574" s="12"/>
      <c r="X2574" s="12"/>
      <c r="Y2574" s="12"/>
      <c r="Z2574" s="12"/>
      <c r="AA2574" s="12"/>
      <c r="AB2574" s="12"/>
      <c r="AC2574" s="12"/>
      <c r="AD2574" s="12"/>
      <c r="AE2574" s="12"/>
      <c r="AF2574" s="12"/>
      <c r="AG2574" s="12"/>
      <c r="AH2574" s="12"/>
      <c r="AI2574" s="12"/>
      <c r="AJ2574" s="12"/>
      <c r="AK2574" s="24"/>
    </row>
    <row r="2575" spans="1:37" x14ac:dyDescent="0.25">
      <c r="A2575" s="2"/>
      <c r="B2575" s="3"/>
      <c r="C2575" s="3"/>
      <c r="D2575" s="3"/>
      <c r="E2575" s="3"/>
      <c r="F2575" s="4"/>
      <c r="G2575" s="2"/>
      <c r="H2575" s="3"/>
      <c r="I2575" s="3"/>
      <c r="J2575" s="3"/>
      <c r="K2575" s="3"/>
      <c r="L2575" s="3"/>
      <c r="M2575" s="3"/>
      <c r="N2575" s="4"/>
      <c r="O2575" s="2"/>
      <c r="P2575" s="3"/>
      <c r="Q2575" s="3"/>
      <c r="R2575" s="3"/>
      <c r="S2575" s="3"/>
      <c r="T2575" s="3"/>
      <c r="U2575" s="4"/>
      <c r="V2575" s="8">
        <f>ROUND(8.75,2)</f>
        <v>8.75</v>
      </c>
      <c r="W2575" s="9"/>
      <c r="X2575" s="9"/>
      <c r="Y2575" s="9"/>
      <c r="Z2575" s="9"/>
      <c r="AA2575" s="10"/>
      <c r="AB2575" s="8">
        <f>ROUND(6.5625,2)</f>
        <v>6.56</v>
      </c>
      <c r="AC2575" s="9"/>
      <c r="AD2575" s="9"/>
      <c r="AE2575" s="9"/>
      <c r="AF2575" s="10"/>
      <c r="AG2575" s="8">
        <f>ROUND(0,2)</f>
        <v>0</v>
      </c>
      <c r="AH2575" s="9"/>
      <c r="AI2575" s="9"/>
      <c r="AJ2575" s="9"/>
      <c r="AK2575" s="10"/>
    </row>
    <row r="2576" spans="1:37" x14ac:dyDescent="0.25">
      <c r="A2576" s="11"/>
      <c r="B2576" s="12"/>
      <c r="C2576" s="12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2"/>
      <c r="O2576" s="14"/>
      <c r="P2576" s="14"/>
      <c r="Q2576" s="14"/>
      <c r="R2576" s="14"/>
      <c r="S2576" s="14"/>
      <c r="T2576" s="14"/>
      <c r="U2576" s="14"/>
      <c r="V2576" s="15">
        <f>ROUND(8.75,2)</f>
        <v>8.75</v>
      </c>
      <c r="W2576" s="15"/>
      <c r="X2576" s="15"/>
      <c r="Y2576" s="15"/>
      <c r="Z2576" s="15"/>
      <c r="AA2576" s="15"/>
      <c r="AB2576" s="15">
        <f>ROUND(6.5625,2)</f>
        <v>6.56</v>
      </c>
      <c r="AC2576" s="15"/>
      <c r="AD2576" s="15"/>
      <c r="AE2576" s="15"/>
      <c r="AF2576" s="15"/>
      <c r="AG2576" s="15">
        <f>ROUND(0,2)</f>
        <v>0</v>
      </c>
      <c r="AH2576" s="15"/>
      <c r="AI2576" s="15"/>
      <c r="AJ2576" s="15"/>
      <c r="AK2576" s="16"/>
    </row>
    <row r="2577" spans="1:37" x14ac:dyDescent="0.25">
      <c r="A2577" s="11"/>
      <c r="B2577" s="12"/>
      <c r="C2577" s="12"/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/>
      <c r="O2577" s="14" t="s">
        <v>89</v>
      </c>
      <c r="P2577" s="14"/>
      <c r="Q2577" s="14"/>
      <c r="R2577" s="14"/>
      <c r="S2577" s="14"/>
      <c r="T2577" s="14"/>
      <c r="U2577" s="14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12"/>
      <c r="AG2577" s="12"/>
      <c r="AH2577" s="12"/>
      <c r="AI2577" s="12"/>
      <c r="AJ2577" s="12"/>
      <c r="AK2577" s="24"/>
    </row>
    <row r="2578" spans="1:37" x14ac:dyDescent="0.25">
      <c r="A2578" s="2"/>
      <c r="B2578" s="3"/>
      <c r="C2578" s="3"/>
      <c r="D2578" s="3"/>
      <c r="E2578" s="3"/>
      <c r="F2578" s="4"/>
      <c r="G2578" s="2"/>
      <c r="H2578" s="3"/>
      <c r="I2578" s="3"/>
      <c r="J2578" s="3"/>
      <c r="K2578" s="3"/>
      <c r="L2578" s="3"/>
      <c r="M2578" s="3"/>
      <c r="N2578" s="4"/>
      <c r="O2578" s="2"/>
      <c r="P2578" s="3"/>
      <c r="Q2578" s="3"/>
      <c r="R2578" s="3"/>
      <c r="S2578" s="3"/>
      <c r="T2578" s="3"/>
      <c r="U2578" s="4"/>
      <c r="V2578" s="8">
        <f>ROUND(12,2)</f>
        <v>12</v>
      </c>
      <c r="W2578" s="9"/>
      <c r="X2578" s="9"/>
      <c r="Y2578" s="9"/>
      <c r="Z2578" s="9"/>
      <c r="AA2578" s="10"/>
      <c r="AB2578" s="8">
        <f>ROUND(9,2)</f>
        <v>9</v>
      </c>
      <c r="AC2578" s="9"/>
      <c r="AD2578" s="9"/>
      <c r="AE2578" s="9"/>
      <c r="AF2578" s="10"/>
      <c r="AG2578" s="8">
        <f>ROUND(0,2)</f>
        <v>0</v>
      </c>
      <c r="AH2578" s="9"/>
      <c r="AI2578" s="9"/>
      <c r="AJ2578" s="9"/>
      <c r="AK2578" s="10"/>
    </row>
    <row r="2579" spans="1:37" x14ac:dyDescent="0.25">
      <c r="A2579" s="11"/>
      <c r="B2579" s="12"/>
      <c r="C2579" s="12"/>
      <c r="D2579" s="12"/>
      <c r="E2579" s="12"/>
      <c r="F2579" s="12"/>
      <c r="G2579" s="12"/>
      <c r="H2579" s="12"/>
      <c r="I2579" s="12"/>
      <c r="J2579" s="12"/>
      <c r="K2579" s="12"/>
      <c r="L2579" s="12"/>
      <c r="M2579" s="12"/>
      <c r="N2579" s="12"/>
      <c r="O2579" s="14"/>
      <c r="P2579" s="14"/>
      <c r="Q2579" s="14"/>
      <c r="R2579" s="14"/>
      <c r="S2579" s="14"/>
      <c r="T2579" s="14"/>
      <c r="U2579" s="14"/>
      <c r="V2579" s="15">
        <f>ROUND(12,2)</f>
        <v>12</v>
      </c>
      <c r="W2579" s="15"/>
      <c r="X2579" s="15"/>
      <c r="Y2579" s="15"/>
      <c r="Z2579" s="15"/>
      <c r="AA2579" s="15"/>
      <c r="AB2579" s="15">
        <f>ROUND(9,2)</f>
        <v>9</v>
      </c>
      <c r="AC2579" s="15"/>
      <c r="AD2579" s="15"/>
      <c r="AE2579" s="15"/>
      <c r="AF2579" s="15"/>
      <c r="AG2579" s="15">
        <f>ROUND(0,2)</f>
        <v>0</v>
      </c>
      <c r="AH2579" s="15"/>
      <c r="AI2579" s="15"/>
      <c r="AJ2579" s="15"/>
      <c r="AK2579" s="16"/>
    </row>
    <row r="2580" spans="1:37" x14ac:dyDescent="0.25">
      <c r="A2580" s="11"/>
      <c r="B2580" s="12"/>
      <c r="C2580" s="12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/>
      <c r="O2580" s="14" t="s">
        <v>92</v>
      </c>
      <c r="P2580" s="14"/>
      <c r="Q2580" s="14"/>
      <c r="R2580" s="14"/>
      <c r="S2580" s="14"/>
      <c r="T2580" s="14"/>
      <c r="U2580" s="14"/>
      <c r="V2580" s="12"/>
      <c r="W2580" s="12"/>
      <c r="X2580" s="12"/>
      <c r="Y2580" s="12"/>
      <c r="Z2580" s="12"/>
      <c r="AA2580" s="12"/>
      <c r="AB2580" s="12"/>
      <c r="AC2580" s="12"/>
      <c r="AD2580" s="12"/>
      <c r="AE2580" s="12"/>
      <c r="AF2580" s="12"/>
      <c r="AG2580" s="12"/>
      <c r="AH2580" s="12"/>
      <c r="AI2580" s="12"/>
      <c r="AJ2580" s="12"/>
      <c r="AK2580" s="24"/>
    </row>
    <row r="2581" spans="1:37" x14ac:dyDescent="0.25">
      <c r="A2581" s="2"/>
      <c r="B2581" s="3"/>
      <c r="C2581" s="3"/>
      <c r="D2581" s="3"/>
      <c r="E2581" s="3"/>
      <c r="F2581" s="4"/>
      <c r="G2581" s="2"/>
      <c r="H2581" s="3"/>
      <c r="I2581" s="3"/>
      <c r="J2581" s="3"/>
      <c r="K2581" s="3"/>
      <c r="L2581" s="3"/>
      <c r="M2581" s="3"/>
      <c r="N2581" s="4"/>
      <c r="O2581" s="2"/>
      <c r="P2581" s="3"/>
      <c r="Q2581" s="3"/>
      <c r="R2581" s="3"/>
      <c r="S2581" s="3"/>
      <c r="T2581" s="3"/>
      <c r="U2581" s="4"/>
      <c r="V2581" s="8">
        <f>ROUND(8.5,2)</f>
        <v>8.5</v>
      </c>
      <c r="W2581" s="9"/>
      <c r="X2581" s="9"/>
      <c r="Y2581" s="9"/>
      <c r="Z2581" s="9"/>
      <c r="AA2581" s="10"/>
      <c r="AB2581" s="8">
        <f>ROUND(6.375,2)</f>
        <v>6.38</v>
      </c>
      <c r="AC2581" s="9"/>
      <c r="AD2581" s="9"/>
      <c r="AE2581" s="9"/>
      <c r="AF2581" s="10"/>
      <c r="AG2581" s="8">
        <f>ROUND(0,2)</f>
        <v>0</v>
      </c>
      <c r="AH2581" s="9"/>
      <c r="AI2581" s="9"/>
      <c r="AJ2581" s="9"/>
      <c r="AK2581" s="10"/>
    </row>
    <row r="2582" spans="1:37" x14ac:dyDescent="0.25">
      <c r="A2582" s="11"/>
      <c r="B2582" s="12"/>
      <c r="C2582" s="12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/>
      <c r="O2582" s="14"/>
      <c r="P2582" s="14"/>
      <c r="Q2582" s="14"/>
      <c r="R2582" s="14"/>
      <c r="S2582" s="14"/>
      <c r="T2582" s="14"/>
      <c r="U2582" s="14"/>
      <c r="V2582" s="15">
        <f>ROUND(8.5,2)</f>
        <v>8.5</v>
      </c>
      <c r="W2582" s="15"/>
      <c r="X2582" s="15"/>
      <c r="Y2582" s="15"/>
      <c r="Z2582" s="15"/>
      <c r="AA2582" s="15"/>
      <c r="AB2582" s="15">
        <f>ROUND(6.375,2)</f>
        <v>6.38</v>
      </c>
      <c r="AC2582" s="15"/>
      <c r="AD2582" s="15"/>
      <c r="AE2582" s="15"/>
      <c r="AF2582" s="15"/>
      <c r="AG2582" s="15">
        <f>ROUND(0,2)</f>
        <v>0</v>
      </c>
      <c r="AH2582" s="15"/>
      <c r="AI2582" s="15"/>
      <c r="AJ2582" s="15"/>
      <c r="AK2582" s="16"/>
    </row>
    <row r="2583" spans="1:37" x14ac:dyDescent="0.25">
      <c r="A2583" s="11"/>
      <c r="B2583" s="12"/>
      <c r="C2583" s="12"/>
      <c r="D2583" s="12"/>
      <c r="E2583" s="12"/>
      <c r="F2583" s="12"/>
      <c r="G2583" s="12"/>
      <c r="H2583" s="12"/>
      <c r="I2583" s="12"/>
      <c r="J2583" s="12"/>
      <c r="K2583" s="12"/>
      <c r="L2583" s="12"/>
      <c r="M2583" s="12"/>
      <c r="N2583" s="12"/>
      <c r="O2583" s="14" t="s">
        <v>94</v>
      </c>
      <c r="P2583" s="14"/>
      <c r="Q2583" s="14"/>
      <c r="R2583" s="14"/>
      <c r="S2583" s="14"/>
      <c r="T2583" s="14"/>
      <c r="U2583" s="14"/>
      <c r="V2583" s="12"/>
      <c r="W2583" s="12"/>
      <c r="X2583" s="12"/>
      <c r="Y2583" s="12"/>
      <c r="Z2583" s="12"/>
      <c r="AA2583" s="12"/>
      <c r="AB2583" s="12"/>
      <c r="AC2583" s="12"/>
      <c r="AD2583" s="12"/>
      <c r="AE2583" s="12"/>
      <c r="AF2583" s="12"/>
      <c r="AG2583" s="12"/>
      <c r="AH2583" s="12"/>
      <c r="AI2583" s="12"/>
      <c r="AJ2583" s="12"/>
      <c r="AK2583" s="24"/>
    </row>
    <row r="2584" spans="1:37" x14ac:dyDescent="0.25">
      <c r="A2584" s="2"/>
      <c r="B2584" s="3"/>
      <c r="C2584" s="3"/>
      <c r="D2584" s="3"/>
      <c r="E2584" s="3"/>
      <c r="F2584" s="4"/>
      <c r="G2584" s="2"/>
      <c r="H2584" s="3"/>
      <c r="I2584" s="3"/>
      <c r="J2584" s="3"/>
      <c r="K2584" s="3"/>
      <c r="L2584" s="3"/>
      <c r="M2584" s="3"/>
      <c r="N2584" s="4"/>
      <c r="O2584" s="2"/>
      <c r="P2584" s="3"/>
      <c r="Q2584" s="3"/>
      <c r="R2584" s="3"/>
      <c r="S2584" s="3"/>
      <c r="T2584" s="3"/>
      <c r="U2584" s="4"/>
      <c r="V2584" s="8">
        <f>ROUND(8,2)</f>
        <v>8</v>
      </c>
      <c r="W2584" s="9"/>
      <c r="X2584" s="9"/>
      <c r="Y2584" s="9"/>
      <c r="Z2584" s="9"/>
      <c r="AA2584" s="10"/>
      <c r="AB2584" s="8">
        <f>ROUND(6,2)</f>
        <v>6</v>
      </c>
      <c r="AC2584" s="9"/>
      <c r="AD2584" s="9"/>
      <c r="AE2584" s="9"/>
      <c r="AF2584" s="10"/>
      <c r="AG2584" s="8">
        <f>ROUND(0,2)</f>
        <v>0</v>
      </c>
      <c r="AH2584" s="9"/>
      <c r="AI2584" s="9"/>
      <c r="AJ2584" s="9"/>
      <c r="AK2584" s="10"/>
    </row>
    <row r="2585" spans="1:37" x14ac:dyDescent="0.25">
      <c r="A2585" s="11"/>
      <c r="B2585" s="12"/>
      <c r="C2585" s="12"/>
      <c r="D2585" s="12"/>
      <c r="E2585" s="12"/>
      <c r="F2585" s="12"/>
      <c r="G2585" s="12"/>
      <c r="H2585" s="12"/>
      <c r="I2585" s="12"/>
      <c r="J2585" s="12"/>
      <c r="K2585" s="12"/>
      <c r="L2585" s="12"/>
      <c r="M2585" s="12"/>
      <c r="N2585" s="12"/>
      <c r="O2585" s="14"/>
      <c r="P2585" s="14"/>
      <c r="Q2585" s="14"/>
      <c r="R2585" s="14"/>
      <c r="S2585" s="14"/>
      <c r="T2585" s="14"/>
      <c r="U2585" s="14"/>
      <c r="V2585" s="15">
        <f>ROUND(8,2)</f>
        <v>8</v>
      </c>
      <c r="W2585" s="15"/>
      <c r="X2585" s="15"/>
      <c r="Y2585" s="15"/>
      <c r="Z2585" s="15"/>
      <c r="AA2585" s="15"/>
      <c r="AB2585" s="15">
        <f>ROUND(6,2)</f>
        <v>6</v>
      </c>
      <c r="AC2585" s="15"/>
      <c r="AD2585" s="15"/>
      <c r="AE2585" s="15"/>
      <c r="AF2585" s="15"/>
      <c r="AG2585" s="15">
        <f>ROUND(0,2)</f>
        <v>0</v>
      </c>
      <c r="AH2585" s="15"/>
      <c r="AI2585" s="15"/>
      <c r="AJ2585" s="15"/>
      <c r="AK2585" s="16"/>
    </row>
    <row r="2586" spans="1:37" x14ac:dyDescent="0.25">
      <c r="A2586" s="11"/>
      <c r="B2586" s="12"/>
      <c r="C2586" s="12"/>
      <c r="D2586" s="12"/>
      <c r="E2586" s="12"/>
      <c r="F2586" s="12"/>
      <c r="G2586" s="12"/>
      <c r="H2586" s="12"/>
      <c r="I2586" s="12"/>
      <c r="J2586" s="12"/>
      <c r="K2586" s="12"/>
      <c r="L2586" s="12"/>
      <c r="M2586" s="12"/>
      <c r="N2586" s="12"/>
      <c r="O2586" s="14" t="s">
        <v>97</v>
      </c>
      <c r="P2586" s="14"/>
      <c r="Q2586" s="14"/>
      <c r="R2586" s="14"/>
      <c r="S2586" s="14"/>
      <c r="T2586" s="14"/>
      <c r="U2586" s="14"/>
      <c r="V2586" s="12"/>
      <c r="W2586" s="12"/>
      <c r="X2586" s="12"/>
      <c r="Y2586" s="12"/>
      <c r="Z2586" s="12"/>
      <c r="AA2586" s="12"/>
      <c r="AB2586" s="12"/>
      <c r="AC2586" s="12"/>
      <c r="AD2586" s="12"/>
      <c r="AE2586" s="12"/>
      <c r="AF2586" s="12"/>
      <c r="AG2586" s="12"/>
      <c r="AH2586" s="12"/>
      <c r="AI2586" s="12"/>
      <c r="AJ2586" s="12"/>
      <c r="AK2586" s="24"/>
    </row>
    <row r="2587" spans="1:37" x14ac:dyDescent="0.25">
      <c r="A2587" s="2"/>
      <c r="B2587" s="3"/>
      <c r="C2587" s="3"/>
      <c r="D2587" s="3"/>
      <c r="E2587" s="3"/>
      <c r="F2587" s="4"/>
      <c r="G2587" s="2"/>
      <c r="H2587" s="3"/>
      <c r="I2587" s="3"/>
      <c r="J2587" s="3"/>
      <c r="K2587" s="3"/>
      <c r="L2587" s="3"/>
      <c r="M2587" s="3"/>
      <c r="N2587" s="4"/>
      <c r="O2587" s="2"/>
      <c r="P2587" s="3"/>
      <c r="Q2587" s="3"/>
      <c r="R2587" s="3"/>
      <c r="S2587" s="3"/>
      <c r="T2587" s="3"/>
      <c r="U2587" s="4"/>
      <c r="V2587" s="8">
        <f>ROUND(13.25,2)</f>
        <v>13.25</v>
      </c>
      <c r="W2587" s="9"/>
      <c r="X2587" s="9"/>
      <c r="Y2587" s="9"/>
      <c r="Z2587" s="9"/>
      <c r="AA2587" s="10"/>
      <c r="AB2587" s="8">
        <f>ROUND(9.9375,2)</f>
        <v>9.94</v>
      </c>
      <c r="AC2587" s="9"/>
      <c r="AD2587" s="9"/>
      <c r="AE2587" s="9"/>
      <c r="AF2587" s="10"/>
      <c r="AG2587" s="8">
        <f>ROUND(0,2)</f>
        <v>0</v>
      </c>
      <c r="AH2587" s="9"/>
      <c r="AI2587" s="9"/>
      <c r="AJ2587" s="9"/>
      <c r="AK2587" s="10"/>
    </row>
    <row r="2588" spans="1:37" x14ac:dyDescent="0.25">
      <c r="A2588" s="11"/>
      <c r="B2588" s="12"/>
      <c r="C2588" s="12"/>
      <c r="D2588" s="12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4"/>
      <c r="P2588" s="14"/>
      <c r="Q2588" s="14"/>
      <c r="R2588" s="14"/>
      <c r="S2588" s="14"/>
      <c r="T2588" s="14"/>
      <c r="U2588" s="14"/>
      <c r="V2588" s="15">
        <f>ROUND(13.25,2)</f>
        <v>13.25</v>
      </c>
      <c r="W2588" s="15"/>
      <c r="X2588" s="15"/>
      <c r="Y2588" s="15"/>
      <c r="Z2588" s="15"/>
      <c r="AA2588" s="15"/>
      <c r="AB2588" s="15">
        <f>ROUND(9.9375,2)</f>
        <v>9.94</v>
      </c>
      <c r="AC2588" s="15"/>
      <c r="AD2588" s="15"/>
      <c r="AE2588" s="15"/>
      <c r="AF2588" s="15"/>
      <c r="AG2588" s="15">
        <f>ROUND(0,2)</f>
        <v>0</v>
      </c>
      <c r="AH2588" s="15"/>
      <c r="AI2588" s="15"/>
      <c r="AJ2588" s="15"/>
      <c r="AK2588" s="16"/>
    </row>
    <row r="2589" spans="1:37" x14ac:dyDescent="0.25">
      <c r="A2589" s="20" t="s">
        <v>124</v>
      </c>
      <c r="B2589" s="21"/>
      <c r="C2589" s="21"/>
      <c r="D2589" s="21"/>
      <c r="E2589" s="21"/>
      <c r="F2589" s="21"/>
      <c r="G2589" s="21"/>
      <c r="H2589" s="21"/>
      <c r="I2589" s="21"/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  <c r="T2589" s="21"/>
      <c r="U2589" s="21"/>
      <c r="V2589" s="21"/>
      <c r="W2589" s="21"/>
      <c r="X2589" s="21"/>
      <c r="Y2589" s="21"/>
      <c r="Z2589" s="21"/>
      <c r="AA2589" s="21"/>
      <c r="AB2589" s="21"/>
      <c r="AC2589" s="21"/>
      <c r="AD2589" s="21"/>
      <c r="AE2589" s="21"/>
      <c r="AF2589" s="21"/>
      <c r="AG2589" s="21"/>
      <c r="AH2589" s="21"/>
      <c r="AI2589" s="21"/>
      <c r="AJ2589" s="21"/>
      <c r="AK2589" s="22"/>
    </row>
    <row r="2590" spans="1:37" x14ac:dyDescent="0.25">
      <c r="A2590" s="20"/>
      <c r="B2590" s="21"/>
      <c r="C2590" s="21"/>
      <c r="D2590" s="21"/>
      <c r="E2590" s="21"/>
      <c r="F2590" s="21"/>
      <c r="G2590" s="21" t="s">
        <v>110</v>
      </c>
      <c r="H2590" s="21"/>
      <c r="I2590" s="21"/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  <c r="T2590" s="21"/>
      <c r="U2590" s="21"/>
      <c r="V2590" s="21"/>
      <c r="W2590" s="21"/>
      <c r="X2590" s="21"/>
      <c r="Y2590" s="21"/>
      <c r="Z2590" s="21"/>
      <c r="AA2590" s="21"/>
      <c r="AB2590" s="21"/>
      <c r="AC2590" s="21"/>
      <c r="AD2590" s="21"/>
      <c r="AE2590" s="21"/>
      <c r="AF2590" s="21"/>
      <c r="AG2590" s="21"/>
      <c r="AH2590" s="21"/>
      <c r="AI2590" s="21"/>
      <c r="AJ2590" s="21"/>
      <c r="AK2590" s="22"/>
    </row>
    <row r="2591" spans="1:37" x14ac:dyDescent="0.25">
      <c r="A2591" s="11"/>
      <c r="B2591" s="12"/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4" t="s">
        <v>38</v>
      </c>
      <c r="P2591" s="14"/>
      <c r="Q2591" s="14"/>
      <c r="R2591" s="14"/>
      <c r="S2591" s="14"/>
      <c r="T2591" s="14"/>
      <c r="U2591" s="14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  <c r="AG2591" s="12"/>
      <c r="AH2591" s="12"/>
      <c r="AI2591" s="12"/>
      <c r="AJ2591" s="12"/>
      <c r="AK2591" s="24"/>
    </row>
    <row r="2592" spans="1:37" x14ac:dyDescent="0.25">
      <c r="A2592" s="2"/>
      <c r="B2592" s="3"/>
      <c r="C2592" s="3"/>
      <c r="D2592" s="3"/>
      <c r="E2592" s="3"/>
      <c r="F2592" s="4"/>
      <c r="G2592" s="2"/>
      <c r="H2592" s="3"/>
      <c r="I2592" s="3"/>
      <c r="J2592" s="3"/>
      <c r="K2592" s="3"/>
      <c r="L2592" s="3"/>
      <c r="M2592" s="3"/>
      <c r="N2592" s="4"/>
      <c r="O2592" s="2"/>
      <c r="P2592" s="3"/>
      <c r="Q2592" s="3"/>
      <c r="R2592" s="3"/>
      <c r="S2592" s="3"/>
      <c r="T2592" s="3"/>
      <c r="U2592" s="4"/>
      <c r="V2592" s="8">
        <f>ROUND(40,2)</f>
        <v>40</v>
      </c>
      <c r="W2592" s="9"/>
      <c r="X2592" s="9"/>
      <c r="Y2592" s="9"/>
      <c r="Z2592" s="9"/>
      <c r="AA2592" s="10"/>
      <c r="AB2592" s="8">
        <f>ROUND(980,2)</f>
        <v>980</v>
      </c>
      <c r="AC2592" s="9"/>
      <c r="AD2592" s="9"/>
      <c r="AE2592" s="9"/>
      <c r="AF2592" s="10"/>
      <c r="AG2592" s="8">
        <f>ROUND(0,2)</f>
        <v>0</v>
      </c>
      <c r="AH2592" s="9"/>
      <c r="AI2592" s="9"/>
      <c r="AJ2592" s="9"/>
      <c r="AK2592" s="10"/>
    </row>
    <row r="2593" spans="1:37" x14ac:dyDescent="0.25">
      <c r="A2593" s="11"/>
      <c r="B2593" s="12"/>
      <c r="C2593" s="12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/>
      <c r="O2593" s="14"/>
      <c r="P2593" s="14"/>
      <c r="Q2593" s="14"/>
      <c r="R2593" s="14"/>
      <c r="S2593" s="14"/>
      <c r="T2593" s="14"/>
      <c r="U2593" s="14"/>
      <c r="V2593" s="15">
        <f>ROUND(40,2)</f>
        <v>40</v>
      </c>
      <c r="W2593" s="15"/>
      <c r="X2593" s="15"/>
      <c r="Y2593" s="15"/>
      <c r="Z2593" s="15"/>
      <c r="AA2593" s="15"/>
      <c r="AB2593" s="15">
        <f>ROUND(980,2)</f>
        <v>980</v>
      </c>
      <c r="AC2593" s="15"/>
      <c r="AD2593" s="15"/>
      <c r="AE2593" s="15"/>
      <c r="AF2593" s="15"/>
      <c r="AG2593" s="15">
        <f>ROUND(0,2)</f>
        <v>0</v>
      </c>
      <c r="AH2593" s="15"/>
      <c r="AI2593" s="15"/>
      <c r="AJ2593" s="15"/>
      <c r="AK2593" s="16"/>
    </row>
    <row r="2594" spans="1:37" x14ac:dyDescent="0.25">
      <c r="A2594" s="11"/>
      <c r="B2594" s="12"/>
      <c r="C2594" s="12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/>
      <c r="O2594" s="14" t="s">
        <v>82</v>
      </c>
      <c r="P2594" s="14"/>
      <c r="Q2594" s="14"/>
      <c r="R2594" s="14"/>
      <c r="S2594" s="14"/>
      <c r="T2594" s="14"/>
      <c r="U2594" s="14"/>
      <c r="V2594" s="12"/>
      <c r="W2594" s="12"/>
      <c r="X2594" s="12"/>
      <c r="Y2594" s="12"/>
      <c r="Z2594" s="12"/>
      <c r="AA2594" s="12"/>
      <c r="AB2594" s="12"/>
      <c r="AC2594" s="12"/>
      <c r="AD2594" s="12"/>
      <c r="AE2594" s="12"/>
      <c r="AF2594" s="12"/>
      <c r="AG2594" s="12"/>
      <c r="AH2594" s="12"/>
      <c r="AI2594" s="12"/>
      <c r="AJ2594" s="12"/>
      <c r="AK2594" s="24"/>
    </row>
    <row r="2595" spans="1:37" x14ac:dyDescent="0.25">
      <c r="A2595" s="2"/>
      <c r="B2595" s="3"/>
      <c r="C2595" s="3"/>
      <c r="D2595" s="3"/>
      <c r="E2595" s="3"/>
      <c r="F2595" s="4"/>
      <c r="G2595" s="2"/>
      <c r="H2595" s="3"/>
      <c r="I2595" s="3"/>
      <c r="J2595" s="3"/>
      <c r="K2595" s="3"/>
      <c r="L2595" s="3"/>
      <c r="M2595" s="3"/>
      <c r="N2595" s="4"/>
      <c r="O2595" s="2"/>
      <c r="P2595" s="3"/>
      <c r="Q2595" s="3"/>
      <c r="R2595" s="3"/>
      <c r="S2595" s="3"/>
      <c r="T2595" s="3"/>
      <c r="U2595" s="4"/>
      <c r="V2595" s="8">
        <f>ROUND(40,2)</f>
        <v>40</v>
      </c>
      <c r="W2595" s="9"/>
      <c r="X2595" s="9"/>
      <c r="Y2595" s="9"/>
      <c r="Z2595" s="9"/>
      <c r="AA2595" s="10"/>
      <c r="AB2595" s="8">
        <f>ROUND(980,2)</f>
        <v>980</v>
      </c>
      <c r="AC2595" s="9"/>
      <c r="AD2595" s="9"/>
      <c r="AE2595" s="9"/>
      <c r="AF2595" s="10"/>
      <c r="AG2595" s="8">
        <f>ROUND(0,2)</f>
        <v>0</v>
      </c>
      <c r="AH2595" s="9"/>
      <c r="AI2595" s="9"/>
      <c r="AJ2595" s="9"/>
      <c r="AK2595" s="10"/>
    </row>
    <row r="2596" spans="1:37" x14ac:dyDescent="0.25">
      <c r="A2596" s="11"/>
      <c r="B2596" s="12"/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4"/>
      <c r="P2596" s="14"/>
      <c r="Q2596" s="14"/>
      <c r="R2596" s="14"/>
      <c r="S2596" s="14"/>
      <c r="T2596" s="14"/>
      <c r="U2596" s="14"/>
      <c r="V2596" s="15">
        <f>ROUND(40,2)</f>
        <v>40</v>
      </c>
      <c r="W2596" s="15"/>
      <c r="X2596" s="15"/>
      <c r="Y2596" s="15"/>
      <c r="Z2596" s="15"/>
      <c r="AA2596" s="15"/>
      <c r="AB2596" s="15">
        <f>ROUND(980,2)</f>
        <v>980</v>
      </c>
      <c r="AC2596" s="15"/>
      <c r="AD2596" s="15"/>
      <c r="AE2596" s="15"/>
      <c r="AF2596" s="15"/>
      <c r="AG2596" s="15">
        <f>ROUND(0,2)</f>
        <v>0</v>
      </c>
      <c r="AH2596" s="15"/>
      <c r="AI2596" s="15"/>
      <c r="AJ2596" s="15"/>
      <c r="AK2596" s="16"/>
    </row>
    <row r="2597" spans="1:37" x14ac:dyDescent="0.25">
      <c r="A2597" s="11"/>
      <c r="B2597" s="12"/>
      <c r="C2597" s="12"/>
      <c r="D2597" s="12"/>
      <c r="E2597" s="12"/>
      <c r="F2597" s="12"/>
      <c r="G2597" s="12"/>
      <c r="H2597" s="12"/>
      <c r="I2597" s="12"/>
      <c r="J2597" s="12"/>
      <c r="K2597" s="12"/>
      <c r="L2597" s="12"/>
      <c r="M2597" s="12"/>
      <c r="N2597" s="12"/>
      <c r="O2597" s="14" t="s">
        <v>91</v>
      </c>
      <c r="P2597" s="14"/>
      <c r="Q2597" s="14"/>
      <c r="R2597" s="14"/>
      <c r="S2597" s="14"/>
      <c r="T2597" s="14"/>
      <c r="U2597" s="14"/>
      <c r="V2597" s="12"/>
      <c r="W2597" s="12"/>
      <c r="X2597" s="12"/>
      <c r="Y2597" s="12"/>
      <c r="Z2597" s="12"/>
      <c r="AA2597" s="12"/>
      <c r="AB2597" s="12"/>
      <c r="AC2597" s="12"/>
      <c r="AD2597" s="12"/>
      <c r="AE2597" s="12"/>
      <c r="AF2597" s="12"/>
      <c r="AG2597" s="12"/>
      <c r="AH2597" s="12"/>
      <c r="AI2597" s="12"/>
      <c r="AJ2597" s="12"/>
      <c r="AK2597" s="24"/>
    </row>
    <row r="2598" spans="1:37" x14ac:dyDescent="0.25">
      <c r="A2598" s="2"/>
      <c r="B2598" s="3"/>
      <c r="C2598" s="3"/>
      <c r="D2598" s="3"/>
      <c r="E2598" s="3"/>
      <c r="F2598" s="4"/>
      <c r="G2598" s="2"/>
      <c r="H2598" s="3"/>
      <c r="I2598" s="3"/>
      <c r="J2598" s="3"/>
      <c r="K2598" s="3"/>
      <c r="L2598" s="3"/>
      <c r="M2598" s="3"/>
      <c r="N2598" s="4"/>
      <c r="O2598" s="2"/>
      <c r="P2598" s="3"/>
      <c r="Q2598" s="3"/>
      <c r="R2598" s="3"/>
      <c r="S2598" s="3"/>
      <c r="T2598" s="3"/>
      <c r="U2598" s="4"/>
      <c r="V2598" s="8">
        <f>ROUND(40,2)</f>
        <v>40</v>
      </c>
      <c r="W2598" s="9"/>
      <c r="X2598" s="9"/>
      <c r="Y2598" s="9"/>
      <c r="Z2598" s="9"/>
      <c r="AA2598" s="10"/>
      <c r="AB2598" s="8">
        <f>ROUND(980,2)</f>
        <v>980</v>
      </c>
      <c r="AC2598" s="9"/>
      <c r="AD2598" s="9"/>
      <c r="AE2598" s="9"/>
      <c r="AF2598" s="10"/>
      <c r="AG2598" s="8">
        <f>ROUND(0,2)</f>
        <v>0</v>
      </c>
      <c r="AH2598" s="9"/>
      <c r="AI2598" s="9"/>
      <c r="AJ2598" s="9"/>
      <c r="AK2598" s="10"/>
    </row>
    <row r="2599" spans="1:37" x14ac:dyDescent="0.25">
      <c r="A2599" s="11"/>
      <c r="B2599" s="12"/>
      <c r="C2599" s="12"/>
      <c r="D2599" s="12"/>
      <c r="E2599" s="12"/>
      <c r="F2599" s="12"/>
      <c r="G2599" s="12"/>
      <c r="H2599" s="12"/>
      <c r="I2599" s="12"/>
      <c r="J2599" s="12"/>
      <c r="K2599" s="12"/>
      <c r="L2599" s="12"/>
      <c r="M2599" s="12"/>
      <c r="N2599" s="12"/>
      <c r="O2599" s="14"/>
      <c r="P2599" s="14"/>
      <c r="Q2599" s="14"/>
      <c r="R2599" s="14"/>
      <c r="S2599" s="14"/>
      <c r="T2599" s="14"/>
      <c r="U2599" s="14"/>
      <c r="V2599" s="15">
        <f>ROUND(40,2)</f>
        <v>40</v>
      </c>
      <c r="W2599" s="15"/>
      <c r="X2599" s="15"/>
      <c r="Y2599" s="15"/>
      <c r="Z2599" s="15"/>
      <c r="AA2599" s="15"/>
      <c r="AB2599" s="15">
        <f>ROUND(980,2)</f>
        <v>980</v>
      </c>
      <c r="AC2599" s="15"/>
      <c r="AD2599" s="15"/>
      <c r="AE2599" s="15"/>
      <c r="AF2599" s="15"/>
      <c r="AG2599" s="15">
        <f>ROUND(0,2)</f>
        <v>0</v>
      </c>
      <c r="AH2599" s="15"/>
      <c r="AI2599" s="15"/>
      <c r="AJ2599" s="15"/>
      <c r="AK2599" s="16"/>
    </row>
    <row r="2600" spans="1:37" x14ac:dyDescent="0.25">
      <c r="A2600" s="20"/>
      <c r="B2600" s="21"/>
      <c r="C2600" s="21"/>
      <c r="D2600" s="21"/>
      <c r="E2600" s="21"/>
      <c r="F2600" s="21"/>
      <c r="G2600" s="21" t="s">
        <v>112</v>
      </c>
      <c r="H2600" s="21"/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  <c r="T2600" s="21"/>
      <c r="U2600" s="21"/>
      <c r="V2600" s="21"/>
      <c r="W2600" s="21"/>
      <c r="X2600" s="21"/>
      <c r="Y2600" s="21"/>
      <c r="Z2600" s="21"/>
      <c r="AA2600" s="21"/>
      <c r="AB2600" s="21"/>
      <c r="AC2600" s="21"/>
      <c r="AD2600" s="21"/>
      <c r="AE2600" s="21"/>
      <c r="AF2600" s="21"/>
      <c r="AG2600" s="21"/>
      <c r="AH2600" s="21"/>
      <c r="AI2600" s="21"/>
      <c r="AJ2600" s="21"/>
      <c r="AK2600" s="22"/>
    </row>
    <row r="2601" spans="1:37" x14ac:dyDescent="0.25">
      <c r="A2601" s="11"/>
      <c r="B2601" s="12"/>
      <c r="C2601" s="12"/>
      <c r="D2601" s="12"/>
      <c r="E2601" s="12"/>
      <c r="F2601" s="12"/>
      <c r="G2601" s="12"/>
      <c r="H2601" s="12"/>
      <c r="I2601" s="12"/>
      <c r="J2601" s="12"/>
      <c r="K2601" s="12"/>
      <c r="L2601" s="12"/>
      <c r="M2601" s="12"/>
      <c r="N2601" s="12"/>
      <c r="O2601" s="14" t="s">
        <v>38</v>
      </c>
      <c r="P2601" s="14"/>
      <c r="Q2601" s="14"/>
      <c r="R2601" s="14"/>
      <c r="S2601" s="14"/>
      <c r="T2601" s="14"/>
      <c r="U2601" s="14"/>
      <c r="V2601" s="12"/>
      <c r="W2601" s="12"/>
      <c r="X2601" s="12"/>
      <c r="Y2601" s="12"/>
      <c r="Z2601" s="12"/>
      <c r="AA2601" s="12"/>
      <c r="AB2601" s="12"/>
      <c r="AC2601" s="12"/>
      <c r="AD2601" s="12"/>
      <c r="AE2601" s="12"/>
      <c r="AF2601" s="12"/>
      <c r="AG2601" s="12"/>
      <c r="AH2601" s="12"/>
      <c r="AI2601" s="12"/>
      <c r="AJ2601" s="12"/>
      <c r="AK2601" s="24"/>
    </row>
    <row r="2602" spans="1:37" x14ac:dyDescent="0.25">
      <c r="A2602" s="2"/>
      <c r="B2602" s="3"/>
      <c r="C2602" s="3"/>
      <c r="D2602" s="3"/>
      <c r="E2602" s="3"/>
      <c r="F2602" s="4"/>
      <c r="G2602" s="2"/>
      <c r="H2602" s="3"/>
      <c r="I2602" s="3"/>
      <c r="J2602" s="3"/>
      <c r="K2602" s="3"/>
      <c r="L2602" s="3"/>
      <c r="M2602" s="3"/>
      <c r="N2602" s="4"/>
      <c r="O2602" s="2"/>
      <c r="P2602" s="3"/>
      <c r="Q2602" s="3"/>
      <c r="R2602" s="3"/>
      <c r="S2602" s="3"/>
      <c r="T2602" s="3"/>
      <c r="U2602" s="4"/>
      <c r="V2602" s="8">
        <f>ROUND(12,2)</f>
        <v>12</v>
      </c>
      <c r="W2602" s="9"/>
      <c r="X2602" s="9"/>
      <c r="Y2602" s="9"/>
      <c r="Z2602" s="9"/>
      <c r="AA2602" s="10"/>
      <c r="AB2602" s="8">
        <f>ROUND(441,2)</f>
        <v>441</v>
      </c>
      <c r="AC2602" s="9"/>
      <c r="AD2602" s="9"/>
      <c r="AE2602" s="9"/>
      <c r="AF2602" s="10"/>
      <c r="AG2602" s="8">
        <f>ROUND(0,2)</f>
        <v>0</v>
      </c>
      <c r="AH2602" s="9"/>
      <c r="AI2602" s="9"/>
      <c r="AJ2602" s="9"/>
      <c r="AK2602" s="10"/>
    </row>
    <row r="2603" spans="1:37" x14ac:dyDescent="0.25">
      <c r="A2603" s="11"/>
      <c r="B2603" s="12"/>
      <c r="C2603" s="12"/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4"/>
      <c r="P2603" s="14"/>
      <c r="Q2603" s="14"/>
      <c r="R2603" s="14"/>
      <c r="S2603" s="14"/>
      <c r="T2603" s="14"/>
      <c r="U2603" s="14"/>
      <c r="V2603" s="15">
        <f>ROUND(12,2)</f>
        <v>12</v>
      </c>
      <c r="W2603" s="15"/>
      <c r="X2603" s="15"/>
      <c r="Y2603" s="15"/>
      <c r="Z2603" s="15"/>
      <c r="AA2603" s="15"/>
      <c r="AB2603" s="15">
        <f>ROUND(441,2)</f>
        <v>441</v>
      </c>
      <c r="AC2603" s="15"/>
      <c r="AD2603" s="15"/>
      <c r="AE2603" s="15"/>
      <c r="AF2603" s="15"/>
      <c r="AG2603" s="15">
        <f>ROUND(0,2)</f>
        <v>0</v>
      </c>
      <c r="AH2603" s="15"/>
      <c r="AI2603" s="15"/>
      <c r="AJ2603" s="15"/>
      <c r="AK2603" s="16"/>
    </row>
    <row r="2604" spans="1:37" x14ac:dyDescent="0.25">
      <c r="A2604" s="11"/>
      <c r="B2604" s="12"/>
      <c r="C2604" s="12"/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4" t="s">
        <v>82</v>
      </c>
      <c r="P2604" s="14"/>
      <c r="Q2604" s="14"/>
      <c r="R2604" s="14"/>
      <c r="S2604" s="14"/>
      <c r="T2604" s="14"/>
      <c r="U2604" s="14"/>
      <c r="V2604" s="12"/>
      <c r="W2604" s="12"/>
      <c r="X2604" s="12"/>
      <c r="Y2604" s="12"/>
      <c r="Z2604" s="12"/>
      <c r="AA2604" s="12"/>
      <c r="AB2604" s="12"/>
      <c r="AC2604" s="12"/>
      <c r="AD2604" s="12"/>
      <c r="AE2604" s="12"/>
      <c r="AF2604" s="12"/>
      <c r="AG2604" s="12"/>
      <c r="AH2604" s="12"/>
      <c r="AI2604" s="12"/>
      <c r="AJ2604" s="12"/>
      <c r="AK2604" s="24"/>
    </row>
    <row r="2605" spans="1:37" x14ac:dyDescent="0.25">
      <c r="A2605" s="2"/>
      <c r="B2605" s="3"/>
      <c r="C2605" s="3"/>
      <c r="D2605" s="3"/>
      <c r="E2605" s="3"/>
      <c r="F2605" s="4"/>
      <c r="G2605" s="2"/>
      <c r="H2605" s="3"/>
      <c r="I2605" s="3"/>
      <c r="J2605" s="3"/>
      <c r="K2605" s="3"/>
      <c r="L2605" s="3"/>
      <c r="M2605" s="3"/>
      <c r="N2605" s="4"/>
      <c r="O2605" s="2"/>
      <c r="P2605" s="3"/>
      <c r="Q2605" s="3"/>
      <c r="R2605" s="3"/>
      <c r="S2605" s="3"/>
      <c r="T2605" s="3"/>
      <c r="U2605" s="4"/>
      <c r="V2605" s="8">
        <f>ROUND(12.5,2)</f>
        <v>12.5</v>
      </c>
      <c r="W2605" s="9"/>
      <c r="X2605" s="9"/>
      <c r="Y2605" s="9"/>
      <c r="Z2605" s="9"/>
      <c r="AA2605" s="10"/>
      <c r="AB2605" s="8">
        <f>ROUND(459.375,2)</f>
        <v>459.38</v>
      </c>
      <c r="AC2605" s="9"/>
      <c r="AD2605" s="9"/>
      <c r="AE2605" s="9"/>
      <c r="AF2605" s="10"/>
      <c r="AG2605" s="8">
        <f>ROUND(0,2)</f>
        <v>0</v>
      </c>
      <c r="AH2605" s="9"/>
      <c r="AI2605" s="9"/>
      <c r="AJ2605" s="9"/>
      <c r="AK2605" s="10"/>
    </row>
    <row r="2606" spans="1:37" x14ac:dyDescent="0.25">
      <c r="A2606" s="11"/>
      <c r="B2606" s="12"/>
      <c r="C2606" s="12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4"/>
      <c r="P2606" s="14"/>
      <c r="Q2606" s="14"/>
      <c r="R2606" s="14"/>
      <c r="S2606" s="14"/>
      <c r="T2606" s="14"/>
      <c r="U2606" s="14"/>
      <c r="V2606" s="15">
        <f>ROUND(12.5,2)</f>
        <v>12.5</v>
      </c>
      <c r="W2606" s="15"/>
      <c r="X2606" s="15"/>
      <c r="Y2606" s="15"/>
      <c r="Z2606" s="15"/>
      <c r="AA2606" s="15"/>
      <c r="AB2606" s="15">
        <f>ROUND(459.375,2)</f>
        <v>459.38</v>
      </c>
      <c r="AC2606" s="15"/>
      <c r="AD2606" s="15"/>
      <c r="AE2606" s="15"/>
      <c r="AF2606" s="15"/>
      <c r="AG2606" s="15">
        <f>ROUND(0,2)</f>
        <v>0</v>
      </c>
      <c r="AH2606" s="15"/>
      <c r="AI2606" s="15"/>
      <c r="AJ2606" s="15"/>
      <c r="AK2606" s="16"/>
    </row>
    <row r="2607" spans="1:37" x14ac:dyDescent="0.25">
      <c r="A2607" s="11"/>
      <c r="B2607" s="12"/>
      <c r="C2607" s="12"/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/>
      <c r="O2607" s="14" t="s">
        <v>91</v>
      </c>
      <c r="P2607" s="14"/>
      <c r="Q2607" s="14"/>
      <c r="R2607" s="14"/>
      <c r="S2607" s="14"/>
      <c r="T2607" s="14"/>
      <c r="U2607" s="14"/>
      <c r="V2607" s="12"/>
      <c r="W2607" s="12"/>
      <c r="X2607" s="12"/>
      <c r="Y2607" s="12"/>
      <c r="Z2607" s="12"/>
      <c r="AA2607" s="12"/>
      <c r="AB2607" s="12"/>
      <c r="AC2607" s="12"/>
      <c r="AD2607" s="12"/>
      <c r="AE2607" s="12"/>
      <c r="AF2607" s="12"/>
      <c r="AG2607" s="12"/>
      <c r="AH2607" s="12"/>
      <c r="AI2607" s="12"/>
      <c r="AJ2607" s="12"/>
      <c r="AK2607" s="24"/>
    </row>
    <row r="2608" spans="1:37" x14ac:dyDescent="0.25">
      <c r="A2608" s="2"/>
      <c r="B2608" s="3"/>
      <c r="C2608" s="3"/>
      <c r="D2608" s="3"/>
      <c r="E2608" s="3"/>
      <c r="F2608" s="4"/>
      <c r="G2608" s="2"/>
      <c r="H2608" s="3"/>
      <c r="I2608" s="3"/>
      <c r="J2608" s="3"/>
      <c r="K2608" s="3"/>
      <c r="L2608" s="3"/>
      <c r="M2608" s="3"/>
      <c r="N2608" s="4"/>
      <c r="O2608" s="2"/>
      <c r="P2608" s="3"/>
      <c r="Q2608" s="3"/>
      <c r="R2608" s="3"/>
      <c r="S2608" s="3"/>
      <c r="T2608" s="3"/>
      <c r="U2608" s="4"/>
      <c r="V2608" s="8">
        <f>ROUND(12.25,2)</f>
        <v>12.25</v>
      </c>
      <c r="W2608" s="9"/>
      <c r="X2608" s="9"/>
      <c r="Y2608" s="9"/>
      <c r="Z2608" s="9"/>
      <c r="AA2608" s="10"/>
      <c r="AB2608" s="8">
        <f>ROUND(450.1875,2)</f>
        <v>450.19</v>
      </c>
      <c r="AC2608" s="9"/>
      <c r="AD2608" s="9"/>
      <c r="AE2608" s="9"/>
      <c r="AF2608" s="10"/>
      <c r="AG2608" s="8">
        <f>ROUND(0,2)</f>
        <v>0</v>
      </c>
      <c r="AH2608" s="9"/>
      <c r="AI2608" s="9"/>
      <c r="AJ2608" s="9"/>
      <c r="AK2608" s="10"/>
    </row>
    <row r="2609" spans="1:37" x14ac:dyDescent="0.25">
      <c r="A2609" s="11"/>
      <c r="B2609" s="12"/>
      <c r="C2609" s="12"/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  <c r="N2609" s="12"/>
      <c r="O2609" s="14"/>
      <c r="P2609" s="14"/>
      <c r="Q2609" s="14"/>
      <c r="R2609" s="14"/>
      <c r="S2609" s="14"/>
      <c r="T2609" s="14"/>
      <c r="U2609" s="14"/>
      <c r="V2609" s="15">
        <f>ROUND(12.25,2)</f>
        <v>12.25</v>
      </c>
      <c r="W2609" s="15"/>
      <c r="X2609" s="15"/>
      <c r="Y2609" s="15"/>
      <c r="Z2609" s="15"/>
      <c r="AA2609" s="15"/>
      <c r="AB2609" s="15">
        <f>ROUND(450.1875,2)</f>
        <v>450.19</v>
      </c>
      <c r="AC2609" s="15"/>
      <c r="AD2609" s="15"/>
      <c r="AE2609" s="15"/>
      <c r="AF2609" s="15"/>
      <c r="AG2609" s="15">
        <f>ROUND(0,2)</f>
        <v>0</v>
      </c>
      <c r="AH2609" s="15"/>
      <c r="AI2609" s="15"/>
      <c r="AJ2609" s="15"/>
      <c r="AK2609" s="16"/>
    </row>
    <row r="2610" spans="1:37" x14ac:dyDescent="0.25">
      <c r="A2610" s="20"/>
      <c r="B2610" s="21"/>
      <c r="C2610" s="21"/>
      <c r="D2610" s="21"/>
      <c r="E2610" s="21"/>
      <c r="F2610" s="21"/>
      <c r="G2610" s="21" t="s">
        <v>107</v>
      </c>
      <c r="H2610" s="21"/>
      <c r="I2610" s="21"/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  <c r="T2610" s="21"/>
      <c r="U2610" s="21"/>
      <c r="V2610" s="21"/>
      <c r="W2610" s="21"/>
      <c r="X2610" s="21"/>
      <c r="Y2610" s="21"/>
      <c r="Z2610" s="21"/>
      <c r="AA2610" s="21"/>
      <c r="AB2610" s="21"/>
      <c r="AC2610" s="21"/>
      <c r="AD2610" s="21"/>
      <c r="AE2610" s="21"/>
      <c r="AF2610" s="21"/>
      <c r="AG2610" s="21"/>
      <c r="AH2610" s="21"/>
      <c r="AI2610" s="21"/>
      <c r="AJ2610" s="21"/>
      <c r="AK2610" s="22"/>
    </row>
    <row r="2611" spans="1:37" x14ac:dyDescent="0.25">
      <c r="A2611" s="11"/>
      <c r="B2611" s="12"/>
      <c r="C2611" s="12"/>
      <c r="D2611" s="12"/>
      <c r="E2611" s="12"/>
      <c r="F2611" s="12"/>
      <c r="G2611" s="12"/>
      <c r="H2611" s="12"/>
      <c r="I2611" s="12"/>
      <c r="J2611" s="12"/>
      <c r="K2611" s="12"/>
      <c r="L2611" s="12"/>
      <c r="M2611" s="12"/>
      <c r="N2611" s="12"/>
      <c r="O2611" s="14" t="s">
        <v>38</v>
      </c>
      <c r="P2611" s="14"/>
      <c r="Q2611" s="14"/>
      <c r="R2611" s="14"/>
      <c r="S2611" s="14"/>
      <c r="T2611" s="14"/>
      <c r="U2611" s="14"/>
      <c r="V2611" s="12"/>
      <c r="W2611" s="12"/>
      <c r="X2611" s="12"/>
      <c r="Y2611" s="12"/>
      <c r="Z2611" s="12"/>
      <c r="AA2611" s="12"/>
      <c r="AB2611" s="12"/>
      <c r="AC2611" s="12"/>
      <c r="AD2611" s="12"/>
      <c r="AE2611" s="12"/>
      <c r="AF2611" s="12"/>
      <c r="AG2611" s="12"/>
      <c r="AH2611" s="12"/>
      <c r="AI2611" s="12"/>
      <c r="AJ2611" s="12"/>
      <c r="AK2611" s="24"/>
    </row>
    <row r="2612" spans="1:37" x14ac:dyDescent="0.25">
      <c r="A2612" s="2"/>
      <c r="B2612" s="3"/>
      <c r="C2612" s="3"/>
      <c r="D2612" s="3"/>
      <c r="E2612" s="3"/>
      <c r="F2612" s="4"/>
      <c r="G2612" s="2"/>
      <c r="H2612" s="3"/>
      <c r="I2612" s="3"/>
      <c r="J2612" s="3"/>
      <c r="K2612" s="3"/>
      <c r="L2612" s="3"/>
      <c r="M2612" s="3"/>
      <c r="N2612" s="4"/>
      <c r="O2612" s="2"/>
      <c r="P2612" s="3"/>
      <c r="Q2612" s="3"/>
      <c r="R2612" s="3"/>
      <c r="S2612" s="3"/>
      <c r="T2612" s="3"/>
      <c r="U2612" s="4"/>
      <c r="V2612" s="8">
        <f>ROUND(52,2)</f>
        <v>52</v>
      </c>
      <c r="W2612" s="9"/>
      <c r="X2612" s="9"/>
      <c r="Y2612" s="9"/>
      <c r="Z2612" s="9"/>
      <c r="AA2612" s="10"/>
      <c r="AB2612" s="8">
        <f>ROUND(1421,2)</f>
        <v>1421</v>
      </c>
      <c r="AC2612" s="9"/>
      <c r="AD2612" s="9"/>
      <c r="AE2612" s="9"/>
      <c r="AF2612" s="10"/>
      <c r="AG2612" s="8">
        <f>ROUND(0,2)</f>
        <v>0</v>
      </c>
      <c r="AH2612" s="9"/>
      <c r="AI2612" s="9"/>
      <c r="AJ2612" s="9"/>
      <c r="AK2612" s="10"/>
    </row>
    <row r="2613" spans="1:37" x14ac:dyDescent="0.25">
      <c r="A2613" s="11"/>
      <c r="B2613" s="12"/>
      <c r="C2613" s="12"/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  <c r="N2613" s="12"/>
      <c r="O2613" s="14"/>
      <c r="P2613" s="14"/>
      <c r="Q2613" s="14"/>
      <c r="R2613" s="14"/>
      <c r="S2613" s="14"/>
      <c r="T2613" s="14"/>
      <c r="U2613" s="14"/>
      <c r="V2613" s="15">
        <f>ROUND(52,2)</f>
        <v>52</v>
      </c>
      <c r="W2613" s="15"/>
      <c r="X2613" s="15"/>
      <c r="Y2613" s="15"/>
      <c r="Z2613" s="15"/>
      <c r="AA2613" s="15"/>
      <c r="AB2613" s="15">
        <f>ROUND(1421,2)</f>
        <v>1421</v>
      </c>
      <c r="AC2613" s="15"/>
      <c r="AD2613" s="15"/>
      <c r="AE2613" s="15"/>
      <c r="AF2613" s="15"/>
      <c r="AG2613" s="15">
        <f>ROUND(0,2)</f>
        <v>0</v>
      </c>
      <c r="AH2613" s="15"/>
      <c r="AI2613" s="15"/>
      <c r="AJ2613" s="15"/>
      <c r="AK2613" s="16"/>
    </row>
    <row r="2614" spans="1:37" x14ac:dyDescent="0.25">
      <c r="A2614" s="11"/>
      <c r="B2614" s="12"/>
      <c r="C2614" s="12"/>
      <c r="D2614" s="12"/>
      <c r="E2614" s="12"/>
      <c r="F2614" s="12"/>
      <c r="G2614" s="12"/>
      <c r="H2614" s="12"/>
      <c r="I2614" s="12"/>
      <c r="J2614" s="12"/>
      <c r="K2614" s="12"/>
      <c r="L2614" s="12"/>
      <c r="M2614" s="12"/>
      <c r="N2614" s="12"/>
      <c r="O2614" s="14" t="s">
        <v>82</v>
      </c>
      <c r="P2614" s="14"/>
      <c r="Q2614" s="14"/>
      <c r="R2614" s="14"/>
      <c r="S2614" s="14"/>
      <c r="T2614" s="14"/>
      <c r="U2614" s="14"/>
      <c r="V2614" s="12"/>
      <c r="W2614" s="12"/>
      <c r="X2614" s="12"/>
      <c r="Y2614" s="12"/>
      <c r="Z2614" s="12"/>
      <c r="AA2614" s="12"/>
      <c r="AB2614" s="12"/>
      <c r="AC2614" s="12"/>
      <c r="AD2614" s="12"/>
      <c r="AE2614" s="12"/>
      <c r="AF2614" s="12"/>
      <c r="AG2614" s="12"/>
      <c r="AH2614" s="12"/>
      <c r="AI2614" s="12"/>
      <c r="AJ2614" s="12"/>
      <c r="AK2614" s="24"/>
    </row>
    <row r="2615" spans="1:37" x14ac:dyDescent="0.25">
      <c r="A2615" s="2"/>
      <c r="B2615" s="3"/>
      <c r="C2615" s="3"/>
      <c r="D2615" s="3"/>
      <c r="E2615" s="3"/>
      <c r="F2615" s="4"/>
      <c r="G2615" s="2"/>
      <c r="H2615" s="3"/>
      <c r="I2615" s="3"/>
      <c r="J2615" s="3"/>
      <c r="K2615" s="3"/>
      <c r="L2615" s="3"/>
      <c r="M2615" s="3"/>
      <c r="N2615" s="4"/>
      <c r="O2615" s="2"/>
      <c r="P2615" s="3"/>
      <c r="Q2615" s="3"/>
      <c r="R2615" s="3"/>
      <c r="S2615" s="3"/>
      <c r="T2615" s="3"/>
      <c r="U2615" s="4"/>
      <c r="V2615" s="8">
        <f>ROUND(52.5,2)</f>
        <v>52.5</v>
      </c>
      <c r="W2615" s="9"/>
      <c r="X2615" s="9"/>
      <c r="Y2615" s="9"/>
      <c r="Z2615" s="9"/>
      <c r="AA2615" s="10"/>
      <c r="AB2615" s="8">
        <f>ROUND(1439.375,2)</f>
        <v>1439.38</v>
      </c>
      <c r="AC2615" s="9"/>
      <c r="AD2615" s="9"/>
      <c r="AE2615" s="9"/>
      <c r="AF2615" s="10"/>
      <c r="AG2615" s="8">
        <f>ROUND(0,2)</f>
        <v>0</v>
      </c>
      <c r="AH2615" s="9"/>
      <c r="AI2615" s="9"/>
      <c r="AJ2615" s="9"/>
      <c r="AK2615" s="10"/>
    </row>
    <row r="2616" spans="1:37" x14ac:dyDescent="0.25">
      <c r="A2616" s="11"/>
      <c r="B2616" s="12"/>
      <c r="C2616" s="12"/>
      <c r="D2616" s="12"/>
      <c r="E2616" s="12"/>
      <c r="F2616" s="12"/>
      <c r="G2616" s="12"/>
      <c r="H2616" s="12"/>
      <c r="I2616" s="12"/>
      <c r="J2616" s="12"/>
      <c r="K2616" s="12"/>
      <c r="L2616" s="12"/>
      <c r="M2616" s="12"/>
      <c r="N2616" s="12"/>
      <c r="O2616" s="14"/>
      <c r="P2616" s="14"/>
      <c r="Q2616" s="14"/>
      <c r="R2616" s="14"/>
      <c r="S2616" s="14"/>
      <c r="T2616" s="14"/>
      <c r="U2616" s="14"/>
      <c r="V2616" s="15">
        <f>ROUND(52.5,2)</f>
        <v>52.5</v>
      </c>
      <c r="W2616" s="15"/>
      <c r="X2616" s="15"/>
      <c r="Y2616" s="15"/>
      <c r="Z2616" s="15"/>
      <c r="AA2616" s="15"/>
      <c r="AB2616" s="15">
        <f>ROUND(1439.375,2)</f>
        <v>1439.38</v>
      </c>
      <c r="AC2616" s="15"/>
      <c r="AD2616" s="15"/>
      <c r="AE2616" s="15"/>
      <c r="AF2616" s="15"/>
      <c r="AG2616" s="15">
        <f>ROUND(0,2)</f>
        <v>0</v>
      </c>
      <c r="AH2616" s="15"/>
      <c r="AI2616" s="15"/>
      <c r="AJ2616" s="15"/>
      <c r="AK2616" s="16"/>
    </row>
    <row r="2617" spans="1:37" x14ac:dyDescent="0.25">
      <c r="A2617" s="11"/>
      <c r="B2617" s="12"/>
      <c r="C2617" s="12"/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  <c r="N2617" s="12"/>
      <c r="O2617" s="14" t="s">
        <v>91</v>
      </c>
      <c r="P2617" s="14"/>
      <c r="Q2617" s="14"/>
      <c r="R2617" s="14"/>
      <c r="S2617" s="14"/>
      <c r="T2617" s="14"/>
      <c r="U2617" s="14"/>
      <c r="V2617" s="12"/>
      <c r="W2617" s="12"/>
      <c r="X2617" s="12"/>
      <c r="Y2617" s="12"/>
      <c r="Z2617" s="12"/>
      <c r="AA2617" s="12"/>
      <c r="AB2617" s="12"/>
      <c r="AC2617" s="12"/>
      <c r="AD2617" s="12"/>
      <c r="AE2617" s="12"/>
      <c r="AF2617" s="12"/>
      <c r="AG2617" s="12"/>
      <c r="AH2617" s="12"/>
      <c r="AI2617" s="12"/>
      <c r="AJ2617" s="12"/>
      <c r="AK2617" s="24"/>
    </row>
    <row r="2618" spans="1:37" x14ac:dyDescent="0.25">
      <c r="A2618" s="2"/>
      <c r="B2618" s="3"/>
      <c r="C2618" s="3"/>
      <c r="D2618" s="3"/>
      <c r="E2618" s="3"/>
      <c r="F2618" s="4"/>
      <c r="G2618" s="2"/>
      <c r="H2618" s="3"/>
      <c r="I2618" s="3"/>
      <c r="J2618" s="3"/>
      <c r="K2618" s="3"/>
      <c r="L2618" s="3"/>
      <c r="M2618" s="3"/>
      <c r="N2618" s="4"/>
      <c r="O2618" s="2"/>
      <c r="P2618" s="3"/>
      <c r="Q2618" s="3"/>
      <c r="R2618" s="3"/>
      <c r="S2618" s="3"/>
      <c r="T2618" s="3"/>
      <c r="U2618" s="4"/>
      <c r="V2618" s="8">
        <f>ROUND(52.25,2)</f>
        <v>52.25</v>
      </c>
      <c r="W2618" s="9"/>
      <c r="X2618" s="9"/>
      <c r="Y2618" s="9"/>
      <c r="Z2618" s="9"/>
      <c r="AA2618" s="10"/>
      <c r="AB2618" s="8">
        <f>ROUND(1430.1875,2)</f>
        <v>1430.19</v>
      </c>
      <c r="AC2618" s="9"/>
      <c r="AD2618" s="9"/>
      <c r="AE2618" s="9"/>
      <c r="AF2618" s="10"/>
      <c r="AG2618" s="8">
        <f>ROUND(0,2)</f>
        <v>0</v>
      </c>
      <c r="AH2618" s="9"/>
      <c r="AI2618" s="9"/>
      <c r="AJ2618" s="9"/>
      <c r="AK2618" s="10"/>
    </row>
    <row r="2619" spans="1:37" x14ac:dyDescent="0.25">
      <c r="A2619" s="11"/>
      <c r="B2619" s="12"/>
      <c r="C2619" s="12"/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  <c r="N2619" s="12"/>
      <c r="O2619" s="14"/>
      <c r="P2619" s="14"/>
      <c r="Q2619" s="14"/>
      <c r="R2619" s="14"/>
      <c r="S2619" s="14"/>
      <c r="T2619" s="14"/>
      <c r="U2619" s="14"/>
      <c r="V2619" s="15">
        <f>ROUND(52.25,2)</f>
        <v>52.25</v>
      </c>
      <c r="W2619" s="15"/>
      <c r="X2619" s="15"/>
      <c r="Y2619" s="15"/>
      <c r="Z2619" s="15"/>
      <c r="AA2619" s="15"/>
      <c r="AB2619" s="15">
        <f>ROUND(1430.1875,2)</f>
        <v>1430.19</v>
      </c>
      <c r="AC2619" s="15"/>
      <c r="AD2619" s="15"/>
      <c r="AE2619" s="15"/>
      <c r="AF2619" s="15"/>
      <c r="AG2619" s="15">
        <f>ROUND(0,2)</f>
        <v>0</v>
      </c>
      <c r="AH2619" s="15"/>
      <c r="AI2619" s="15"/>
      <c r="AJ2619" s="15"/>
      <c r="AK2619" s="16"/>
    </row>
    <row r="2620" spans="1:37" x14ac:dyDescent="0.25">
      <c r="A2620" s="20"/>
      <c r="B2620" s="21"/>
      <c r="C2620" s="21"/>
      <c r="D2620" s="21"/>
      <c r="E2620" s="21"/>
      <c r="F2620" s="21"/>
      <c r="G2620" s="21" t="s">
        <v>105</v>
      </c>
      <c r="H2620" s="21"/>
      <c r="I2620" s="21"/>
      <c r="J2620" s="21"/>
      <c r="K2620" s="21"/>
      <c r="L2620" s="21"/>
      <c r="M2620" s="21"/>
      <c r="N2620" s="21"/>
      <c r="O2620" s="21"/>
      <c r="P2620" s="21"/>
      <c r="Q2620" s="21"/>
      <c r="R2620" s="21"/>
      <c r="S2620" s="21"/>
      <c r="T2620" s="21"/>
      <c r="U2620" s="21"/>
      <c r="V2620" s="21"/>
      <c r="W2620" s="21"/>
      <c r="X2620" s="21"/>
      <c r="Y2620" s="21"/>
      <c r="Z2620" s="21"/>
      <c r="AA2620" s="21"/>
      <c r="AB2620" s="21"/>
      <c r="AC2620" s="21"/>
      <c r="AD2620" s="21"/>
      <c r="AE2620" s="21"/>
      <c r="AF2620" s="21"/>
      <c r="AG2620" s="21"/>
      <c r="AH2620" s="21"/>
      <c r="AI2620" s="21"/>
      <c r="AJ2620" s="21"/>
      <c r="AK2620" s="22"/>
    </row>
    <row r="2621" spans="1:37" x14ac:dyDescent="0.25">
      <c r="A2621" s="11"/>
      <c r="B2621" s="12"/>
      <c r="C2621" s="12"/>
      <c r="D2621" s="12"/>
      <c r="E2621" s="12"/>
      <c r="F2621" s="12"/>
      <c r="G2621" s="12"/>
      <c r="H2621" s="12"/>
      <c r="I2621" s="12"/>
      <c r="J2621" s="12"/>
      <c r="K2621" s="12"/>
      <c r="L2621" s="12"/>
      <c r="M2621" s="12"/>
      <c r="N2621" s="12"/>
      <c r="O2621" s="14" t="s">
        <v>38</v>
      </c>
      <c r="P2621" s="14"/>
      <c r="Q2621" s="14"/>
      <c r="R2621" s="14"/>
      <c r="S2621" s="14"/>
      <c r="T2621" s="14"/>
      <c r="U2621" s="14"/>
      <c r="V2621" s="12"/>
      <c r="W2621" s="12"/>
      <c r="X2621" s="12"/>
      <c r="Y2621" s="12"/>
      <c r="Z2621" s="12"/>
      <c r="AA2621" s="12"/>
      <c r="AB2621" s="12"/>
      <c r="AC2621" s="12"/>
      <c r="AD2621" s="12"/>
      <c r="AE2621" s="12"/>
      <c r="AF2621" s="12"/>
      <c r="AG2621" s="12"/>
      <c r="AH2621" s="12"/>
      <c r="AI2621" s="12"/>
      <c r="AJ2621" s="12"/>
      <c r="AK2621" s="24"/>
    </row>
    <row r="2622" spans="1:37" x14ac:dyDescent="0.25">
      <c r="A2622" s="2"/>
      <c r="B2622" s="3"/>
      <c r="C2622" s="3"/>
      <c r="D2622" s="3"/>
      <c r="E2622" s="3"/>
      <c r="F2622" s="4"/>
      <c r="G2622" s="2"/>
      <c r="H2622" s="3"/>
      <c r="I2622" s="3"/>
      <c r="J2622" s="3"/>
      <c r="K2622" s="3"/>
      <c r="L2622" s="3"/>
      <c r="M2622" s="3"/>
      <c r="N2622" s="4"/>
      <c r="O2622" s="2"/>
      <c r="P2622" s="3"/>
      <c r="Q2622" s="3"/>
      <c r="R2622" s="3"/>
      <c r="S2622" s="3"/>
      <c r="T2622" s="3"/>
      <c r="U2622" s="4"/>
      <c r="V2622" s="8">
        <f>ROUND(40,2)</f>
        <v>40</v>
      </c>
      <c r="W2622" s="9"/>
      <c r="X2622" s="9"/>
      <c r="Y2622" s="9"/>
      <c r="Z2622" s="9"/>
      <c r="AA2622" s="10"/>
      <c r="AB2622" s="8">
        <f>ROUND(980,2)</f>
        <v>980</v>
      </c>
      <c r="AC2622" s="9"/>
      <c r="AD2622" s="9"/>
      <c r="AE2622" s="9"/>
      <c r="AF2622" s="10"/>
      <c r="AG2622" s="8">
        <f>ROUND(0,2)</f>
        <v>0</v>
      </c>
      <c r="AH2622" s="9"/>
      <c r="AI2622" s="9"/>
      <c r="AJ2622" s="9"/>
      <c r="AK2622" s="10"/>
    </row>
    <row r="2623" spans="1:37" x14ac:dyDescent="0.25">
      <c r="A2623" s="11"/>
      <c r="B2623" s="12"/>
      <c r="C2623" s="12"/>
      <c r="D2623" s="12"/>
      <c r="E2623" s="12"/>
      <c r="F2623" s="12"/>
      <c r="G2623" s="12"/>
      <c r="H2623" s="12"/>
      <c r="I2623" s="12"/>
      <c r="J2623" s="12"/>
      <c r="K2623" s="12"/>
      <c r="L2623" s="12"/>
      <c r="M2623" s="12"/>
      <c r="N2623" s="12"/>
      <c r="O2623" s="14"/>
      <c r="P2623" s="14"/>
      <c r="Q2623" s="14"/>
      <c r="R2623" s="14"/>
      <c r="S2623" s="14"/>
      <c r="T2623" s="14"/>
      <c r="U2623" s="14"/>
      <c r="V2623" s="15">
        <f>ROUND(40,2)</f>
        <v>40</v>
      </c>
      <c r="W2623" s="15"/>
      <c r="X2623" s="15"/>
      <c r="Y2623" s="15"/>
      <c r="Z2623" s="15"/>
      <c r="AA2623" s="15"/>
      <c r="AB2623" s="15">
        <f>ROUND(980,2)</f>
        <v>980</v>
      </c>
      <c r="AC2623" s="15"/>
      <c r="AD2623" s="15"/>
      <c r="AE2623" s="15"/>
      <c r="AF2623" s="15"/>
      <c r="AG2623" s="15">
        <f>ROUND(0,2)</f>
        <v>0</v>
      </c>
      <c r="AH2623" s="15"/>
      <c r="AI2623" s="15"/>
      <c r="AJ2623" s="15"/>
      <c r="AK2623" s="16"/>
    </row>
    <row r="2624" spans="1:37" x14ac:dyDescent="0.25">
      <c r="A2624" s="11"/>
      <c r="B2624" s="12"/>
      <c r="C2624" s="12"/>
      <c r="D2624" s="12"/>
      <c r="E2624" s="12"/>
      <c r="F2624" s="12"/>
      <c r="G2624" s="12"/>
      <c r="H2624" s="12"/>
      <c r="I2624" s="12"/>
      <c r="J2624" s="12"/>
      <c r="K2624" s="12"/>
      <c r="L2624" s="12"/>
      <c r="M2624" s="12"/>
      <c r="N2624" s="12"/>
      <c r="O2624" s="14" t="s">
        <v>82</v>
      </c>
      <c r="P2624" s="14"/>
      <c r="Q2624" s="14"/>
      <c r="R2624" s="14"/>
      <c r="S2624" s="14"/>
      <c r="T2624" s="14"/>
      <c r="U2624" s="14"/>
      <c r="V2624" s="12"/>
      <c r="W2624" s="12"/>
      <c r="X2624" s="12"/>
      <c r="Y2624" s="12"/>
      <c r="Z2624" s="12"/>
      <c r="AA2624" s="12"/>
      <c r="AB2624" s="12"/>
      <c r="AC2624" s="12"/>
      <c r="AD2624" s="12"/>
      <c r="AE2624" s="12"/>
      <c r="AF2624" s="12"/>
      <c r="AG2624" s="12"/>
      <c r="AH2624" s="12"/>
      <c r="AI2624" s="12"/>
      <c r="AJ2624" s="12"/>
      <c r="AK2624" s="24"/>
    </row>
    <row r="2625" spans="1:37" x14ac:dyDescent="0.25">
      <c r="A2625" s="2"/>
      <c r="B2625" s="3"/>
      <c r="C2625" s="3"/>
      <c r="D2625" s="3"/>
      <c r="E2625" s="3"/>
      <c r="F2625" s="4"/>
      <c r="G2625" s="2"/>
      <c r="H2625" s="3"/>
      <c r="I2625" s="3"/>
      <c r="J2625" s="3"/>
      <c r="K2625" s="3"/>
      <c r="L2625" s="3"/>
      <c r="M2625" s="3"/>
      <c r="N2625" s="4"/>
      <c r="O2625" s="2"/>
      <c r="P2625" s="3"/>
      <c r="Q2625" s="3"/>
      <c r="R2625" s="3"/>
      <c r="S2625" s="3"/>
      <c r="T2625" s="3"/>
      <c r="U2625" s="4"/>
      <c r="V2625" s="8">
        <f>ROUND(40,2)</f>
        <v>40</v>
      </c>
      <c r="W2625" s="9"/>
      <c r="X2625" s="9"/>
      <c r="Y2625" s="9"/>
      <c r="Z2625" s="9"/>
      <c r="AA2625" s="10"/>
      <c r="AB2625" s="8">
        <f>ROUND(980,2)</f>
        <v>980</v>
      </c>
      <c r="AC2625" s="9"/>
      <c r="AD2625" s="9"/>
      <c r="AE2625" s="9"/>
      <c r="AF2625" s="10"/>
      <c r="AG2625" s="8">
        <f>ROUND(0,2)</f>
        <v>0</v>
      </c>
      <c r="AH2625" s="9"/>
      <c r="AI2625" s="9"/>
      <c r="AJ2625" s="9"/>
      <c r="AK2625" s="10"/>
    </row>
    <row r="2626" spans="1:37" x14ac:dyDescent="0.25">
      <c r="A2626" s="11"/>
      <c r="B2626" s="12"/>
      <c r="C2626" s="12"/>
      <c r="D2626" s="12"/>
      <c r="E2626" s="12"/>
      <c r="F2626" s="12"/>
      <c r="G2626" s="12"/>
      <c r="H2626" s="12"/>
      <c r="I2626" s="12"/>
      <c r="J2626" s="12"/>
      <c r="K2626" s="12"/>
      <c r="L2626" s="12"/>
      <c r="M2626" s="12"/>
      <c r="N2626" s="12"/>
      <c r="O2626" s="14"/>
      <c r="P2626" s="14"/>
      <c r="Q2626" s="14"/>
      <c r="R2626" s="14"/>
      <c r="S2626" s="14"/>
      <c r="T2626" s="14"/>
      <c r="U2626" s="14"/>
      <c r="V2626" s="15">
        <f>ROUND(40,2)</f>
        <v>40</v>
      </c>
      <c r="W2626" s="15"/>
      <c r="X2626" s="15"/>
      <c r="Y2626" s="15"/>
      <c r="Z2626" s="15"/>
      <c r="AA2626" s="15"/>
      <c r="AB2626" s="15">
        <f>ROUND(980,2)</f>
        <v>980</v>
      </c>
      <c r="AC2626" s="15"/>
      <c r="AD2626" s="15"/>
      <c r="AE2626" s="15"/>
      <c r="AF2626" s="15"/>
      <c r="AG2626" s="15">
        <f>ROUND(0,2)</f>
        <v>0</v>
      </c>
      <c r="AH2626" s="15"/>
      <c r="AI2626" s="15"/>
      <c r="AJ2626" s="15"/>
      <c r="AK2626" s="16"/>
    </row>
    <row r="2627" spans="1:37" x14ac:dyDescent="0.25">
      <c r="A2627" s="11"/>
      <c r="B2627" s="12"/>
      <c r="C2627" s="12"/>
      <c r="D2627" s="12"/>
      <c r="E2627" s="12"/>
      <c r="F2627" s="12"/>
      <c r="G2627" s="12"/>
      <c r="H2627" s="12"/>
      <c r="I2627" s="12"/>
      <c r="J2627" s="12"/>
      <c r="K2627" s="12"/>
      <c r="L2627" s="12"/>
      <c r="M2627" s="12"/>
      <c r="N2627" s="12"/>
      <c r="O2627" s="14" t="s">
        <v>91</v>
      </c>
      <c r="P2627" s="14"/>
      <c r="Q2627" s="14"/>
      <c r="R2627" s="14"/>
      <c r="S2627" s="14"/>
      <c r="T2627" s="14"/>
      <c r="U2627" s="14"/>
      <c r="V2627" s="12"/>
      <c r="W2627" s="12"/>
      <c r="X2627" s="12"/>
      <c r="Y2627" s="12"/>
      <c r="Z2627" s="12"/>
      <c r="AA2627" s="12"/>
      <c r="AB2627" s="12"/>
      <c r="AC2627" s="12"/>
      <c r="AD2627" s="12"/>
      <c r="AE2627" s="12"/>
      <c r="AF2627" s="12"/>
      <c r="AG2627" s="12"/>
      <c r="AH2627" s="12"/>
      <c r="AI2627" s="12"/>
      <c r="AJ2627" s="12"/>
      <c r="AK2627" s="24"/>
    </row>
    <row r="2628" spans="1:37" x14ac:dyDescent="0.25">
      <c r="A2628" s="2"/>
      <c r="B2628" s="3"/>
      <c r="C2628" s="3"/>
      <c r="D2628" s="3"/>
      <c r="E2628" s="3"/>
      <c r="F2628" s="4"/>
      <c r="G2628" s="2"/>
      <c r="H2628" s="3"/>
      <c r="I2628" s="3"/>
      <c r="J2628" s="3"/>
      <c r="K2628" s="3"/>
      <c r="L2628" s="3"/>
      <c r="M2628" s="3"/>
      <c r="N2628" s="4"/>
      <c r="O2628" s="2"/>
      <c r="P2628" s="3"/>
      <c r="Q2628" s="3"/>
      <c r="R2628" s="3"/>
      <c r="S2628" s="3"/>
      <c r="T2628" s="3"/>
      <c r="U2628" s="4"/>
      <c r="V2628" s="8">
        <f>ROUND(40,2)</f>
        <v>40</v>
      </c>
      <c r="W2628" s="9"/>
      <c r="X2628" s="9"/>
      <c r="Y2628" s="9"/>
      <c r="Z2628" s="9"/>
      <c r="AA2628" s="10"/>
      <c r="AB2628" s="8">
        <f>ROUND(980,2)</f>
        <v>980</v>
      </c>
      <c r="AC2628" s="9"/>
      <c r="AD2628" s="9"/>
      <c r="AE2628" s="9"/>
      <c r="AF2628" s="10"/>
      <c r="AG2628" s="8">
        <f>ROUND(0,2)</f>
        <v>0</v>
      </c>
      <c r="AH2628" s="9"/>
      <c r="AI2628" s="9"/>
      <c r="AJ2628" s="9"/>
      <c r="AK2628" s="10"/>
    </row>
    <row r="2629" spans="1:37" x14ac:dyDescent="0.25">
      <c r="A2629" s="11"/>
      <c r="B2629" s="12"/>
      <c r="C2629" s="12"/>
      <c r="D2629" s="12"/>
      <c r="E2629" s="12"/>
      <c r="F2629" s="12"/>
      <c r="G2629" s="12"/>
      <c r="H2629" s="12"/>
      <c r="I2629" s="12"/>
      <c r="J2629" s="12"/>
      <c r="K2629" s="12"/>
      <c r="L2629" s="12"/>
      <c r="M2629" s="12"/>
      <c r="N2629" s="12"/>
      <c r="O2629" s="14"/>
      <c r="P2629" s="14"/>
      <c r="Q2629" s="14"/>
      <c r="R2629" s="14"/>
      <c r="S2629" s="14"/>
      <c r="T2629" s="14"/>
      <c r="U2629" s="14"/>
      <c r="V2629" s="15">
        <f>ROUND(40,2)</f>
        <v>40</v>
      </c>
      <c r="W2629" s="15"/>
      <c r="X2629" s="15"/>
      <c r="Y2629" s="15"/>
      <c r="Z2629" s="15"/>
      <c r="AA2629" s="15"/>
      <c r="AB2629" s="15">
        <f>ROUND(980,2)</f>
        <v>980</v>
      </c>
      <c r="AC2629" s="15"/>
      <c r="AD2629" s="15"/>
      <c r="AE2629" s="15"/>
      <c r="AF2629" s="15"/>
      <c r="AG2629" s="15">
        <f>ROUND(0,2)</f>
        <v>0</v>
      </c>
      <c r="AH2629" s="15"/>
      <c r="AI2629" s="15"/>
      <c r="AJ2629" s="15"/>
      <c r="AK2629" s="16"/>
    </row>
    <row r="2630" spans="1:37" x14ac:dyDescent="0.25">
      <c r="A2630" s="20"/>
      <c r="B2630" s="21"/>
      <c r="C2630" s="21"/>
      <c r="D2630" s="21"/>
      <c r="E2630" s="21"/>
      <c r="F2630" s="21"/>
      <c r="G2630" s="21" t="s">
        <v>108</v>
      </c>
      <c r="H2630" s="21"/>
      <c r="I2630" s="21"/>
      <c r="J2630" s="21"/>
      <c r="K2630" s="21"/>
      <c r="L2630" s="21"/>
      <c r="M2630" s="21"/>
      <c r="N2630" s="21"/>
      <c r="O2630" s="21"/>
      <c r="P2630" s="21"/>
      <c r="Q2630" s="21"/>
      <c r="R2630" s="21"/>
      <c r="S2630" s="21"/>
      <c r="T2630" s="21"/>
      <c r="U2630" s="21"/>
      <c r="V2630" s="21"/>
      <c r="W2630" s="21"/>
      <c r="X2630" s="21"/>
      <c r="Y2630" s="21"/>
      <c r="Z2630" s="21"/>
      <c r="AA2630" s="21"/>
      <c r="AB2630" s="21"/>
      <c r="AC2630" s="21"/>
      <c r="AD2630" s="21"/>
      <c r="AE2630" s="21"/>
      <c r="AF2630" s="21"/>
      <c r="AG2630" s="21"/>
      <c r="AH2630" s="21"/>
      <c r="AI2630" s="21"/>
      <c r="AJ2630" s="21"/>
      <c r="AK2630" s="22"/>
    </row>
    <row r="2631" spans="1:37" x14ac:dyDescent="0.25">
      <c r="A2631" s="11"/>
      <c r="B2631" s="12"/>
      <c r="C2631" s="12"/>
      <c r="D2631" s="12"/>
      <c r="E2631" s="12"/>
      <c r="F2631" s="12"/>
      <c r="G2631" s="12"/>
      <c r="H2631" s="12"/>
      <c r="I2631" s="12"/>
      <c r="J2631" s="12"/>
      <c r="K2631" s="12"/>
      <c r="L2631" s="12"/>
      <c r="M2631" s="12"/>
      <c r="N2631" s="12"/>
      <c r="O2631" s="14" t="s">
        <v>38</v>
      </c>
      <c r="P2631" s="14"/>
      <c r="Q2631" s="14"/>
      <c r="R2631" s="14"/>
      <c r="S2631" s="14"/>
      <c r="T2631" s="14"/>
      <c r="U2631" s="14"/>
      <c r="V2631" s="12"/>
      <c r="W2631" s="12"/>
      <c r="X2631" s="12"/>
      <c r="Y2631" s="12"/>
      <c r="Z2631" s="12"/>
      <c r="AA2631" s="12"/>
      <c r="AB2631" s="12"/>
      <c r="AC2631" s="12"/>
      <c r="AD2631" s="12"/>
      <c r="AE2631" s="12"/>
      <c r="AF2631" s="12"/>
      <c r="AG2631" s="12"/>
      <c r="AH2631" s="12"/>
      <c r="AI2631" s="12"/>
      <c r="AJ2631" s="12"/>
      <c r="AK2631" s="24"/>
    </row>
    <row r="2632" spans="1:37" x14ac:dyDescent="0.25">
      <c r="A2632" s="2"/>
      <c r="B2632" s="3"/>
      <c r="C2632" s="3"/>
      <c r="D2632" s="3"/>
      <c r="E2632" s="3"/>
      <c r="F2632" s="4"/>
      <c r="G2632" s="2"/>
      <c r="H2632" s="3"/>
      <c r="I2632" s="3"/>
      <c r="J2632" s="3"/>
      <c r="K2632" s="3"/>
      <c r="L2632" s="3"/>
      <c r="M2632" s="3"/>
      <c r="N2632" s="4"/>
      <c r="O2632" s="2"/>
      <c r="P2632" s="3"/>
      <c r="Q2632" s="3"/>
      <c r="R2632" s="3"/>
      <c r="S2632" s="3"/>
      <c r="T2632" s="3"/>
      <c r="U2632" s="4"/>
      <c r="V2632" s="8">
        <f>ROUND(52,2)</f>
        <v>52</v>
      </c>
      <c r="W2632" s="9"/>
      <c r="X2632" s="9"/>
      <c r="Y2632" s="9"/>
      <c r="Z2632" s="9"/>
      <c r="AA2632" s="10"/>
      <c r="AB2632" s="8">
        <f>ROUND(1421,2)</f>
        <v>1421</v>
      </c>
      <c r="AC2632" s="9"/>
      <c r="AD2632" s="9"/>
      <c r="AE2632" s="9"/>
      <c r="AF2632" s="10"/>
      <c r="AG2632" s="8">
        <f>ROUND(0,2)</f>
        <v>0</v>
      </c>
      <c r="AH2632" s="9"/>
      <c r="AI2632" s="9"/>
      <c r="AJ2632" s="9"/>
      <c r="AK2632" s="10"/>
    </row>
    <row r="2633" spans="1:37" x14ac:dyDescent="0.25">
      <c r="A2633" s="11"/>
      <c r="B2633" s="12"/>
      <c r="C2633" s="12"/>
      <c r="D2633" s="12"/>
      <c r="E2633" s="12"/>
      <c r="F2633" s="12"/>
      <c r="G2633" s="12"/>
      <c r="H2633" s="12"/>
      <c r="I2633" s="12"/>
      <c r="J2633" s="12"/>
      <c r="K2633" s="12"/>
      <c r="L2633" s="12"/>
      <c r="M2633" s="12"/>
      <c r="N2633" s="12"/>
      <c r="O2633" s="14"/>
      <c r="P2633" s="14"/>
      <c r="Q2633" s="14"/>
      <c r="R2633" s="14"/>
      <c r="S2633" s="14"/>
      <c r="T2633" s="14"/>
      <c r="U2633" s="14"/>
      <c r="V2633" s="15">
        <f>ROUND(52,2)</f>
        <v>52</v>
      </c>
      <c r="W2633" s="15"/>
      <c r="X2633" s="15"/>
      <c r="Y2633" s="15"/>
      <c r="Z2633" s="15"/>
      <c r="AA2633" s="15"/>
      <c r="AB2633" s="15">
        <f>ROUND(1421,2)</f>
        <v>1421</v>
      </c>
      <c r="AC2633" s="15"/>
      <c r="AD2633" s="15"/>
      <c r="AE2633" s="15"/>
      <c r="AF2633" s="15"/>
      <c r="AG2633" s="15">
        <f>ROUND(0,2)</f>
        <v>0</v>
      </c>
      <c r="AH2633" s="15"/>
      <c r="AI2633" s="15"/>
      <c r="AJ2633" s="15"/>
      <c r="AK2633" s="16"/>
    </row>
    <row r="2634" spans="1:37" x14ac:dyDescent="0.25">
      <c r="A2634" s="11"/>
      <c r="B2634" s="12"/>
      <c r="C2634" s="12"/>
      <c r="D2634" s="12"/>
      <c r="E2634" s="12"/>
      <c r="F2634" s="12"/>
      <c r="G2634" s="12"/>
      <c r="H2634" s="12"/>
      <c r="I2634" s="12"/>
      <c r="J2634" s="12"/>
      <c r="K2634" s="12"/>
      <c r="L2634" s="12"/>
      <c r="M2634" s="12"/>
      <c r="N2634" s="12"/>
      <c r="O2634" s="14" t="s">
        <v>82</v>
      </c>
      <c r="P2634" s="14"/>
      <c r="Q2634" s="14"/>
      <c r="R2634" s="14"/>
      <c r="S2634" s="14"/>
      <c r="T2634" s="14"/>
      <c r="U2634" s="14"/>
      <c r="V2634" s="12"/>
      <c r="W2634" s="12"/>
      <c r="X2634" s="12"/>
      <c r="Y2634" s="12"/>
      <c r="Z2634" s="12"/>
      <c r="AA2634" s="12"/>
      <c r="AB2634" s="12"/>
      <c r="AC2634" s="12"/>
      <c r="AD2634" s="12"/>
      <c r="AE2634" s="12"/>
      <c r="AF2634" s="12"/>
      <c r="AG2634" s="12"/>
      <c r="AH2634" s="12"/>
      <c r="AI2634" s="12"/>
      <c r="AJ2634" s="12"/>
      <c r="AK2634" s="24"/>
    </row>
    <row r="2635" spans="1:37" x14ac:dyDescent="0.25">
      <c r="A2635" s="2"/>
      <c r="B2635" s="3"/>
      <c r="C2635" s="3"/>
      <c r="D2635" s="3"/>
      <c r="E2635" s="3"/>
      <c r="F2635" s="4"/>
      <c r="G2635" s="2"/>
      <c r="H2635" s="3"/>
      <c r="I2635" s="3"/>
      <c r="J2635" s="3"/>
      <c r="K2635" s="3"/>
      <c r="L2635" s="3"/>
      <c r="M2635" s="3"/>
      <c r="N2635" s="4"/>
      <c r="O2635" s="2"/>
      <c r="P2635" s="3"/>
      <c r="Q2635" s="3"/>
      <c r="R2635" s="3"/>
      <c r="S2635" s="3"/>
      <c r="T2635" s="3"/>
      <c r="U2635" s="4"/>
      <c r="V2635" s="8">
        <f>ROUND(52.5,2)</f>
        <v>52.5</v>
      </c>
      <c r="W2635" s="9"/>
      <c r="X2635" s="9"/>
      <c r="Y2635" s="9"/>
      <c r="Z2635" s="9"/>
      <c r="AA2635" s="10"/>
      <c r="AB2635" s="8">
        <f>ROUND(1439.375,2)</f>
        <v>1439.38</v>
      </c>
      <c r="AC2635" s="9"/>
      <c r="AD2635" s="9"/>
      <c r="AE2635" s="9"/>
      <c r="AF2635" s="10"/>
      <c r="AG2635" s="8">
        <f>ROUND(0,2)</f>
        <v>0</v>
      </c>
      <c r="AH2635" s="9"/>
      <c r="AI2635" s="9"/>
      <c r="AJ2635" s="9"/>
      <c r="AK2635" s="10"/>
    </row>
    <row r="2636" spans="1:37" x14ac:dyDescent="0.25">
      <c r="A2636" s="11"/>
      <c r="B2636" s="12"/>
      <c r="C2636" s="12"/>
      <c r="D2636" s="12"/>
      <c r="E2636" s="12"/>
      <c r="F2636" s="12"/>
      <c r="G2636" s="12"/>
      <c r="H2636" s="12"/>
      <c r="I2636" s="12"/>
      <c r="J2636" s="12"/>
      <c r="K2636" s="12"/>
      <c r="L2636" s="12"/>
      <c r="M2636" s="12"/>
      <c r="N2636" s="12"/>
      <c r="O2636" s="14"/>
      <c r="P2636" s="14"/>
      <c r="Q2636" s="14"/>
      <c r="R2636" s="14"/>
      <c r="S2636" s="14"/>
      <c r="T2636" s="14"/>
      <c r="U2636" s="14"/>
      <c r="V2636" s="15">
        <f>ROUND(52.5,2)</f>
        <v>52.5</v>
      </c>
      <c r="W2636" s="15"/>
      <c r="X2636" s="15"/>
      <c r="Y2636" s="15"/>
      <c r="Z2636" s="15"/>
      <c r="AA2636" s="15"/>
      <c r="AB2636" s="15">
        <f>ROUND(1439.375,2)</f>
        <v>1439.38</v>
      </c>
      <c r="AC2636" s="15"/>
      <c r="AD2636" s="15"/>
      <c r="AE2636" s="15"/>
      <c r="AF2636" s="15"/>
      <c r="AG2636" s="15">
        <f>ROUND(0,2)</f>
        <v>0</v>
      </c>
      <c r="AH2636" s="15"/>
      <c r="AI2636" s="15"/>
      <c r="AJ2636" s="15"/>
      <c r="AK2636" s="16"/>
    </row>
    <row r="2637" spans="1:37" x14ac:dyDescent="0.25">
      <c r="A2637" s="11"/>
      <c r="B2637" s="12"/>
      <c r="C2637" s="12"/>
      <c r="D2637" s="12"/>
      <c r="E2637" s="12"/>
      <c r="F2637" s="12"/>
      <c r="G2637" s="12"/>
      <c r="H2637" s="12"/>
      <c r="I2637" s="12"/>
      <c r="J2637" s="12"/>
      <c r="K2637" s="12"/>
      <c r="L2637" s="12"/>
      <c r="M2637" s="12"/>
      <c r="N2637" s="12"/>
      <c r="O2637" s="14" t="s">
        <v>91</v>
      </c>
      <c r="P2637" s="14"/>
      <c r="Q2637" s="14"/>
      <c r="R2637" s="14"/>
      <c r="S2637" s="14"/>
      <c r="T2637" s="14"/>
      <c r="U2637" s="14"/>
      <c r="V2637" s="12"/>
      <c r="W2637" s="12"/>
      <c r="X2637" s="12"/>
      <c r="Y2637" s="12"/>
      <c r="Z2637" s="12"/>
      <c r="AA2637" s="12"/>
      <c r="AB2637" s="12"/>
      <c r="AC2637" s="12"/>
      <c r="AD2637" s="12"/>
      <c r="AE2637" s="12"/>
      <c r="AF2637" s="12"/>
      <c r="AG2637" s="12"/>
      <c r="AH2637" s="12"/>
      <c r="AI2637" s="12"/>
      <c r="AJ2637" s="12"/>
      <c r="AK2637" s="24"/>
    </row>
    <row r="2638" spans="1:37" x14ac:dyDescent="0.25">
      <c r="A2638" s="2"/>
      <c r="B2638" s="3"/>
      <c r="C2638" s="3"/>
      <c r="D2638" s="3"/>
      <c r="E2638" s="3"/>
      <c r="F2638" s="4"/>
      <c r="G2638" s="2"/>
      <c r="H2638" s="3"/>
      <c r="I2638" s="3"/>
      <c r="J2638" s="3"/>
      <c r="K2638" s="3"/>
      <c r="L2638" s="3"/>
      <c r="M2638" s="3"/>
      <c r="N2638" s="4"/>
      <c r="O2638" s="2"/>
      <c r="P2638" s="3"/>
      <c r="Q2638" s="3"/>
      <c r="R2638" s="3"/>
      <c r="S2638" s="3"/>
      <c r="T2638" s="3"/>
      <c r="U2638" s="4"/>
      <c r="V2638" s="8">
        <f>ROUND(52.25,2)</f>
        <v>52.25</v>
      </c>
      <c r="W2638" s="9"/>
      <c r="X2638" s="9"/>
      <c r="Y2638" s="9"/>
      <c r="Z2638" s="9"/>
      <c r="AA2638" s="10"/>
      <c r="AB2638" s="8">
        <f>ROUND(1430.1875,2)</f>
        <v>1430.19</v>
      </c>
      <c r="AC2638" s="9"/>
      <c r="AD2638" s="9"/>
      <c r="AE2638" s="9"/>
      <c r="AF2638" s="10"/>
      <c r="AG2638" s="8">
        <f>ROUND(0,2)</f>
        <v>0</v>
      </c>
      <c r="AH2638" s="9"/>
      <c r="AI2638" s="9"/>
      <c r="AJ2638" s="9"/>
      <c r="AK2638" s="10"/>
    </row>
    <row r="2639" spans="1:37" x14ac:dyDescent="0.25">
      <c r="A2639" s="11"/>
      <c r="B2639" s="12"/>
      <c r="C2639" s="12"/>
      <c r="D2639" s="12"/>
      <c r="E2639" s="12"/>
      <c r="F2639" s="12"/>
      <c r="G2639" s="12"/>
      <c r="H2639" s="12"/>
      <c r="I2639" s="12"/>
      <c r="J2639" s="12"/>
      <c r="K2639" s="12"/>
      <c r="L2639" s="12"/>
      <c r="M2639" s="12"/>
      <c r="N2639" s="12"/>
      <c r="O2639" s="14"/>
      <c r="P2639" s="14"/>
      <c r="Q2639" s="14"/>
      <c r="R2639" s="14"/>
      <c r="S2639" s="14"/>
      <c r="T2639" s="14"/>
      <c r="U2639" s="14"/>
      <c r="V2639" s="15">
        <f>ROUND(52.25,2)</f>
        <v>52.25</v>
      </c>
      <c r="W2639" s="15"/>
      <c r="X2639" s="15"/>
      <c r="Y2639" s="15"/>
      <c r="Z2639" s="15"/>
      <c r="AA2639" s="15"/>
      <c r="AB2639" s="15">
        <f>ROUND(1430.1875,2)</f>
        <v>1430.19</v>
      </c>
      <c r="AC2639" s="15"/>
      <c r="AD2639" s="15"/>
      <c r="AE2639" s="15"/>
      <c r="AF2639" s="15"/>
      <c r="AG2639" s="15">
        <f>ROUND(0,2)</f>
        <v>0</v>
      </c>
      <c r="AH2639" s="15"/>
      <c r="AI2639" s="15"/>
      <c r="AJ2639" s="15"/>
      <c r="AK2639" s="16"/>
    </row>
    <row r="2640" spans="1:37" x14ac:dyDescent="0.25">
      <c r="A2640" s="20"/>
      <c r="B2640" s="21"/>
      <c r="C2640" s="21"/>
      <c r="D2640" s="21"/>
      <c r="E2640" s="21"/>
      <c r="F2640" s="21"/>
      <c r="G2640" s="21" t="s">
        <v>111</v>
      </c>
      <c r="H2640" s="21"/>
      <c r="I2640" s="21"/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  <c r="T2640" s="21"/>
      <c r="U2640" s="21"/>
      <c r="V2640" s="21"/>
      <c r="W2640" s="21"/>
      <c r="X2640" s="21"/>
      <c r="Y2640" s="21"/>
      <c r="Z2640" s="21"/>
      <c r="AA2640" s="21"/>
      <c r="AB2640" s="21"/>
      <c r="AC2640" s="21"/>
      <c r="AD2640" s="21"/>
      <c r="AE2640" s="21"/>
      <c r="AF2640" s="21"/>
      <c r="AG2640" s="21"/>
      <c r="AH2640" s="21"/>
      <c r="AI2640" s="21"/>
      <c r="AJ2640" s="21"/>
      <c r="AK2640" s="22"/>
    </row>
    <row r="2641" spans="1:37" x14ac:dyDescent="0.25">
      <c r="A2641" s="11"/>
      <c r="B2641" s="12"/>
      <c r="C2641" s="12"/>
      <c r="D2641" s="12"/>
      <c r="E2641" s="12"/>
      <c r="F2641" s="12"/>
      <c r="G2641" s="12"/>
      <c r="H2641" s="12"/>
      <c r="I2641" s="12"/>
      <c r="J2641" s="12"/>
      <c r="K2641" s="12"/>
      <c r="L2641" s="12"/>
      <c r="M2641" s="12"/>
      <c r="N2641" s="12"/>
      <c r="O2641" s="14" t="s">
        <v>38</v>
      </c>
      <c r="P2641" s="14"/>
      <c r="Q2641" s="14"/>
      <c r="R2641" s="14"/>
      <c r="S2641" s="14"/>
      <c r="T2641" s="14"/>
      <c r="U2641" s="14"/>
      <c r="V2641" s="12"/>
      <c r="W2641" s="12"/>
      <c r="X2641" s="12"/>
      <c r="Y2641" s="12"/>
      <c r="Z2641" s="12"/>
      <c r="AA2641" s="12"/>
      <c r="AB2641" s="12"/>
      <c r="AC2641" s="12"/>
      <c r="AD2641" s="12"/>
      <c r="AE2641" s="12"/>
      <c r="AF2641" s="12"/>
      <c r="AG2641" s="12"/>
      <c r="AH2641" s="12"/>
      <c r="AI2641" s="12"/>
      <c r="AJ2641" s="12"/>
      <c r="AK2641" s="24"/>
    </row>
    <row r="2642" spans="1:37" x14ac:dyDescent="0.25">
      <c r="A2642" s="2"/>
      <c r="B2642" s="3"/>
      <c r="C2642" s="3"/>
      <c r="D2642" s="3"/>
      <c r="E2642" s="3"/>
      <c r="F2642" s="4"/>
      <c r="G2642" s="2"/>
      <c r="H2642" s="3"/>
      <c r="I2642" s="3"/>
      <c r="J2642" s="3"/>
      <c r="K2642" s="3"/>
      <c r="L2642" s="3"/>
      <c r="M2642" s="3"/>
      <c r="N2642" s="4"/>
      <c r="O2642" s="2"/>
      <c r="P2642" s="3"/>
      <c r="Q2642" s="3"/>
      <c r="R2642" s="3"/>
      <c r="S2642" s="3"/>
      <c r="T2642" s="3"/>
      <c r="U2642" s="4"/>
      <c r="V2642" s="8">
        <f>ROUND(12,2)</f>
        <v>12</v>
      </c>
      <c r="W2642" s="9"/>
      <c r="X2642" s="9"/>
      <c r="Y2642" s="9"/>
      <c r="Z2642" s="9"/>
      <c r="AA2642" s="10"/>
      <c r="AB2642" s="8">
        <f>ROUND(441,2)</f>
        <v>441</v>
      </c>
      <c r="AC2642" s="9"/>
      <c r="AD2642" s="9"/>
      <c r="AE2642" s="9"/>
      <c r="AF2642" s="10"/>
      <c r="AG2642" s="8">
        <f>ROUND(0,2)</f>
        <v>0</v>
      </c>
      <c r="AH2642" s="9"/>
      <c r="AI2642" s="9"/>
      <c r="AJ2642" s="9"/>
      <c r="AK2642" s="10"/>
    </row>
    <row r="2643" spans="1:37" x14ac:dyDescent="0.25">
      <c r="A2643" s="11"/>
      <c r="B2643" s="12"/>
      <c r="C2643" s="12"/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  <c r="N2643" s="12"/>
      <c r="O2643" s="14"/>
      <c r="P2643" s="14"/>
      <c r="Q2643" s="14"/>
      <c r="R2643" s="14"/>
      <c r="S2643" s="14"/>
      <c r="T2643" s="14"/>
      <c r="U2643" s="14"/>
      <c r="V2643" s="15">
        <f>ROUND(12,2)</f>
        <v>12</v>
      </c>
      <c r="W2643" s="15"/>
      <c r="X2643" s="15"/>
      <c r="Y2643" s="15"/>
      <c r="Z2643" s="15"/>
      <c r="AA2643" s="15"/>
      <c r="AB2643" s="15">
        <f>ROUND(441,2)</f>
        <v>441</v>
      </c>
      <c r="AC2643" s="15"/>
      <c r="AD2643" s="15"/>
      <c r="AE2643" s="15"/>
      <c r="AF2643" s="15"/>
      <c r="AG2643" s="15">
        <f>ROUND(0,2)</f>
        <v>0</v>
      </c>
      <c r="AH2643" s="15"/>
      <c r="AI2643" s="15"/>
      <c r="AJ2643" s="15"/>
      <c r="AK2643" s="16"/>
    </row>
    <row r="2644" spans="1:37" x14ac:dyDescent="0.25">
      <c r="A2644" s="11"/>
      <c r="B2644" s="12"/>
      <c r="C2644" s="12"/>
      <c r="D2644" s="12"/>
      <c r="E2644" s="12"/>
      <c r="F2644" s="12"/>
      <c r="G2644" s="12"/>
      <c r="H2644" s="12"/>
      <c r="I2644" s="12"/>
      <c r="J2644" s="12"/>
      <c r="K2644" s="12"/>
      <c r="L2644" s="12"/>
      <c r="M2644" s="12"/>
      <c r="N2644" s="12"/>
      <c r="O2644" s="14" t="s">
        <v>82</v>
      </c>
      <c r="P2644" s="14"/>
      <c r="Q2644" s="14"/>
      <c r="R2644" s="14"/>
      <c r="S2644" s="14"/>
      <c r="T2644" s="14"/>
      <c r="U2644" s="14"/>
      <c r="V2644" s="12"/>
      <c r="W2644" s="12"/>
      <c r="X2644" s="12"/>
      <c r="Y2644" s="12"/>
      <c r="Z2644" s="12"/>
      <c r="AA2644" s="12"/>
      <c r="AB2644" s="12"/>
      <c r="AC2644" s="12"/>
      <c r="AD2644" s="12"/>
      <c r="AE2644" s="12"/>
      <c r="AF2644" s="12"/>
      <c r="AG2644" s="12"/>
      <c r="AH2644" s="12"/>
      <c r="AI2644" s="12"/>
      <c r="AJ2644" s="12"/>
      <c r="AK2644" s="24"/>
    </row>
    <row r="2645" spans="1:37" x14ac:dyDescent="0.25">
      <c r="A2645" s="2"/>
      <c r="B2645" s="3"/>
      <c r="C2645" s="3"/>
      <c r="D2645" s="3"/>
      <c r="E2645" s="3"/>
      <c r="F2645" s="4"/>
      <c r="G2645" s="2"/>
      <c r="H2645" s="3"/>
      <c r="I2645" s="3"/>
      <c r="J2645" s="3"/>
      <c r="K2645" s="3"/>
      <c r="L2645" s="3"/>
      <c r="M2645" s="3"/>
      <c r="N2645" s="4"/>
      <c r="O2645" s="2"/>
      <c r="P2645" s="3"/>
      <c r="Q2645" s="3"/>
      <c r="R2645" s="3"/>
      <c r="S2645" s="3"/>
      <c r="T2645" s="3"/>
      <c r="U2645" s="4"/>
      <c r="V2645" s="8">
        <f>ROUND(12.5,2)</f>
        <v>12.5</v>
      </c>
      <c r="W2645" s="9"/>
      <c r="X2645" s="9"/>
      <c r="Y2645" s="9"/>
      <c r="Z2645" s="9"/>
      <c r="AA2645" s="10"/>
      <c r="AB2645" s="8">
        <f>ROUND(459.375,2)</f>
        <v>459.38</v>
      </c>
      <c r="AC2645" s="9"/>
      <c r="AD2645" s="9"/>
      <c r="AE2645" s="9"/>
      <c r="AF2645" s="10"/>
      <c r="AG2645" s="8">
        <f>ROUND(0,2)</f>
        <v>0</v>
      </c>
      <c r="AH2645" s="9"/>
      <c r="AI2645" s="9"/>
      <c r="AJ2645" s="9"/>
      <c r="AK2645" s="10"/>
    </row>
    <row r="2646" spans="1:37" x14ac:dyDescent="0.25">
      <c r="A2646" s="11"/>
      <c r="B2646" s="12"/>
      <c r="C2646" s="12"/>
      <c r="D2646" s="12"/>
      <c r="E2646" s="12"/>
      <c r="F2646" s="12"/>
      <c r="G2646" s="12"/>
      <c r="H2646" s="12"/>
      <c r="I2646" s="12"/>
      <c r="J2646" s="12"/>
      <c r="K2646" s="12"/>
      <c r="L2646" s="12"/>
      <c r="M2646" s="12"/>
      <c r="N2646" s="12"/>
      <c r="O2646" s="14"/>
      <c r="P2646" s="14"/>
      <c r="Q2646" s="14"/>
      <c r="R2646" s="14"/>
      <c r="S2646" s="14"/>
      <c r="T2646" s="14"/>
      <c r="U2646" s="14"/>
      <c r="V2646" s="15">
        <f>ROUND(12.5,2)</f>
        <v>12.5</v>
      </c>
      <c r="W2646" s="15"/>
      <c r="X2646" s="15"/>
      <c r="Y2646" s="15"/>
      <c r="Z2646" s="15"/>
      <c r="AA2646" s="15"/>
      <c r="AB2646" s="15">
        <f>ROUND(459.375,2)</f>
        <v>459.38</v>
      </c>
      <c r="AC2646" s="15"/>
      <c r="AD2646" s="15"/>
      <c r="AE2646" s="15"/>
      <c r="AF2646" s="15"/>
      <c r="AG2646" s="15">
        <f>ROUND(0,2)</f>
        <v>0</v>
      </c>
      <c r="AH2646" s="15"/>
      <c r="AI2646" s="15"/>
      <c r="AJ2646" s="15"/>
      <c r="AK2646" s="16"/>
    </row>
    <row r="2647" spans="1:37" x14ac:dyDescent="0.25">
      <c r="A2647" s="11"/>
      <c r="B2647" s="12"/>
      <c r="C2647" s="12"/>
      <c r="D2647" s="12"/>
      <c r="E2647" s="12"/>
      <c r="F2647" s="12"/>
      <c r="G2647" s="12"/>
      <c r="H2647" s="12"/>
      <c r="I2647" s="12"/>
      <c r="J2647" s="12"/>
      <c r="K2647" s="12"/>
      <c r="L2647" s="12"/>
      <c r="M2647" s="12"/>
      <c r="N2647" s="12"/>
      <c r="O2647" s="14" t="s">
        <v>91</v>
      </c>
      <c r="P2647" s="14"/>
      <c r="Q2647" s="14"/>
      <c r="R2647" s="14"/>
      <c r="S2647" s="14"/>
      <c r="T2647" s="14"/>
      <c r="U2647" s="14"/>
      <c r="V2647" s="12"/>
      <c r="W2647" s="12"/>
      <c r="X2647" s="12"/>
      <c r="Y2647" s="12"/>
      <c r="Z2647" s="12"/>
      <c r="AA2647" s="12"/>
      <c r="AB2647" s="12"/>
      <c r="AC2647" s="12"/>
      <c r="AD2647" s="12"/>
      <c r="AE2647" s="12"/>
      <c r="AF2647" s="12"/>
      <c r="AG2647" s="12"/>
      <c r="AH2647" s="12"/>
      <c r="AI2647" s="12"/>
      <c r="AJ2647" s="12"/>
      <c r="AK2647" s="24"/>
    </row>
    <row r="2648" spans="1:37" x14ac:dyDescent="0.25">
      <c r="A2648" s="2"/>
      <c r="B2648" s="3"/>
      <c r="C2648" s="3"/>
      <c r="D2648" s="3"/>
      <c r="E2648" s="3"/>
      <c r="F2648" s="4"/>
      <c r="G2648" s="2"/>
      <c r="H2648" s="3"/>
      <c r="I2648" s="3"/>
      <c r="J2648" s="3"/>
      <c r="K2648" s="3"/>
      <c r="L2648" s="3"/>
      <c r="M2648" s="3"/>
      <c r="N2648" s="4"/>
      <c r="O2648" s="2"/>
      <c r="P2648" s="3"/>
      <c r="Q2648" s="3"/>
      <c r="R2648" s="3"/>
      <c r="S2648" s="3"/>
      <c r="T2648" s="3"/>
      <c r="U2648" s="4"/>
      <c r="V2648" s="8">
        <f>ROUND(12.25,2)</f>
        <v>12.25</v>
      </c>
      <c r="W2648" s="9"/>
      <c r="X2648" s="9"/>
      <c r="Y2648" s="9"/>
      <c r="Z2648" s="9"/>
      <c r="AA2648" s="10"/>
      <c r="AB2648" s="8">
        <f>ROUND(450.1875,2)</f>
        <v>450.19</v>
      </c>
      <c r="AC2648" s="9"/>
      <c r="AD2648" s="9"/>
      <c r="AE2648" s="9"/>
      <c r="AF2648" s="10"/>
      <c r="AG2648" s="8">
        <f>ROUND(0,2)</f>
        <v>0</v>
      </c>
      <c r="AH2648" s="9"/>
      <c r="AI2648" s="9"/>
      <c r="AJ2648" s="9"/>
      <c r="AK2648" s="10"/>
    </row>
    <row r="2649" spans="1:37" x14ac:dyDescent="0.25">
      <c r="A2649" s="11"/>
      <c r="B2649" s="12"/>
      <c r="C2649" s="12"/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  <c r="N2649" s="12"/>
      <c r="O2649" s="14"/>
      <c r="P2649" s="14"/>
      <c r="Q2649" s="14"/>
      <c r="R2649" s="14"/>
      <c r="S2649" s="14"/>
      <c r="T2649" s="14"/>
      <c r="U2649" s="14"/>
      <c r="V2649" s="15">
        <f>ROUND(12.25,2)</f>
        <v>12.25</v>
      </c>
      <c r="W2649" s="15"/>
      <c r="X2649" s="15"/>
      <c r="Y2649" s="15"/>
      <c r="Z2649" s="15"/>
      <c r="AA2649" s="15"/>
      <c r="AB2649" s="15">
        <f>ROUND(450.1875,2)</f>
        <v>450.19</v>
      </c>
      <c r="AC2649" s="15"/>
      <c r="AD2649" s="15"/>
      <c r="AE2649" s="15"/>
      <c r="AF2649" s="15"/>
      <c r="AG2649" s="15">
        <f>ROUND(0,2)</f>
        <v>0</v>
      </c>
      <c r="AH2649" s="15"/>
      <c r="AI2649" s="15"/>
      <c r="AJ2649" s="15"/>
      <c r="AK2649" s="16"/>
    </row>
    <row r="2650" spans="1:37" x14ac:dyDescent="0.25">
      <c r="A2650" s="20"/>
      <c r="B2650" s="21"/>
      <c r="C2650" s="21"/>
      <c r="D2650" s="21"/>
      <c r="E2650" s="21"/>
      <c r="F2650" s="21"/>
      <c r="G2650" s="21" t="s">
        <v>104</v>
      </c>
      <c r="H2650" s="21"/>
      <c r="I2650" s="21"/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  <c r="T2650" s="21"/>
      <c r="U2650" s="21"/>
      <c r="V2650" s="21"/>
      <c r="W2650" s="21"/>
      <c r="X2650" s="21"/>
      <c r="Y2650" s="21"/>
      <c r="Z2650" s="21"/>
      <c r="AA2650" s="21"/>
      <c r="AB2650" s="21"/>
      <c r="AC2650" s="21"/>
      <c r="AD2650" s="21"/>
      <c r="AE2650" s="21"/>
      <c r="AF2650" s="21"/>
      <c r="AG2650" s="21"/>
      <c r="AH2650" s="21"/>
      <c r="AI2650" s="21"/>
      <c r="AJ2650" s="21"/>
      <c r="AK2650" s="22"/>
    </row>
    <row r="2651" spans="1:37" x14ac:dyDescent="0.25">
      <c r="A2651" s="11"/>
      <c r="B2651" s="12"/>
      <c r="C2651" s="12"/>
      <c r="D2651" s="12"/>
      <c r="E2651" s="12"/>
      <c r="F2651" s="12"/>
      <c r="G2651" s="12"/>
      <c r="H2651" s="12"/>
      <c r="I2651" s="12"/>
      <c r="J2651" s="12"/>
      <c r="K2651" s="12"/>
      <c r="L2651" s="12"/>
      <c r="M2651" s="12"/>
      <c r="N2651" s="12"/>
      <c r="O2651" s="14" t="s">
        <v>38</v>
      </c>
      <c r="P2651" s="14"/>
      <c r="Q2651" s="14"/>
      <c r="R2651" s="14"/>
      <c r="S2651" s="14"/>
      <c r="T2651" s="14"/>
      <c r="U2651" s="14"/>
      <c r="V2651" s="12"/>
      <c r="W2651" s="12"/>
      <c r="X2651" s="12"/>
      <c r="Y2651" s="12"/>
      <c r="Z2651" s="12"/>
      <c r="AA2651" s="12"/>
      <c r="AB2651" s="12"/>
      <c r="AC2651" s="12"/>
      <c r="AD2651" s="12"/>
      <c r="AE2651" s="12"/>
      <c r="AF2651" s="12"/>
      <c r="AG2651" s="12"/>
      <c r="AH2651" s="12"/>
      <c r="AI2651" s="12"/>
      <c r="AJ2651" s="12"/>
      <c r="AK2651" s="24"/>
    </row>
    <row r="2652" spans="1:37" x14ac:dyDescent="0.25">
      <c r="A2652" s="2"/>
      <c r="B2652" s="3"/>
      <c r="C2652" s="3"/>
      <c r="D2652" s="3"/>
      <c r="E2652" s="3"/>
      <c r="F2652" s="4"/>
      <c r="G2652" s="2"/>
      <c r="H2652" s="3"/>
      <c r="I2652" s="3"/>
      <c r="J2652" s="3"/>
      <c r="K2652" s="3"/>
      <c r="L2652" s="3"/>
      <c r="M2652" s="3"/>
      <c r="N2652" s="4"/>
      <c r="O2652" s="2"/>
      <c r="P2652" s="3"/>
      <c r="Q2652" s="3"/>
      <c r="R2652" s="3"/>
      <c r="S2652" s="3"/>
      <c r="T2652" s="3"/>
      <c r="U2652" s="4"/>
      <c r="V2652" s="8">
        <f>ROUND(40,2)</f>
        <v>40</v>
      </c>
      <c r="W2652" s="9"/>
      <c r="X2652" s="9"/>
      <c r="Y2652" s="9"/>
      <c r="Z2652" s="9"/>
      <c r="AA2652" s="10"/>
      <c r="AB2652" s="8">
        <f>ROUND(980,2)</f>
        <v>980</v>
      </c>
      <c r="AC2652" s="9"/>
      <c r="AD2652" s="9"/>
      <c r="AE2652" s="9"/>
      <c r="AF2652" s="10"/>
      <c r="AG2652" s="8">
        <f>ROUND(0,2)</f>
        <v>0</v>
      </c>
      <c r="AH2652" s="9"/>
      <c r="AI2652" s="9"/>
      <c r="AJ2652" s="9"/>
      <c r="AK2652" s="10"/>
    </row>
    <row r="2653" spans="1:37" x14ac:dyDescent="0.25">
      <c r="A2653" s="11"/>
      <c r="B2653" s="12"/>
      <c r="C2653" s="12"/>
      <c r="D2653" s="12"/>
      <c r="E2653" s="12"/>
      <c r="F2653" s="12"/>
      <c r="G2653" s="12"/>
      <c r="H2653" s="12"/>
      <c r="I2653" s="12"/>
      <c r="J2653" s="12"/>
      <c r="K2653" s="12"/>
      <c r="L2653" s="12"/>
      <c r="M2653" s="12"/>
      <c r="N2653" s="12"/>
      <c r="O2653" s="14"/>
      <c r="P2653" s="14"/>
      <c r="Q2653" s="14"/>
      <c r="R2653" s="14"/>
      <c r="S2653" s="14"/>
      <c r="T2653" s="14"/>
      <c r="U2653" s="14"/>
      <c r="V2653" s="15">
        <f>ROUND(40,2)</f>
        <v>40</v>
      </c>
      <c r="W2653" s="15"/>
      <c r="X2653" s="15"/>
      <c r="Y2653" s="15"/>
      <c r="Z2653" s="15"/>
      <c r="AA2653" s="15"/>
      <c r="AB2653" s="15">
        <f>ROUND(980,2)</f>
        <v>980</v>
      </c>
      <c r="AC2653" s="15"/>
      <c r="AD2653" s="15"/>
      <c r="AE2653" s="15"/>
      <c r="AF2653" s="15"/>
      <c r="AG2653" s="15">
        <f>ROUND(0,2)</f>
        <v>0</v>
      </c>
      <c r="AH2653" s="15"/>
      <c r="AI2653" s="15"/>
      <c r="AJ2653" s="15"/>
      <c r="AK2653" s="16"/>
    </row>
    <row r="2654" spans="1:37" x14ac:dyDescent="0.25">
      <c r="A2654" s="11"/>
      <c r="B2654" s="12"/>
      <c r="C2654" s="12"/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/>
      <c r="O2654" s="14" t="s">
        <v>82</v>
      </c>
      <c r="P2654" s="14"/>
      <c r="Q2654" s="14"/>
      <c r="R2654" s="14"/>
      <c r="S2654" s="14"/>
      <c r="T2654" s="14"/>
      <c r="U2654" s="14"/>
      <c r="V2654" s="12"/>
      <c r="W2654" s="12"/>
      <c r="X2654" s="12"/>
      <c r="Y2654" s="12"/>
      <c r="Z2654" s="12"/>
      <c r="AA2654" s="12"/>
      <c r="AB2654" s="12"/>
      <c r="AC2654" s="12"/>
      <c r="AD2654" s="12"/>
      <c r="AE2654" s="12"/>
      <c r="AF2654" s="12"/>
      <c r="AG2654" s="12"/>
      <c r="AH2654" s="12"/>
      <c r="AI2654" s="12"/>
      <c r="AJ2654" s="12"/>
      <c r="AK2654" s="24"/>
    </row>
    <row r="2655" spans="1:37" x14ac:dyDescent="0.25">
      <c r="A2655" s="2"/>
      <c r="B2655" s="3"/>
      <c r="C2655" s="3"/>
      <c r="D2655" s="3"/>
      <c r="E2655" s="3"/>
      <c r="F2655" s="4"/>
      <c r="G2655" s="2"/>
      <c r="H2655" s="3"/>
      <c r="I2655" s="3"/>
      <c r="J2655" s="3"/>
      <c r="K2655" s="3"/>
      <c r="L2655" s="3"/>
      <c r="M2655" s="3"/>
      <c r="N2655" s="4"/>
      <c r="O2655" s="2"/>
      <c r="P2655" s="3"/>
      <c r="Q2655" s="3"/>
      <c r="R2655" s="3"/>
      <c r="S2655" s="3"/>
      <c r="T2655" s="3"/>
      <c r="U2655" s="4"/>
      <c r="V2655" s="8">
        <f>ROUND(40,2)</f>
        <v>40</v>
      </c>
      <c r="W2655" s="9"/>
      <c r="X2655" s="9"/>
      <c r="Y2655" s="9"/>
      <c r="Z2655" s="9"/>
      <c r="AA2655" s="10"/>
      <c r="AB2655" s="8">
        <f>ROUND(980,2)</f>
        <v>980</v>
      </c>
      <c r="AC2655" s="9"/>
      <c r="AD2655" s="9"/>
      <c r="AE2655" s="9"/>
      <c r="AF2655" s="10"/>
      <c r="AG2655" s="8">
        <f>ROUND(0,2)</f>
        <v>0</v>
      </c>
      <c r="AH2655" s="9"/>
      <c r="AI2655" s="9"/>
      <c r="AJ2655" s="9"/>
      <c r="AK2655" s="10"/>
    </row>
    <row r="2656" spans="1:37" x14ac:dyDescent="0.25">
      <c r="A2656" s="11"/>
      <c r="B2656" s="12"/>
      <c r="C2656" s="12"/>
      <c r="D2656" s="12"/>
      <c r="E2656" s="12"/>
      <c r="F2656" s="12"/>
      <c r="G2656" s="12"/>
      <c r="H2656" s="12"/>
      <c r="I2656" s="12"/>
      <c r="J2656" s="12"/>
      <c r="K2656" s="12"/>
      <c r="L2656" s="12"/>
      <c r="M2656" s="12"/>
      <c r="N2656" s="12"/>
      <c r="O2656" s="14"/>
      <c r="P2656" s="14"/>
      <c r="Q2656" s="14"/>
      <c r="R2656" s="14"/>
      <c r="S2656" s="14"/>
      <c r="T2656" s="14"/>
      <c r="U2656" s="14"/>
      <c r="V2656" s="15">
        <f>ROUND(40,2)</f>
        <v>40</v>
      </c>
      <c r="W2656" s="15"/>
      <c r="X2656" s="15"/>
      <c r="Y2656" s="15"/>
      <c r="Z2656" s="15"/>
      <c r="AA2656" s="15"/>
      <c r="AB2656" s="15">
        <f>ROUND(980,2)</f>
        <v>980</v>
      </c>
      <c r="AC2656" s="15"/>
      <c r="AD2656" s="15"/>
      <c r="AE2656" s="15"/>
      <c r="AF2656" s="15"/>
      <c r="AG2656" s="15">
        <f>ROUND(0,2)</f>
        <v>0</v>
      </c>
      <c r="AH2656" s="15"/>
      <c r="AI2656" s="15"/>
      <c r="AJ2656" s="15"/>
      <c r="AK2656" s="16"/>
    </row>
    <row r="2657" spans="1:37" x14ac:dyDescent="0.25">
      <c r="A2657" s="11"/>
      <c r="B2657" s="12"/>
      <c r="C2657" s="12"/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  <c r="N2657" s="12"/>
      <c r="O2657" s="14" t="s">
        <v>91</v>
      </c>
      <c r="P2657" s="14"/>
      <c r="Q2657" s="14"/>
      <c r="R2657" s="14"/>
      <c r="S2657" s="14"/>
      <c r="T2657" s="14"/>
      <c r="U2657" s="14"/>
      <c r="V2657" s="12"/>
      <c r="W2657" s="12"/>
      <c r="X2657" s="12"/>
      <c r="Y2657" s="12"/>
      <c r="Z2657" s="12"/>
      <c r="AA2657" s="12"/>
      <c r="AB2657" s="12"/>
      <c r="AC2657" s="12"/>
      <c r="AD2657" s="12"/>
      <c r="AE2657" s="12"/>
      <c r="AF2657" s="12"/>
      <c r="AG2657" s="12"/>
      <c r="AH2657" s="12"/>
      <c r="AI2657" s="12"/>
      <c r="AJ2657" s="12"/>
      <c r="AK2657" s="24"/>
    </row>
    <row r="2658" spans="1:37" x14ac:dyDescent="0.25">
      <c r="A2658" s="2"/>
      <c r="B2658" s="3"/>
      <c r="C2658" s="3"/>
      <c r="D2658" s="3"/>
      <c r="E2658" s="3"/>
      <c r="F2658" s="4"/>
      <c r="G2658" s="2"/>
      <c r="H2658" s="3"/>
      <c r="I2658" s="3"/>
      <c r="J2658" s="3"/>
      <c r="K2658" s="3"/>
      <c r="L2658" s="3"/>
      <c r="M2658" s="3"/>
      <c r="N2658" s="4"/>
      <c r="O2658" s="2"/>
      <c r="P2658" s="3"/>
      <c r="Q2658" s="3"/>
      <c r="R2658" s="3"/>
      <c r="S2658" s="3"/>
      <c r="T2658" s="3"/>
      <c r="U2658" s="4"/>
      <c r="V2658" s="8">
        <f>ROUND(40,2)</f>
        <v>40</v>
      </c>
      <c r="W2658" s="9"/>
      <c r="X2658" s="9"/>
      <c r="Y2658" s="9"/>
      <c r="Z2658" s="9"/>
      <c r="AA2658" s="10"/>
      <c r="AB2658" s="8">
        <f>ROUND(980,2)</f>
        <v>980</v>
      </c>
      <c r="AC2658" s="9"/>
      <c r="AD2658" s="9"/>
      <c r="AE2658" s="9"/>
      <c r="AF2658" s="10"/>
      <c r="AG2658" s="8">
        <f>ROUND(0,2)</f>
        <v>0</v>
      </c>
      <c r="AH2658" s="9"/>
      <c r="AI2658" s="9"/>
      <c r="AJ2658" s="9"/>
      <c r="AK2658" s="10"/>
    </row>
    <row r="2659" spans="1:37" x14ac:dyDescent="0.25">
      <c r="A2659" s="11"/>
      <c r="B2659" s="12"/>
      <c r="C2659" s="12"/>
      <c r="D2659" s="12"/>
      <c r="E2659" s="12"/>
      <c r="F2659" s="12"/>
      <c r="G2659" s="12"/>
      <c r="H2659" s="12"/>
      <c r="I2659" s="12"/>
      <c r="J2659" s="12"/>
      <c r="K2659" s="12"/>
      <c r="L2659" s="12"/>
      <c r="M2659" s="12"/>
      <c r="N2659" s="12"/>
      <c r="O2659" s="14"/>
      <c r="P2659" s="14"/>
      <c r="Q2659" s="14"/>
      <c r="R2659" s="14"/>
      <c r="S2659" s="14"/>
      <c r="T2659" s="14"/>
      <c r="U2659" s="14"/>
      <c r="V2659" s="15">
        <f>ROUND(40,2)</f>
        <v>40</v>
      </c>
      <c r="W2659" s="15"/>
      <c r="X2659" s="15"/>
      <c r="Y2659" s="15"/>
      <c r="Z2659" s="15"/>
      <c r="AA2659" s="15"/>
      <c r="AB2659" s="15">
        <f>ROUND(980,2)</f>
        <v>980</v>
      </c>
      <c r="AC2659" s="15"/>
      <c r="AD2659" s="15"/>
      <c r="AE2659" s="15"/>
      <c r="AF2659" s="15"/>
      <c r="AG2659" s="15">
        <f>ROUND(0,2)</f>
        <v>0</v>
      </c>
      <c r="AH2659" s="15"/>
      <c r="AI2659" s="15"/>
      <c r="AJ2659" s="15"/>
      <c r="AK2659" s="16"/>
    </row>
    <row r="2660" spans="1:37" x14ac:dyDescent="0.25">
      <c r="A2660" s="20"/>
      <c r="B2660" s="21"/>
      <c r="C2660" s="21"/>
      <c r="D2660" s="21"/>
      <c r="E2660" s="21"/>
      <c r="F2660" s="21"/>
      <c r="G2660" s="21" t="s">
        <v>109</v>
      </c>
      <c r="H2660" s="21"/>
      <c r="I2660" s="21"/>
      <c r="J2660" s="21"/>
      <c r="K2660" s="21"/>
      <c r="L2660" s="21"/>
      <c r="M2660" s="21"/>
      <c r="N2660" s="21"/>
      <c r="O2660" s="21"/>
      <c r="P2660" s="21"/>
      <c r="Q2660" s="21"/>
      <c r="R2660" s="21"/>
      <c r="S2660" s="21"/>
      <c r="T2660" s="21"/>
      <c r="U2660" s="21"/>
      <c r="V2660" s="21"/>
      <c r="W2660" s="21"/>
      <c r="X2660" s="21"/>
      <c r="Y2660" s="21"/>
      <c r="Z2660" s="21"/>
      <c r="AA2660" s="21"/>
      <c r="AB2660" s="21"/>
      <c r="AC2660" s="21"/>
      <c r="AD2660" s="21"/>
      <c r="AE2660" s="21"/>
      <c r="AF2660" s="21"/>
      <c r="AG2660" s="21"/>
      <c r="AH2660" s="21"/>
      <c r="AI2660" s="21"/>
      <c r="AJ2660" s="21"/>
      <c r="AK2660" s="22"/>
    </row>
    <row r="2661" spans="1:37" x14ac:dyDescent="0.25">
      <c r="A2661" s="11"/>
      <c r="B2661" s="12"/>
      <c r="C2661" s="12"/>
      <c r="D2661" s="12"/>
      <c r="E2661" s="12"/>
      <c r="F2661" s="12"/>
      <c r="G2661" s="12"/>
      <c r="H2661" s="12"/>
      <c r="I2661" s="12"/>
      <c r="J2661" s="12"/>
      <c r="K2661" s="12"/>
      <c r="L2661" s="12"/>
      <c r="M2661" s="12"/>
      <c r="N2661" s="12"/>
      <c r="O2661" s="14" t="s">
        <v>38</v>
      </c>
      <c r="P2661" s="14"/>
      <c r="Q2661" s="14"/>
      <c r="R2661" s="14"/>
      <c r="S2661" s="14"/>
      <c r="T2661" s="14"/>
      <c r="U2661" s="14"/>
      <c r="V2661" s="12"/>
      <c r="W2661" s="12"/>
      <c r="X2661" s="12"/>
      <c r="Y2661" s="12"/>
      <c r="Z2661" s="12"/>
      <c r="AA2661" s="12"/>
      <c r="AB2661" s="12"/>
      <c r="AC2661" s="12"/>
      <c r="AD2661" s="12"/>
      <c r="AE2661" s="12"/>
      <c r="AF2661" s="12"/>
      <c r="AG2661" s="12"/>
      <c r="AH2661" s="12"/>
      <c r="AI2661" s="12"/>
      <c r="AJ2661" s="12"/>
      <c r="AK2661" s="24"/>
    </row>
    <row r="2662" spans="1:37" x14ac:dyDescent="0.25">
      <c r="A2662" s="2"/>
      <c r="B2662" s="3"/>
      <c r="C2662" s="3"/>
      <c r="D2662" s="3"/>
      <c r="E2662" s="3"/>
      <c r="F2662" s="4"/>
      <c r="G2662" s="2"/>
      <c r="H2662" s="3"/>
      <c r="I2662" s="3"/>
      <c r="J2662" s="3"/>
      <c r="K2662" s="3"/>
      <c r="L2662" s="3"/>
      <c r="M2662" s="3"/>
      <c r="N2662" s="4"/>
      <c r="O2662" s="2"/>
      <c r="P2662" s="3"/>
      <c r="Q2662" s="3"/>
      <c r="R2662" s="3"/>
      <c r="S2662" s="3"/>
      <c r="T2662" s="3"/>
      <c r="U2662" s="4"/>
      <c r="V2662" s="8">
        <f>ROUND(40,2)</f>
        <v>40</v>
      </c>
      <c r="W2662" s="9"/>
      <c r="X2662" s="9"/>
      <c r="Y2662" s="9"/>
      <c r="Z2662" s="9"/>
      <c r="AA2662" s="10"/>
      <c r="AB2662" s="8">
        <f>ROUND(20,2)</f>
        <v>20</v>
      </c>
      <c r="AC2662" s="9"/>
      <c r="AD2662" s="9"/>
      <c r="AE2662" s="9"/>
      <c r="AF2662" s="10"/>
      <c r="AG2662" s="8">
        <f>ROUND(0,2)</f>
        <v>0</v>
      </c>
      <c r="AH2662" s="9"/>
      <c r="AI2662" s="9"/>
      <c r="AJ2662" s="9"/>
      <c r="AK2662" s="10"/>
    </row>
    <row r="2663" spans="1:37" x14ac:dyDescent="0.25">
      <c r="A2663" s="11"/>
      <c r="B2663" s="12"/>
      <c r="C2663" s="12"/>
      <c r="D2663" s="12"/>
      <c r="E2663" s="12"/>
      <c r="F2663" s="12"/>
      <c r="G2663" s="12"/>
      <c r="H2663" s="12"/>
      <c r="I2663" s="12"/>
      <c r="J2663" s="12"/>
      <c r="K2663" s="12"/>
      <c r="L2663" s="12"/>
      <c r="M2663" s="12"/>
      <c r="N2663" s="12"/>
      <c r="O2663" s="14"/>
      <c r="P2663" s="14"/>
      <c r="Q2663" s="14"/>
      <c r="R2663" s="14"/>
      <c r="S2663" s="14"/>
      <c r="T2663" s="14"/>
      <c r="U2663" s="14"/>
      <c r="V2663" s="15">
        <f>ROUND(40,2)</f>
        <v>40</v>
      </c>
      <c r="W2663" s="15"/>
      <c r="X2663" s="15"/>
      <c r="Y2663" s="15"/>
      <c r="Z2663" s="15"/>
      <c r="AA2663" s="15"/>
      <c r="AB2663" s="15">
        <f>ROUND(20,2)</f>
        <v>20</v>
      </c>
      <c r="AC2663" s="15"/>
      <c r="AD2663" s="15"/>
      <c r="AE2663" s="15"/>
      <c r="AF2663" s="15"/>
      <c r="AG2663" s="15">
        <f>ROUND(0,2)</f>
        <v>0</v>
      </c>
      <c r="AH2663" s="15"/>
      <c r="AI2663" s="15"/>
      <c r="AJ2663" s="15"/>
      <c r="AK2663" s="16"/>
    </row>
    <row r="2664" spans="1:37" x14ac:dyDescent="0.25">
      <c r="A2664" s="11"/>
      <c r="B2664" s="12"/>
      <c r="C2664" s="12"/>
      <c r="D2664" s="12"/>
      <c r="E2664" s="12"/>
      <c r="F2664" s="12"/>
      <c r="G2664" s="12"/>
      <c r="H2664" s="12"/>
      <c r="I2664" s="12"/>
      <c r="J2664" s="12"/>
      <c r="K2664" s="12"/>
      <c r="L2664" s="12"/>
      <c r="M2664" s="12"/>
      <c r="N2664" s="12"/>
      <c r="O2664" s="14" t="s">
        <v>82</v>
      </c>
      <c r="P2664" s="14"/>
      <c r="Q2664" s="14"/>
      <c r="R2664" s="14"/>
      <c r="S2664" s="14"/>
      <c r="T2664" s="14"/>
      <c r="U2664" s="14"/>
      <c r="V2664" s="12"/>
      <c r="W2664" s="12"/>
      <c r="X2664" s="12"/>
      <c r="Y2664" s="12"/>
      <c r="Z2664" s="12"/>
      <c r="AA2664" s="12"/>
      <c r="AB2664" s="12"/>
      <c r="AC2664" s="12"/>
      <c r="AD2664" s="12"/>
      <c r="AE2664" s="12"/>
      <c r="AF2664" s="12"/>
      <c r="AG2664" s="12"/>
      <c r="AH2664" s="12"/>
      <c r="AI2664" s="12"/>
      <c r="AJ2664" s="12"/>
      <c r="AK2664" s="24"/>
    </row>
    <row r="2665" spans="1:37" x14ac:dyDescent="0.25">
      <c r="A2665" s="2"/>
      <c r="B2665" s="3"/>
      <c r="C2665" s="3"/>
      <c r="D2665" s="3"/>
      <c r="E2665" s="3"/>
      <c r="F2665" s="4"/>
      <c r="G2665" s="2"/>
      <c r="H2665" s="3"/>
      <c r="I2665" s="3"/>
      <c r="J2665" s="3"/>
      <c r="K2665" s="3"/>
      <c r="L2665" s="3"/>
      <c r="M2665" s="3"/>
      <c r="N2665" s="4"/>
      <c r="O2665" s="2"/>
      <c r="P2665" s="3"/>
      <c r="Q2665" s="3"/>
      <c r="R2665" s="3"/>
      <c r="S2665" s="3"/>
      <c r="T2665" s="3"/>
      <c r="U2665" s="4"/>
      <c r="V2665" s="8">
        <f>ROUND(40,2)</f>
        <v>40</v>
      </c>
      <c r="W2665" s="9"/>
      <c r="X2665" s="9"/>
      <c r="Y2665" s="9"/>
      <c r="Z2665" s="9"/>
      <c r="AA2665" s="10"/>
      <c r="AB2665" s="8">
        <f>ROUND(20,2)</f>
        <v>20</v>
      </c>
      <c r="AC2665" s="9"/>
      <c r="AD2665" s="9"/>
      <c r="AE2665" s="9"/>
      <c r="AF2665" s="10"/>
      <c r="AG2665" s="8">
        <f>ROUND(0,2)</f>
        <v>0</v>
      </c>
      <c r="AH2665" s="9"/>
      <c r="AI2665" s="9"/>
      <c r="AJ2665" s="9"/>
      <c r="AK2665" s="10"/>
    </row>
    <row r="2666" spans="1:37" x14ac:dyDescent="0.25">
      <c r="A2666" s="11"/>
      <c r="B2666" s="12"/>
      <c r="C2666" s="12"/>
      <c r="D2666" s="12"/>
      <c r="E2666" s="12"/>
      <c r="F2666" s="12"/>
      <c r="G2666" s="12"/>
      <c r="H2666" s="12"/>
      <c r="I2666" s="12"/>
      <c r="J2666" s="12"/>
      <c r="K2666" s="12"/>
      <c r="L2666" s="12"/>
      <c r="M2666" s="12"/>
      <c r="N2666" s="12"/>
      <c r="O2666" s="14"/>
      <c r="P2666" s="14"/>
      <c r="Q2666" s="14"/>
      <c r="R2666" s="14"/>
      <c r="S2666" s="14"/>
      <c r="T2666" s="14"/>
      <c r="U2666" s="14"/>
      <c r="V2666" s="15">
        <f>ROUND(40,2)</f>
        <v>40</v>
      </c>
      <c r="W2666" s="15"/>
      <c r="X2666" s="15"/>
      <c r="Y2666" s="15"/>
      <c r="Z2666" s="15"/>
      <c r="AA2666" s="15"/>
      <c r="AB2666" s="15">
        <f>ROUND(20,2)</f>
        <v>20</v>
      </c>
      <c r="AC2666" s="15"/>
      <c r="AD2666" s="15"/>
      <c r="AE2666" s="15"/>
      <c r="AF2666" s="15"/>
      <c r="AG2666" s="15">
        <f>ROUND(0,2)</f>
        <v>0</v>
      </c>
      <c r="AH2666" s="15"/>
      <c r="AI2666" s="15"/>
      <c r="AJ2666" s="15"/>
      <c r="AK2666" s="16"/>
    </row>
    <row r="2667" spans="1:37" x14ac:dyDescent="0.25">
      <c r="A2667" s="11"/>
      <c r="B2667" s="12"/>
      <c r="C2667" s="12"/>
      <c r="D2667" s="12"/>
      <c r="E2667" s="12"/>
      <c r="F2667" s="12"/>
      <c r="G2667" s="12"/>
      <c r="H2667" s="12"/>
      <c r="I2667" s="12"/>
      <c r="J2667" s="12"/>
      <c r="K2667" s="12"/>
      <c r="L2667" s="12"/>
      <c r="M2667" s="12"/>
      <c r="N2667" s="12"/>
      <c r="O2667" s="14" t="s">
        <v>91</v>
      </c>
      <c r="P2667" s="14"/>
      <c r="Q2667" s="14"/>
      <c r="R2667" s="14"/>
      <c r="S2667" s="14"/>
      <c r="T2667" s="14"/>
      <c r="U2667" s="14"/>
      <c r="V2667" s="12"/>
      <c r="W2667" s="12"/>
      <c r="X2667" s="12"/>
      <c r="Y2667" s="12"/>
      <c r="Z2667" s="12"/>
      <c r="AA2667" s="12"/>
      <c r="AB2667" s="12"/>
      <c r="AC2667" s="12"/>
      <c r="AD2667" s="12"/>
      <c r="AE2667" s="12"/>
      <c r="AF2667" s="12"/>
      <c r="AG2667" s="12"/>
      <c r="AH2667" s="12"/>
      <c r="AI2667" s="12"/>
      <c r="AJ2667" s="12"/>
      <c r="AK2667" s="24"/>
    </row>
    <row r="2668" spans="1:37" x14ac:dyDescent="0.25">
      <c r="A2668" s="2"/>
      <c r="B2668" s="3"/>
      <c r="C2668" s="3"/>
      <c r="D2668" s="3"/>
      <c r="E2668" s="3"/>
      <c r="F2668" s="4"/>
      <c r="G2668" s="2"/>
      <c r="H2668" s="3"/>
      <c r="I2668" s="3"/>
      <c r="J2668" s="3"/>
      <c r="K2668" s="3"/>
      <c r="L2668" s="3"/>
      <c r="M2668" s="3"/>
      <c r="N2668" s="4"/>
      <c r="O2668" s="2"/>
      <c r="P2668" s="3"/>
      <c r="Q2668" s="3"/>
      <c r="R2668" s="3"/>
      <c r="S2668" s="3"/>
      <c r="T2668" s="3"/>
      <c r="U2668" s="4"/>
      <c r="V2668" s="8">
        <f>ROUND(40,2)</f>
        <v>40</v>
      </c>
      <c r="W2668" s="9"/>
      <c r="X2668" s="9"/>
      <c r="Y2668" s="9"/>
      <c r="Z2668" s="9"/>
      <c r="AA2668" s="10"/>
      <c r="AB2668" s="8">
        <f>ROUND(20,2)</f>
        <v>20</v>
      </c>
      <c r="AC2668" s="9"/>
      <c r="AD2668" s="9"/>
      <c r="AE2668" s="9"/>
      <c r="AF2668" s="10"/>
      <c r="AG2668" s="8">
        <f>ROUND(0,2)</f>
        <v>0</v>
      </c>
      <c r="AH2668" s="9"/>
      <c r="AI2668" s="9"/>
      <c r="AJ2668" s="9"/>
      <c r="AK2668" s="10"/>
    </row>
    <row r="2669" spans="1:37" x14ac:dyDescent="0.25">
      <c r="A2669" s="11"/>
      <c r="B2669" s="12"/>
      <c r="C2669" s="12"/>
      <c r="D2669" s="12"/>
      <c r="E2669" s="12"/>
      <c r="F2669" s="12"/>
      <c r="G2669" s="12"/>
      <c r="H2669" s="12"/>
      <c r="I2669" s="12"/>
      <c r="J2669" s="12"/>
      <c r="K2669" s="12"/>
      <c r="L2669" s="12"/>
      <c r="M2669" s="12"/>
      <c r="N2669" s="12"/>
      <c r="O2669" s="14"/>
      <c r="P2669" s="14"/>
      <c r="Q2669" s="14"/>
      <c r="R2669" s="14"/>
      <c r="S2669" s="14"/>
      <c r="T2669" s="14"/>
      <c r="U2669" s="14"/>
      <c r="V2669" s="15">
        <f>ROUND(40,2)</f>
        <v>40</v>
      </c>
      <c r="W2669" s="15"/>
      <c r="X2669" s="15"/>
      <c r="Y2669" s="15"/>
      <c r="Z2669" s="15"/>
      <c r="AA2669" s="15"/>
      <c r="AB2669" s="15">
        <f>ROUND(20,2)</f>
        <v>20</v>
      </c>
      <c r="AC2669" s="15"/>
      <c r="AD2669" s="15"/>
      <c r="AE2669" s="15"/>
      <c r="AF2669" s="15"/>
      <c r="AG2669" s="15">
        <f>ROUND(0,2)</f>
        <v>0</v>
      </c>
      <c r="AH2669" s="15"/>
      <c r="AI2669" s="15"/>
      <c r="AJ2669" s="15"/>
      <c r="AK2669" s="16"/>
    </row>
    <row r="2670" spans="1:37" x14ac:dyDescent="0.25">
      <c r="A2670" s="20"/>
      <c r="B2670" s="21"/>
      <c r="C2670" s="21"/>
      <c r="D2670" s="21"/>
      <c r="E2670" s="21"/>
      <c r="F2670" s="21"/>
      <c r="G2670" s="21" t="s">
        <v>106</v>
      </c>
      <c r="H2670" s="21"/>
      <c r="I2670" s="21"/>
      <c r="J2670" s="21"/>
      <c r="K2670" s="21"/>
      <c r="L2670" s="21"/>
      <c r="M2670" s="21"/>
      <c r="N2670" s="21"/>
      <c r="O2670" s="21"/>
      <c r="P2670" s="21"/>
      <c r="Q2670" s="21"/>
      <c r="R2670" s="21"/>
      <c r="S2670" s="21"/>
      <c r="T2670" s="21"/>
      <c r="U2670" s="21"/>
      <c r="V2670" s="21"/>
      <c r="W2670" s="21"/>
      <c r="X2670" s="21"/>
      <c r="Y2670" s="21"/>
      <c r="Z2670" s="21"/>
      <c r="AA2670" s="21"/>
      <c r="AB2670" s="21"/>
      <c r="AC2670" s="21"/>
      <c r="AD2670" s="21"/>
      <c r="AE2670" s="21"/>
      <c r="AF2670" s="21"/>
      <c r="AG2670" s="21"/>
      <c r="AH2670" s="21"/>
      <c r="AI2670" s="21"/>
      <c r="AJ2670" s="21"/>
      <c r="AK2670" s="22"/>
    </row>
    <row r="2671" spans="1:37" x14ac:dyDescent="0.25">
      <c r="A2671" s="11"/>
      <c r="B2671" s="12"/>
      <c r="C2671" s="12"/>
      <c r="D2671" s="12"/>
      <c r="E2671" s="12"/>
      <c r="F2671" s="12"/>
      <c r="G2671" s="12"/>
      <c r="H2671" s="12"/>
      <c r="I2671" s="12"/>
      <c r="J2671" s="12"/>
      <c r="K2671" s="12"/>
      <c r="L2671" s="12"/>
      <c r="M2671" s="12"/>
      <c r="N2671" s="12"/>
      <c r="O2671" s="14" t="s">
        <v>38</v>
      </c>
      <c r="P2671" s="14"/>
      <c r="Q2671" s="14"/>
      <c r="R2671" s="14"/>
      <c r="S2671" s="14"/>
      <c r="T2671" s="14"/>
      <c r="U2671" s="14"/>
      <c r="V2671" s="12"/>
      <c r="W2671" s="12"/>
      <c r="X2671" s="12"/>
      <c r="Y2671" s="12"/>
      <c r="Z2671" s="12"/>
      <c r="AA2671" s="12"/>
      <c r="AB2671" s="12"/>
      <c r="AC2671" s="12"/>
      <c r="AD2671" s="12"/>
      <c r="AE2671" s="12"/>
      <c r="AF2671" s="12"/>
      <c r="AG2671" s="12"/>
      <c r="AH2671" s="12"/>
      <c r="AI2671" s="12"/>
      <c r="AJ2671" s="12"/>
      <c r="AK2671" s="24"/>
    </row>
    <row r="2672" spans="1:37" x14ac:dyDescent="0.25">
      <c r="A2672" s="2"/>
      <c r="B2672" s="3"/>
      <c r="C2672" s="3"/>
      <c r="D2672" s="3"/>
      <c r="E2672" s="3"/>
      <c r="F2672" s="4"/>
      <c r="G2672" s="2"/>
      <c r="H2672" s="3"/>
      <c r="I2672" s="3"/>
      <c r="J2672" s="3"/>
      <c r="K2672" s="3"/>
      <c r="L2672" s="3"/>
      <c r="M2672" s="3"/>
      <c r="N2672" s="4"/>
      <c r="O2672" s="2"/>
      <c r="P2672" s="3"/>
      <c r="Q2672" s="3"/>
      <c r="R2672" s="3"/>
      <c r="S2672" s="3"/>
      <c r="T2672" s="3"/>
      <c r="U2672" s="4"/>
      <c r="V2672" s="8">
        <f>ROUND(12,2)</f>
        <v>12</v>
      </c>
      <c r="W2672" s="9"/>
      <c r="X2672" s="9"/>
      <c r="Y2672" s="9"/>
      <c r="Z2672" s="9"/>
      <c r="AA2672" s="10"/>
      <c r="AB2672" s="8">
        <f>ROUND(9,2)</f>
        <v>9</v>
      </c>
      <c r="AC2672" s="9"/>
      <c r="AD2672" s="9"/>
      <c r="AE2672" s="9"/>
      <c r="AF2672" s="10"/>
      <c r="AG2672" s="8">
        <f>ROUND(0,2)</f>
        <v>0</v>
      </c>
      <c r="AH2672" s="9"/>
      <c r="AI2672" s="9"/>
      <c r="AJ2672" s="9"/>
      <c r="AK2672" s="10"/>
    </row>
    <row r="2673" spans="1:37" x14ac:dyDescent="0.25">
      <c r="A2673" s="11"/>
      <c r="B2673" s="12"/>
      <c r="C2673" s="12"/>
      <c r="D2673" s="12"/>
      <c r="E2673" s="12"/>
      <c r="F2673" s="12"/>
      <c r="G2673" s="12"/>
      <c r="H2673" s="12"/>
      <c r="I2673" s="12"/>
      <c r="J2673" s="12"/>
      <c r="K2673" s="12"/>
      <c r="L2673" s="12"/>
      <c r="M2673" s="12"/>
      <c r="N2673" s="12"/>
      <c r="O2673" s="14"/>
      <c r="P2673" s="14"/>
      <c r="Q2673" s="14"/>
      <c r="R2673" s="14"/>
      <c r="S2673" s="14"/>
      <c r="T2673" s="14"/>
      <c r="U2673" s="14"/>
      <c r="V2673" s="15">
        <f>ROUND(12,2)</f>
        <v>12</v>
      </c>
      <c r="W2673" s="15"/>
      <c r="X2673" s="15"/>
      <c r="Y2673" s="15"/>
      <c r="Z2673" s="15"/>
      <c r="AA2673" s="15"/>
      <c r="AB2673" s="15">
        <f>ROUND(9,2)</f>
        <v>9</v>
      </c>
      <c r="AC2673" s="15"/>
      <c r="AD2673" s="15"/>
      <c r="AE2673" s="15"/>
      <c r="AF2673" s="15"/>
      <c r="AG2673" s="15">
        <f>ROUND(0,2)</f>
        <v>0</v>
      </c>
      <c r="AH2673" s="15"/>
      <c r="AI2673" s="15"/>
      <c r="AJ2673" s="15"/>
      <c r="AK2673" s="16"/>
    </row>
    <row r="2674" spans="1:37" x14ac:dyDescent="0.25">
      <c r="A2674" s="11"/>
      <c r="B2674" s="12"/>
      <c r="C2674" s="12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/>
      <c r="O2674" s="14" t="s">
        <v>82</v>
      </c>
      <c r="P2674" s="14"/>
      <c r="Q2674" s="14"/>
      <c r="R2674" s="14"/>
      <c r="S2674" s="14"/>
      <c r="T2674" s="14"/>
      <c r="U2674" s="14"/>
      <c r="V2674" s="12"/>
      <c r="W2674" s="12"/>
      <c r="X2674" s="12"/>
      <c r="Y2674" s="12"/>
      <c r="Z2674" s="12"/>
      <c r="AA2674" s="12"/>
      <c r="AB2674" s="12"/>
      <c r="AC2674" s="12"/>
      <c r="AD2674" s="12"/>
      <c r="AE2674" s="12"/>
      <c r="AF2674" s="12"/>
      <c r="AG2674" s="12"/>
      <c r="AH2674" s="12"/>
      <c r="AI2674" s="12"/>
      <c r="AJ2674" s="12"/>
      <c r="AK2674" s="24"/>
    </row>
    <row r="2675" spans="1:37" x14ac:dyDescent="0.25">
      <c r="A2675" s="2"/>
      <c r="B2675" s="3"/>
      <c r="C2675" s="3"/>
      <c r="D2675" s="3"/>
      <c r="E2675" s="3"/>
      <c r="F2675" s="4"/>
      <c r="G2675" s="2"/>
      <c r="H2675" s="3"/>
      <c r="I2675" s="3"/>
      <c r="J2675" s="3"/>
      <c r="K2675" s="3"/>
      <c r="L2675" s="3"/>
      <c r="M2675" s="3"/>
      <c r="N2675" s="4"/>
      <c r="O2675" s="2"/>
      <c r="P2675" s="3"/>
      <c r="Q2675" s="3"/>
      <c r="R2675" s="3"/>
      <c r="S2675" s="3"/>
      <c r="T2675" s="3"/>
      <c r="U2675" s="4"/>
      <c r="V2675" s="8">
        <f>ROUND(12.5,2)</f>
        <v>12.5</v>
      </c>
      <c r="W2675" s="9"/>
      <c r="X2675" s="9"/>
      <c r="Y2675" s="9"/>
      <c r="Z2675" s="9"/>
      <c r="AA2675" s="10"/>
      <c r="AB2675" s="8">
        <f>ROUND(9.375,2)</f>
        <v>9.3800000000000008</v>
      </c>
      <c r="AC2675" s="9"/>
      <c r="AD2675" s="9"/>
      <c r="AE2675" s="9"/>
      <c r="AF2675" s="10"/>
      <c r="AG2675" s="8">
        <f>ROUND(0,2)</f>
        <v>0</v>
      </c>
      <c r="AH2675" s="9"/>
      <c r="AI2675" s="9"/>
      <c r="AJ2675" s="9"/>
      <c r="AK2675" s="10"/>
    </row>
    <row r="2676" spans="1:37" x14ac:dyDescent="0.25">
      <c r="A2676" s="11"/>
      <c r="B2676" s="12"/>
      <c r="C2676" s="12"/>
      <c r="D2676" s="12"/>
      <c r="E2676" s="12"/>
      <c r="F2676" s="12"/>
      <c r="G2676" s="12"/>
      <c r="H2676" s="12"/>
      <c r="I2676" s="12"/>
      <c r="J2676" s="12"/>
      <c r="K2676" s="12"/>
      <c r="L2676" s="12"/>
      <c r="M2676" s="12"/>
      <c r="N2676" s="12"/>
      <c r="O2676" s="14"/>
      <c r="P2676" s="14"/>
      <c r="Q2676" s="14"/>
      <c r="R2676" s="14"/>
      <c r="S2676" s="14"/>
      <c r="T2676" s="14"/>
      <c r="U2676" s="14"/>
      <c r="V2676" s="15">
        <f>ROUND(12.5,2)</f>
        <v>12.5</v>
      </c>
      <c r="W2676" s="15"/>
      <c r="X2676" s="15"/>
      <c r="Y2676" s="15"/>
      <c r="Z2676" s="15"/>
      <c r="AA2676" s="15"/>
      <c r="AB2676" s="15">
        <f>ROUND(9.375,2)</f>
        <v>9.3800000000000008</v>
      </c>
      <c r="AC2676" s="15"/>
      <c r="AD2676" s="15"/>
      <c r="AE2676" s="15"/>
      <c r="AF2676" s="15"/>
      <c r="AG2676" s="15">
        <f>ROUND(0,2)</f>
        <v>0</v>
      </c>
      <c r="AH2676" s="15"/>
      <c r="AI2676" s="15"/>
      <c r="AJ2676" s="15"/>
      <c r="AK2676" s="16"/>
    </row>
    <row r="2677" spans="1:37" x14ac:dyDescent="0.25">
      <c r="A2677" s="11"/>
      <c r="B2677" s="12"/>
      <c r="C2677" s="12"/>
      <c r="D2677" s="12"/>
      <c r="E2677" s="12"/>
      <c r="F2677" s="12"/>
      <c r="G2677" s="12"/>
      <c r="H2677" s="12"/>
      <c r="I2677" s="12"/>
      <c r="J2677" s="12"/>
      <c r="K2677" s="12"/>
      <c r="L2677" s="12"/>
      <c r="M2677" s="12"/>
      <c r="N2677" s="12"/>
      <c r="O2677" s="14" t="s">
        <v>91</v>
      </c>
      <c r="P2677" s="14"/>
      <c r="Q2677" s="14"/>
      <c r="R2677" s="14"/>
      <c r="S2677" s="14"/>
      <c r="T2677" s="14"/>
      <c r="U2677" s="14"/>
      <c r="V2677" s="12"/>
      <c r="W2677" s="12"/>
      <c r="X2677" s="12"/>
      <c r="Y2677" s="12"/>
      <c r="Z2677" s="12"/>
      <c r="AA2677" s="12"/>
      <c r="AB2677" s="12"/>
      <c r="AC2677" s="12"/>
      <c r="AD2677" s="12"/>
      <c r="AE2677" s="12"/>
      <c r="AF2677" s="12"/>
      <c r="AG2677" s="12"/>
      <c r="AH2677" s="12"/>
      <c r="AI2677" s="12"/>
      <c r="AJ2677" s="12"/>
      <c r="AK2677" s="24"/>
    </row>
    <row r="2678" spans="1:37" x14ac:dyDescent="0.25">
      <c r="A2678" s="2"/>
      <c r="B2678" s="3"/>
      <c r="C2678" s="3"/>
      <c r="D2678" s="3"/>
      <c r="E2678" s="3"/>
      <c r="F2678" s="4"/>
      <c r="G2678" s="2"/>
      <c r="H2678" s="3"/>
      <c r="I2678" s="3"/>
      <c r="J2678" s="3"/>
      <c r="K2678" s="3"/>
      <c r="L2678" s="3"/>
      <c r="M2678" s="3"/>
      <c r="N2678" s="4"/>
      <c r="O2678" s="2"/>
      <c r="P2678" s="3"/>
      <c r="Q2678" s="3"/>
      <c r="R2678" s="3"/>
      <c r="S2678" s="3"/>
      <c r="T2678" s="3"/>
      <c r="U2678" s="4"/>
      <c r="V2678" s="8">
        <f>ROUND(12.25,2)</f>
        <v>12.25</v>
      </c>
      <c r="W2678" s="9"/>
      <c r="X2678" s="9"/>
      <c r="Y2678" s="9"/>
      <c r="Z2678" s="9"/>
      <c r="AA2678" s="10"/>
      <c r="AB2678" s="8">
        <f>ROUND(9.1875,2)</f>
        <v>9.19</v>
      </c>
      <c r="AC2678" s="9"/>
      <c r="AD2678" s="9"/>
      <c r="AE2678" s="9"/>
      <c r="AF2678" s="10"/>
      <c r="AG2678" s="8">
        <f>ROUND(0,2)</f>
        <v>0</v>
      </c>
      <c r="AH2678" s="9"/>
      <c r="AI2678" s="9"/>
      <c r="AJ2678" s="9"/>
      <c r="AK2678" s="10"/>
    </row>
    <row r="2679" spans="1:37" x14ac:dyDescent="0.25">
      <c r="A2679" s="11"/>
      <c r="B2679" s="12"/>
      <c r="C2679" s="12"/>
      <c r="D2679" s="12"/>
      <c r="E2679" s="12"/>
      <c r="F2679" s="12"/>
      <c r="G2679" s="12"/>
      <c r="H2679" s="12"/>
      <c r="I2679" s="12"/>
      <c r="J2679" s="12"/>
      <c r="K2679" s="12"/>
      <c r="L2679" s="12"/>
      <c r="M2679" s="12"/>
      <c r="N2679" s="12"/>
      <c r="O2679" s="14"/>
      <c r="P2679" s="14"/>
      <c r="Q2679" s="14"/>
      <c r="R2679" s="14"/>
      <c r="S2679" s="14"/>
      <c r="T2679" s="14"/>
      <c r="U2679" s="14"/>
      <c r="V2679" s="15">
        <f>ROUND(12.25,2)</f>
        <v>12.25</v>
      </c>
      <c r="W2679" s="15"/>
      <c r="X2679" s="15"/>
      <c r="Y2679" s="15"/>
      <c r="Z2679" s="15"/>
      <c r="AA2679" s="15"/>
      <c r="AB2679" s="15">
        <f>ROUND(9.1875,2)</f>
        <v>9.19</v>
      </c>
      <c r="AC2679" s="15"/>
      <c r="AD2679" s="15"/>
      <c r="AE2679" s="15"/>
      <c r="AF2679" s="15"/>
      <c r="AG2679" s="15">
        <f>ROUND(0,2)</f>
        <v>0</v>
      </c>
      <c r="AH2679" s="15"/>
      <c r="AI2679" s="15"/>
      <c r="AJ2679" s="15"/>
      <c r="AK2679" s="16"/>
    </row>
    <row r="2680" spans="1:37" x14ac:dyDescent="0.25">
      <c r="A2680" s="17"/>
      <c r="B2680" s="18"/>
      <c r="C2680" s="1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  <c r="N2680" s="18"/>
      <c r="O2680" s="18"/>
      <c r="P2680" s="18"/>
      <c r="Q2680" s="18"/>
      <c r="R2680" s="18"/>
      <c r="S2680" s="18"/>
      <c r="T2680" s="18"/>
      <c r="U2680" s="18"/>
      <c r="V2680" s="18"/>
      <c r="W2680" s="18"/>
      <c r="X2680" s="18"/>
      <c r="Y2680" s="18"/>
      <c r="Z2680" s="18"/>
      <c r="AA2680" s="18"/>
      <c r="AB2680" s="18"/>
      <c r="AC2680" s="18"/>
      <c r="AD2680" s="18"/>
      <c r="AE2680" s="18"/>
      <c r="AF2680" s="18"/>
      <c r="AG2680" s="18"/>
      <c r="AH2680" s="18"/>
      <c r="AI2680" s="18"/>
      <c r="AJ2680" s="18"/>
      <c r="AK2680" s="19"/>
    </row>
    <row r="2681" spans="1:37" x14ac:dyDescent="0.25">
      <c r="A2681" s="14" t="s">
        <v>125</v>
      </c>
      <c r="B2681" s="14"/>
      <c r="C2681" s="14"/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4"/>
      <c r="AA2681" s="14"/>
      <c r="AB2681" s="14"/>
      <c r="AC2681" s="14"/>
      <c r="AD2681" s="14"/>
      <c r="AE2681" s="14"/>
      <c r="AF2681" s="14"/>
      <c r="AG2681" s="14"/>
      <c r="AH2681" s="14"/>
      <c r="AI2681" s="14"/>
      <c r="AJ2681" s="14"/>
      <c r="AK2681" s="25"/>
    </row>
    <row r="2682" spans="1:37" x14ac:dyDescent="0.25">
      <c r="A2682" s="26" t="s">
        <v>102</v>
      </c>
      <c r="B2682" s="27"/>
      <c r="C2682" s="27"/>
      <c r="D2682" s="27"/>
      <c r="E2682" s="27"/>
      <c r="F2682" s="27"/>
      <c r="G2682" s="27"/>
      <c r="H2682" s="27"/>
      <c r="I2682" s="28"/>
      <c r="J2682" s="26" t="s">
        <v>22</v>
      </c>
      <c r="K2682" s="27"/>
      <c r="L2682" s="27"/>
      <c r="M2682" s="27"/>
      <c r="N2682" s="27"/>
      <c r="O2682" s="27"/>
      <c r="P2682" s="28"/>
      <c r="Q2682" s="26" t="s">
        <v>101</v>
      </c>
      <c r="R2682" s="27"/>
      <c r="S2682" s="27"/>
      <c r="T2682" s="27"/>
      <c r="U2682" s="27"/>
      <c r="V2682" s="27"/>
      <c r="W2682" s="27"/>
      <c r="X2682" s="28"/>
      <c r="Y2682" s="26" t="s">
        <v>23</v>
      </c>
      <c r="Z2682" s="27"/>
      <c r="AA2682" s="27"/>
      <c r="AB2682" s="27"/>
      <c r="AC2682" s="27"/>
      <c r="AD2682" s="28"/>
      <c r="AE2682" s="26" t="s">
        <v>24</v>
      </c>
      <c r="AF2682" s="27"/>
      <c r="AG2682" s="27"/>
      <c r="AH2682" s="27"/>
      <c r="AI2682" s="27"/>
      <c r="AJ2682" s="27"/>
      <c r="AK2682" s="28"/>
    </row>
    <row r="2683" spans="1:37" x14ac:dyDescent="0.25">
      <c r="A2683" s="20" t="s">
        <v>110</v>
      </c>
      <c r="B2683" s="21"/>
      <c r="C2683" s="21"/>
      <c r="D2683" s="21"/>
      <c r="E2683" s="21"/>
      <c r="F2683" s="21"/>
      <c r="G2683" s="21"/>
      <c r="H2683" s="21"/>
      <c r="I2683" s="21"/>
      <c r="J2683" s="21"/>
      <c r="K2683" s="21"/>
      <c r="L2683" s="21"/>
      <c r="M2683" s="21"/>
      <c r="N2683" s="21"/>
      <c r="O2683" s="21"/>
      <c r="P2683" s="21"/>
      <c r="Q2683" s="21"/>
      <c r="R2683" s="21"/>
      <c r="S2683" s="21"/>
      <c r="T2683" s="21"/>
      <c r="U2683" s="21"/>
      <c r="V2683" s="21"/>
      <c r="W2683" s="21"/>
      <c r="X2683" s="21"/>
      <c r="Y2683" s="21"/>
      <c r="Z2683" s="21"/>
      <c r="AA2683" s="21"/>
      <c r="AB2683" s="21"/>
      <c r="AC2683" s="21"/>
      <c r="AD2683" s="21"/>
      <c r="AE2683" s="21"/>
      <c r="AF2683" s="21"/>
      <c r="AG2683" s="21"/>
      <c r="AH2683" s="21"/>
      <c r="AI2683" s="21"/>
      <c r="AJ2683" s="21"/>
      <c r="AK2683" s="22"/>
    </row>
    <row r="2684" spans="1:37" x14ac:dyDescent="0.25">
      <c r="A2684" s="20"/>
      <c r="B2684" s="21"/>
      <c r="C2684" s="21"/>
      <c r="D2684" s="21"/>
      <c r="E2684" s="21"/>
      <c r="F2684" s="21"/>
      <c r="G2684" s="21"/>
      <c r="H2684" s="21"/>
      <c r="I2684" s="21"/>
      <c r="J2684" s="23">
        <f>ROUND(38,2)</f>
        <v>38</v>
      </c>
      <c r="K2684" s="23"/>
      <c r="L2684" s="23"/>
      <c r="M2684" s="23"/>
      <c r="N2684" s="23"/>
      <c r="O2684" s="23"/>
      <c r="P2684" s="23"/>
      <c r="Q2684" s="21"/>
      <c r="R2684" s="21"/>
      <c r="S2684" s="21"/>
      <c r="T2684" s="21"/>
      <c r="U2684" s="21"/>
      <c r="V2684" s="21"/>
      <c r="W2684" s="21"/>
      <c r="X2684" s="21"/>
      <c r="Y2684" s="21"/>
      <c r="Z2684" s="21"/>
      <c r="AA2684" s="21"/>
      <c r="AB2684" s="21"/>
      <c r="AC2684" s="21"/>
      <c r="AD2684" s="21"/>
      <c r="AE2684" s="21"/>
      <c r="AF2684" s="21"/>
      <c r="AG2684" s="21"/>
      <c r="AH2684" s="21"/>
      <c r="AI2684" s="21"/>
      <c r="AJ2684" s="21"/>
      <c r="AK2684" s="22"/>
    </row>
    <row r="2685" spans="1:37" x14ac:dyDescent="0.25">
      <c r="A2685" s="11"/>
      <c r="B2685" s="12"/>
      <c r="C2685" s="12"/>
      <c r="D2685" s="12"/>
      <c r="E2685" s="12"/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  <c r="Q2685" s="14" t="s">
        <v>83</v>
      </c>
      <c r="R2685" s="14"/>
      <c r="S2685" s="14"/>
      <c r="T2685" s="14"/>
      <c r="U2685" s="14"/>
      <c r="V2685" s="14"/>
      <c r="W2685" s="14"/>
      <c r="X2685" s="14"/>
      <c r="Y2685" s="12"/>
      <c r="Z2685" s="12"/>
      <c r="AA2685" s="12"/>
      <c r="AB2685" s="12"/>
      <c r="AC2685" s="12"/>
      <c r="AD2685" s="12"/>
      <c r="AE2685" s="12"/>
      <c r="AF2685" s="12"/>
      <c r="AG2685" s="12"/>
      <c r="AH2685" s="12"/>
      <c r="AI2685" s="12"/>
      <c r="AJ2685" s="12"/>
      <c r="AK2685" s="24"/>
    </row>
    <row r="2686" spans="1:37" x14ac:dyDescent="0.25">
      <c r="A2686" s="2"/>
      <c r="B2686" s="3"/>
      <c r="C2686" s="3"/>
      <c r="D2686" s="3"/>
      <c r="E2686" s="3"/>
      <c r="F2686" s="3"/>
      <c r="G2686" s="3"/>
      <c r="H2686" s="3"/>
      <c r="I2686" s="4"/>
      <c r="J2686" s="5"/>
      <c r="K2686" s="6"/>
      <c r="L2686" s="6"/>
      <c r="M2686" s="6"/>
      <c r="N2686" s="6"/>
      <c r="O2686" s="6"/>
      <c r="P2686" s="7"/>
      <c r="Q2686" s="2"/>
      <c r="R2686" s="3"/>
      <c r="S2686" s="3"/>
      <c r="T2686" s="3"/>
      <c r="U2686" s="3"/>
      <c r="V2686" s="3"/>
      <c r="W2686" s="3"/>
      <c r="X2686" s="4"/>
      <c r="Y2686" s="8">
        <f>ROUND(984.96,2)</f>
        <v>984.96</v>
      </c>
      <c r="Z2686" s="9"/>
      <c r="AA2686" s="9"/>
      <c r="AB2686" s="9"/>
      <c r="AC2686" s="9"/>
      <c r="AD2686" s="10"/>
      <c r="AE2686" s="8">
        <f>ROUND(0,2)</f>
        <v>0</v>
      </c>
      <c r="AF2686" s="9"/>
      <c r="AG2686" s="9"/>
      <c r="AH2686" s="9"/>
      <c r="AI2686" s="9"/>
      <c r="AJ2686" s="9"/>
      <c r="AK2686" s="10"/>
    </row>
    <row r="2687" spans="1:37" x14ac:dyDescent="0.25">
      <c r="A2687" s="11"/>
      <c r="B2687" s="12"/>
      <c r="C2687" s="12"/>
      <c r="D2687" s="12"/>
      <c r="E2687" s="12"/>
      <c r="F2687" s="12"/>
      <c r="G2687" s="12"/>
      <c r="H2687" s="12"/>
      <c r="I2687" s="12"/>
      <c r="J2687" s="13"/>
      <c r="K2687" s="13"/>
      <c r="L2687" s="13"/>
      <c r="M2687" s="13"/>
      <c r="N2687" s="13"/>
      <c r="O2687" s="13"/>
      <c r="P2687" s="13"/>
      <c r="Q2687" s="14"/>
      <c r="R2687" s="14"/>
      <c r="S2687" s="14"/>
      <c r="T2687" s="14"/>
      <c r="U2687" s="14"/>
      <c r="V2687" s="14"/>
      <c r="W2687" s="14"/>
      <c r="X2687" s="14"/>
      <c r="Y2687" s="15">
        <f>ROUND(984.96,2)</f>
        <v>984.96</v>
      </c>
      <c r="Z2687" s="15"/>
      <c r="AA2687" s="15"/>
      <c r="AB2687" s="15"/>
      <c r="AC2687" s="15"/>
      <c r="AD2687" s="15"/>
      <c r="AE2687" s="15">
        <f>ROUND(0,2)</f>
        <v>0</v>
      </c>
      <c r="AF2687" s="15"/>
      <c r="AG2687" s="15"/>
      <c r="AH2687" s="15"/>
      <c r="AI2687" s="15"/>
      <c r="AJ2687" s="15"/>
      <c r="AK2687" s="16"/>
    </row>
    <row r="2688" spans="1:37" x14ac:dyDescent="0.25">
      <c r="A2688" s="20"/>
      <c r="B2688" s="21"/>
      <c r="C2688" s="21"/>
      <c r="D2688" s="21"/>
      <c r="E2688" s="21"/>
      <c r="F2688" s="21"/>
      <c r="G2688" s="21"/>
      <c r="H2688" s="21"/>
      <c r="I2688" s="21"/>
      <c r="J2688" s="23">
        <f>ROUND(38.25,2)</f>
        <v>38.25</v>
      </c>
      <c r="K2688" s="23"/>
      <c r="L2688" s="23"/>
      <c r="M2688" s="23"/>
      <c r="N2688" s="23"/>
      <c r="O2688" s="23"/>
      <c r="P2688" s="23"/>
      <c r="Q2688" s="21"/>
      <c r="R2688" s="21"/>
      <c r="S2688" s="21"/>
      <c r="T2688" s="21"/>
      <c r="U2688" s="21"/>
      <c r="V2688" s="21"/>
      <c r="W2688" s="21"/>
      <c r="X2688" s="21"/>
      <c r="Y2688" s="21"/>
      <c r="Z2688" s="21"/>
      <c r="AA2688" s="21"/>
      <c r="AB2688" s="21"/>
      <c r="AC2688" s="21"/>
      <c r="AD2688" s="21"/>
      <c r="AE2688" s="21"/>
      <c r="AF2688" s="21"/>
      <c r="AG2688" s="21"/>
      <c r="AH2688" s="21"/>
      <c r="AI2688" s="21"/>
      <c r="AJ2688" s="21"/>
      <c r="AK2688" s="22"/>
    </row>
    <row r="2689" spans="1:37" x14ac:dyDescent="0.25">
      <c r="A2689" s="11"/>
      <c r="B2689" s="12"/>
      <c r="C2689" s="12"/>
      <c r="D2689" s="12"/>
      <c r="E2689" s="12"/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  <c r="P2689" s="12"/>
      <c r="Q2689" s="14" t="s">
        <v>54</v>
      </c>
      <c r="R2689" s="14"/>
      <c r="S2689" s="14"/>
      <c r="T2689" s="14"/>
      <c r="U2689" s="14"/>
      <c r="V2689" s="14"/>
      <c r="W2689" s="14"/>
      <c r="X2689" s="14"/>
      <c r="Y2689" s="12"/>
      <c r="Z2689" s="12"/>
      <c r="AA2689" s="12"/>
      <c r="AB2689" s="12"/>
      <c r="AC2689" s="12"/>
      <c r="AD2689" s="12"/>
      <c r="AE2689" s="12"/>
      <c r="AF2689" s="12"/>
      <c r="AG2689" s="12"/>
      <c r="AH2689" s="12"/>
      <c r="AI2689" s="12"/>
      <c r="AJ2689" s="12"/>
      <c r="AK2689" s="24"/>
    </row>
    <row r="2690" spans="1:37" x14ac:dyDescent="0.25">
      <c r="A2690" s="2"/>
      <c r="B2690" s="3"/>
      <c r="C2690" s="3"/>
      <c r="D2690" s="3"/>
      <c r="E2690" s="3"/>
      <c r="F2690" s="3"/>
      <c r="G2690" s="3"/>
      <c r="H2690" s="3"/>
      <c r="I2690" s="4"/>
      <c r="J2690" s="5"/>
      <c r="K2690" s="6"/>
      <c r="L2690" s="6"/>
      <c r="M2690" s="6"/>
      <c r="N2690" s="6"/>
      <c r="O2690" s="6"/>
      <c r="P2690" s="7"/>
      <c r="Q2690" s="2"/>
      <c r="R2690" s="3"/>
      <c r="S2690" s="3"/>
      <c r="T2690" s="3"/>
      <c r="U2690" s="3"/>
      <c r="V2690" s="3"/>
      <c r="W2690" s="3"/>
      <c r="X2690" s="4"/>
      <c r="Y2690" s="8">
        <f>ROUND(964.2825,2)</f>
        <v>964.28</v>
      </c>
      <c r="Z2690" s="9"/>
      <c r="AA2690" s="9"/>
      <c r="AB2690" s="9"/>
      <c r="AC2690" s="9"/>
      <c r="AD2690" s="10"/>
      <c r="AE2690" s="8">
        <f>ROUND(0,2)</f>
        <v>0</v>
      </c>
      <c r="AF2690" s="9"/>
      <c r="AG2690" s="9"/>
      <c r="AH2690" s="9"/>
      <c r="AI2690" s="9"/>
      <c r="AJ2690" s="9"/>
      <c r="AK2690" s="10"/>
    </row>
    <row r="2691" spans="1:37" x14ac:dyDescent="0.25">
      <c r="A2691" s="11"/>
      <c r="B2691" s="12"/>
      <c r="C2691" s="12"/>
      <c r="D2691" s="12"/>
      <c r="E2691" s="12"/>
      <c r="F2691" s="12"/>
      <c r="G2691" s="12"/>
      <c r="H2691" s="12"/>
      <c r="I2691" s="12"/>
      <c r="J2691" s="13"/>
      <c r="K2691" s="13"/>
      <c r="L2691" s="13"/>
      <c r="M2691" s="13"/>
      <c r="N2691" s="13"/>
      <c r="O2691" s="13"/>
      <c r="P2691" s="13"/>
      <c r="Q2691" s="14"/>
      <c r="R2691" s="14"/>
      <c r="S2691" s="14"/>
      <c r="T2691" s="14"/>
      <c r="U2691" s="14"/>
      <c r="V2691" s="14"/>
      <c r="W2691" s="14"/>
      <c r="X2691" s="14"/>
      <c r="Y2691" s="15">
        <f>ROUND(964.2825,2)</f>
        <v>964.28</v>
      </c>
      <c r="Z2691" s="15"/>
      <c r="AA2691" s="15"/>
      <c r="AB2691" s="15"/>
      <c r="AC2691" s="15"/>
      <c r="AD2691" s="15"/>
      <c r="AE2691" s="15">
        <f>ROUND(0,2)</f>
        <v>0</v>
      </c>
      <c r="AF2691" s="15"/>
      <c r="AG2691" s="15"/>
      <c r="AH2691" s="15"/>
      <c r="AI2691" s="15"/>
      <c r="AJ2691" s="15"/>
      <c r="AK2691" s="16"/>
    </row>
    <row r="2692" spans="1:37" x14ac:dyDescent="0.25">
      <c r="A2692" s="20"/>
      <c r="B2692" s="21"/>
      <c r="C2692" s="21"/>
      <c r="D2692" s="21"/>
      <c r="E2692" s="21"/>
      <c r="F2692" s="21"/>
      <c r="G2692" s="21"/>
      <c r="H2692" s="21"/>
      <c r="I2692" s="21"/>
      <c r="J2692" s="23">
        <f>ROUND(40,2)</f>
        <v>40</v>
      </c>
      <c r="K2692" s="23"/>
      <c r="L2692" s="23"/>
      <c r="M2692" s="23"/>
      <c r="N2692" s="23"/>
      <c r="O2692" s="23"/>
      <c r="P2692" s="23"/>
      <c r="Q2692" s="21"/>
      <c r="R2692" s="21"/>
      <c r="S2692" s="21"/>
      <c r="T2692" s="21"/>
      <c r="U2692" s="21"/>
      <c r="V2692" s="21"/>
      <c r="W2692" s="21"/>
      <c r="X2692" s="21"/>
      <c r="Y2692" s="21"/>
      <c r="Z2692" s="21"/>
      <c r="AA2692" s="21"/>
      <c r="AB2692" s="21"/>
      <c r="AC2692" s="21"/>
      <c r="AD2692" s="21"/>
      <c r="AE2692" s="21"/>
      <c r="AF2692" s="21"/>
      <c r="AG2692" s="21"/>
      <c r="AH2692" s="21"/>
      <c r="AI2692" s="21"/>
      <c r="AJ2692" s="21"/>
      <c r="AK2692" s="22"/>
    </row>
    <row r="2693" spans="1:37" x14ac:dyDescent="0.25">
      <c r="A2693" s="11"/>
      <c r="B2693" s="12"/>
      <c r="C2693" s="12"/>
      <c r="D2693" s="12"/>
      <c r="E2693" s="12"/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  <c r="Q2693" s="14" t="s">
        <v>12</v>
      </c>
      <c r="R2693" s="14"/>
      <c r="S2693" s="14"/>
      <c r="T2693" s="14"/>
      <c r="U2693" s="14"/>
      <c r="V2693" s="14"/>
      <c r="W2693" s="14"/>
      <c r="X2693" s="14"/>
      <c r="Y2693" s="12"/>
      <c r="Z2693" s="12"/>
      <c r="AA2693" s="12"/>
      <c r="AB2693" s="12"/>
      <c r="AC2693" s="12"/>
      <c r="AD2693" s="12"/>
      <c r="AE2693" s="12"/>
      <c r="AF2693" s="12"/>
      <c r="AG2693" s="12"/>
      <c r="AH2693" s="12"/>
      <c r="AI2693" s="12"/>
      <c r="AJ2693" s="12"/>
      <c r="AK2693" s="24"/>
    </row>
    <row r="2694" spans="1:37" x14ac:dyDescent="0.25">
      <c r="A2694" s="2"/>
      <c r="B2694" s="3"/>
      <c r="C2694" s="3"/>
      <c r="D2694" s="3"/>
      <c r="E2694" s="3"/>
      <c r="F2694" s="3"/>
      <c r="G2694" s="3"/>
      <c r="H2694" s="3"/>
      <c r="I2694" s="4"/>
      <c r="J2694" s="5"/>
      <c r="K2694" s="6"/>
      <c r="L2694" s="6"/>
      <c r="M2694" s="6"/>
      <c r="N2694" s="6"/>
      <c r="O2694" s="6"/>
      <c r="P2694" s="7"/>
      <c r="Q2694" s="2"/>
      <c r="R2694" s="3"/>
      <c r="S2694" s="3"/>
      <c r="T2694" s="3"/>
      <c r="U2694" s="3"/>
      <c r="V2694" s="3"/>
      <c r="W2694" s="3"/>
      <c r="X2694" s="4"/>
      <c r="Y2694" s="8">
        <f>ROUND(959.2,2)</f>
        <v>959.2</v>
      </c>
      <c r="Z2694" s="9"/>
      <c r="AA2694" s="9"/>
      <c r="AB2694" s="9"/>
      <c r="AC2694" s="9"/>
      <c r="AD2694" s="10"/>
      <c r="AE2694" s="8">
        <f>ROUND(0,2)</f>
        <v>0</v>
      </c>
      <c r="AF2694" s="9"/>
      <c r="AG2694" s="9"/>
      <c r="AH2694" s="9"/>
      <c r="AI2694" s="9"/>
      <c r="AJ2694" s="9"/>
      <c r="AK2694" s="10"/>
    </row>
    <row r="2695" spans="1:37" x14ac:dyDescent="0.25">
      <c r="A2695" s="11"/>
      <c r="B2695" s="12"/>
      <c r="C2695" s="12"/>
      <c r="D2695" s="12"/>
      <c r="E2695" s="12"/>
      <c r="F2695" s="12"/>
      <c r="G2695" s="12"/>
      <c r="H2695" s="12"/>
      <c r="I2695" s="12"/>
      <c r="J2695" s="13"/>
      <c r="K2695" s="13"/>
      <c r="L2695" s="13"/>
      <c r="M2695" s="13"/>
      <c r="N2695" s="13"/>
      <c r="O2695" s="13"/>
      <c r="P2695" s="13"/>
      <c r="Q2695" s="14"/>
      <c r="R2695" s="14"/>
      <c r="S2695" s="14"/>
      <c r="T2695" s="14"/>
      <c r="U2695" s="14"/>
      <c r="V2695" s="14"/>
      <c r="W2695" s="14"/>
      <c r="X2695" s="14"/>
      <c r="Y2695" s="15">
        <f>ROUND(959.2,2)</f>
        <v>959.2</v>
      </c>
      <c r="Z2695" s="15"/>
      <c r="AA2695" s="15"/>
      <c r="AB2695" s="15"/>
      <c r="AC2695" s="15"/>
      <c r="AD2695" s="15"/>
      <c r="AE2695" s="15">
        <f>ROUND(0,2)</f>
        <v>0</v>
      </c>
      <c r="AF2695" s="15"/>
      <c r="AG2695" s="15"/>
      <c r="AH2695" s="15"/>
      <c r="AI2695" s="15"/>
      <c r="AJ2695" s="15"/>
      <c r="AK2695" s="16"/>
    </row>
    <row r="2696" spans="1:37" x14ac:dyDescent="0.25">
      <c r="A2696" s="11"/>
      <c r="B2696" s="12"/>
      <c r="C2696" s="12"/>
      <c r="D2696" s="12"/>
      <c r="E2696" s="12"/>
      <c r="F2696" s="12"/>
      <c r="G2696" s="12"/>
      <c r="H2696" s="12"/>
      <c r="I2696" s="12"/>
      <c r="J2696" s="12"/>
      <c r="K2696" s="12"/>
      <c r="L2696" s="12"/>
      <c r="M2696" s="12"/>
      <c r="N2696" s="12"/>
      <c r="O2696" s="12"/>
      <c r="P2696" s="12"/>
      <c r="Q2696" s="14" t="s">
        <v>30</v>
      </c>
      <c r="R2696" s="14"/>
      <c r="S2696" s="14"/>
      <c r="T2696" s="14"/>
      <c r="U2696" s="14"/>
      <c r="V2696" s="14"/>
      <c r="W2696" s="14"/>
      <c r="X2696" s="14"/>
      <c r="Y2696" s="12"/>
      <c r="Z2696" s="12"/>
      <c r="AA2696" s="12"/>
      <c r="AB2696" s="12"/>
      <c r="AC2696" s="12"/>
      <c r="AD2696" s="12"/>
      <c r="AE2696" s="12"/>
      <c r="AF2696" s="12"/>
      <c r="AG2696" s="12"/>
      <c r="AH2696" s="12"/>
      <c r="AI2696" s="12"/>
      <c r="AJ2696" s="12"/>
      <c r="AK2696" s="24"/>
    </row>
    <row r="2697" spans="1:37" x14ac:dyDescent="0.25">
      <c r="A2697" s="2"/>
      <c r="B2697" s="3"/>
      <c r="C2697" s="3"/>
      <c r="D2697" s="3"/>
      <c r="E2697" s="3"/>
      <c r="F2697" s="3"/>
      <c r="G2697" s="3"/>
      <c r="H2697" s="3"/>
      <c r="I2697" s="4"/>
      <c r="J2697" s="5"/>
      <c r="K2697" s="6"/>
      <c r="L2697" s="6"/>
      <c r="M2697" s="6"/>
      <c r="N2697" s="6"/>
      <c r="O2697" s="6"/>
      <c r="P2697" s="7"/>
      <c r="Q2697" s="2"/>
      <c r="R2697" s="3"/>
      <c r="S2697" s="3"/>
      <c r="T2697" s="3"/>
      <c r="U2697" s="3"/>
      <c r="V2697" s="3"/>
      <c r="W2697" s="3"/>
      <c r="X2697" s="4"/>
      <c r="Y2697" s="8">
        <f>ROUND(959.2,2)</f>
        <v>959.2</v>
      </c>
      <c r="Z2697" s="9"/>
      <c r="AA2697" s="9"/>
      <c r="AB2697" s="9"/>
      <c r="AC2697" s="9"/>
      <c r="AD2697" s="10"/>
      <c r="AE2697" s="8">
        <f>ROUND(0,2)</f>
        <v>0</v>
      </c>
      <c r="AF2697" s="9"/>
      <c r="AG2697" s="9"/>
      <c r="AH2697" s="9"/>
      <c r="AI2697" s="9"/>
      <c r="AJ2697" s="9"/>
      <c r="AK2697" s="10"/>
    </row>
    <row r="2698" spans="1:37" x14ac:dyDescent="0.25">
      <c r="A2698" s="11"/>
      <c r="B2698" s="12"/>
      <c r="C2698" s="12"/>
      <c r="D2698" s="12"/>
      <c r="E2698" s="12"/>
      <c r="F2698" s="12"/>
      <c r="G2698" s="12"/>
      <c r="H2698" s="12"/>
      <c r="I2698" s="12"/>
      <c r="J2698" s="13"/>
      <c r="K2698" s="13"/>
      <c r="L2698" s="13"/>
      <c r="M2698" s="13"/>
      <c r="N2698" s="13"/>
      <c r="O2698" s="13"/>
      <c r="P2698" s="13"/>
      <c r="Q2698" s="14"/>
      <c r="R2698" s="14"/>
      <c r="S2698" s="14"/>
      <c r="T2698" s="14"/>
      <c r="U2698" s="14"/>
      <c r="V2698" s="14"/>
      <c r="W2698" s="14"/>
      <c r="X2698" s="14"/>
      <c r="Y2698" s="15">
        <f>ROUND(959.2,2)</f>
        <v>959.2</v>
      </c>
      <c r="Z2698" s="15"/>
      <c r="AA2698" s="15"/>
      <c r="AB2698" s="15"/>
      <c r="AC2698" s="15"/>
      <c r="AD2698" s="15"/>
      <c r="AE2698" s="15">
        <f>ROUND(0,2)</f>
        <v>0</v>
      </c>
      <c r="AF2698" s="15"/>
      <c r="AG2698" s="15"/>
      <c r="AH2698" s="15"/>
      <c r="AI2698" s="15"/>
      <c r="AJ2698" s="15"/>
      <c r="AK2698" s="16"/>
    </row>
    <row r="2699" spans="1:37" x14ac:dyDescent="0.25">
      <c r="A2699" s="11"/>
      <c r="B2699" s="12"/>
      <c r="C2699" s="12"/>
      <c r="D2699" s="12"/>
      <c r="E2699" s="12"/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  <c r="P2699" s="12"/>
      <c r="Q2699" s="14" t="s">
        <v>32</v>
      </c>
      <c r="R2699" s="14"/>
      <c r="S2699" s="14"/>
      <c r="T2699" s="14"/>
      <c r="U2699" s="14"/>
      <c r="V2699" s="14"/>
      <c r="W2699" s="14"/>
      <c r="X2699" s="14"/>
      <c r="Y2699" s="12"/>
      <c r="Z2699" s="12"/>
      <c r="AA2699" s="12"/>
      <c r="AB2699" s="12"/>
      <c r="AC2699" s="12"/>
      <c r="AD2699" s="12"/>
      <c r="AE2699" s="12"/>
      <c r="AF2699" s="12"/>
      <c r="AG2699" s="12"/>
      <c r="AH2699" s="12"/>
      <c r="AI2699" s="12"/>
      <c r="AJ2699" s="12"/>
      <c r="AK2699" s="24"/>
    </row>
    <row r="2700" spans="1:37" x14ac:dyDescent="0.25">
      <c r="A2700" s="2"/>
      <c r="B2700" s="3"/>
      <c r="C2700" s="3"/>
      <c r="D2700" s="3"/>
      <c r="E2700" s="3"/>
      <c r="F2700" s="3"/>
      <c r="G2700" s="3"/>
      <c r="H2700" s="3"/>
      <c r="I2700" s="4"/>
      <c r="J2700" s="5"/>
      <c r="K2700" s="6"/>
      <c r="L2700" s="6"/>
      <c r="M2700" s="6"/>
      <c r="N2700" s="6"/>
      <c r="O2700" s="6"/>
      <c r="P2700" s="7"/>
      <c r="Q2700" s="2"/>
      <c r="R2700" s="3"/>
      <c r="S2700" s="3"/>
      <c r="T2700" s="3"/>
      <c r="U2700" s="3"/>
      <c r="V2700" s="3"/>
      <c r="W2700" s="3"/>
      <c r="X2700" s="4"/>
      <c r="Y2700" s="8">
        <f>ROUND(1036.8,2)</f>
        <v>1036.8</v>
      </c>
      <c r="Z2700" s="9"/>
      <c r="AA2700" s="9"/>
      <c r="AB2700" s="9"/>
      <c r="AC2700" s="9"/>
      <c r="AD2700" s="10"/>
      <c r="AE2700" s="8">
        <f>ROUND(0,2)</f>
        <v>0</v>
      </c>
      <c r="AF2700" s="9"/>
      <c r="AG2700" s="9"/>
      <c r="AH2700" s="9"/>
      <c r="AI2700" s="9"/>
      <c r="AJ2700" s="9"/>
      <c r="AK2700" s="10"/>
    </row>
    <row r="2701" spans="1:37" x14ac:dyDescent="0.25">
      <c r="A2701" s="11"/>
      <c r="B2701" s="12"/>
      <c r="C2701" s="12"/>
      <c r="D2701" s="12"/>
      <c r="E2701" s="12"/>
      <c r="F2701" s="12"/>
      <c r="G2701" s="12"/>
      <c r="H2701" s="12"/>
      <c r="I2701" s="12"/>
      <c r="J2701" s="13"/>
      <c r="K2701" s="13"/>
      <c r="L2701" s="13"/>
      <c r="M2701" s="13"/>
      <c r="N2701" s="13"/>
      <c r="O2701" s="13"/>
      <c r="P2701" s="13"/>
      <c r="Q2701" s="14"/>
      <c r="R2701" s="14"/>
      <c r="S2701" s="14"/>
      <c r="T2701" s="14"/>
      <c r="U2701" s="14"/>
      <c r="V2701" s="14"/>
      <c r="W2701" s="14"/>
      <c r="X2701" s="14"/>
      <c r="Y2701" s="15">
        <f>ROUND(1036.8,2)</f>
        <v>1036.8</v>
      </c>
      <c r="Z2701" s="15"/>
      <c r="AA2701" s="15"/>
      <c r="AB2701" s="15"/>
      <c r="AC2701" s="15"/>
      <c r="AD2701" s="15"/>
      <c r="AE2701" s="15">
        <f>ROUND(0,2)</f>
        <v>0</v>
      </c>
      <c r="AF2701" s="15"/>
      <c r="AG2701" s="15"/>
      <c r="AH2701" s="15"/>
      <c r="AI2701" s="15"/>
      <c r="AJ2701" s="15"/>
      <c r="AK2701" s="16"/>
    </row>
    <row r="2702" spans="1:37" x14ac:dyDescent="0.25">
      <c r="A2702" s="11"/>
      <c r="B2702" s="12"/>
      <c r="C2702" s="12"/>
      <c r="D2702" s="12"/>
      <c r="E2702" s="12"/>
      <c r="F2702" s="12"/>
      <c r="G2702" s="12"/>
      <c r="H2702" s="12"/>
      <c r="I2702" s="12"/>
      <c r="J2702" s="12"/>
      <c r="K2702" s="12"/>
      <c r="L2702" s="12"/>
      <c r="M2702" s="12"/>
      <c r="N2702" s="12"/>
      <c r="O2702" s="12"/>
      <c r="P2702" s="12"/>
      <c r="Q2702" s="14" t="s">
        <v>34</v>
      </c>
      <c r="R2702" s="14"/>
      <c r="S2702" s="14"/>
      <c r="T2702" s="14"/>
      <c r="U2702" s="14"/>
      <c r="V2702" s="14"/>
      <c r="W2702" s="14"/>
      <c r="X2702" s="14"/>
      <c r="Y2702" s="12"/>
      <c r="Z2702" s="12"/>
      <c r="AA2702" s="12"/>
      <c r="AB2702" s="12"/>
      <c r="AC2702" s="12"/>
      <c r="AD2702" s="12"/>
      <c r="AE2702" s="12"/>
      <c r="AF2702" s="12"/>
      <c r="AG2702" s="12"/>
      <c r="AH2702" s="12"/>
      <c r="AI2702" s="12"/>
      <c r="AJ2702" s="12"/>
      <c r="AK2702" s="24"/>
    </row>
    <row r="2703" spans="1:37" x14ac:dyDescent="0.25">
      <c r="A2703" s="2"/>
      <c r="B2703" s="3"/>
      <c r="C2703" s="3"/>
      <c r="D2703" s="3"/>
      <c r="E2703" s="3"/>
      <c r="F2703" s="3"/>
      <c r="G2703" s="3"/>
      <c r="H2703" s="3"/>
      <c r="I2703" s="4"/>
      <c r="J2703" s="5"/>
      <c r="K2703" s="6"/>
      <c r="L2703" s="6"/>
      <c r="M2703" s="6"/>
      <c r="N2703" s="6"/>
      <c r="O2703" s="6"/>
      <c r="P2703" s="7"/>
      <c r="Q2703" s="2"/>
      <c r="R2703" s="3"/>
      <c r="S2703" s="3"/>
      <c r="T2703" s="3"/>
      <c r="U2703" s="3"/>
      <c r="V2703" s="3"/>
      <c r="W2703" s="3"/>
      <c r="X2703" s="4"/>
      <c r="Y2703" s="8">
        <f>ROUND(980,2)</f>
        <v>980</v>
      </c>
      <c r="Z2703" s="9"/>
      <c r="AA2703" s="9"/>
      <c r="AB2703" s="9"/>
      <c r="AC2703" s="9"/>
      <c r="AD2703" s="10"/>
      <c r="AE2703" s="8">
        <f>ROUND(0,2)</f>
        <v>0</v>
      </c>
      <c r="AF2703" s="9"/>
      <c r="AG2703" s="9"/>
      <c r="AH2703" s="9"/>
      <c r="AI2703" s="9"/>
      <c r="AJ2703" s="9"/>
      <c r="AK2703" s="10"/>
    </row>
    <row r="2704" spans="1:37" x14ac:dyDescent="0.25">
      <c r="A2704" s="11"/>
      <c r="B2704" s="12"/>
      <c r="C2704" s="12"/>
      <c r="D2704" s="12"/>
      <c r="E2704" s="12"/>
      <c r="F2704" s="12"/>
      <c r="G2704" s="12"/>
      <c r="H2704" s="12"/>
      <c r="I2704" s="12"/>
      <c r="J2704" s="13"/>
      <c r="K2704" s="13"/>
      <c r="L2704" s="13"/>
      <c r="M2704" s="13"/>
      <c r="N2704" s="13"/>
      <c r="O2704" s="13"/>
      <c r="P2704" s="13"/>
      <c r="Q2704" s="14"/>
      <c r="R2704" s="14"/>
      <c r="S2704" s="14"/>
      <c r="T2704" s="14"/>
      <c r="U2704" s="14"/>
      <c r="V2704" s="14"/>
      <c r="W2704" s="14"/>
      <c r="X2704" s="14"/>
      <c r="Y2704" s="15">
        <f>ROUND(980,2)</f>
        <v>980</v>
      </c>
      <c r="Z2704" s="15"/>
      <c r="AA2704" s="15"/>
      <c r="AB2704" s="15"/>
      <c r="AC2704" s="15"/>
      <c r="AD2704" s="15"/>
      <c r="AE2704" s="15">
        <f>ROUND(0,2)</f>
        <v>0</v>
      </c>
      <c r="AF2704" s="15"/>
      <c r="AG2704" s="15"/>
      <c r="AH2704" s="15"/>
      <c r="AI2704" s="15"/>
      <c r="AJ2704" s="15"/>
      <c r="AK2704" s="16"/>
    </row>
    <row r="2705" spans="1:37" x14ac:dyDescent="0.25">
      <c r="A2705" s="11"/>
      <c r="B2705" s="12"/>
      <c r="C2705" s="12"/>
      <c r="D2705" s="12"/>
      <c r="E2705" s="12"/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  <c r="Q2705" s="14" t="s">
        <v>35</v>
      </c>
      <c r="R2705" s="14"/>
      <c r="S2705" s="14"/>
      <c r="T2705" s="14"/>
      <c r="U2705" s="14"/>
      <c r="V2705" s="14"/>
      <c r="W2705" s="14"/>
      <c r="X2705" s="14"/>
      <c r="Y2705" s="12"/>
      <c r="Z2705" s="12"/>
      <c r="AA2705" s="12"/>
      <c r="AB2705" s="12"/>
      <c r="AC2705" s="12"/>
      <c r="AD2705" s="12"/>
      <c r="AE2705" s="12"/>
      <c r="AF2705" s="12"/>
      <c r="AG2705" s="12"/>
      <c r="AH2705" s="12"/>
      <c r="AI2705" s="12"/>
      <c r="AJ2705" s="12"/>
      <c r="AK2705" s="24"/>
    </row>
    <row r="2706" spans="1:37" x14ac:dyDescent="0.25">
      <c r="A2706" s="2"/>
      <c r="B2706" s="3"/>
      <c r="C2706" s="3"/>
      <c r="D2706" s="3"/>
      <c r="E2706" s="3"/>
      <c r="F2706" s="3"/>
      <c r="G2706" s="3"/>
      <c r="H2706" s="3"/>
      <c r="I2706" s="4"/>
      <c r="J2706" s="5"/>
      <c r="K2706" s="6"/>
      <c r="L2706" s="6"/>
      <c r="M2706" s="6"/>
      <c r="N2706" s="6"/>
      <c r="O2706" s="6"/>
      <c r="P2706" s="7"/>
      <c r="Q2706" s="2"/>
      <c r="R2706" s="3"/>
      <c r="S2706" s="3"/>
      <c r="T2706" s="3"/>
      <c r="U2706" s="3"/>
      <c r="V2706" s="3"/>
      <c r="W2706" s="3"/>
      <c r="X2706" s="4"/>
      <c r="Y2706" s="8">
        <f>ROUND(951.6,2)</f>
        <v>951.6</v>
      </c>
      <c r="Z2706" s="9"/>
      <c r="AA2706" s="9"/>
      <c r="AB2706" s="9"/>
      <c r="AC2706" s="9"/>
      <c r="AD2706" s="10"/>
      <c r="AE2706" s="8">
        <f>ROUND(0,2)</f>
        <v>0</v>
      </c>
      <c r="AF2706" s="9"/>
      <c r="AG2706" s="9"/>
      <c r="AH2706" s="9"/>
      <c r="AI2706" s="9"/>
      <c r="AJ2706" s="9"/>
      <c r="AK2706" s="10"/>
    </row>
    <row r="2707" spans="1:37" x14ac:dyDescent="0.25">
      <c r="A2707" s="11"/>
      <c r="B2707" s="12"/>
      <c r="C2707" s="12"/>
      <c r="D2707" s="12"/>
      <c r="E2707" s="12"/>
      <c r="F2707" s="12"/>
      <c r="G2707" s="12"/>
      <c r="H2707" s="12"/>
      <c r="I2707" s="12"/>
      <c r="J2707" s="13"/>
      <c r="K2707" s="13"/>
      <c r="L2707" s="13"/>
      <c r="M2707" s="13"/>
      <c r="N2707" s="13"/>
      <c r="O2707" s="13"/>
      <c r="P2707" s="13"/>
      <c r="Q2707" s="14"/>
      <c r="R2707" s="14"/>
      <c r="S2707" s="14"/>
      <c r="T2707" s="14"/>
      <c r="U2707" s="14"/>
      <c r="V2707" s="14"/>
      <c r="W2707" s="14"/>
      <c r="X2707" s="14"/>
      <c r="Y2707" s="15">
        <f>ROUND(951.6,2)</f>
        <v>951.6</v>
      </c>
      <c r="Z2707" s="15"/>
      <c r="AA2707" s="15"/>
      <c r="AB2707" s="15"/>
      <c r="AC2707" s="15"/>
      <c r="AD2707" s="15"/>
      <c r="AE2707" s="15">
        <f>ROUND(0,2)</f>
        <v>0</v>
      </c>
      <c r="AF2707" s="15"/>
      <c r="AG2707" s="15"/>
      <c r="AH2707" s="15"/>
      <c r="AI2707" s="15"/>
      <c r="AJ2707" s="15"/>
      <c r="AK2707" s="16"/>
    </row>
    <row r="2708" spans="1:37" x14ac:dyDescent="0.25">
      <c r="A2708" s="11"/>
      <c r="B2708" s="12"/>
      <c r="C2708" s="12"/>
      <c r="D2708" s="12"/>
      <c r="E2708" s="12"/>
      <c r="F2708" s="12"/>
      <c r="G2708" s="12"/>
      <c r="H2708" s="12"/>
      <c r="I2708" s="12"/>
      <c r="J2708" s="12"/>
      <c r="K2708" s="12"/>
      <c r="L2708" s="12"/>
      <c r="M2708" s="12"/>
      <c r="N2708" s="12"/>
      <c r="O2708" s="12"/>
      <c r="P2708" s="12"/>
      <c r="Q2708" s="14" t="s">
        <v>37</v>
      </c>
      <c r="R2708" s="14"/>
      <c r="S2708" s="14"/>
      <c r="T2708" s="14"/>
      <c r="U2708" s="14"/>
      <c r="V2708" s="14"/>
      <c r="W2708" s="14"/>
      <c r="X2708" s="14"/>
      <c r="Y2708" s="12"/>
      <c r="Z2708" s="12"/>
      <c r="AA2708" s="12"/>
      <c r="AB2708" s="12"/>
      <c r="AC2708" s="12"/>
      <c r="AD2708" s="12"/>
      <c r="AE2708" s="12"/>
      <c r="AF2708" s="12"/>
      <c r="AG2708" s="12"/>
      <c r="AH2708" s="12"/>
      <c r="AI2708" s="12"/>
      <c r="AJ2708" s="12"/>
      <c r="AK2708" s="24"/>
    </row>
    <row r="2709" spans="1:37" x14ac:dyDescent="0.25">
      <c r="A2709" s="2"/>
      <c r="B2709" s="3"/>
      <c r="C2709" s="3"/>
      <c r="D2709" s="3"/>
      <c r="E2709" s="3"/>
      <c r="F2709" s="3"/>
      <c r="G2709" s="3"/>
      <c r="H2709" s="3"/>
      <c r="I2709" s="4"/>
      <c r="J2709" s="5"/>
      <c r="K2709" s="6"/>
      <c r="L2709" s="6"/>
      <c r="M2709" s="6"/>
      <c r="N2709" s="6"/>
      <c r="O2709" s="6"/>
      <c r="P2709" s="7"/>
      <c r="Q2709" s="2"/>
      <c r="R2709" s="3"/>
      <c r="S2709" s="3"/>
      <c r="T2709" s="3"/>
      <c r="U2709" s="3"/>
      <c r="V2709" s="3"/>
      <c r="W2709" s="3"/>
      <c r="X2709" s="4"/>
      <c r="Y2709" s="8">
        <f>ROUND(951.6,2)</f>
        <v>951.6</v>
      </c>
      <c r="Z2709" s="9"/>
      <c r="AA2709" s="9"/>
      <c r="AB2709" s="9"/>
      <c r="AC2709" s="9"/>
      <c r="AD2709" s="10"/>
      <c r="AE2709" s="8">
        <f>ROUND(0,2)</f>
        <v>0</v>
      </c>
      <c r="AF2709" s="9"/>
      <c r="AG2709" s="9"/>
      <c r="AH2709" s="9"/>
      <c r="AI2709" s="9"/>
      <c r="AJ2709" s="9"/>
      <c r="AK2709" s="10"/>
    </row>
    <row r="2710" spans="1:37" x14ac:dyDescent="0.25">
      <c r="A2710" s="11"/>
      <c r="B2710" s="12"/>
      <c r="C2710" s="12"/>
      <c r="D2710" s="12"/>
      <c r="E2710" s="12"/>
      <c r="F2710" s="12"/>
      <c r="G2710" s="12"/>
      <c r="H2710" s="12"/>
      <c r="I2710" s="12"/>
      <c r="J2710" s="13"/>
      <c r="K2710" s="13"/>
      <c r="L2710" s="13"/>
      <c r="M2710" s="13"/>
      <c r="N2710" s="13"/>
      <c r="O2710" s="13"/>
      <c r="P2710" s="13"/>
      <c r="Q2710" s="14"/>
      <c r="R2710" s="14"/>
      <c r="S2710" s="14"/>
      <c r="T2710" s="14"/>
      <c r="U2710" s="14"/>
      <c r="V2710" s="14"/>
      <c r="W2710" s="14"/>
      <c r="X2710" s="14"/>
      <c r="Y2710" s="15">
        <f>ROUND(951.6,2)</f>
        <v>951.6</v>
      </c>
      <c r="Z2710" s="15"/>
      <c r="AA2710" s="15"/>
      <c r="AB2710" s="15"/>
      <c r="AC2710" s="15"/>
      <c r="AD2710" s="15"/>
      <c r="AE2710" s="15">
        <f>ROUND(0,2)</f>
        <v>0</v>
      </c>
      <c r="AF2710" s="15"/>
      <c r="AG2710" s="15"/>
      <c r="AH2710" s="15"/>
      <c r="AI2710" s="15"/>
      <c r="AJ2710" s="15"/>
      <c r="AK2710" s="16"/>
    </row>
    <row r="2711" spans="1:37" x14ac:dyDescent="0.25">
      <c r="A2711" s="11"/>
      <c r="B2711" s="12"/>
      <c r="C2711" s="12"/>
      <c r="D2711" s="12"/>
      <c r="E2711" s="12"/>
      <c r="F2711" s="12"/>
      <c r="G2711" s="12"/>
      <c r="H2711" s="12"/>
      <c r="I2711" s="12"/>
      <c r="J2711" s="12"/>
      <c r="K2711" s="12"/>
      <c r="L2711" s="12"/>
      <c r="M2711" s="12"/>
      <c r="N2711" s="12"/>
      <c r="O2711" s="12"/>
      <c r="P2711" s="12"/>
      <c r="Q2711" s="14" t="s">
        <v>38</v>
      </c>
      <c r="R2711" s="14"/>
      <c r="S2711" s="14"/>
      <c r="T2711" s="14"/>
      <c r="U2711" s="14"/>
      <c r="V2711" s="14"/>
      <c r="W2711" s="14"/>
      <c r="X2711" s="14"/>
      <c r="Y2711" s="12"/>
      <c r="Z2711" s="12"/>
      <c r="AA2711" s="12"/>
      <c r="AB2711" s="12"/>
      <c r="AC2711" s="12"/>
      <c r="AD2711" s="12"/>
      <c r="AE2711" s="12"/>
      <c r="AF2711" s="12"/>
      <c r="AG2711" s="12"/>
      <c r="AH2711" s="12"/>
      <c r="AI2711" s="12"/>
      <c r="AJ2711" s="12"/>
      <c r="AK2711" s="24"/>
    </row>
    <row r="2712" spans="1:37" x14ac:dyDescent="0.25">
      <c r="A2712" s="2"/>
      <c r="B2712" s="3"/>
      <c r="C2712" s="3"/>
      <c r="D2712" s="3"/>
      <c r="E2712" s="3"/>
      <c r="F2712" s="3"/>
      <c r="G2712" s="3"/>
      <c r="H2712" s="3"/>
      <c r="I2712" s="4"/>
      <c r="J2712" s="5"/>
      <c r="K2712" s="6"/>
      <c r="L2712" s="6"/>
      <c r="M2712" s="6"/>
      <c r="N2712" s="6"/>
      <c r="O2712" s="6"/>
      <c r="P2712" s="7"/>
      <c r="Q2712" s="2"/>
      <c r="R2712" s="3"/>
      <c r="S2712" s="3"/>
      <c r="T2712" s="3"/>
      <c r="U2712" s="3"/>
      <c r="V2712" s="3"/>
      <c r="W2712" s="3"/>
      <c r="X2712" s="4"/>
      <c r="Y2712" s="8">
        <f>ROUND(980,2)</f>
        <v>980</v>
      </c>
      <c r="Z2712" s="9"/>
      <c r="AA2712" s="9"/>
      <c r="AB2712" s="9"/>
      <c r="AC2712" s="9"/>
      <c r="AD2712" s="10"/>
      <c r="AE2712" s="8">
        <f>ROUND(0,2)</f>
        <v>0</v>
      </c>
      <c r="AF2712" s="9"/>
      <c r="AG2712" s="9"/>
      <c r="AH2712" s="9"/>
      <c r="AI2712" s="9"/>
      <c r="AJ2712" s="9"/>
      <c r="AK2712" s="10"/>
    </row>
    <row r="2713" spans="1:37" x14ac:dyDescent="0.25">
      <c r="A2713" s="11"/>
      <c r="B2713" s="12"/>
      <c r="C2713" s="12"/>
      <c r="D2713" s="12"/>
      <c r="E2713" s="12"/>
      <c r="F2713" s="12"/>
      <c r="G2713" s="12"/>
      <c r="H2713" s="12"/>
      <c r="I2713" s="12"/>
      <c r="J2713" s="13"/>
      <c r="K2713" s="13"/>
      <c r="L2713" s="13"/>
      <c r="M2713" s="13"/>
      <c r="N2713" s="13"/>
      <c r="O2713" s="13"/>
      <c r="P2713" s="13"/>
      <c r="Q2713" s="14"/>
      <c r="R2713" s="14"/>
      <c r="S2713" s="14"/>
      <c r="T2713" s="14"/>
      <c r="U2713" s="14"/>
      <c r="V2713" s="14"/>
      <c r="W2713" s="14"/>
      <c r="X2713" s="14"/>
      <c r="Y2713" s="15">
        <f>ROUND(980,2)</f>
        <v>980</v>
      </c>
      <c r="Z2713" s="15"/>
      <c r="AA2713" s="15"/>
      <c r="AB2713" s="15"/>
      <c r="AC2713" s="15"/>
      <c r="AD2713" s="15"/>
      <c r="AE2713" s="15">
        <f>ROUND(0,2)</f>
        <v>0</v>
      </c>
      <c r="AF2713" s="15"/>
      <c r="AG2713" s="15"/>
      <c r="AH2713" s="15"/>
      <c r="AI2713" s="15"/>
      <c r="AJ2713" s="15"/>
      <c r="AK2713" s="16"/>
    </row>
    <row r="2714" spans="1:37" x14ac:dyDescent="0.25">
      <c r="A2714" s="11"/>
      <c r="B2714" s="12"/>
      <c r="C2714" s="12"/>
      <c r="D2714" s="12"/>
      <c r="E2714" s="12"/>
      <c r="F2714" s="12"/>
      <c r="G2714" s="12"/>
      <c r="H2714" s="12"/>
      <c r="I2714" s="12"/>
      <c r="J2714" s="12"/>
      <c r="K2714" s="12"/>
      <c r="L2714" s="12"/>
      <c r="M2714" s="12"/>
      <c r="N2714" s="12"/>
      <c r="O2714" s="12"/>
      <c r="P2714" s="12"/>
      <c r="Q2714" s="14" t="s">
        <v>40</v>
      </c>
      <c r="R2714" s="14"/>
      <c r="S2714" s="14"/>
      <c r="T2714" s="14"/>
      <c r="U2714" s="14"/>
      <c r="V2714" s="14"/>
      <c r="W2714" s="14"/>
      <c r="X2714" s="14"/>
      <c r="Y2714" s="12"/>
      <c r="Z2714" s="12"/>
      <c r="AA2714" s="12"/>
      <c r="AB2714" s="12"/>
      <c r="AC2714" s="12"/>
      <c r="AD2714" s="12"/>
      <c r="AE2714" s="12"/>
      <c r="AF2714" s="12"/>
      <c r="AG2714" s="12"/>
      <c r="AH2714" s="12"/>
      <c r="AI2714" s="12"/>
      <c r="AJ2714" s="12"/>
      <c r="AK2714" s="24"/>
    </row>
    <row r="2715" spans="1:37" x14ac:dyDescent="0.25">
      <c r="A2715" s="2"/>
      <c r="B2715" s="3"/>
      <c r="C2715" s="3"/>
      <c r="D2715" s="3"/>
      <c r="E2715" s="3"/>
      <c r="F2715" s="3"/>
      <c r="G2715" s="3"/>
      <c r="H2715" s="3"/>
      <c r="I2715" s="4"/>
      <c r="J2715" s="5"/>
      <c r="K2715" s="6"/>
      <c r="L2715" s="6"/>
      <c r="M2715" s="6"/>
      <c r="N2715" s="6"/>
      <c r="O2715" s="6"/>
      <c r="P2715" s="7"/>
      <c r="Q2715" s="2"/>
      <c r="R2715" s="3"/>
      <c r="S2715" s="3"/>
      <c r="T2715" s="3"/>
      <c r="U2715" s="3"/>
      <c r="V2715" s="3"/>
      <c r="W2715" s="3"/>
      <c r="X2715" s="4"/>
      <c r="Y2715" s="8">
        <f>ROUND(980,2)</f>
        <v>980</v>
      </c>
      <c r="Z2715" s="9"/>
      <c r="AA2715" s="9"/>
      <c r="AB2715" s="9"/>
      <c r="AC2715" s="9"/>
      <c r="AD2715" s="10"/>
      <c r="AE2715" s="8">
        <f>ROUND(0,2)</f>
        <v>0</v>
      </c>
      <c r="AF2715" s="9"/>
      <c r="AG2715" s="9"/>
      <c r="AH2715" s="9"/>
      <c r="AI2715" s="9"/>
      <c r="AJ2715" s="9"/>
      <c r="AK2715" s="10"/>
    </row>
    <row r="2716" spans="1:37" x14ac:dyDescent="0.25">
      <c r="A2716" s="11"/>
      <c r="B2716" s="12"/>
      <c r="C2716" s="12"/>
      <c r="D2716" s="12"/>
      <c r="E2716" s="12"/>
      <c r="F2716" s="12"/>
      <c r="G2716" s="12"/>
      <c r="H2716" s="12"/>
      <c r="I2716" s="12"/>
      <c r="J2716" s="13"/>
      <c r="K2716" s="13"/>
      <c r="L2716" s="13"/>
      <c r="M2716" s="13"/>
      <c r="N2716" s="13"/>
      <c r="O2716" s="13"/>
      <c r="P2716" s="13"/>
      <c r="Q2716" s="14"/>
      <c r="R2716" s="14"/>
      <c r="S2716" s="14"/>
      <c r="T2716" s="14"/>
      <c r="U2716" s="14"/>
      <c r="V2716" s="14"/>
      <c r="W2716" s="14"/>
      <c r="X2716" s="14"/>
      <c r="Y2716" s="15">
        <f>ROUND(980,2)</f>
        <v>980</v>
      </c>
      <c r="Z2716" s="15"/>
      <c r="AA2716" s="15"/>
      <c r="AB2716" s="15"/>
      <c r="AC2716" s="15"/>
      <c r="AD2716" s="15"/>
      <c r="AE2716" s="15">
        <f>ROUND(0,2)</f>
        <v>0</v>
      </c>
      <c r="AF2716" s="15"/>
      <c r="AG2716" s="15"/>
      <c r="AH2716" s="15"/>
      <c r="AI2716" s="15"/>
      <c r="AJ2716" s="15"/>
      <c r="AK2716" s="16"/>
    </row>
    <row r="2717" spans="1:37" x14ac:dyDescent="0.25">
      <c r="A2717" s="11"/>
      <c r="B2717" s="12"/>
      <c r="C2717" s="12"/>
      <c r="D2717" s="12"/>
      <c r="E2717" s="12"/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  <c r="Q2717" s="14" t="s">
        <v>41</v>
      </c>
      <c r="R2717" s="14"/>
      <c r="S2717" s="14"/>
      <c r="T2717" s="14"/>
      <c r="U2717" s="14"/>
      <c r="V2717" s="14"/>
      <c r="W2717" s="14"/>
      <c r="X2717" s="14"/>
      <c r="Y2717" s="12"/>
      <c r="Z2717" s="12"/>
      <c r="AA2717" s="12"/>
      <c r="AB2717" s="12"/>
      <c r="AC2717" s="12"/>
      <c r="AD2717" s="12"/>
      <c r="AE2717" s="12"/>
      <c r="AF2717" s="12"/>
      <c r="AG2717" s="12"/>
      <c r="AH2717" s="12"/>
      <c r="AI2717" s="12"/>
      <c r="AJ2717" s="12"/>
      <c r="AK2717" s="24"/>
    </row>
    <row r="2718" spans="1:37" x14ac:dyDescent="0.25">
      <c r="A2718" s="2"/>
      <c r="B2718" s="3"/>
      <c r="C2718" s="3"/>
      <c r="D2718" s="3"/>
      <c r="E2718" s="3"/>
      <c r="F2718" s="3"/>
      <c r="G2718" s="3"/>
      <c r="H2718" s="3"/>
      <c r="I2718" s="4"/>
      <c r="J2718" s="5"/>
      <c r="K2718" s="6"/>
      <c r="L2718" s="6"/>
      <c r="M2718" s="6"/>
      <c r="N2718" s="6"/>
      <c r="O2718" s="6"/>
      <c r="P2718" s="7"/>
      <c r="Q2718" s="2"/>
      <c r="R2718" s="3"/>
      <c r="S2718" s="3"/>
      <c r="T2718" s="3"/>
      <c r="U2718" s="3"/>
      <c r="V2718" s="3"/>
      <c r="W2718" s="3"/>
      <c r="X2718" s="4"/>
      <c r="Y2718" s="8">
        <f>ROUND(980,2)</f>
        <v>980</v>
      </c>
      <c r="Z2718" s="9"/>
      <c r="AA2718" s="9"/>
      <c r="AB2718" s="9"/>
      <c r="AC2718" s="9"/>
      <c r="AD2718" s="10"/>
      <c r="AE2718" s="8">
        <f>ROUND(0,2)</f>
        <v>0</v>
      </c>
      <c r="AF2718" s="9"/>
      <c r="AG2718" s="9"/>
      <c r="AH2718" s="9"/>
      <c r="AI2718" s="9"/>
      <c r="AJ2718" s="9"/>
      <c r="AK2718" s="10"/>
    </row>
    <row r="2719" spans="1:37" x14ac:dyDescent="0.25">
      <c r="A2719" s="11"/>
      <c r="B2719" s="12"/>
      <c r="C2719" s="12"/>
      <c r="D2719" s="12"/>
      <c r="E2719" s="12"/>
      <c r="F2719" s="12"/>
      <c r="G2719" s="12"/>
      <c r="H2719" s="12"/>
      <c r="I2719" s="12"/>
      <c r="J2719" s="13"/>
      <c r="K2719" s="13"/>
      <c r="L2719" s="13"/>
      <c r="M2719" s="13"/>
      <c r="N2719" s="13"/>
      <c r="O2719" s="13"/>
      <c r="P2719" s="13"/>
      <c r="Q2719" s="14"/>
      <c r="R2719" s="14"/>
      <c r="S2719" s="14"/>
      <c r="T2719" s="14"/>
      <c r="U2719" s="14"/>
      <c r="V2719" s="14"/>
      <c r="W2719" s="14"/>
      <c r="X2719" s="14"/>
      <c r="Y2719" s="15">
        <f>ROUND(980,2)</f>
        <v>980</v>
      </c>
      <c r="Z2719" s="15"/>
      <c r="AA2719" s="15"/>
      <c r="AB2719" s="15"/>
      <c r="AC2719" s="15"/>
      <c r="AD2719" s="15"/>
      <c r="AE2719" s="15">
        <f>ROUND(0,2)</f>
        <v>0</v>
      </c>
      <c r="AF2719" s="15"/>
      <c r="AG2719" s="15"/>
      <c r="AH2719" s="15"/>
      <c r="AI2719" s="15"/>
      <c r="AJ2719" s="15"/>
      <c r="AK2719" s="16"/>
    </row>
    <row r="2720" spans="1:37" x14ac:dyDescent="0.25">
      <c r="A2720" s="11"/>
      <c r="B2720" s="12"/>
      <c r="C2720" s="12"/>
      <c r="D2720" s="12"/>
      <c r="E2720" s="12"/>
      <c r="F2720" s="12"/>
      <c r="G2720" s="12"/>
      <c r="H2720" s="12"/>
      <c r="I2720" s="12"/>
      <c r="J2720" s="12"/>
      <c r="K2720" s="12"/>
      <c r="L2720" s="12"/>
      <c r="M2720" s="12"/>
      <c r="N2720" s="12"/>
      <c r="O2720" s="12"/>
      <c r="P2720" s="12"/>
      <c r="Q2720" s="14" t="s">
        <v>42</v>
      </c>
      <c r="R2720" s="14"/>
      <c r="S2720" s="14"/>
      <c r="T2720" s="14"/>
      <c r="U2720" s="14"/>
      <c r="V2720" s="14"/>
      <c r="W2720" s="14"/>
      <c r="X2720" s="14"/>
      <c r="Y2720" s="12"/>
      <c r="Z2720" s="12"/>
      <c r="AA2720" s="12"/>
      <c r="AB2720" s="12"/>
      <c r="AC2720" s="12"/>
      <c r="AD2720" s="12"/>
      <c r="AE2720" s="12"/>
      <c r="AF2720" s="12"/>
      <c r="AG2720" s="12"/>
      <c r="AH2720" s="12"/>
      <c r="AI2720" s="12"/>
      <c r="AJ2720" s="12"/>
      <c r="AK2720" s="24"/>
    </row>
    <row r="2721" spans="1:37" x14ac:dyDescent="0.25">
      <c r="A2721" s="2"/>
      <c r="B2721" s="3"/>
      <c r="C2721" s="3"/>
      <c r="D2721" s="3"/>
      <c r="E2721" s="3"/>
      <c r="F2721" s="3"/>
      <c r="G2721" s="3"/>
      <c r="H2721" s="3"/>
      <c r="I2721" s="4"/>
      <c r="J2721" s="5"/>
      <c r="K2721" s="6"/>
      <c r="L2721" s="6"/>
      <c r="M2721" s="6"/>
      <c r="N2721" s="6"/>
      <c r="O2721" s="6"/>
      <c r="P2721" s="7"/>
      <c r="Q2721" s="2"/>
      <c r="R2721" s="3"/>
      <c r="S2721" s="3"/>
      <c r="T2721" s="3"/>
      <c r="U2721" s="3"/>
      <c r="V2721" s="3"/>
      <c r="W2721" s="3"/>
      <c r="X2721" s="4"/>
      <c r="Y2721" s="8">
        <f>ROUND(980,2)</f>
        <v>980</v>
      </c>
      <c r="Z2721" s="9"/>
      <c r="AA2721" s="9"/>
      <c r="AB2721" s="9"/>
      <c r="AC2721" s="9"/>
      <c r="AD2721" s="10"/>
      <c r="AE2721" s="8">
        <f>ROUND(0,2)</f>
        <v>0</v>
      </c>
      <c r="AF2721" s="9"/>
      <c r="AG2721" s="9"/>
      <c r="AH2721" s="9"/>
      <c r="AI2721" s="9"/>
      <c r="AJ2721" s="9"/>
      <c r="AK2721" s="10"/>
    </row>
    <row r="2722" spans="1:37" x14ac:dyDescent="0.25">
      <c r="A2722" s="11"/>
      <c r="B2722" s="12"/>
      <c r="C2722" s="12"/>
      <c r="D2722" s="12"/>
      <c r="E2722" s="12"/>
      <c r="F2722" s="12"/>
      <c r="G2722" s="12"/>
      <c r="H2722" s="12"/>
      <c r="I2722" s="12"/>
      <c r="J2722" s="13"/>
      <c r="K2722" s="13"/>
      <c r="L2722" s="13"/>
      <c r="M2722" s="13"/>
      <c r="N2722" s="13"/>
      <c r="O2722" s="13"/>
      <c r="P2722" s="13"/>
      <c r="Q2722" s="14"/>
      <c r="R2722" s="14"/>
      <c r="S2722" s="14"/>
      <c r="T2722" s="14"/>
      <c r="U2722" s="14"/>
      <c r="V2722" s="14"/>
      <c r="W2722" s="14"/>
      <c r="X2722" s="14"/>
      <c r="Y2722" s="15">
        <f>ROUND(980,2)</f>
        <v>980</v>
      </c>
      <c r="Z2722" s="15"/>
      <c r="AA2722" s="15"/>
      <c r="AB2722" s="15"/>
      <c r="AC2722" s="15"/>
      <c r="AD2722" s="15"/>
      <c r="AE2722" s="15">
        <f>ROUND(0,2)</f>
        <v>0</v>
      </c>
      <c r="AF2722" s="15"/>
      <c r="AG2722" s="15"/>
      <c r="AH2722" s="15"/>
      <c r="AI2722" s="15"/>
      <c r="AJ2722" s="15"/>
      <c r="AK2722" s="16"/>
    </row>
    <row r="2723" spans="1:37" x14ac:dyDescent="0.25">
      <c r="A2723" s="11"/>
      <c r="B2723" s="12"/>
      <c r="C2723" s="12"/>
      <c r="D2723" s="12"/>
      <c r="E2723" s="12"/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  <c r="P2723" s="12"/>
      <c r="Q2723" s="14" t="s">
        <v>43</v>
      </c>
      <c r="R2723" s="14"/>
      <c r="S2723" s="14"/>
      <c r="T2723" s="14"/>
      <c r="U2723" s="14"/>
      <c r="V2723" s="14"/>
      <c r="W2723" s="14"/>
      <c r="X2723" s="14"/>
      <c r="Y2723" s="12"/>
      <c r="Z2723" s="12"/>
      <c r="AA2723" s="12"/>
      <c r="AB2723" s="12"/>
      <c r="AC2723" s="12"/>
      <c r="AD2723" s="12"/>
      <c r="AE2723" s="12"/>
      <c r="AF2723" s="12"/>
      <c r="AG2723" s="12"/>
      <c r="AH2723" s="12"/>
      <c r="AI2723" s="12"/>
      <c r="AJ2723" s="12"/>
      <c r="AK2723" s="24"/>
    </row>
    <row r="2724" spans="1:37" x14ac:dyDescent="0.25">
      <c r="A2724" s="2"/>
      <c r="B2724" s="3"/>
      <c r="C2724" s="3"/>
      <c r="D2724" s="3"/>
      <c r="E2724" s="3"/>
      <c r="F2724" s="3"/>
      <c r="G2724" s="3"/>
      <c r="H2724" s="3"/>
      <c r="I2724" s="4"/>
      <c r="J2724" s="5"/>
      <c r="K2724" s="6"/>
      <c r="L2724" s="6"/>
      <c r="M2724" s="6"/>
      <c r="N2724" s="6"/>
      <c r="O2724" s="6"/>
      <c r="P2724" s="7"/>
      <c r="Q2724" s="2"/>
      <c r="R2724" s="3"/>
      <c r="S2724" s="3"/>
      <c r="T2724" s="3"/>
      <c r="U2724" s="3"/>
      <c r="V2724" s="3"/>
      <c r="W2724" s="3"/>
      <c r="X2724" s="4"/>
      <c r="Y2724" s="8">
        <f>ROUND(959.2,2)</f>
        <v>959.2</v>
      </c>
      <c r="Z2724" s="9"/>
      <c r="AA2724" s="9"/>
      <c r="AB2724" s="9"/>
      <c r="AC2724" s="9"/>
      <c r="AD2724" s="10"/>
      <c r="AE2724" s="8">
        <f>ROUND(0,2)</f>
        <v>0</v>
      </c>
      <c r="AF2724" s="9"/>
      <c r="AG2724" s="9"/>
      <c r="AH2724" s="9"/>
      <c r="AI2724" s="9"/>
      <c r="AJ2724" s="9"/>
      <c r="AK2724" s="10"/>
    </row>
    <row r="2725" spans="1:37" x14ac:dyDescent="0.25">
      <c r="A2725" s="11"/>
      <c r="B2725" s="12"/>
      <c r="C2725" s="12"/>
      <c r="D2725" s="12"/>
      <c r="E2725" s="12"/>
      <c r="F2725" s="12"/>
      <c r="G2725" s="12"/>
      <c r="H2725" s="12"/>
      <c r="I2725" s="12"/>
      <c r="J2725" s="13"/>
      <c r="K2725" s="13"/>
      <c r="L2725" s="13"/>
      <c r="M2725" s="13"/>
      <c r="N2725" s="13"/>
      <c r="O2725" s="13"/>
      <c r="P2725" s="13"/>
      <c r="Q2725" s="14"/>
      <c r="R2725" s="14"/>
      <c r="S2725" s="14"/>
      <c r="T2725" s="14"/>
      <c r="U2725" s="14"/>
      <c r="V2725" s="14"/>
      <c r="W2725" s="14"/>
      <c r="X2725" s="14"/>
      <c r="Y2725" s="15">
        <f>ROUND(959.2,2)</f>
        <v>959.2</v>
      </c>
      <c r="Z2725" s="15"/>
      <c r="AA2725" s="15"/>
      <c r="AB2725" s="15"/>
      <c r="AC2725" s="15"/>
      <c r="AD2725" s="15"/>
      <c r="AE2725" s="15">
        <f>ROUND(0,2)</f>
        <v>0</v>
      </c>
      <c r="AF2725" s="15"/>
      <c r="AG2725" s="15"/>
      <c r="AH2725" s="15"/>
      <c r="AI2725" s="15"/>
      <c r="AJ2725" s="15"/>
      <c r="AK2725" s="16"/>
    </row>
    <row r="2726" spans="1:37" x14ac:dyDescent="0.25">
      <c r="A2726" s="11"/>
      <c r="B2726" s="12"/>
      <c r="C2726" s="12"/>
      <c r="D2726" s="12"/>
      <c r="E2726" s="12"/>
      <c r="F2726" s="12"/>
      <c r="G2726" s="12"/>
      <c r="H2726" s="12"/>
      <c r="I2726" s="12"/>
      <c r="J2726" s="12"/>
      <c r="K2726" s="12"/>
      <c r="L2726" s="12"/>
      <c r="M2726" s="12"/>
      <c r="N2726" s="12"/>
      <c r="O2726" s="12"/>
      <c r="P2726" s="12"/>
      <c r="Q2726" s="14" t="s">
        <v>44</v>
      </c>
      <c r="R2726" s="14"/>
      <c r="S2726" s="14"/>
      <c r="T2726" s="14"/>
      <c r="U2726" s="14"/>
      <c r="V2726" s="14"/>
      <c r="W2726" s="14"/>
      <c r="X2726" s="14"/>
      <c r="Y2726" s="12"/>
      <c r="Z2726" s="12"/>
      <c r="AA2726" s="12"/>
      <c r="AB2726" s="12"/>
      <c r="AC2726" s="12"/>
      <c r="AD2726" s="12"/>
      <c r="AE2726" s="12"/>
      <c r="AF2726" s="12"/>
      <c r="AG2726" s="12"/>
      <c r="AH2726" s="12"/>
      <c r="AI2726" s="12"/>
      <c r="AJ2726" s="12"/>
      <c r="AK2726" s="24"/>
    </row>
    <row r="2727" spans="1:37" x14ac:dyDescent="0.25">
      <c r="A2727" s="2"/>
      <c r="B2727" s="3"/>
      <c r="C2727" s="3"/>
      <c r="D2727" s="3"/>
      <c r="E2727" s="3"/>
      <c r="F2727" s="3"/>
      <c r="G2727" s="3"/>
      <c r="H2727" s="3"/>
      <c r="I2727" s="4"/>
      <c r="J2727" s="5"/>
      <c r="K2727" s="6"/>
      <c r="L2727" s="6"/>
      <c r="M2727" s="6"/>
      <c r="N2727" s="6"/>
      <c r="O2727" s="6"/>
      <c r="P2727" s="7"/>
      <c r="Q2727" s="2"/>
      <c r="R2727" s="3"/>
      <c r="S2727" s="3"/>
      <c r="T2727" s="3"/>
      <c r="U2727" s="3"/>
      <c r="V2727" s="3"/>
      <c r="W2727" s="3"/>
      <c r="X2727" s="4"/>
      <c r="Y2727" s="8">
        <f>ROUND(1036.8,2)</f>
        <v>1036.8</v>
      </c>
      <c r="Z2727" s="9"/>
      <c r="AA2727" s="9"/>
      <c r="AB2727" s="9"/>
      <c r="AC2727" s="9"/>
      <c r="AD2727" s="10"/>
      <c r="AE2727" s="8">
        <f>ROUND(0,2)</f>
        <v>0</v>
      </c>
      <c r="AF2727" s="9"/>
      <c r="AG2727" s="9"/>
      <c r="AH2727" s="9"/>
      <c r="AI2727" s="9"/>
      <c r="AJ2727" s="9"/>
      <c r="AK2727" s="10"/>
    </row>
    <row r="2728" spans="1:37" x14ac:dyDescent="0.25">
      <c r="A2728" s="11"/>
      <c r="B2728" s="12"/>
      <c r="C2728" s="12"/>
      <c r="D2728" s="12"/>
      <c r="E2728" s="12"/>
      <c r="F2728" s="12"/>
      <c r="G2728" s="12"/>
      <c r="H2728" s="12"/>
      <c r="I2728" s="12"/>
      <c r="J2728" s="13"/>
      <c r="K2728" s="13"/>
      <c r="L2728" s="13"/>
      <c r="M2728" s="13"/>
      <c r="N2728" s="13"/>
      <c r="O2728" s="13"/>
      <c r="P2728" s="13"/>
      <c r="Q2728" s="14"/>
      <c r="R2728" s="14"/>
      <c r="S2728" s="14"/>
      <c r="T2728" s="14"/>
      <c r="U2728" s="14"/>
      <c r="V2728" s="14"/>
      <c r="W2728" s="14"/>
      <c r="X2728" s="14"/>
      <c r="Y2728" s="15">
        <f>ROUND(1036.8,2)</f>
        <v>1036.8</v>
      </c>
      <c r="Z2728" s="15"/>
      <c r="AA2728" s="15"/>
      <c r="AB2728" s="15"/>
      <c r="AC2728" s="15"/>
      <c r="AD2728" s="15"/>
      <c r="AE2728" s="15">
        <f>ROUND(0,2)</f>
        <v>0</v>
      </c>
      <c r="AF2728" s="15"/>
      <c r="AG2728" s="15"/>
      <c r="AH2728" s="15"/>
      <c r="AI2728" s="15"/>
      <c r="AJ2728" s="15"/>
      <c r="AK2728" s="16"/>
    </row>
    <row r="2729" spans="1:37" x14ac:dyDescent="0.25">
      <c r="A2729" s="11"/>
      <c r="B2729" s="12"/>
      <c r="C2729" s="12"/>
      <c r="D2729" s="12"/>
      <c r="E2729" s="12"/>
      <c r="F2729" s="12"/>
      <c r="G2729" s="12"/>
      <c r="H2729" s="12"/>
      <c r="I2729" s="12"/>
      <c r="J2729" s="12"/>
      <c r="K2729" s="12"/>
      <c r="L2729" s="12"/>
      <c r="M2729" s="12"/>
      <c r="N2729" s="12"/>
      <c r="O2729" s="12"/>
      <c r="P2729" s="12"/>
      <c r="Q2729" s="14" t="s">
        <v>46</v>
      </c>
      <c r="R2729" s="14"/>
      <c r="S2729" s="14"/>
      <c r="T2729" s="14"/>
      <c r="U2729" s="14"/>
      <c r="V2729" s="14"/>
      <c r="W2729" s="14"/>
      <c r="X2729" s="14"/>
      <c r="Y2729" s="12"/>
      <c r="Z2729" s="12"/>
      <c r="AA2729" s="12"/>
      <c r="AB2729" s="12"/>
      <c r="AC2729" s="12"/>
      <c r="AD2729" s="12"/>
      <c r="AE2729" s="12"/>
      <c r="AF2729" s="12"/>
      <c r="AG2729" s="12"/>
      <c r="AH2729" s="12"/>
      <c r="AI2729" s="12"/>
      <c r="AJ2729" s="12"/>
      <c r="AK2729" s="24"/>
    </row>
    <row r="2730" spans="1:37" x14ac:dyDescent="0.25">
      <c r="A2730" s="2"/>
      <c r="B2730" s="3"/>
      <c r="C2730" s="3"/>
      <c r="D2730" s="3"/>
      <c r="E2730" s="3"/>
      <c r="F2730" s="3"/>
      <c r="G2730" s="3"/>
      <c r="H2730" s="3"/>
      <c r="I2730" s="4"/>
      <c r="J2730" s="5"/>
      <c r="K2730" s="6"/>
      <c r="L2730" s="6"/>
      <c r="M2730" s="6"/>
      <c r="N2730" s="6"/>
      <c r="O2730" s="6"/>
      <c r="P2730" s="7"/>
      <c r="Q2730" s="2"/>
      <c r="R2730" s="3"/>
      <c r="S2730" s="3"/>
      <c r="T2730" s="3"/>
      <c r="U2730" s="3"/>
      <c r="V2730" s="3"/>
      <c r="W2730" s="3"/>
      <c r="X2730" s="4"/>
      <c r="Y2730" s="8">
        <f>ROUND(980,2)</f>
        <v>980</v>
      </c>
      <c r="Z2730" s="9"/>
      <c r="AA2730" s="9"/>
      <c r="AB2730" s="9"/>
      <c r="AC2730" s="9"/>
      <c r="AD2730" s="10"/>
      <c r="AE2730" s="8">
        <f>ROUND(0,2)</f>
        <v>0</v>
      </c>
      <c r="AF2730" s="9"/>
      <c r="AG2730" s="9"/>
      <c r="AH2730" s="9"/>
      <c r="AI2730" s="9"/>
      <c r="AJ2730" s="9"/>
      <c r="AK2730" s="10"/>
    </row>
    <row r="2731" spans="1:37" x14ac:dyDescent="0.25">
      <c r="A2731" s="11"/>
      <c r="B2731" s="12"/>
      <c r="C2731" s="12"/>
      <c r="D2731" s="12"/>
      <c r="E2731" s="12"/>
      <c r="F2731" s="12"/>
      <c r="G2731" s="12"/>
      <c r="H2731" s="12"/>
      <c r="I2731" s="12"/>
      <c r="J2731" s="13"/>
      <c r="K2731" s="13"/>
      <c r="L2731" s="13"/>
      <c r="M2731" s="13"/>
      <c r="N2731" s="13"/>
      <c r="O2731" s="13"/>
      <c r="P2731" s="13"/>
      <c r="Q2731" s="14"/>
      <c r="R2731" s="14"/>
      <c r="S2731" s="14"/>
      <c r="T2731" s="14"/>
      <c r="U2731" s="14"/>
      <c r="V2731" s="14"/>
      <c r="W2731" s="14"/>
      <c r="X2731" s="14"/>
      <c r="Y2731" s="15">
        <f>ROUND(980,2)</f>
        <v>980</v>
      </c>
      <c r="Z2731" s="15"/>
      <c r="AA2731" s="15"/>
      <c r="AB2731" s="15"/>
      <c r="AC2731" s="15"/>
      <c r="AD2731" s="15"/>
      <c r="AE2731" s="15">
        <f>ROUND(0,2)</f>
        <v>0</v>
      </c>
      <c r="AF2731" s="15"/>
      <c r="AG2731" s="15"/>
      <c r="AH2731" s="15"/>
      <c r="AI2731" s="15"/>
      <c r="AJ2731" s="15"/>
      <c r="AK2731" s="16"/>
    </row>
    <row r="2732" spans="1:37" x14ac:dyDescent="0.25">
      <c r="A2732" s="11"/>
      <c r="B2732" s="12"/>
      <c r="C2732" s="12"/>
      <c r="D2732" s="12"/>
      <c r="E2732" s="12"/>
      <c r="F2732" s="12"/>
      <c r="G2732" s="12"/>
      <c r="H2732" s="12"/>
      <c r="I2732" s="12"/>
      <c r="J2732" s="12"/>
      <c r="K2732" s="12"/>
      <c r="L2732" s="12"/>
      <c r="M2732" s="12"/>
      <c r="N2732" s="12"/>
      <c r="O2732" s="12"/>
      <c r="P2732" s="12"/>
      <c r="Q2732" s="14" t="s">
        <v>47</v>
      </c>
      <c r="R2732" s="14"/>
      <c r="S2732" s="14"/>
      <c r="T2732" s="14"/>
      <c r="U2732" s="14"/>
      <c r="V2732" s="14"/>
      <c r="W2732" s="14"/>
      <c r="X2732" s="14"/>
      <c r="Y2732" s="12"/>
      <c r="Z2732" s="12"/>
      <c r="AA2732" s="12"/>
      <c r="AB2732" s="12"/>
      <c r="AC2732" s="12"/>
      <c r="AD2732" s="12"/>
      <c r="AE2732" s="12"/>
      <c r="AF2732" s="12"/>
      <c r="AG2732" s="12"/>
      <c r="AH2732" s="12"/>
      <c r="AI2732" s="12"/>
      <c r="AJ2732" s="12"/>
      <c r="AK2732" s="24"/>
    </row>
    <row r="2733" spans="1:37" x14ac:dyDescent="0.25">
      <c r="A2733" s="2"/>
      <c r="B2733" s="3"/>
      <c r="C2733" s="3"/>
      <c r="D2733" s="3"/>
      <c r="E2733" s="3"/>
      <c r="F2733" s="3"/>
      <c r="G2733" s="3"/>
      <c r="H2733" s="3"/>
      <c r="I2733" s="4"/>
      <c r="J2733" s="5"/>
      <c r="K2733" s="6"/>
      <c r="L2733" s="6"/>
      <c r="M2733" s="6"/>
      <c r="N2733" s="6"/>
      <c r="O2733" s="6"/>
      <c r="P2733" s="7"/>
      <c r="Q2733" s="2"/>
      <c r="R2733" s="3"/>
      <c r="S2733" s="3"/>
      <c r="T2733" s="3"/>
      <c r="U2733" s="3"/>
      <c r="V2733" s="3"/>
      <c r="W2733" s="3"/>
      <c r="X2733" s="4"/>
      <c r="Y2733" s="8">
        <f>ROUND(951.6,2)</f>
        <v>951.6</v>
      </c>
      <c r="Z2733" s="9"/>
      <c r="AA2733" s="9"/>
      <c r="AB2733" s="9"/>
      <c r="AC2733" s="9"/>
      <c r="AD2733" s="10"/>
      <c r="AE2733" s="8">
        <f>ROUND(0,2)</f>
        <v>0</v>
      </c>
      <c r="AF2733" s="9"/>
      <c r="AG2733" s="9"/>
      <c r="AH2733" s="9"/>
      <c r="AI2733" s="9"/>
      <c r="AJ2733" s="9"/>
      <c r="AK2733" s="10"/>
    </row>
    <row r="2734" spans="1:37" x14ac:dyDescent="0.25">
      <c r="A2734" s="11"/>
      <c r="B2734" s="12"/>
      <c r="C2734" s="12"/>
      <c r="D2734" s="12"/>
      <c r="E2734" s="12"/>
      <c r="F2734" s="12"/>
      <c r="G2734" s="12"/>
      <c r="H2734" s="12"/>
      <c r="I2734" s="12"/>
      <c r="J2734" s="13"/>
      <c r="K2734" s="13"/>
      <c r="L2734" s="13"/>
      <c r="M2734" s="13"/>
      <c r="N2734" s="13"/>
      <c r="O2734" s="13"/>
      <c r="P2734" s="13"/>
      <c r="Q2734" s="14"/>
      <c r="R2734" s="14"/>
      <c r="S2734" s="14"/>
      <c r="T2734" s="14"/>
      <c r="U2734" s="14"/>
      <c r="V2734" s="14"/>
      <c r="W2734" s="14"/>
      <c r="X2734" s="14"/>
      <c r="Y2734" s="15">
        <f>ROUND(951.6,2)</f>
        <v>951.6</v>
      </c>
      <c r="Z2734" s="15"/>
      <c r="AA2734" s="15"/>
      <c r="AB2734" s="15"/>
      <c r="AC2734" s="15"/>
      <c r="AD2734" s="15"/>
      <c r="AE2734" s="15">
        <f>ROUND(0,2)</f>
        <v>0</v>
      </c>
      <c r="AF2734" s="15"/>
      <c r="AG2734" s="15"/>
      <c r="AH2734" s="15"/>
      <c r="AI2734" s="15"/>
      <c r="AJ2734" s="15"/>
      <c r="AK2734" s="16"/>
    </row>
    <row r="2735" spans="1:37" x14ac:dyDescent="0.25">
      <c r="A2735" s="11"/>
      <c r="B2735" s="12"/>
      <c r="C2735" s="12"/>
      <c r="D2735" s="12"/>
      <c r="E2735" s="12"/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  <c r="P2735" s="12"/>
      <c r="Q2735" s="14" t="s">
        <v>48</v>
      </c>
      <c r="R2735" s="14"/>
      <c r="S2735" s="14"/>
      <c r="T2735" s="14"/>
      <c r="U2735" s="14"/>
      <c r="V2735" s="14"/>
      <c r="W2735" s="14"/>
      <c r="X2735" s="14"/>
      <c r="Y2735" s="12"/>
      <c r="Z2735" s="12"/>
      <c r="AA2735" s="12"/>
      <c r="AB2735" s="12"/>
      <c r="AC2735" s="12"/>
      <c r="AD2735" s="12"/>
      <c r="AE2735" s="12"/>
      <c r="AF2735" s="12"/>
      <c r="AG2735" s="12"/>
      <c r="AH2735" s="12"/>
      <c r="AI2735" s="12"/>
      <c r="AJ2735" s="12"/>
      <c r="AK2735" s="24"/>
    </row>
    <row r="2736" spans="1:37" x14ac:dyDescent="0.25">
      <c r="A2736" s="2"/>
      <c r="B2736" s="3"/>
      <c r="C2736" s="3"/>
      <c r="D2736" s="3"/>
      <c r="E2736" s="3"/>
      <c r="F2736" s="3"/>
      <c r="G2736" s="3"/>
      <c r="H2736" s="3"/>
      <c r="I2736" s="4"/>
      <c r="J2736" s="5"/>
      <c r="K2736" s="6"/>
      <c r="L2736" s="6"/>
      <c r="M2736" s="6"/>
      <c r="N2736" s="6"/>
      <c r="O2736" s="6"/>
      <c r="P2736" s="7"/>
      <c r="Q2736" s="2"/>
      <c r="R2736" s="3"/>
      <c r="S2736" s="3"/>
      <c r="T2736" s="3"/>
      <c r="U2736" s="3"/>
      <c r="V2736" s="3"/>
      <c r="W2736" s="3"/>
      <c r="X2736" s="4"/>
      <c r="Y2736" s="8">
        <f>ROUND(1036.8,2)</f>
        <v>1036.8</v>
      </c>
      <c r="Z2736" s="9"/>
      <c r="AA2736" s="9"/>
      <c r="AB2736" s="9"/>
      <c r="AC2736" s="9"/>
      <c r="AD2736" s="10"/>
      <c r="AE2736" s="8">
        <f>ROUND(0,2)</f>
        <v>0</v>
      </c>
      <c r="AF2736" s="9"/>
      <c r="AG2736" s="9"/>
      <c r="AH2736" s="9"/>
      <c r="AI2736" s="9"/>
      <c r="AJ2736" s="9"/>
      <c r="AK2736" s="10"/>
    </row>
    <row r="2737" spans="1:37" x14ac:dyDescent="0.25">
      <c r="A2737" s="11"/>
      <c r="B2737" s="12"/>
      <c r="C2737" s="12"/>
      <c r="D2737" s="12"/>
      <c r="E2737" s="12"/>
      <c r="F2737" s="12"/>
      <c r="G2737" s="12"/>
      <c r="H2737" s="12"/>
      <c r="I2737" s="12"/>
      <c r="J2737" s="13"/>
      <c r="K2737" s="13"/>
      <c r="L2737" s="13"/>
      <c r="M2737" s="13"/>
      <c r="N2737" s="13"/>
      <c r="O2737" s="13"/>
      <c r="P2737" s="13"/>
      <c r="Q2737" s="14"/>
      <c r="R2737" s="14"/>
      <c r="S2737" s="14"/>
      <c r="T2737" s="14"/>
      <c r="U2737" s="14"/>
      <c r="V2737" s="14"/>
      <c r="W2737" s="14"/>
      <c r="X2737" s="14"/>
      <c r="Y2737" s="15">
        <f>ROUND(1036.8,2)</f>
        <v>1036.8</v>
      </c>
      <c r="Z2737" s="15"/>
      <c r="AA2737" s="15"/>
      <c r="AB2737" s="15"/>
      <c r="AC2737" s="15"/>
      <c r="AD2737" s="15"/>
      <c r="AE2737" s="15">
        <f>ROUND(0,2)</f>
        <v>0</v>
      </c>
      <c r="AF2737" s="15"/>
      <c r="AG2737" s="15"/>
      <c r="AH2737" s="15"/>
      <c r="AI2737" s="15"/>
      <c r="AJ2737" s="15"/>
      <c r="AK2737" s="16"/>
    </row>
    <row r="2738" spans="1:37" x14ac:dyDescent="0.25">
      <c r="A2738" s="11"/>
      <c r="B2738" s="12"/>
      <c r="C2738" s="12"/>
      <c r="D2738" s="12"/>
      <c r="E2738" s="12"/>
      <c r="F2738" s="12"/>
      <c r="G2738" s="12"/>
      <c r="H2738" s="12"/>
      <c r="I2738" s="12"/>
      <c r="J2738" s="12"/>
      <c r="K2738" s="12"/>
      <c r="L2738" s="12"/>
      <c r="M2738" s="12"/>
      <c r="N2738" s="12"/>
      <c r="O2738" s="12"/>
      <c r="P2738" s="12"/>
      <c r="Q2738" s="14" t="s">
        <v>49</v>
      </c>
      <c r="R2738" s="14"/>
      <c r="S2738" s="14"/>
      <c r="T2738" s="14"/>
      <c r="U2738" s="14"/>
      <c r="V2738" s="14"/>
      <c r="W2738" s="14"/>
      <c r="X2738" s="14"/>
      <c r="Y2738" s="12"/>
      <c r="Z2738" s="12"/>
      <c r="AA2738" s="12"/>
      <c r="AB2738" s="12"/>
      <c r="AC2738" s="12"/>
      <c r="AD2738" s="12"/>
      <c r="AE2738" s="12"/>
      <c r="AF2738" s="12"/>
      <c r="AG2738" s="12"/>
      <c r="AH2738" s="12"/>
      <c r="AI2738" s="12"/>
      <c r="AJ2738" s="12"/>
      <c r="AK2738" s="24"/>
    </row>
    <row r="2739" spans="1:37" x14ac:dyDescent="0.25">
      <c r="A2739" s="2"/>
      <c r="B2739" s="3"/>
      <c r="C2739" s="3"/>
      <c r="D2739" s="3"/>
      <c r="E2739" s="3"/>
      <c r="F2739" s="3"/>
      <c r="G2739" s="3"/>
      <c r="H2739" s="3"/>
      <c r="I2739" s="4"/>
      <c r="J2739" s="5"/>
      <c r="K2739" s="6"/>
      <c r="L2739" s="6"/>
      <c r="M2739" s="6"/>
      <c r="N2739" s="6"/>
      <c r="O2739" s="6"/>
      <c r="P2739" s="7"/>
      <c r="Q2739" s="2"/>
      <c r="R2739" s="3"/>
      <c r="S2739" s="3"/>
      <c r="T2739" s="3"/>
      <c r="U2739" s="3"/>
      <c r="V2739" s="3"/>
      <c r="W2739" s="3"/>
      <c r="X2739" s="4"/>
      <c r="Y2739" s="8">
        <f>ROUND(959.2,2)</f>
        <v>959.2</v>
      </c>
      <c r="Z2739" s="9"/>
      <c r="AA2739" s="9"/>
      <c r="AB2739" s="9"/>
      <c r="AC2739" s="9"/>
      <c r="AD2739" s="10"/>
      <c r="AE2739" s="8">
        <f>ROUND(0,2)</f>
        <v>0</v>
      </c>
      <c r="AF2739" s="9"/>
      <c r="AG2739" s="9"/>
      <c r="AH2739" s="9"/>
      <c r="AI2739" s="9"/>
      <c r="AJ2739" s="9"/>
      <c r="AK2739" s="10"/>
    </row>
    <row r="2740" spans="1:37" x14ac:dyDescent="0.25">
      <c r="A2740" s="11"/>
      <c r="B2740" s="12"/>
      <c r="C2740" s="12"/>
      <c r="D2740" s="12"/>
      <c r="E2740" s="12"/>
      <c r="F2740" s="12"/>
      <c r="G2740" s="12"/>
      <c r="H2740" s="12"/>
      <c r="I2740" s="12"/>
      <c r="J2740" s="13"/>
      <c r="K2740" s="13"/>
      <c r="L2740" s="13"/>
      <c r="M2740" s="13"/>
      <c r="N2740" s="13"/>
      <c r="O2740" s="13"/>
      <c r="P2740" s="13"/>
      <c r="Q2740" s="14"/>
      <c r="R2740" s="14"/>
      <c r="S2740" s="14"/>
      <c r="T2740" s="14"/>
      <c r="U2740" s="14"/>
      <c r="V2740" s="14"/>
      <c r="W2740" s="14"/>
      <c r="X2740" s="14"/>
      <c r="Y2740" s="15">
        <f>ROUND(959.2,2)</f>
        <v>959.2</v>
      </c>
      <c r="Z2740" s="15"/>
      <c r="AA2740" s="15"/>
      <c r="AB2740" s="15"/>
      <c r="AC2740" s="15"/>
      <c r="AD2740" s="15"/>
      <c r="AE2740" s="15">
        <f>ROUND(0,2)</f>
        <v>0</v>
      </c>
      <c r="AF2740" s="15"/>
      <c r="AG2740" s="15"/>
      <c r="AH2740" s="15"/>
      <c r="AI2740" s="15"/>
      <c r="AJ2740" s="15"/>
      <c r="AK2740" s="16"/>
    </row>
    <row r="2741" spans="1:37" x14ac:dyDescent="0.25">
      <c r="A2741" s="11"/>
      <c r="B2741" s="12"/>
      <c r="C2741" s="12"/>
      <c r="D2741" s="12"/>
      <c r="E2741" s="12"/>
      <c r="F2741" s="12"/>
      <c r="G2741" s="12"/>
      <c r="H2741" s="12"/>
      <c r="I2741" s="12"/>
      <c r="J2741" s="12"/>
      <c r="K2741" s="12"/>
      <c r="L2741" s="12"/>
      <c r="M2741" s="12"/>
      <c r="N2741" s="12"/>
      <c r="O2741" s="12"/>
      <c r="P2741" s="12"/>
      <c r="Q2741" s="14" t="s">
        <v>50</v>
      </c>
      <c r="R2741" s="14"/>
      <c r="S2741" s="14"/>
      <c r="T2741" s="14"/>
      <c r="U2741" s="14"/>
      <c r="V2741" s="14"/>
      <c r="W2741" s="14"/>
      <c r="X2741" s="14"/>
      <c r="Y2741" s="12"/>
      <c r="Z2741" s="12"/>
      <c r="AA2741" s="12"/>
      <c r="AB2741" s="12"/>
      <c r="AC2741" s="12"/>
      <c r="AD2741" s="12"/>
      <c r="AE2741" s="12"/>
      <c r="AF2741" s="12"/>
      <c r="AG2741" s="12"/>
      <c r="AH2741" s="12"/>
      <c r="AI2741" s="12"/>
      <c r="AJ2741" s="12"/>
      <c r="AK2741" s="24"/>
    </row>
    <row r="2742" spans="1:37" x14ac:dyDescent="0.25">
      <c r="A2742" s="2"/>
      <c r="B2742" s="3"/>
      <c r="C2742" s="3"/>
      <c r="D2742" s="3"/>
      <c r="E2742" s="3"/>
      <c r="F2742" s="3"/>
      <c r="G2742" s="3"/>
      <c r="H2742" s="3"/>
      <c r="I2742" s="4"/>
      <c r="J2742" s="5"/>
      <c r="K2742" s="6"/>
      <c r="L2742" s="6"/>
      <c r="M2742" s="6"/>
      <c r="N2742" s="6"/>
      <c r="O2742" s="6"/>
      <c r="P2742" s="7"/>
      <c r="Q2742" s="2"/>
      <c r="R2742" s="3"/>
      <c r="S2742" s="3"/>
      <c r="T2742" s="3"/>
      <c r="U2742" s="3"/>
      <c r="V2742" s="3"/>
      <c r="W2742" s="3"/>
      <c r="X2742" s="4"/>
      <c r="Y2742" s="8">
        <f>ROUND(959.2,2)</f>
        <v>959.2</v>
      </c>
      <c r="Z2742" s="9"/>
      <c r="AA2742" s="9"/>
      <c r="AB2742" s="9"/>
      <c r="AC2742" s="9"/>
      <c r="AD2742" s="10"/>
      <c r="AE2742" s="8">
        <f>ROUND(0,2)</f>
        <v>0</v>
      </c>
      <c r="AF2742" s="9"/>
      <c r="AG2742" s="9"/>
      <c r="AH2742" s="9"/>
      <c r="AI2742" s="9"/>
      <c r="AJ2742" s="9"/>
      <c r="AK2742" s="10"/>
    </row>
    <row r="2743" spans="1:37" x14ac:dyDescent="0.25">
      <c r="A2743" s="11"/>
      <c r="B2743" s="12"/>
      <c r="C2743" s="12"/>
      <c r="D2743" s="12"/>
      <c r="E2743" s="12"/>
      <c r="F2743" s="12"/>
      <c r="G2743" s="12"/>
      <c r="H2743" s="12"/>
      <c r="I2743" s="12"/>
      <c r="J2743" s="13"/>
      <c r="K2743" s="13"/>
      <c r="L2743" s="13"/>
      <c r="M2743" s="13"/>
      <c r="N2743" s="13"/>
      <c r="O2743" s="13"/>
      <c r="P2743" s="13"/>
      <c r="Q2743" s="14"/>
      <c r="R2743" s="14"/>
      <c r="S2743" s="14"/>
      <c r="T2743" s="14"/>
      <c r="U2743" s="14"/>
      <c r="V2743" s="14"/>
      <c r="W2743" s="14"/>
      <c r="X2743" s="14"/>
      <c r="Y2743" s="15">
        <f>ROUND(959.2,2)</f>
        <v>959.2</v>
      </c>
      <c r="Z2743" s="15"/>
      <c r="AA2743" s="15"/>
      <c r="AB2743" s="15"/>
      <c r="AC2743" s="15"/>
      <c r="AD2743" s="15"/>
      <c r="AE2743" s="15">
        <f>ROUND(0,2)</f>
        <v>0</v>
      </c>
      <c r="AF2743" s="15"/>
      <c r="AG2743" s="15"/>
      <c r="AH2743" s="15"/>
      <c r="AI2743" s="15"/>
      <c r="AJ2743" s="15"/>
      <c r="AK2743" s="16"/>
    </row>
    <row r="2744" spans="1:37" x14ac:dyDescent="0.25">
      <c r="A2744" s="11"/>
      <c r="B2744" s="12"/>
      <c r="C2744" s="12"/>
      <c r="D2744" s="12"/>
      <c r="E2744" s="12"/>
      <c r="F2744" s="12"/>
      <c r="G2744" s="12"/>
      <c r="H2744" s="12"/>
      <c r="I2744" s="12"/>
      <c r="J2744" s="12"/>
      <c r="K2744" s="12"/>
      <c r="L2744" s="12"/>
      <c r="M2744" s="12"/>
      <c r="N2744" s="12"/>
      <c r="O2744" s="12"/>
      <c r="P2744" s="12"/>
      <c r="Q2744" s="14" t="s">
        <v>51</v>
      </c>
      <c r="R2744" s="14"/>
      <c r="S2744" s="14"/>
      <c r="T2744" s="14"/>
      <c r="U2744" s="14"/>
      <c r="V2744" s="14"/>
      <c r="W2744" s="14"/>
      <c r="X2744" s="14"/>
      <c r="Y2744" s="12"/>
      <c r="Z2744" s="12"/>
      <c r="AA2744" s="12"/>
      <c r="AB2744" s="12"/>
      <c r="AC2744" s="12"/>
      <c r="AD2744" s="12"/>
      <c r="AE2744" s="12"/>
      <c r="AF2744" s="12"/>
      <c r="AG2744" s="12"/>
      <c r="AH2744" s="12"/>
      <c r="AI2744" s="12"/>
      <c r="AJ2744" s="12"/>
      <c r="AK2744" s="24"/>
    </row>
    <row r="2745" spans="1:37" x14ac:dyDescent="0.25">
      <c r="A2745" s="2"/>
      <c r="B2745" s="3"/>
      <c r="C2745" s="3"/>
      <c r="D2745" s="3"/>
      <c r="E2745" s="3"/>
      <c r="F2745" s="3"/>
      <c r="G2745" s="3"/>
      <c r="H2745" s="3"/>
      <c r="I2745" s="4"/>
      <c r="J2745" s="5"/>
      <c r="K2745" s="6"/>
      <c r="L2745" s="6"/>
      <c r="M2745" s="6"/>
      <c r="N2745" s="6"/>
      <c r="O2745" s="6"/>
      <c r="P2745" s="7"/>
      <c r="Q2745" s="2"/>
      <c r="R2745" s="3"/>
      <c r="S2745" s="3"/>
      <c r="T2745" s="3"/>
      <c r="U2745" s="3"/>
      <c r="V2745" s="3"/>
      <c r="W2745" s="3"/>
      <c r="X2745" s="4"/>
      <c r="Y2745" s="8">
        <f>ROUND(959.2,2)</f>
        <v>959.2</v>
      </c>
      <c r="Z2745" s="9"/>
      <c r="AA2745" s="9"/>
      <c r="AB2745" s="9"/>
      <c r="AC2745" s="9"/>
      <c r="AD2745" s="10"/>
      <c r="AE2745" s="8">
        <f>ROUND(0,2)</f>
        <v>0</v>
      </c>
      <c r="AF2745" s="9"/>
      <c r="AG2745" s="9"/>
      <c r="AH2745" s="9"/>
      <c r="AI2745" s="9"/>
      <c r="AJ2745" s="9"/>
      <c r="AK2745" s="10"/>
    </row>
    <row r="2746" spans="1:37" x14ac:dyDescent="0.25">
      <c r="A2746" s="11"/>
      <c r="B2746" s="12"/>
      <c r="C2746" s="12"/>
      <c r="D2746" s="12"/>
      <c r="E2746" s="12"/>
      <c r="F2746" s="12"/>
      <c r="G2746" s="12"/>
      <c r="H2746" s="12"/>
      <c r="I2746" s="12"/>
      <c r="J2746" s="13"/>
      <c r="K2746" s="13"/>
      <c r="L2746" s="13"/>
      <c r="M2746" s="13"/>
      <c r="N2746" s="13"/>
      <c r="O2746" s="13"/>
      <c r="P2746" s="13"/>
      <c r="Q2746" s="14"/>
      <c r="R2746" s="14"/>
      <c r="S2746" s="14"/>
      <c r="T2746" s="14"/>
      <c r="U2746" s="14"/>
      <c r="V2746" s="14"/>
      <c r="W2746" s="14"/>
      <c r="X2746" s="14"/>
      <c r="Y2746" s="15">
        <f>ROUND(959.2,2)</f>
        <v>959.2</v>
      </c>
      <c r="Z2746" s="15"/>
      <c r="AA2746" s="15"/>
      <c r="AB2746" s="15"/>
      <c r="AC2746" s="15"/>
      <c r="AD2746" s="15"/>
      <c r="AE2746" s="15">
        <f>ROUND(0,2)</f>
        <v>0</v>
      </c>
      <c r="AF2746" s="15"/>
      <c r="AG2746" s="15"/>
      <c r="AH2746" s="15"/>
      <c r="AI2746" s="15"/>
      <c r="AJ2746" s="15"/>
      <c r="AK2746" s="16"/>
    </row>
    <row r="2747" spans="1:37" x14ac:dyDescent="0.25">
      <c r="A2747" s="11"/>
      <c r="B2747" s="12"/>
      <c r="C2747" s="12"/>
      <c r="D2747" s="12"/>
      <c r="E2747" s="12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4" t="s">
        <v>52</v>
      </c>
      <c r="R2747" s="14"/>
      <c r="S2747" s="14"/>
      <c r="T2747" s="14"/>
      <c r="U2747" s="14"/>
      <c r="V2747" s="14"/>
      <c r="W2747" s="14"/>
      <c r="X2747" s="14"/>
      <c r="Y2747" s="12"/>
      <c r="Z2747" s="12"/>
      <c r="AA2747" s="12"/>
      <c r="AB2747" s="12"/>
      <c r="AC2747" s="12"/>
      <c r="AD2747" s="12"/>
      <c r="AE2747" s="12"/>
      <c r="AF2747" s="12"/>
      <c r="AG2747" s="12"/>
      <c r="AH2747" s="12"/>
      <c r="AI2747" s="12"/>
      <c r="AJ2747" s="12"/>
      <c r="AK2747" s="24"/>
    </row>
    <row r="2748" spans="1:37" x14ac:dyDescent="0.25">
      <c r="A2748" s="2"/>
      <c r="B2748" s="3"/>
      <c r="C2748" s="3"/>
      <c r="D2748" s="3"/>
      <c r="E2748" s="3"/>
      <c r="F2748" s="3"/>
      <c r="G2748" s="3"/>
      <c r="H2748" s="3"/>
      <c r="I2748" s="4"/>
      <c r="J2748" s="5"/>
      <c r="K2748" s="6"/>
      <c r="L2748" s="6"/>
      <c r="M2748" s="6"/>
      <c r="N2748" s="6"/>
      <c r="O2748" s="6"/>
      <c r="P2748" s="7"/>
      <c r="Q2748" s="2"/>
      <c r="R2748" s="3"/>
      <c r="S2748" s="3"/>
      <c r="T2748" s="3"/>
      <c r="U2748" s="3"/>
      <c r="V2748" s="3"/>
      <c r="W2748" s="3"/>
      <c r="X2748" s="4"/>
      <c r="Y2748" s="8">
        <f>ROUND(959.2,2)</f>
        <v>959.2</v>
      </c>
      <c r="Z2748" s="9"/>
      <c r="AA2748" s="9"/>
      <c r="AB2748" s="9"/>
      <c r="AC2748" s="9"/>
      <c r="AD2748" s="10"/>
      <c r="AE2748" s="8">
        <f>ROUND(0,2)</f>
        <v>0</v>
      </c>
      <c r="AF2748" s="9"/>
      <c r="AG2748" s="9"/>
      <c r="AH2748" s="9"/>
      <c r="AI2748" s="9"/>
      <c r="AJ2748" s="9"/>
      <c r="AK2748" s="10"/>
    </row>
    <row r="2749" spans="1:37" x14ac:dyDescent="0.25">
      <c r="A2749" s="11"/>
      <c r="B2749" s="12"/>
      <c r="C2749" s="12"/>
      <c r="D2749" s="12"/>
      <c r="E2749" s="12"/>
      <c r="F2749" s="12"/>
      <c r="G2749" s="12"/>
      <c r="H2749" s="12"/>
      <c r="I2749" s="12"/>
      <c r="J2749" s="13"/>
      <c r="K2749" s="13"/>
      <c r="L2749" s="13"/>
      <c r="M2749" s="13"/>
      <c r="N2749" s="13"/>
      <c r="O2749" s="13"/>
      <c r="P2749" s="13"/>
      <c r="Q2749" s="14"/>
      <c r="R2749" s="14"/>
      <c r="S2749" s="14"/>
      <c r="T2749" s="14"/>
      <c r="U2749" s="14"/>
      <c r="V2749" s="14"/>
      <c r="W2749" s="14"/>
      <c r="X2749" s="14"/>
      <c r="Y2749" s="15">
        <f>ROUND(959.2,2)</f>
        <v>959.2</v>
      </c>
      <c r="Z2749" s="15"/>
      <c r="AA2749" s="15"/>
      <c r="AB2749" s="15"/>
      <c r="AC2749" s="15"/>
      <c r="AD2749" s="15"/>
      <c r="AE2749" s="15">
        <f>ROUND(0,2)</f>
        <v>0</v>
      </c>
      <c r="AF2749" s="15"/>
      <c r="AG2749" s="15"/>
      <c r="AH2749" s="15"/>
      <c r="AI2749" s="15"/>
      <c r="AJ2749" s="15"/>
      <c r="AK2749" s="16"/>
    </row>
    <row r="2750" spans="1:37" x14ac:dyDescent="0.25">
      <c r="A2750" s="11"/>
      <c r="B2750" s="12"/>
      <c r="C2750" s="12"/>
      <c r="D2750" s="12"/>
      <c r="E2750" s="12"/>
      <c r="F2750" s="12"/>
      <c r="G2750" s="12"/>
      <c r="H2750" s="12"/>
      <c r="I2750" s="12"/>
      <c r="J2750" s="12"/>
      <c r="K2750" s="12"/>
      <c r="L2750" s="12"/>
      <c r="M2750" s="12"/>
      <c r="N2750" s="12"/>
      <c r="O2750" s="12"/>
      <c r="P2750" s="12"/>
      <c r="Q2750" s="14" t="s">
        <v>53</v>
      </c>
      <c r="R2750" s="14"/>
      <c r="S2750" s="14"/>
      <c r="T2750" s="14"/>
      <c r="U2750" s="14"/>
      <c r="V2750" s="14"/>
      <c r="W2750" s="14"/>
      <c r="X2750" s="14"/>
      <c r="Y2750" s="12"/>
      <c r="Z2750" s="12"/>
      <c r="AA2750" s="12"/>
      <c r="AB2750" s="12"/>
      <c r="AC2750" s="12"/>
      <c r="AD2750" s="12"/>
      <c r="AE2750" s="12"/>
      <c r="AF2750" s="12"/>
      <c r="AG2750" s="12"/>
      <c r="AH2750" s="12"/>
      <c r="AI2750" s="12"/>
      <c r="AJ2750" s="12"/>
      <c r="AK2750" s="24"/>
    </row>
    <row r="2751" spans="1:37" x14ac:dyDescent="0.25">
      <c r="A2751" s="2"/>
      <c r="B2751" s="3"/>
      <c r="C2751" s="3"/>
      <c r="D2751" s="3"/>
      <c r="E2751" s="3"/>
      <c r="F2751" s="3"/>
      <c r="G2751" s="3"/>
      <c r="H2751" s="3"/>
      <c r="I2751" s="4"/>
      <c r="J2751" s="5"/>
      <c r="K2751" s="6"/>
      <c r="L2751" s="6"/>
      <c r="M2751" s="6"/>
      <c r="N2751" s="6"/>
      <c r="O2751" s="6"/>
      <c r="P2751" s="7"/>
      <c r="Q2751" s="2"/>
      <c r="R2751" s="3"/>
      <c r="S2751" s="3"/>
      <c r="T2751" s="3"/>
      <c r="U2751" s="3"/>
      <c r="V2751" s="3"/>
      <c r="W2751" s="3"/>
      <c r="X2751" s="4"/>
      <c r="Y2751" s="8">
        <f>ROUND(959.2,2)</f>
        <v>959.2</v>
      </c>
      <c r="Z2751" s="9"/>
      <c r="AA2751" s="9"/>
      <c r="AB2751" s="9"/>
      <c r="AC2751" s="9"/>
      <c r="AD2751" s="10"/>
      <c r="AE2751" s="8">
        <f>ROUND(0,2)</f>
        <v>0</v>
      </c>
      <c r="AF2751" s="9"/>
      <c r="AG2751" s="9"/>
      <c r="AH2751" s="9"/>
      <c r="AI2751" s="9"/>
      <c r="AJ2751" s="9"/>
      <c r="AK2751" s="10"/>
    </row>
    <row r="2752" spans="1:37" x14ac:dyDescent="0.25">
      <c r="A2752" s="11"/>
      <c r="B2752" s="12"/>
      <c r="C2752" s="12"/>
      <c r="D2752" s="12"/>
      <c r="E2752" s="12"/>
      <c r="F2752" s="12"/>
      <c r="G2752" s="12"/>
      <c r="H2752" s="12"/>
      <c r="I2752" s="12"/>
      <c r="J2752" s="13"/>
      <c r="K2752" s="13"/>
      <c r="L2752" s="13"/>
      <c r="M2752" s="13"/>
      <c r="N2752" s="13"/>
      <c r="O2752" s="13"/>
      <c r="P2752" s="13"/>
      <c r="Q2752" s="14"/>
      <c r="R2752" s="14"/>
      <c r="S2752" s="14"/>
      <c r="T2752" s="14"/>
      <c r="U2752" s="14"/>
      <c r="V2752" s="14"/>
      <c r="W2752" s="14"/>
      <c r="X2752" s="14"/>
      <c r="Y2752" s="15">
        <f>ROUND(959.2,2)</f>
        <v>959.2</v>
      </c>
      <c r="Z2752" s="15"/>
      <c r="AA2752" s="15"/>
      <c r="AB2752" s="15"/>
      <c r="AC2752" s="15"/>
      <c r="AD2752" s="15"/>
      <c r="AE2752" s="15">
        <f>ROUND(0,2)</f>
        <v>0</v>
      </c>
      <c r="AF2752" s="15"/>
      <c r="AG2752" s="15"/>
      <c r="AH2752" s="15"/>
      <c r="AI2752" s="15"/>
      <c r="AJ2752" s="15"/>
      <c r="AK2752" s="16"/>
    </row>
    <row r="2753" spans="1:37" x14ac:dyDescent="0.25">
      <c r="A2753" s="11"/>
      <c r="B2753" s="12"/>
      <c r="C2753" s="12"/>
      <c r="D2753" s="12"/>
      <c r="E2753" s="12"/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  <c r="P2753" s="12"/>
      <c r="Q2753" s="14" t="s">
        <v>60</v>
      </c>
      <c r="R2753" s="14"/>
      <c r="S2753" s="14"/>
      <c r="T2753" s="14"/>
      <c r="U2753" s="14"/>
      <c r="V2753" s="14"/>
      <c r="W2753" s="14"/>
      <c r="X2753" s="14"/>
      <c r="Y2753" s="12"/>
      <c r="Z2753" s="12"/>
      <c r="AA2753" s="12"/>
      <c r="AB2753" s="12"/>
      <c r="AC2753" s="12"/>
      <c r="AD2753" s="12"/>
      <c r="AE2753" s="12"/>
      <c r="AF2753" s="12"/>
      <c r="AG2753" s="12"/>
      <c r="AH2753" s="12"/>
      <c r="AI2753" s="12"/>
      <c r="AJ2753" s="12"/>
      <c r="AK2753" s="24"/>
    </row>
    <row r="2754" spans="1:37" x14ac:dyDescent="0.25">
      <c r="A2754" s="2"/>
      <c r="B2754" s="3"/>
      <c r="C2754" s="3"/>
      <c r="D2754" s="3"/>
      <c r="E2754" s="3"/>
      <c r="F2754" s="3"/>
      <c r="G2754" s="3"/>
      <c r="H2754" s="3"/>
      <c r="I2754" s="4"/>
      <c r="J2754" s="5"/>
      <c r="K2754" s="6"/>
      <c r="L2754" s="6"/>
      <c r="M2754" s="6"/>
      <c r="N2754" s="6"/>
      <c r="O2754" s="6"/>
      <c r="P2754" s="7"/>
      <c r="Q2754" s="2"/>
      <c r="R2754" s="3"/>
      <c r="S2754" s="3"/>
      <c r="T2754" s="3"/>
      <c r="U2754" s="3"/>
      <c r="V2754" s="3"/>
      <c r="W2754" s="3"/>
      <c r="X2754" s="4"/>
      <c r="Y2754" s="8">
        <f>ROUND(931.2,2)</f>
        <v>931.2</v>
      </c>
      <c r="Z2754" s="9"/>
      <c r="AA2754" s="9"/>
      <c r="AB2754" s="9"/>
      <c r="AC2754" s="9"/>
      <c r="AD2754" s="10"/>
      <c r="AE2754" s="8">
        <f>ROUND(0,2)</f>
        <v>0</v>
      </c>
      <c r="AF2754" s="9"/>
      <c r="AG2754" s="9"/>
      <c r="AH2754" s="9"/>
      <c r="AI2754" s="9"/>
      <c r="AJ2754" s="9"/>
      <c r="AK2754" s="10"/>
    </row>
    <row r="2755" spans="1:37" x14ac:dyDescent="0.25">
      <c r="A2755" s="11"/>
      <c r="B2755" s="12"/>
      <c r="C2755" s="12"/>
      <c r="D2755" s="12"/>
      <c r="E2755" s="12"/>
      <c r="F2755" s="12"/>
      <c r="G2755" s="12"/>
      <c r="H2755" s="12"/>
      <c r="I2755" s="12"/>
      <c r="J2755" s="13"/>
      <c r="K2755" s="13"/>
      <c r="L2755" s="13"/>
      <c r="M2755" s="13"/>
      <c r="N2755" s="13"/>
      <c r="O2755" s="13"/>
      <c r="P2755" s="13"/>
      <c r="Q2755" s="14"/>
      <c r="R2755" s="14"/>
      <c r="S2755" s="14"/>
      <c r="T2755" s="14"/>
      <c r="U2755" s="14"/>
      <c r="V2755" s="14"/>
      <c r="W2755" s="14"/>
      <c r="X2755" s="14"/>
      <c r="Y2755" s="15">
        <f>ROUND(931.2,2)</f>
        <v>931.2</v>
      </c>
      <c r="Z2755" s="15"/>
      <c r="AA2755" s="15"/>
      <c r="AB2755" s="15"/>
      <c r="AC2755" s="15"/>
      <c r="AD2755" s="15"/>
      <c r="AE2755" s="15">
        <f>ROUND(0,2)</f>
        <v>0</v>
      </c>
      <c r="AF2755" s="15"/>
      <c r="AG2755" s="15"/>
      <c r="AH2755" s="15"/>
      <c r="AI2755" s="15"/>
      <c r="AJ2755" s="15"/>
      <c r="AK2755" s="16"/>
    </row>
    <row r="2756" spans="1:37" x14ac:dyDescent="0.25">
      <c r="A2756" s="11"/>
      <c r="B2756" s="12"/>
      <c r="C2756" s="12"/>
      <c r="D2756" s="12"/>
      <c r="E2756" s="12"/>
      <c r="F2756" s="12"/>
      <c r="G2756" s="12"/>
      <c r="H2756" s="12"/>
      <c r="I2756" s="12"/>
      <c r="J2756" s="12"/>
      <c r="K2756" s="12"/>
      <c r="L2756" s="12"/>
      <c r="M2756" s="12"/>
      <c r="N2756" s="12"/>
      <c r="O2756" s="12"/>
      <c r="P2756" s="12"/>
      <c r="Q2756" s="14" t="s">
        <v>61</v>
      </c>
      <c r="R2756" s="14"/>
      <c r="S2756" s="14"/>
      <c r="T2756" s="14"/>
      <c r="U2756" s="14"/>
      <c r="V2756" s="14"/>
      <c r="W2756" s="14"/>
      <c r="X2756" s="14"/>
      <c r="Y2756" s="12"/>
      <c r="Z2756" s="12"/>
      <c r="AA2756" s="12"/>
      <c r="AB2756" s="12"/>
      <c r="AC2756" s="12"/>
      <c r="AD2756" s="12"/>
      <c r="AE2756" s="12"/>
      <c r="AF2756" s="12"/>
      <c r="AG2756" s="12"/>
      <c r="AH2756" s="12"/>
      <c r="AI2756" s="12"/>
      <c r="AJ2756" s="12"/>
      <c r="AK2756" s="24"/>
    </row>
    <row r="2757" spans="1:37" x14ac:dyDescent="0.25">
      <c r="A2757" s="2"/>
      <c r="B2757" s="3"/>
      <c r="C2757" s="3"/>
      <c r="D2757" s="3"/>
      <c r="E2757" s="3"/>
      <c r="F2757" s="3"/>
      <c r="G2757" s="3"/>
      <c r="H2757" s="3"/>
      <c r="I2757" s="4"/>
      <c r="J2757" s="5"/>
      <c r="K2757" s="6"/>
      <c r="L2757" s="6"/>
      <c r="M2757" s="6"/>
      <c r="N2757" s="6"/>
      <c r="O2757" s="6"/>
      <c r="P2757" s="7"/>
      <c r="Q2757" s="2"/>
      <c r="R2757" s="3"/>
      <c r="S2757" s="3"/>
      <c r="T2757" s="3"/>
      <c r="U2757" s="3"/>
      <c r="V2757" s="3"/>
      <c r="W2757" s="3"/>
      <c r="X2757" s="4"/>
      <c r="Y2757" s="8">
        <f>ROUND(959.2,2)</f>
        <v>959.2</v>
      </c>
      <c r="Z2757" s="9"/>
      <c r="AA2757" s="9"/>
      <c r="AB2757" s="9"/>
      <c r="AC2757" s="9"/>
      <c r="AD2757" s="10"/>
      <c r="AE2757" s="8">
        <f>ROUND(0,2)</f>
        <v>0</v>
      </c>
      <c r="AF2757" s="9"/>
      <c r="AG2757" s="9"/>
      <c r="AH2757" s="9"/>
      <c r="AI2757" s="9"/>
      <c r="AJ2757" s="9"/>
      <c r="AK2757" s="10"/>
    </row>
    <row r="2758" spans="1:37" x14ac:dyDescent="0.25">
      <c r="A2758" s="11"/>
      <c r="B2758" s="12"/>
      <c r="C2758" s="12"/>
      <c r="D2758" s="12"/>
      <c r="E2758" s="12"/>
      <c r="F2758" s="12"/>
      <c r="G2758" s="12"/>
      <c r="H2758" s="12"/>
      <c r="I2758" s="12"/>
      <c r="J2758" s="13"/>
      <c r="K2758" s="13"/>
      <c r="L2758" s="13"/>
      <c r="M2758" s="13"/>
      <c r="N2758" s="13"/>
      <c r="O2758" s="13"/>
      <c r="P2758" s="13"/>
      <c r="Q2758" s="14"/>
      <c r="R2758" s="14"/>
      <c r="S2758" s="14"/>
      <c r="T2758" s="14"/>
      <c r="U2758" s="14"/>
      <c r="V2758" s="14"/>
      <c r="W2758" s="14"/>
      <c r="X2758" s="14"/>
      <c r="Y2758" s="15">
        <f>ROUND(959.2,2)</f>
        <v>959.2</v>
      </c>
      <c r="Z2758" s="15"/>
      <c r="AA2758" s="15"/>
      <c r="AB2758" s="15"/>
      <c r="AC2758" s="15"/>
      <c r="AD2758" s="15"/>
      <c r="AE2758" s="15">
        <f>ROUND(0,2)</f>
        <v>0</v>
      </c>
      <c r="AF2758" s="15"/>
      <c r="AG2758" s="15"/>
      <c r="AH2758" s="15"/>
      <c r="AI2758" s="15"/>
      <c r="AJ2758" s="15"/>
      <c r="AK2758" s="16"/>
    </row>
    <row r="2759" spans="1:37" x14ac:dyDescent="0.25">
      <c r="A2759" s="11"/>
      <c r="B2759" s="12"/>
      <c r="C2759" s="12"/>
      <c r="D2759" s="12"/>
      <c r="E2759" s="12"/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  <c r="Q2759" s="14" t="s">
        <v>62</v>
      </c>
      <c r="R2759" s="14"/>
      <c r="S2759" s="14"/>
      <c r="T2759" s="14"/>
      <c r="U2759" s="14"/>
      <c r="V2759" s="14"/>
      <c r="W2759" s="14"/>
      <c r="X2759" s="14"/>
      <c r="Y2759" s="12"/>
      <c r="Z2759" s="12"/>
      <c r="AA2759" s="12"/>
      <c r="AB2759" s="12"/>
      <c r="AC2759" s="12"/>
      <c r="AD2759" s="12"/>
      <c r="AE2759" s="12"/>
      <c r="AF2759" s="12"/>
      <c r="AG2759" s="12"/>
      <c r="AH2759" s="12"/>
      <c r="AI2759" s="12"/>
      <c r="AJ2759" s="12"/>
      <c r="AK2759" s="24"/>
    </row>
    <row r="2760" spans="1:37" x14ac:dyDescent="0.25">
      <c r="A2760" s="2"/>
      <c r="B2760" s="3"/>
      <c r="C2760" s="3"/>
      <c r="D2760" s="3"/>
      <c r="E2760" s="3"/>
      <c r="F2760" s="3"/>
      <c r="G2760" s="3"/>
      <c r="H2760" s="3"/>
      <c r="I2760" s="4"/>
      <c r="J2760" s="5"/>
      <c r="K2760" s="6"/>
      <c r="L2760" s="6"/>
      <c r="M2760" s="6"/>
      <c r="N2760" s="6"/>
      <c r="O2760" s="6"/>
      <c r="P2760" s="7"/>
      <c r="Q2760" s="2"/>
      <c r="R2760" s="3"/>
      <c r="S2760" s="3"/>
      <c r="T2760" s="3"/>
      <c r="U2760" s="3"/>
      <c r="V2760" s="3"/>
      <c r="W2760" s="3"/>
      <c r="X2760" s="4"/>
      <c r="Y2760" s="8">
        <f>ROUND(959.2,2)</f>
        <v>959.2</v>
      </c>
      <c r="Z2760" s="9"/>
      <c r="AA2760" s="9"/>
      <c r="AB2760" s="9"/>
      <c r="AC2760" s="9"/>
      <c r="AD2760" s="10"/>
      <c r="AE2760" s="8">
        <f>ROUND(0,2)</f>
        <v>0</v>
      </c>
      <c r="AF2760" s="9"/>
      <c r="AG2760" s="9"/>
      <c r="AH2760" s="9"/>
      <c r="AI2760" s="9"/>
      <c r="AJ2760" s="9"/>
      <c r="AK2760" s="10"/>
    </row>
    <row r="2761" spans="1:37" x14ac:dyDescent="0.25">
      <c r="A2761" s="11"/>
      <c r="B2761" s="12"/>
      <c r="C2761" s="12"/>
      <c r="D2761" s="12"/>
      <c r="E2761" s="12"/>
      <c r="F2761" s="12"/>
      <c r="G2761" s="12"/>
      <c r="H2761" s="12"/>
      <c r="I2761" s="12"/>
      <c r="J2761" s="13"/>
      <c r="K2761" s="13"/>
      <c r="L2761" s="13"/>
      <c r="M2761" s="13"/>
      <c r="N2761" s="13"/>
      <c r="O2761" s="13"/>
      <c r="P2761" s="13"/>
      <c r="Q2761" s="14"/>
      <c r="R2761" s="14"/>
      <c r="S2761" s="14"/>
      <c r="T2761" s="14"/>
      <c r="U2761" s="14"/>
      <c r="V2761" s="14"/>
      <c r="W2761" s="14"/>
      <c r="X2761" s="14"/>
      <c r="Y2761" s="15">
        <f>ROUND(959.2,2)</f>
        <v>959.2</v>
      </c>
      <c r="Z2761" s="15"/>
      <c r="AA2761" s="15"/>
      <c r="AB2761" s="15"/>
      <c r="AC2761" s="15"/>
      <c r="AD2761" s="15"/>
      <c r="AE2761" s="15">
        <f>ROUND(0,2)</f>
        <v>0</v>
      </c>
      <c r="AF2761" s="15"/>
      <c r="AG2761" s="15"/>
      <c r="AH2761" s="15"/>
      <c r="AI2761" s="15"/>
      <c r="AJ2761" s="15"/>
      <c r="AK2761" s="16"/>
    </row>
    <row r="2762" spans="1:37" x14ac:dyDescent="0.25">
      <c r="A2762" s="11"/>
      <c r="B2762" s="12"/>
      <c r="C2762" s="12"/>
      <c r="D2762" s="12"/>
      <c r="E2762" s="12"/>
      <c r="F2762" s="12"/>
      <c r="G2762" s="12"/>
      <c r="H2762" s="12"/>
      <c r="I2762" s="12"/>
      <c r="J2762" s="12"/>
      <c r="K2762" s="12"/>
      <c r="L2762" s="12"/>
      <c r="M2762" s="12"/>
      <c r="N2762" s="12"/>
      <c r="O2762" s="12"/>
      <c r="P2762" s="12"/>
      <c r="Q2762" s="14" t="s">
        <v>63</v>
      </c>
      <c r="R2762" s="14"/>
      <c r="S2762" s="14"/>
      <c r="T2762" s="14"/>
      <c r="U2762" s="14"/>
      <c r="V2762" s="14"/>
      <c r="W2762" s="14"/>
      <c r="X2762" s="14"/>
      <c r="Y2762" s="12"/>
      <c r="Z2762" s="12"/>
      <c r="AA2762" s="12"/>
      <c r="AB2762" s="12"/>
      <c r="AC2762" s="12"/>
      <c r="AD2762" s="12"/>
      <c r="AE2762" s="12"/>
      <c r="AF2762" s="12"/>
      <c r="AG2762" s="12"/>
      <c r="AH2762" s="12"/>
      <c r="AI2762" s="12"/>
      <c r="AJ2762" s="12"/>
      <c r="AK2762" s="24"/>
    </row>
    <row r="2763" spans="1:37" x14ac:dyDescent="0.25">
      <c r="A2763" s="2"/>
      <c r="B2763" s="3"/>
      <c r="C2763" s="3"/>
      <c r="D2763" s="3"/>
      <c r="E2763" s="3"/>
      <c r="F2763" s="3"/>
      <c r="G2763" s="3"/>
      <c r="H2763" s="3"/>
      <c r="I2763" s="4"/>
      <c r="J2763" s="5"/>
      <c r="K2763" s="6"/>
      <c r="L2763" s="6"/>
      <c r="M2763" s="6"/>
      <c r="N2763" s="6"/>
      <c r="O2763" s="6"/>
      <c r="P2763" s="7"/>
      <c r="Q2763" s="2"/>
      <c r="R2763" s="3"/>
      <c r="S2763" s="3"/>
      <c r="T2763" s="3"/>
      <c r="U2763" s="3"/>
      <c r="V2763" s="3"/>
      <c r="W2763" s="3"/>
      <c r="X2763" s="4"/>
      <c r="Y2763" s="8">
        <f>ROUND(931.2,2)</f>
        <v>931.2</v>
      </c>
      <c r="Z2763" s="9"/>
      <c r="AA2763" s="9"/>
      <c r="AB2763" s="9"/>
      <c r="AC2763" s="9"/>
      <c r="AD2763" s="10"/>
      <c r="AE2763" s="8">
        <f>ROUND(0,2)</f>
        <v>0</v>
      </c>
      <c r="AF2763" s="9"/>
      <c r="AG2763" s="9"/>
      <c r="AH2763" s="9"/>
      <c r="AI2763" s="9"/>
      <c r="AJ2763" s="9"/>
      <c r="AK2763" s="10"/>
    </row>
    <row r="2764" spans="1:37" x14ac:dyDescent="0.25">
      <c r="A2764" s="11"/>
      <c r="B2764" s="12"/>
      <c r="C2764" s="12"/>
      <c r="D2764" s="12"/>
      <c r="E2764" s="12"/>
      <c r="F2764" s="12"/>
      <c r="G2764" s="12"/>
      <c r="H2764" s="12"/>
      <c r="I2764" s="12"/>
      <c r="J2764" s="13"/>
      <c r="K2764" s="13"/>
      <c r="L2764" s="13"/>
      <c r="M2764" s="13"/>
      <c r="N2764" s="13"/>
      <c r="O2764" s="13"/>
      <c r="P2764" s="13"/>
      <c r="Q2764" s="14"/>
      <c r="R2764" s="14"/>
      <c r="S2764" s="14"/>
      <c r="T2764" s="14"/>
      <c r="U2764" s="14"/>
      <c r="V2764" s="14"/>
      <c r="W2764" s="14"/>
      <c r="X2764" s="14"/>
      <c r="Y2764" s="15">
        <f>ROUND(931.2,2)</f>
        <v>931.2</v>
      </c>
      <c r="Z2764" s="15"/>
      <c r="AA2764" s="15"/>
      <c r="AB2764" s="15"/>
      <c r="AC2764" s="15"/>
      <c r="AD2764" s="15"/>
      <c r="AE2764" s="15">
        <f>ROUND(0,2)</f>
        <v>0</v>
      </c>
      <c r="AF2764" s="15"/>
      <c r="AG2764" s="15"/>
      <c r="AH2764" s="15"/>
      <c r="AI2764" s="15"/>
      <c r="AJ2764" s="15"/>
      <c r="AK2764" s="16"/>
    </row>
    <row r="2765" spans="1:37" x14ac:dyDescent="0.25">
      <c r="A2765" s="11"/>
      <c r="B2765" s="12"/>
      <c r="C2765" s="12"/>
      <c r="D2765" s="12"/>
      <c r="E2765" s="12"/>
      <c r="F2765" s="12"/>
      <c r="G2765" s="12"/>
      <c r="H2765" s="12"/>
      <c r="I2765" s="12"/>
      <c r="J2765" s="12"/>
      <c r="K2765" s="12"/>
      <c r="L2765" s="12"/>
      <c r="M2765" s="12"/>
      <c r="N2765" s="12"/>
      <c r="O2765" s="12"/>
      <c r="P2765" s="12"/>
      <c r="Q2765" s="14" t="s">
        <v>64</v>
      </c>
      <c r="R2765" s="14"/>
      <c r="S2765" s="14"/>
      <c r="T2765" s="14"/>
      <c r="U2765" s="14"/>
      <c r="V2765" s="14"/>
      <c r="W2765" s="14"/>
      <c r="X2765" s="14"/>
      <c r="Y2765" s="12"/>
      <c r="Z2765" s="12"/>
      <c r="AA2765" s="12"/>
      <c r="AB2765" s="12"/>
      <c r="AC2765" s="12"/>
      <c r="AD2765" s="12"/>
      <c r="AE2765" s="12"/>
      <c r="AF2765" s="12"/>
      <c r="AG2765" s="12"/>
      <c r="AH2765" s="12"/>
      <c r="AI2765" s="12"/>
      <c r="AJ2765" s="12"/>
      <c r="AK2765" s="24"/>
    </row>
    <row r="2766" spans="1:37" x14ac:dyDescent="0.25">
      <c r="A2766" s="2"/>
      <c r="B2766" s="3"/>
      <c r="C2766" s="3"/>
      <c r="D2766" s="3"/>
      <c r="E2766" s="3"/>
      <c r="F2766" s="3"/>
      <c r="G2766" s="3"/>
      <c r="H2766" s="3"/>
      <c r="I2766" s="4"/>
      <c r="J2766" s="5"/>
      <c r="K2766" s="6"/>
      <c r="L2766" s="6"/>
      <c r="M2766" s="6"/>
      <c r="N2766" s="6"/>
      <c r="O2766" s="6"/>
      <c r="P2766" s="7"/>
      <c r="Q2766" s="2"/>
      <c r="R2766" s="3"/>
      <c r="S2766" s="3"/>
      <c r="T2766" s="3"/>
      <c r="U2766" s="3"/>
      <c r="V2766" s="3"/>
      <c r="W2766" s="3"/>
      <c r="X2766" s="4"/>
      <c r="Y2766" s="8">
        <f>ROUND(951.6,2)</f>
        <v>951.6</v>
      </c>
      <c r="Z2766" s="9"/>
      <c r="AA2766" s="9"/>
      <c r="AB2766" s="9"/>
      <c r="AC2766" s="9"/>
      <c r="AD2766" s="10"/>
      <c r="AE2766" s="8">
        <f>ROUND(0,2)</f>
        <v>0</v>
      </c>
      <c r="AF2766" s="9"/>
      <c r="AG2766" s="9"/>
      <c r="AH2766" s="9"/>
      <c r="AI2766" s="9"/>
      <c r="AJ2766" s="9"/>
      <c r="AK2766" s="10"/>
    </row>
    <row r="2767" spans="1:37" x14ac:dyDescent="0.25">
      <c r="A2767" s="11"/>
      <c r="B2767" s="12"/>
      <c r="C2767" s="12"/>
      <c r="D2767" s="12"/>
      <c r="E2767" s="12"/>
      <c r="F2767" s="12"/>
      <c r="G2767" s="12"/>
      <c r="H2767" s="12"/>
      <c r="I2767" s="12"/>
      <c r="J2767" s="13"/>
      <c r="K2767" s="13"/>
      <c r="L2767" s="13"/>
      <c r="M2767" s="13"/>
      <c r="N2767" s="13"/>
      <c r="O2767" s="13"/>
      <c r="P2767" s="13"/>
      <c r="Q2767" s="14"/>
      <c r="R2767" s="14"/>
      <c r="S2767" s="14"/>
      <c r="T2767" s="14"/>
      <c r="U2767" s="14"/>
      <c r="V2767" s="14"/>
      <c r="W2767" s="14"/>
      <c r="X2767" s="14"/>
      <c r="Y2767" s="15">
        <f>ROUND(951.6,2)</f>
        <v>951.6</v>
      </c>
      <c r="Z2767" s="15"/>
      <c r="AA2767" s="15"/>
      <c r="AB2767" s="15"/>
      <c r="AC2767" s="15"/>
      <c r="AD2767" s="15"/>
      <c r="AE2767" s="15">
        <f>ROUND(0,2)</f>
        <v>0</v>
      </c>
      <c r="AF2767" s="15"/>
      <c r="AG2767" s="15"/>
      <c r="AH2767" s="15"/>
      <c r="AI2767" s="15"/>
      <c r="AJ2767" s="15"/>
      <c r="AK2767" s="16"/>
    </row>
    <row r="2768" spans="1:37" x14ac:dyDescent="0.25">
      <c r="A2768" s="11"/>
      <c r="B2768" s="12"/>
      <c r="C2768" s="12"/>
      <c r="D2768" s="12"/>
      <c r="E2768" s="12"/>
      <c r="F2768" s="12"/>
      <c r="G2768" s="12"/>
      <c r="H2768" s="12"/>
      <c r="I2768" s="12"/>
      <c r="J2768" s="12"/>
      <c r="K2768" s="12"/>
      <c r="L2768" s="12"/>
      <c r="M2768" s="12"/>
      <c r="N2768" s="12"/>
      <c r="O2768" s="12"/>
      <c r="P2768" s="12"/>
      <c r="Q2768" s="14" t="s">
        <v>65</v>
      </c>
      <c r="R2768" s="14"/>
      <c r="S2768" s="14"/>
      <c r="T2768" s="14"/>
      <c r="U2768" s="14"/>
      <c r="V2768" s="14"/>
      <c r="W2768" s="14"/>
      <c r="X2768" s="14"/>
      <c r="Y2768" s="12"/>
      <c r="Z2768" s="12"/>
      <c r="AA2768" s="12"/>
      <c r="AB2768" s="12"/>
      <c r="AC2768" s="12"/>
      <c r="AD2768" s="12"/>
      <c r="AE2768" s="12"/>
      <c r="AF2768" s="12"/>
      <c r="AG2768" s="12"/>
      <c r="AH2768" s="12"/>
      <c r="AI2768" s="12"/>
      <c r="AJ2768" s="12"/>
      <c r="AK2768" s="24"/>
    </row>
    <row r="2769" spans="1:37" x14ac:dyDescent="0.25">
      <c r="A2769" s="2"/>
      <c r="B2769" s="3"/>
      <c r="C2769" s="3"/>
      <c r="D2769" s="3"/>
      <c r="E2769" s="3"/>
      <c r="F2769" s="3"/>
      <c r="G2769" s="3"/>
      <c r="H2769" s="3"/>
      <c r="I2769" s="4"/>
      <c r="J2769" s="5"/>
      <c r="K2769" s="6"/>
      <c r="L2769" s="6"/>
      <c r="M2769" s="6"/>
      <c r="N2769" s="6"/>
      <c r="O2769" s="6"/>
      <c r="P2769" s="7"/>
      <c r="Q2769" s="2"/>
      <c r="R2769" s="3"/>
      <c r="S2769" s="3"/>
      <c r="T2769" s="3"/>
      <c r="U2769" s="3"/>
      <c r="V2769" s="3"/>
      <c r="W2769" s="3"/>
      <c r="X2769" s="4"/>
      <c r="Y2769" s="8">
        <f>ROUND(1036.8,2)</f>
        <v>1036.8</v>
      </c>
      <c r="Z2769" s="9"/>
      <c r="AA2769" s="9"/>
      <c r="AB2769" s="9"/>
      <c r="AC2769" s="9"/>
      <c r="AD2769" s="10"/>
      <c r="AE2769" s="8">
        <f>ROUND(0,2)</f>
        <v>0</v>
      </c>
      <c r="AF2769" s="9"/>
      <c r="AG2769" s="9"/>
      <c r="AH2769" s="9"/>
      <c r="AI2769" s="9"/>
      <c r="AJ2769" s="9"/>
      <c r="AK2769" s="10"/>
    </row>
    <row r="2770" spans="1:37" x14ac:dyDescent="0.25">
      <c r="A2770" s="11"/>
      <c r="B2770" s="12"/>
      <c r="C2770" s="12"/>
      <c r="D2770" s="12"/>
      <c r="E2770" s="12"/>
      <c r="F2770" s="12"/>
      <c r="G2770" s="12"/>
      <c r="H2770" s="12"/>
      <c r="I2770" s="12"/>
      <c r="J2770" s="13"/>
      <c r="K2770" s="13"/>
      <c r="L2770" s="13"/>
      <c r="M2770" s="13"/>
      <c r="N2770" s="13"/>
      <c r="O2770" s="13"/>
      <c r="P2770" s="13"/>
      <c r="Q2770" s="14"/>
      <c r="R2770" s="14"/>
      <c r="S2770" s="14"/>
      <c r="T2770" s="14"/>
      <c r="U2770" s="14"/>
      <c r="V2770" s="14"/>
      <c r="W2770" s="14"/>
      <c r="X2770" s="14"/>
      <c r="Y2770" s="15">
        <f>ROUND(1036.8,2)</f>
        <v>1036.8</v>
      </c>
      <c r="Z2770" s="15"/>
      <c r="AA2770" s="15"/>
      <c r="AB2770" s="15"/>
      <c r="AC2770" s="15"/>
      <c r="AD2770" s="15"/>
      <c r="AE2770" s="15">
        <f>ROUND(0,2)</f>
        <v>0</v>
      </c>
      <c r="AF2770" s="15"/>
      <c r="AG2770" s="15"/>
      <c r="AH2770" s="15"/>
      <c r="AI2770" s="15"/>
      <c r="AJ2770" s="15"/>
      <c r="AK2770" s="16"/>
    </row>
    <row r="2771" spans="1:37" x14ac:dyDescent="0.25">
      <c r="A2771" s="11"/>
      <c r="B2771" s="12"/>
      <c r="C2771" s="12"/>
      <c r="D2771" s="12"/>
      <c r="E2771" s="12"/>
      <c r="F2771" s="12"/>
      <c r="G2771" s="12"/>
      <c r="H2771" s="12"/>
      <c r="I2771" s="12"/>
      <c r="J2771" s="12"/>
      <c r="K2771" s="12"/>
      <c r="L2771" s="12"/>
      <c r="M2771" s="12"/>
      <c r="N2771" s="12"/>
      <c r="O2771" s="12"/>
      <c r="P2771" s="12"/>
      <c r="Q2771" s="14" t="s">
        <v>66</v>
      </c>
      <c r="R2771" s="14"/>
      <c r="S2771" s="14"/>
      <c r="T2771" s="14"/>
      <c r="U2771" s="14"/>
      <c r="V2771" s="14"/>
      <c r="W2771" s="14"/>
      <c r="X2771" s="14"/>
      <c r="Y2771" s="12"/>
      <c r="Z2771" s="12"/>
      <c r="AA2771" s="12"/>
      <c r="AB2771" s="12"/>
      <c r="AC2771" s="12"/>
      <c r="AD2771" s="12"/>
      <c r="AE2771" s="12"/>
      <c r="AF2771" s="12"/>
      <c r="AG2771" s="12"/>
      <c r="AH2771" s="12"/>
      <c r="AI2771" s="12"/>
      <c r="AJ2771" s="12"/>
      <c r="AK2771" s="24"/>
    </row>
    <row r="2772" spans="1:37" x14ac:dyDescent="0.25">
      <c r="A2772" s="2"/>
      <c r="B2772" s="3"/>
      <c r="C2772" s="3"/>
      <c r="D2772" s="3"/>
      <c r="E2772" s="3"/>
      <c r="F2772" s="3"/>
      <c r="G2772" s="3"/>
      <c r="H2772" s="3"/>
      <c r="I2772" s="4"/>
      <c r="J2772" s="5"/>
      <c r="K2772" s="6"/>
      <c r="L2772" s="6"/>
      <c r="M2772" s="6"/>
      <c r="N2772" s="6"/>
      <c r="O2772" s="6"/>
      <c r="P2772" s="7"/>
      <c r="Q2772" s="2"/>
      <c r="R2772" s="3"/>
      <c r="S2772" s="3"/>
      <c r="T2772" s="3"/>
      <c r="U2772" s="3"/>
      <c r="V2772" s="3"/>
      <c r="W2772" s="3"/>
      <c r="X2772" s="4"/>
      <c r="Y2772" s="8">
        <f>ROUND(980,2)</f>
        <v>980</v>
      </c>
      <c r="Z2772" s="9"/>
      <c r="AA2772" s="9"/>
      <c r="AB2772" s="9"/>
      <c r="AC2772" s="9"/>
      <c r="AD2772" s="10"/>
      <c r="AE2772" s="8">
        <f>ROUND(0,2)</f>
        <v>0</v>
      </c>
      <c r="AF2772" s="9"/>
      <c r="AG2772" s="9"/>
      <c r="AH2772" s="9"/>
      <c r="AI2772" s="9"/>
      <c r="AJ2772" s="9"/>
      <c r="AK2772" s="10"/>
    </row>
    <row r="2773" spans="1:37" x14ac:dyDescent="0.25">
      <c r="A2773" s="11"/>
      <c r="B2773" s="12"/>
      <c r="C2773" s="12"/>
      <c r="D2773" s="12"/>
      <c r="E2773" s="12"/>
      <c r="F2773" s="12"/>
      <c r="G2773" s="12"/>
      <c r="H2773" s="12"/>
      <c r="I2773" s="12"/>
      <c r="J2773" s="13"/>
      <c r="K2773" s="13"/>
      <c r="L2773" s="13"/>
      <c r="M2773" s="13"/>
      <c r="N2773" s="13"/>
      <c r="O2773" s="13"/>
      <c r="P2773" s="13"/>
      <c r="Q2773" s="14"/>
      <c r="R2773" s="14"/>
      <c r="S2773" s="14"/>
      <c r="T2773" s="14"/>
      <c r="U2773" s="14"/>
      <c r="V2773" s="14"/>
      <c r="W2773" s="14"/>
      <c r="X2773" s="14"/>
      <c r="Y2773" s="15">
        <f>ROUND(980,2)</f>
        <v>980</v>
      </c>
      <c r="Z2773" s="15"/>
      <c r="AA2773" s="15"/>
      <c r="AB2773" s="15"/>
      <c r="AC2773" s="15"/>
      <c r="AD2773" s="15"/>
      <c r="AE2773" s="15">
        <f>ROUND(0,2)</f>
        <v>0</v>
      </c>
      <c r="AF2773" s="15"/>
      <c r="AG2773" s="15"/>
      <c r="AH2773" s="15"/>
      <c r="AI2773" s="15"/>
      <c r="AJ2773" s="15"/>
      <c r="AK2773" s="16"/>
    </row>
    <row r="2774" spans="1:37" x14ac:dyDescent="0.25">
      <c r="A2774" s="11"/>
      <c r="B2774" s="12"/>
      <c r="C2774" s="12"/>
      <c r="D2774" s="12"/>
      <c r="E2774" s="12"/>
      <c r="F2774" s="12"/>
      <c r="G2774" s="12"/>
      <c r="H2774" s="12"/>
      <c r="I2774" s="12"/>
      <c r="J2774" s="12"/>
      <c r="K2774" s="12"/>
      <c r="L2774" s="12"/>
      <c r="M2774" s="12"/>
      <c r="N2774" s="12"/>
      <c r="O2774" s="12"/>
      <c r="P2774" s="12"/>
      <c r="Q2774" s="14" t="s">
        <v>67</v>
      </c>
      <c r="R2774" s="14"/>
      <c r="S2774" s="14"/>
      <c r="T2774" s="14"/>
      <c r="U2774" s="14"/>
      <c r="V2774" s="14"/>
      <c r="W2774" s="14"/>
      <c r="X2774" s="14"/>
      <c r="Y2774" s="12"/>
      <c r="Z2774" s="12"/>
      <c r="AA2774" s="12"/>
      <c r="AB2774" s="12"/>
      <c r="AC2774" s="12"/>
      <c r="AD2774" s="12"/>
      <c r="AE2774" s="12"/>
      <c r="AF2774" s="12"/>
      <c r="AG2774" s="12"/>
      <c r="AH2774" s="12"/>
      <c r="AI2774" s="12"/>
      <c r="AJ2774" s="12"/>
      <c r="AK2774" s="24"/>
    </row>
    <row r="2775" spans="1:37" x14ac:dyDescent="0.25">
      <c r="A2775" s="2"/>
      <c r="B2775" s="3"/>
      <c r="C2775" s="3"/>
      <c r="D2775" s="3"/>
      <c r="E2775" s="3"/>
      <c r="F2775" s="3"/>
      <c r="G2775" s="3"/>
      <c r="H2775" s="3"/>
      <c r="I2775" s="4"/>
      <c r="J2775" s="5"/>
      <c r="K2775" s="6"/>
      <c r="L2775" s="6"/>
      <c r="M2775" s="6"/>
      <c r="N2775" s="6"/>
      <c r="O2775" s="6"/>
      <c r="P2775" s="7"/>
      <c r="Q2775" s="2"/>
      <c r="R2775" s="3"/>
      <c r="S2775" s="3"/>
      <c r="T2775" s="3"/>
      <c r="U2775" s="3"/>
      <c r="V2775" s="3"/>
      <c r="W2775" s="3"/>
      <c r="X2775" s="4"/>
      <c r="Y2775" s="8">
        <f>ROUND(959.2,2)</f>
        <v>959.2</v>
      </c>
      <c r="Z2775" s="9"/>
      <c r="AA2775" s="9"/>
      <c r="AB2775" s="9"/>
      <c r="AC2775" s="9"/>
      <c r="AD2775" s="10"/>
      <c r="AE2775" s="8">
        <f>ROUND(0,2)</f>
        <v>0</v>
      </c>
      <c r="AF2775" s="9"/>
      <c r="AG2775" s="9"/>
      <c r="AH2775" s="9"/>
      <c r="AI2775" s="9"/>
      <c r="AJ2775" s="9"/>
      <c r="AK2775" s="10"/>
    </row>
    <row r="2776" spans="1:37" x14ac:dyDescent="0.25">
      <c r="A2776" s="11"/>
      <c r="B2776" s="12"/>
      <c r="C2776" s="12"/>
      <c r="D2776" s="12"/>
      <c r="E2776" s="12"/>
      <c r="F2776" s="12"/>
      <c r="G2776" s="12"/>
      <c r="H2776" s="12"/>
      <c r="I2776" s="12"/>
      <c r="J2776" s="13"/>
      <c r="K2776" s="13"/>
      <c r="L2776" s="13"/>
      <c r="M2776" s="13"/>
      <c r="N2776" s="13"/>
      <c r="O2776" s="13"/>
      <c r="P2776" s="13"/>
      <c r="Q2776" s="14"/>
      <c r="R2776" s="14"/>
      <c r="S2776" s="14"/>
      <c r="T2776" s="14"/>
      <c r="U2776" s="14"/>
      <c r="V2776" s="14"/>
      <c r="W2776" s="14"/>
      <c r="X2776" s="14"/>
      <c r="Y2776" s="15">
        <f>ROUND(959.2,2)</f>
        <v>959.2</v>
      </c>
      <c r="Z2776" s="15"/>
      <c r="AA2776" s="15"/>
      <c r="AB2776" s="15"/>
      <c r="AC2776" s="15"/>
      <c r="AD2776" s="15"/>
      <c r="AE2776" s="15">
        <f>ROUND(0,2)</f>
        <v>0</v>
      </c>
      <c r="AF2776" s="15"/>
      <c r="AG2776" s="15"/>
      <c r="AH2776" s="15"/>
      <c r="AI2776" s="15"/>
      <c r="AJ2776" s="15"/>
      <c r="AK2776" s="16"/>
    </row>
    <row r="2777" spans="1:37" x14ac:dyDescent="0.25">
      <c r="A2777" s="11"/>
      <c r="B2777" s="12"/>
      <c r="C2777" s="12"/>
      <c r="D2777" s="12"/>
      <c r="E2777" s="12"/>
      <c r="F2777" s="12"/>
      <c r="G2777" s="12"/>
      <c r="H2777" s="12"/>
      <c r="I2777" s="12"/>
      <c r="J2777" s="12"/>
      <c r="K2777" s="12"/>
      <c r="L2777" s="12"/>
      <c r="M2777" s="12"/>
      <c r="N2777" s="12"/>
      <c r="O2777" s="12"/>
      <c r="P2777" s="12"/>
      <c r="Q2777" s="14" t="s">
        <v>68</v>
      </c>
      <c r="R2777" s="14"/>
      <c r="S2777" s="14"/>
      <c r="T2777" s="14"/>
      <c r="U2777" s="14"/>
      <c r="V2777" s="14"/>
      <c r="W2777" s="14"/>
      <c r="X2777" s="14"/>
      <c r="Y2777" s="12"/>
      <c r="Z2777" s="12"/>
      <c r="AA2777" s="12"/>
      <c r="AB2777" s="12"/>
      <c r="AC2777" s="12"/>
      <c r="AD2777" s="12"/>
      <c r="AE2777" s="12"/>
      <c r="AF2777" s="12"/>
      <c r="AG2777" s="12"/>
      <c r="AH2777" s="12"/>
      <c r="AI2777" s="12"/>
      <c r="AJ2777" s="12"/>
      <c r="AK2777" s="24"/>
    </row>
    <row r="2778" spans="1:37" x14ac:dyDescent="0.25">
      <c r="A2778" s="2"/>
      <c r="B2778" s="3"/>
      <c r="C2778" s="3"/>
      <c r="D2778" s="3"/>
      <c r="E2778" s="3"/>
      <c r="F2778" s="3"/>
      <c r="G2778" s="3"/>
      <c r="H2778" s="3"/>
      <c r="I2778" s="4"/>
      <c r="J2778" s="5"/>
      <c r="K2778" s="6"/>
      <c r="L2778" s="6"/>
      <c r="M2778" s="6"/>
      <c r="N2778" s="6"/>
      <c r="O2778" s="6"/>
      <c r="P2778" s="7"/>
      <c r="Q2778" s="2"/>
      <c r="R2778" s="3"/>
      <c r="S2778" s="3"/>
      <c r="T2778" s="3"/>
      <c r="U2778" s="3"/>
      <c r="V2778" s="3"/>
      <c r="W2778" s="3"/>
      <c r="X2778" s="4"/>
      <c r="Y2778" s="8">
        <f>ROUND(959.2,2)</f>
        <v>959.2</v>
      </c>
      <c r="Z2778" s="9"/>
      <c r="AA2778" s="9"/>
      <c r="AB2778" s="9"/>
      <c r="AC2778" s="9"/>
      <c r="AD2778" s="10"/>
      <c r="AE2778" s="8">
        <f>ROUND(0,2)</f>
        <v>0</v>
      </c>
      <c r="AF2778" s="9"/>
      <c r="AG2778" s="9"/>
      <c r="AH2778" s="9"/>
      <c r="AI2778" s="9"/>
      <c r="AJ2778" s="9"/>
      <c r="AK2778" s="10"/>
    </row>
    <row r="2779" spans="1:37" x14ac:dyDescent="0.25">
      <c r="A2779" s="11"/>
      <c r="B2779" s="12"/>
      <c r="C2779" s="12"/>
      <c r="D2779" s="12"/>
      <c r="E2779" s="12"/>
      <c r="F2779" s="12"/>
      <c r="G2779" s="12"/>
      <c r="H2779" s="12"/>
      <c r="I2779" s="12"/>
      <c r="J2779" s="13"/>
      <c r="K2779" s="13"/>
      <c r="L2779" s="13"/>
      <c r="M2779" s="13"/>
      <c r="N2779" s="13"/>
      <c r="O2779" s="13"/>
      <c r="P2779" s="13"/>
      <c r="Q2779" s="14"/>
      <c r="R2779" s="14"/>
      <c r="S2779" s="14"/>
      <c r="T2779" s="14"/>
      <c r="U2779" s="14"/>
      <c r="V2779" s="14"/>
      <c r="W2779" s="14"/>
      <c r="X2779" s="14"/>
      <c r="Y2779" s="15">
        <f>ROUND(959.2,2)</f>
        <v>959.2</v>
      </c>
      <c r="Z2779" s="15"/>
      <c r="AA2779" s="15"/>
      <c r="AB2779" s="15"/>
      <c r="AC2779" s="15"/>
      <c r="AD2779" s="15"/>
      <c r="AE2779" s="15">
        <f>ROUND(0,2)</f>
        <v>0</v>
      </c>
      <c r="AF2779" s="15"/>
      <c r="AG2779" s="15"/>
      <c r="AH2779" s="15"/>
      <c r="AI2779" s="15"/>
      <c r="AJ2779" s="15"/>
      <c r="AK2779" s="16"/>
    </row>
    <row r="2780" spans="1:37" x14ac:dyDescent="0.25">
      <c r="A2780" s="11"/>
      <c r="B2780" s="12"/>
      <c r="C2780" s="12"/>
      <c r="D2780" s="12"/>
      <c r="E2780" s="12"/>
      <c r="F2780" s="12"/>
      <c r="G2780" s="12"/>
      <c r="H2780" s="12"/>
      <c r="I2780" s="12"/>
      <c r="J2780" s="12"/>
      <c r="K2780" s="12"/>
      <c r="L2780" s="12"/>
      <c r="M2780" s="12"/>
      <c r="N2780" s="12"/>
      <c r="O2780" s="12"/>
      <c r="P2780" s="12"/>
      <c r="Q2780" s="14" t="s">
        <v>69</v>
      </c>
      <c r="R2780" s="14"/>
      <c r="S2780" s="14"/>
      <c r="T2780" s="14"/>
      <c r="U2780" s="14"/>
      <c r="V2780" s="14"/>
      <c r="W2780" s="14"/>
      <c r="X2780" s="14"/>
      <c r="Y2780" s="12"/>
      <c r="Z2780" s="12"/>
      <c r="AA2780" s="12"/>
      <c r="AB2780" s="12"/>
      <c r="AC2780" s="12"/>
      <c r="AD2780" s="12"/>
      <c r="AE2780" s="12"/>
      <c r="AF2780" s="12"/>
      <c r="AG2780" s="12"/>
      <c r="AH2780" s="12"/>
      <c r="AI2780" s="12"/>
      <c r="AJ2780" s="12"/>
      <c r="AK2780" s="24"/>
    </row>
    <row r="2781" spans="1:37" x14ac:dyDescent="0.25">
      <c r="A2781" s="2"/>
      <c r="B2781" s="3"/>
      <c r="C2781" s="3"/>
      <c r="D2781" s="3"/>
      <c r="E2781" s="3"/>
      <c r="F2781" s="3"/>
      <c r="G2781" s="3"/>
      <c r="H2781" s="3"/>
      <c r="I2781" s="4"/>
      <c r="J2781" s="5"/>
      <c r="K2781" s="6"/>
      <c r="L2781" s="6"/>
      <c r="M2781" s="6"/>
      <c r="N2781" s="6"/>
      <c r="O2781" s="6"/>
      <c r="P2781" s="7"/>
      <c r="Q2781" s="2"/>
      <c r="R2781" s="3"/>
      <c r="S2781" s="3"/>
      <c r="T2781" s="3"/>
      <c r="U2781" s="3"/>
      <c r="V2781" s="3"/>
      <c r="W2781" s="3"/>
      <c r="X2781" s="4"/>
      <c r="Y2781" s="8">
        <f>ROUND(959.2,2)</f>
        <v>959.2</v>
      </c>
      <c r="Z2781" s="9"/>
      <c r="AA2781" s="9"/>
      <c r="AB2781" s="9"/>
      <c r="AC2781" s="9"/>
      <c r="AD2781" s="10"/>
      <c r="AE2781" s="8">
        <f>ROUND(0,2)</f>
        <v>0</v>
      </c>
      <c r="AF2781" s="9"/>
      <c r="AG2781" s="9"/>
      <c r="AH2781" s="9"/>
      <c r="AI2781" s="9"/>
      <c r="AJ2781" s="9"/>
      <c r="AK2781" s="10"/>
    </row>
    <row r="2782" spans="1:37" x14ac:dyDescent="0.25">
      <c r="A2782" s="11"/>
      <c r="B2782" s="12"/>
      <c r="C2782" s="12"/>
      <c r="D2782" s="12"/>
      <c r="E2782" s="12"/>
      <c r="F2782" s="12"/>
      <c r="G2782" s="12"/>
      <c r="H2782" s="12"/>
      <c r="I2782" s="12"/>
      <c r="J2782" s="13"/>
      <c r="K2782" s="13"/>
      <c r="L2782" s="13"/>
      <c r="M2782" s="13"/>
      <c r="N2782" s="13"/>
      <c r="O2782" s="13"/>
      <c r="P2782" s="13"/>
      <c r="Q2782" s="14"/>
      <c r="R2782" s="14"/>
      <c r="S2782" s="14"/>
      <c r="T2782" s="14"/>
      <c r="U2782" s="14"/>
      <c r="V2782" s="14"/>
      <c r="W2782" s="14"/>
      <c r="X2782" s="14"/>
      <c r="Y2782" s="15">
        <f>ROUND(959.2,2)</f>
        <v>959.2</v>
      </c>
      <c r="Z2782" s="15"/>
      <c r="AA2782" s="15"/>
      <c r="AB2782" s="15"/>
      <c r="AC2782" s="15"/>
      <c r="AD2782" s="15"/>
      <c r="AE2782" s="15">
        <f>ROUND(0,2)</f>
        <v>0</v>
      </c>
      <c r="AF2782" s="15"/>
      <c r="AG2782" s="15"/>
      <c r="AH2782" s="15"/>
      <c r="AI2782" s="15"/>
      <c r="AJ2782" s="15"/>
      <c r="AK2782" s="16"/>
    </row>
    <row r="2783" spans="1:37" x14ac:dyDescent="0.25">
      <c r="A2783" s="11"/>
      <c r="B2783" s="12"/>
      <c r="C2783" s="12"/>
      <c r="D2783" s="12"/>
      <c r="E2783" s="12"/>
      <c r="F2783" s="12"/>
      <c r="G2783" s="12"/>
      <c r="H2783" s="12"/>
      <c r="I2783" s="12"/>
      <c r="J2783" s="12"/>
      <c r="K2783" s="12"/>
      <c r="L2783" s="12"/>
      <c r="M2783" s="12"/>
      <c r="N2783" s="12"/>
      <c r="O2783" s="12"/>
      <c r="P2783" s="12"/>
      <c r="Q2783" s="14" t="s">
        <v>70</v>
      </c>
      <c r="R2783" s="14"/>
      <c r="S2783" s="14"/>
      <c r="T2783" s="14"/>
      <c r="U2783" s="14"/>
      <c r="V2783" s="14"/>
      <c r="W2783" s="14"/>
      <c r="X2783" s="14"/>
      <c r="Y2783" s="12"/>
      <c r="Z2783" s="12"/>
      <c r="AA2783" s="12"/>
      <c r="AB2783" s="12"/>
      <c r="AC2783" s="12"/>
      <c r="AD2783" s="12"/>
      <c r="AE2783" s="12"/>
      <c r="AF2783" s="12"/>
      <c r="AG2783" s="12"/>
      <c r="AH2783" s="12"/>
      <c r="AI2783" s="12"/>
      <c r="AJ2783" s="12"/>
      <c r="AK2783" s="24"/>
    </row>
    <row r="2784" spans="1:37" x14ac:dyDescent="0.25">
      <c r="A2784" s="2"/>
      <c r="B2784" s="3"/>
      <c r="C2784" s="3"/>
      <c r="D2784" s="3"/>
      <c r="E2784" s="3"/>
      <c r="F2784" s="3"/>
      <c r="G2784" s="3"/>
      <c r="H2784" s="3"/>
      <c r="I2784" s="4"/>
      <c r="J2784" s="5"/>
      <c r="K2784" s="6"/>
      <c r="L2784" s="6"/>
      <c r="M2784" s="6"/>
      <c r="N2784" s="6"/>
      <c r="O2784" s="6"/>
      <c r="P2784" s="7"/>
      <c r="Q2784" s="2"/>
      <c r="R2784" s="3"/>
      <c r="S2784" s="3"/>
      <c r="T2784" s="3"/>
      <c r="U2784" s="3"/>
      <c r="V2784" s="3"/>
      <c r="W2784" s="3"/>
      <c r="X2784" s="4"/>
      <c r="Y2784" s="8">
        <f>ROUND(959.2,2)</f>
        <v>959.2</v>
      </c>
      <c r="Z2784" s="9"/>
      <c r="AA2784" s="9"/>
      <c r="AB2784" s="9"/>
      <c r="AC2784" s="9"/>
      <c r="AD2784" s="10"/>
      <c r="AE2784" s="8">
        <f>ROUND(0,2)</f>
        <v>0</v>
      </c>
      <c r="AF2784" s="9"/>
      <c r="AG2784" s="9"/>
      <c r="AH2784" s="9"/>
      <c r="AI2784" s="9"/>
      <c r="AJ2784" s="9"/>
      <c r="AK2784" s="10"/>
    </row>
    <row r="2785" spans="1:37" x14ac:dyDescent="0.25">
      <c r="A2785" s="11"/>
      <c r="B2785" s="12"/>
      <c r="C2785" s="12"/>
      <c r="D2785" s="12"/>
      <c r="E2785" s="12"/>
      <c r="F2785" s="12"/>
      <c r="G2785" s="12"/>
      <c r="H2785" s="12"/>
      <c r="I2785" s="12"/>
      <c r="J2785" s="13"/>
      <c r="K2785" s="13"/>
      <c r="L2785" s="13"/>
      <c r="M2785" s="13"/>
      <c r="N2785" s="13"/>
      <c r="O2785" s="13"/>
      <c r="P2785" s="13"/>
      <c r="Q2785" s="14"/>
      <c r="R2785" s="14"/>
      <c r="S2785" s="14"/>
      <c r="T2785" s="14"/>
      <c r="U2785" s="14"/>
      <c r="V2785" s="14"/>
      <c r="W2785" s="14"/>
      <c r="X2785" s="14"/>
      <c r="Y2785" s="15">
        <f>ROUND(959.2,2)</f>
        <v>959.2</v>
      </c>
      <c r="Z2785" s="15"/>
      <c r="AA2785" s="15"/>
      <c r="AB2785" s="15"/>
      <c r="AC2785" s="15"/>
      <c r="AD2785" s="15"/>
      <c r="AE2785" s="15">
        <f>ROUND(0,2)</f>
        <v>0</v>
      </c>
      <c r="AF2785" s="15"/>
      <c r="AG2785" s="15"/>
      <c r="AH2785" s="15"/>
      <c r="AI2785" s="15"/>
      <c r="AJ2785" s="15"/>
      <c r="AK2785" s="16"/>
    </row>
    <row r="2786" spans="1:37" x14ac:dyDescent="0.25">
      <c r="A2786" s="11"/>
      <c r="B2786" s="12"/>
      <c r="C2786" s="12"/>
      <c r="D2786" s="12"/>
      <c r="E2786" s="12"/>
      <c r="F2786" s="12"/>
      <c r="G2786" s="12"/>
      <c r="H2786" s="12"/>
      <c r="I2786" s="12"/>
      <c r="J2786" s="12"/>
      <c r="K2786" s="12"/>
      <c r="L2786" s="12"/>
      <c r="M2786" s="12"/>
      <c r="N2786" s="12"/>
      <c r="O2786" s="12"/>
      <c r="P2786" s="12"/>
      <c r="Q2786" s="14" t="s">
        <v>71</v>
      </c>
      <c r="R2786" s="14"/>
      <c r="S2786" s="14"/>
      <c r="T2786" s="14"/>
      <c r="U2786" s="14"/>
      <c r="V2786" s="14"/>
      <c r="W2786" s="14"/>
      <c r="X2786" s="14"/>
      <c r="Y2786" s="12"/>
      <c r="Z2786" s="12"/>
      <c r="AA2786" s="12"/>
      <c r="AB2786" s="12"/>
      <c r="AC2786" s="12"/>
      <c r="AD2786" s="12"/>
      <c r="AE2786" s="12"/>
      <c r="AF2786" s="12"/>
      <c r="AG2786" s="12"/>
      <c r="AH2786" s="12"/>
      <c r="AI2786" s="12"/>
      <c r="AJ2786" s="12"/>
      <c r="AK2786" s="24"/>
    </row>
    <row r="2787" spans="1:37" x14ac:dyDescent="0.25">
      <c r="A2787" s="2"/>
      <c r="B2787" s="3"/>
      <c r="C2787" s="3"/>
      <c r="D2787" s="3"/>
      <c r="E2787" s="3"/>
      <c r="F2787" s="3"/>
      <c r="G2787" s="3"/>
      <c r="H2787" s="3"/>
      <c r="I2787" s="4"/>
      <c r="J2787" s="5"/>
      <c r="K2787" s="6"/>
      <c r="L2787" s="6"/>
      <c r="M2787" s="6"/>
      <c r="N2787" s="6"/>
      <c r="O2787" s="6"/>
      <c r="P2787" s="7"/>
      <c r="Q2787" s="2"/>
      <c r="R2787" s="3"/>
      <c r="S2787" s="3"/>
      <c r="T2787" s="3"/>
      <c r="U2787" s="3"/>
      <c r="V2787" s="3"/>
      <c r="W2787" s="3"/>
      <c r="X2787" s="4"/>
      <c r="Y2787" s="8">
        <f>ROUND(1036.8,2)</f>
        <v>1036.8</v>
      </c>
      <c r="Z2787" s="9"/>
      <c r="AA2787" s="9"/>
      <c r="AB2787" s="9"/>
      <c r="AC2787" s="9"/>
      <c r="AD2787" s="10"/>
      <c r="AE2787" s="8">
        <f>ROUND(0,2)</f>
        <v>0</v>
      </c>
      <c r="AF2787" s="9"/>
      <c r="AG2787" s="9"/>
      <c r="AH2787" s="9"/>
      <c r="AI2787" s="9"/>
      <c r="AJ2787" s="9"/>
      <c r="AK2787" s="10"/>
    </row>
    <row r="2788" spans="1:37" x14ac:dyDescent="0.25">
      <c r="A2788" s="11"/>
      <c r="B2788" s="12"/>
      <c r="C2788" s="12"/>
      <c r="D2788" s="12"/>
      <c r="E2788" s="12"/>
      <c r="F2788" s="12"/>
      <c r="G2788" s="12"/>
      <c r="H2788" s="12"/>
      <c r="I2788" s="12"/>
      <c r="J2788" s="13"/>
      <c r="K2788" s="13"/>
      <c r="L2788" s="13"/>
      <c r="M2788" s="13"/>
      <c r="N2788" s="13"/>
      <c r="O2788" s="13"/>
      <c r="P2788" s="13"/>
      <c r="Q2788" s="14"/>
      <c r="R2788" s="14"/>
      <c r="S2788" s="14"/>
      <c r="T2788" s="14"/>
      <c r="U2788" s="14"/>
      <c r="V2788" s="14"/>
      <c r="W2788" s="14"/>
      <c r="X2788" s="14"/>
      <c r="Y2788" s="15">
        <f>ROUND(1036.8,2)</f>
        <v>1036.8</v>
      </c>
      <c r="Z2788" s="15"/>
      <c r="AA2788" s="15"/>
      <c r="AB2788" s="15"/>
      <c r="AC2788" s="15"/>
      <c r="AD2788" s="15"/>
      <c r="AE2788" s="15">
        <f>ROUND(0,2)</f>
        <v>0</v>
      </c>
      <c r="AF2788" s="15"/>
      <c r="AG2788" s="15"/>
      <c r="AH2788" s="15"/>
      <c r="AI2788" s="15"/>
      <c r="AJ2788" s="15"/>
      <c r="AK2788" s="16"/>
    </row>
    <row r="2789" spans="1:37" x14ac:dyDescent="0.25">
      <c r="A2789" s="11"/>
      <c r="B2789" s="12"/>
      <c r="C2789" s="12"/>
      <c r="D2789" s="12"/>
      <c r="E2789" s="12"/>
      <c r="F2789" s="12"/>
      <c r="G2789" s="12"/>
      <c r="H2789" s="12"/>
      <c r="I2789" s="12"/>
      <c r="J2789" s="12"/>
      <c r="K2789" s="12"/>
      <c r="L2789" s="12"/>
      <c r="M2789" s="12"/>
      <c r="N2789" s="12"/>
      <c r="O2789" s="12"/>
      <c r="P2789" s="12"/>
      <c r="Q2789" s="14" t="s">
        <v>72</v>
      </c>
      <c r="R2789" s="14"/>
      <c r="S2789" s="14"/>
      <c r="T2789" s="14"/>
      <c r="U2789" s="14"/>
      <c r="V2789" s="14"/>
      <c r="W2789" s="14"/>
      <c r="X2789" s="14"/>
      <c r="Y2789" s="12"/>
      <c r="Z2789" s="12"/>
      <c r="AA2789" s="12"/>
      <c r="AB2789" s="12"/>
      <c r="AC2789" s="12"/>
      <c r="AD2789" s="12"/>
      <c r="AE2789" s="12"/>
      <c r="AF2789" s="12"/>
      <c r="AG2789" s="12"/>
      <c r="AH2789" s="12"/>
      <c r="AI2789" s="12"/>
      <c r="AJ2789" s="12"/>
      <c r="AK2789" s="24"/>
    </row>
    <row r="2790" spans="1:37" x14ac:dyDescent="0.25">
      <c r="A2790" s="2"/>
      <c r="B2790" s="3"/>
      <c r="C2790" s="3"/>
      <c r="D2790" s="3"/>
      <c r="E2790" s="3"/>
      <c r="F2790" s="3"/>
      <c r="G2790" s="3"/>
      <c r="H2790" s="3"/>
      <c r="I2790" s="4"/>
      <c r="J2790" s="5"/>
      <c r="K2790" s="6"/>
      <c r="L2790" s="6"/>
      <c r="M2790" s="6"/>
      <c r="N2790" s="6"/>
      <c r="O2790" s="6"/>
      <c r="P2790" s="7"/>
      <c r="Q2790" s="2"/>
      <c r="R2790" s="3"/>
      <c r="S2790" s="3"/>
      <c r="T2790" s="3"/>
      <c r="U2790" s="3"/>
      <c r="V2790" s="3"/>
      <c r="W2790" s="3"/>
      <c r="X2790" s="4"/>
      <c r="Y2790" s="8">
        <f>ROUND(951.6,2)</f>
        <v>951.6</v>
      </c>
      <c r="Z2790" s="9"/>
      <c r="AA2790" s="9"/>
      <c r="AB2790" s="9"/>
      <c r="AC2790" s="9"/>
      <c r="AD2790" s="10"/>
      <c r="AE2790" s="8">
        <f>ROUND(0,2)</f>
        <v>0</v>
      </c>
      <c r="AF2790" s="9"/>
      <c r="AG2790" s="9"/>
      <c r="AH2790" s="9"/>
      <c r="AI2790" s="9"/>
      <c r="AJ2790" s="9"/>
      <c r="AK2790" s="10"/>
    </row>
    <row r="2791" spans="1:37" x14ac:dyDescent="0.25">
      <c r="A2791" s="11"/>
      <c r="B2791" s="12"/>
      <c r="C2791" s="12"/>
      <c r="D2791" s="12"/>
      <c r="E2791" s="12"/>
      <c r="F2791" s="12"/>
      <c r="G2791" s="12"/>
      <c r="H2791" s="12"/>
      <c r="I2791" s="12"/>
      <c r="J2791" s="13"/>
      <c r="K2791" s="13"/>
      <c r="L2791" s="13"/>
      <c r="M2791" s="13"/>
      <c r="N2791" s="13"/>
      <c r="O2791" s="13"/>
      <c r="P2791" s="13"/>
      <c r="Q2791" s="14"/>
      <c r="R2791" s="14"/>
      <c r="S2791" s="14"/>
      <c r="T2791" s="14"/>
      <c r="U2791" s="14"/>
      <c r="V2791" s="14"/>
      <c r="W2791" s="14"/>
      <c r="X2791" s="14"/>
      <c r="Y2791" s="15">
        <f>ROUND(951.6,2)</f>
        <v>951.6</v>
      </c>
      <c r="Z2791" s="15"/>
      <c r="AA2791" s="15"/>
      <c r="AB2791" s="15"/>
      <c r="AC2791" s="15"/>
      <c r="AD2791" s="15"/>
      <c r="AE2791" s="15">
        <f>ROUND(0,2)</f>
        <v>0</v>
      </c>
      <c r="AF2791" s="15"/>
      <c r="AG2791" s="15"/>
      <c r="AH2791" s="15"/>
      <c r="AI2791" s="15"/>
      <c r="AJ2791" s="15"/>
      <c r="AK2791" s="16"/>
    </row>
    <row r="2792" spans="1:37" x14ac:dyDescent="0.25">
      <c r="A2792" s="11"/>
      <c r="B2792" s="12"/>
      <c r="C2792" s="12"/>
      <c r="D2792" s="12"/>
      <c r="E2792" s="12"/>
      <c r="F2792" s="12"/>
      <c r="G2792" s="12"/>
      <c r="H2792" s="12"/>
      <c r="I2792" s="12"/>
      <c r="J2792" s="12"/>
      <c r="K2792" s="12"/>
      <c r="L2792" s="12"/>
      <c r="M2792" s="12"/>
      <c r="N2792" s="12"/>
      <c r="O2792" s="12"/>
      <c r="P2792" s="12"/>
      <c r="Q2792" s="14" t="s">
        <v>73</v>
      </c>
      <c r="R2792" s="14"/>
      <c r="S2792" s="14"/>
      <c r="T2792" s="14"/>
      <c r="U2792" s="14"/>
      <c r="V2792" s="14"/>
      <c r="W2792" s="14"/>
      <c r="X2792" s="14"/>
      <c r="Y2792" s="12"/>
      <c r="Z2792" s="12"/>
      <c r="AA2792" s="12"/>
      <c r="AB2792" s="12"/>
      <c r="AC2792" s="12"/>
      <c r="AD2792" s="12"/>
      <c r="AE2792" s="12"/>
      <c r="AF2792" s="12"/>
      <c r="AG2792" s="12"/>
      <c r="AH2792" s="12"/>
      <c r="AI2792" s="12"/>
      <c r="AJ2792" s="12"/>
      <c r="AK2792" s="24"/>
    </row>
    <row r="2793" spans="1:37" x14ac:dyDescent="0.25">
      <c r="A2793" s="2"/>
      <c r="B2793" s="3"/>
      <c r="C2793" s="3"/>
      <c r="D2793" s="3"/>
      <c r="E2793" s="3"/>
      <c r="F2793" s="3"/>
      <c r="G2793" s="3"/>
      <c r="H2793" s="3"/>
      <c r="I2793" s="4"/>
      <c r="J2793" s="5"/>
      <c r="K2793" s="6"/>
      <c r="L2793" s="6"/>
      <c r="M2793" s="6"/>
      <c r="N2793" s="6"/>
      <c r="O2793" s="6"/>
      <c r="P2793" s="7"/>
      <c r="Q2793" s="2"/>
      <c r="R2793" s="3"/>
      <c r="S2793" s="3"/>
      <c r="T2793" s="3"/>
      <c r="U2793" s="3"/>
      <c r="V2793" s="3"/>
      <c r="W2793" s="3"/>
      <c r="X2793" s="4"/>
      <c r="Y2793" s="8">
        <f>ROUND(980,2)</f>
        <v>980</v>
      </c>
      <c r="Z2793" s="9"/>
      <c r="AA2793" s="9"/>
      <c r="AB2793" s="9"/>
      <c r="AC2793" s="9"/>
      <c r="AD2793" s="10"/>
      <c r="AE2793" s="8">
        <f>ROUND(0,2)</f>
        <v>0</v>
      </c>
      <c r="AF2793" s="9"/>
      <c r="AG2793" s="9"/>
      <c r="AH2793" s="9"/>
      <c r="AI2793" s="9"/>
      <c r="AJ2793" s="9"/>
      <c r="AK2793" s="10"/>
    </row>
    <row r="2794" spans="1:37" x14ac:dyDescent="0.25">
      <c r="A2794" s="11"/>
      <c r="B2794" s="12"/>
      <c r="C2794" s="12"/>
      <c r="D2794" s="12"/>
      <c r="E2794" s="12"/>
      <c r="F2794" s="12"/>
      <c r="G2794" s="12"/>
      <c r="H2794" s="12"/>
      <c r="I2794" s="12"/>
      <c r="J2794" s="13"/>
      <c r="K2794" s="13"/>
      <c r="L2794" s="13"/>
      <c r="M2794" s="13"/>
      <c r="N2794" s="13"/>
      <c r="O2794" s="13"/>
      <c r="P2794" s="13"/>
      <c r="Q2794" s="14"/>
      <c r="R2794" s="14"/>
      <c r="S2794" s="14"/>
      <c r="T2794" s="14"/>
      <c r="U2794" s="14"/>
      <c r="V2794" s="14"/>
      <c r="W2794" s="14"/>
      <c r="X2794" s="14"/>
      <c r="Y2794" s="15">
        <f>ROUND(980,2)</f>
        <v>980</v>
      </c>
      <c r="Z2794" s="15"/>
      <c r="AA2794" s="15"/>
      <c r="AB2794" s="15"/>
      <c r="AC2794" s="15"/>
      <c r="AD2794" s="15"/>
      <c r="AE2794" s="15">
        <f>ROUND(0,2)</f>
        <v>0</v>
      </c>
      <c r="AF2794" s="15"/>
      <c r="AG2794" s="15"/>
      <c r="AH2794" s="15"/>
      <c r="AI2794" s="15"/>
      <c r="AJ2794" s="15"/>
      <c r="AK2794" s="16"/>
    </row>
    <row r="2795" spans="1:37" x14ac:dyDescent="0.25">
      <c r="A2795" s="11"/>
      <c r="B2795" s="12"/>
      <c r="C2795" s="12"/>
      <c r="D2795" s="12"/>
      <c r="E2795" s="12"/>
      <c r="F2795" s="12"/>
      <c r="G2795" s="12"/>
      <c r="H2795" s="12"/>
      <c r="I2795" s="12"/>
      <c r="J2795" s="12"/>
      <c r="K2795" s="12"/>
      <c r="L2795" s="12"/>
      <c r="M2795" s="12"/>
      <c r="N2795" s="12"/>
      <c r="O2795" s="12"/>
      <c r="P2795" s="12"/>
      <c r="Q2795" s="14" t="s">
        <v>74</v>
      </c>
      <c r="R2795" s="14"/>
      <c r="S2795" s="14"/>
      <c r="T2795" s="14"/>
      <c r="U2795" s="14"/>
      <c r="V2795" s="14"/>
      <c r="W2795" s="14"/>
      <c r="X2795" s="14"/>
      <c r="Y2795" s="12"/>
      <c r="Z2795" s="12"/>
      <c r="AA2795" s="12"/>
      <c r="AB2795" s="12"/>
      <c r="AC2795" s="12"/>
      <c r="AD2795" s="12"/>
      <c r="AE2795" s="12"/>
      <c r="AF2795" s="12"/>
      <c r="AG2795" s="12"/>
      <c r="AH2795" s="12"/>
      <c r="AI2795" s="12"/>
      <c r="AJ2795" s="12"/>
      <c r="AK2795" s="24"/>
    </row>
    <row r="2796" spans="1:37" x14ac:dyDescent="0.25">
      <c r="A2796" s="2"/>
      <c r="B2796" s="3"/>
      <c r="C2796" s="3"/>
      <c r="D2796" s="3"/>
      <c r="E2796" s="3"/>
      <c r="F2796" s="3"/>
      <c r="G2796" s="3"/>
      <c r="H2796" s="3"/>
      <c r="I2796" s="4"/>
      <c r="J2796" s="5"/>
      <c r="K2796" s="6"/>
      <c r="L2796" s="6"/>
      <c r="M2796" s="6"/>
      <c r="N2796" s="6"/>
      <c r="O2796" s="6"/>
      <c r="P2796" s="7"/>
      <c r="Q2796" s="2"/>
      <c r="R2796" s="3"/>
      <c r="S2796" s="3"/>
      <c r="T2796" s="3"/>
      <c r="U2796" s="3"/>
      <c r="V2796" s="3"/>
      <c r="W2796" s="3"/>
      <c r="X2796" s="4"/>
      <c r="Y2796" s="8">
        <f>ROUND(1008.4,2)</f>
        <v>1008.4</v>
      </c>
      <c r="Z2796" s="9"/>
      <c r="AA2796" s="9"/>
      <c r="AB2796" s="9"/>
      <c r="AC2796" s="9"/>
      <c r="AD2796" s="10"/>
      <c r="AE2796" s="8">
        <f>ROUND(0,2)</f>
        <v>0</v>
      </c>
      <c r="AF2796" s="9"/>
      <c r="AG2796" s="9"/>
      <c r="AH2796" s="9"/>
      <c r="AI2796" s="9"/>
      <c r="AJ2796" s="9"/>
      <c r="AK2796" s="10"/>
    </row>
    <row r="2797" spans="1:37" x14ac:dyDescent="0.25">
      <c r="A2797" s="11"/>
      <c r="B2797" s="12"/>
      <c r="C2797" s="12"/>
      <c r="D2797" s="12"/>
      <c r="E2797" s="12"/>
      <c r="F2797" s="12"/>
      <c r="G2797" s="12"/>
      <c r="H2797" s="12"/>
      <c r="I2797" s="12"/>
      <c r="J2797" s="13"/>
      <c r="K2797" s="13"/>
      <c r="L2797" s="13"/>
      <c r="M2797" s="13"/>
      <c r="N2797" s="13"/>
      <c r="O2797" s="13"/>
      <c r="P2797" s="13"/>
      <c r="Q2797" s="14"/>
      <c r="R2797" s="14"/>
      <c r="S2797" s="14"/>
      <c r="T2797" s="14"/>
      <c r="U2797" s="14"/>
      <c r="V2797" s="14"/>
      <c r="W2797" s="14"/>
      <c r="X2797" s="14"/>
      <c r="Y2797" s="15">
        <f>ROUND(1008.4,2)</f>
        <v>1008.4</v>
      </c>
      <c r="Z2797" s="15"/>
      <c r="AA2797" s="15"/>
      <c r="AB2797" s="15"/>
      <c r="AC2797" s="15"/>
      <c r="AD2797" s="15"/>
      <c r="AE2797" s="15">
        <f>ROUND(0,2)</f>
        <v>0</v>
      </c>
      <c r="AF2797" s="15"/>
      <c r="AG2797" s="15"/>
      <c r="AH2797" s="15"/>
      <c r="AI2797" s="15"/>
      <c r="AJ2797" s="15"/>
      <c r="AK2797" s="16"/>
    </row>
    <row r="2798" spans="1:37" x14ac:dyDescent="0.25">
      <c r="A2798" s="11"/>
      <c r="B2798" s="12"/>
      <c r="C2798" s="12"/>
      <c r="D2798" s="12"/>
      <c r="E2798" s="12"/>
      <c r="F2798" s="12"/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  <c r="Q2798" s="14" t="s">
        <v>75</v>
      </c>
      <c r="R2798" s="14"/>
      <c r="S2798" s="14"/>
      <c r="T2798" s="14"/>
      <c r="U2798" s="14"/>
      <c r="V2798" s="14"/>
      <c r="W2798" s="14"/>
      <c r="X2798" s="14"/>
      <c r="Y2798" s="12"/>
      <c r="Z2798" s="12"/>
      <c r="AA2798" s="12"/>
      <c r="AB2798" s="12"/>
      <c r="AC2798" s="12"/>
      <c r="AD2798" s="12"/>
      <c r="AE2798" s="12"/>
      <c r="AF2798" s="12"/>
      <c r="AG2798" s="12"/>
      <c r="AH2798" s="12"/>
      <c r="AI2798" s="12"/>
      <c r="AJ2798" s="12"/>
      <c r="AK2798" s="24"/>
    </row>
    <row r="2799" spans="1:37" x14ac:dyDescent="0.25">
      <c r="A2799" s="2"/>
      <c r="B2799" s="3"/>
      <c r="C2799" s="3"/>
      <c r="D2799" s="3"/>
      <c r="E2799" s="3"/>
      <c r="F2799" s="3"/>
      <c r="G2799" s="3"/>
      <c r="H2799" s="3"/>
      <c r="I2799" s="4"/>
      <c r="J2799" s="5"/>
      <c r="K2799" s="6"/>
      <c r="L2799" s="6"/>
      <c r="M2799" s="6"/>
      <c r="N2799" s="6"/>
      <c r="O2799" s="6"/>
      <c r="P2799" s="7"/>
      <c r="Q2799" s="2"/>
      <c r="R2799" s="3"/>
      <c r="S2799" s="3"/>
      <c r="T2799" s="3"/>
      <c r="U2799" s="3"/>
      <c r="V2799" s="3"/>
      <c r="W2799" s="3"/>
      <c r="X2799" s="4"/>
      <c r="Y2799" s="8">
        <f>ROUND(1014.4,2)</f>
        <v>1014.4</v>
      </c>
      <c r="Z2799" s="9"/>
      <c r="AA2799" s="9"/>
      <c r="AB2799" s="9"/>
      <c r="AC2799" s="9"/>
      <c r="AD2799" s="10"/>
      <c r="AE2799" s="8">
        <f>ROUND(0,2)</f>
        <v>0</v>
      </c>
      <c r="AF2799" s="9"/>
      <c r="AG2799" s="9"/>
      <c r="AH2799" s="9"/>
      <c r="AI2799" s="9"/>
      <c r="AJ2799" s="9"/>
      <c r="AK2799" s="10"/>
    </row>
    <row r="2800" spans="1:37" x14ac:dyDescent="0.25">
      <c r="A2800" s="11"/>
      <c r="B2800" s="12"/>
      <c r="C2800" s="12"/>
      <c r="D2800" s="12"/>
      <c r="E2800" s="12"/>
      <c r="F2800" s="12"/>
      <c r="G2800" s="12"/>
      <c r="H2800" s="12"/>
      <c r="I2800" s="12"/>
      <c r="J2800" s="13"/>
      <c r="K2800" s="13"/>
      <c r="L2800" s="13"/>
      <c r="M2800" s="13"/>
      <c r="N2800" s="13"/>
      <c r="O2800" s="13"/>
      <c r="P2800" s="13"/>
      <c r="Q2800" s="14"/>
      <c r="R2800" s="14"/>
      <c r="S2800" s="14"/>
      <c r="T2800" s="14"/>
      <c r="U2800" s="14"/>
      <c r="V2800" s="14"/>
      <c r="W2800" s="14"/>
      <c r="X2800" s="14"/>
      <c r="Y2800" s="15">
        <f>ROUND(1014.4,2)</f>
        <v>1014.4</v>
      </c>
      <c r="Z2800" s="15"/>
      <c r="AA2800" s="15"/>
      <c r="AB2800" s="15"/>
      <c r="AC2800" s="15"/>
      <c r="AD2800" s="15"/>
      <c r="AE2800" s="15">
        <f>ROUND(0,2)</f>
        <v>0</v>
      </c>
      <c r="AF2800" s="15"/>
      <c r="AG2800" s="15"/>
      <c r="AH2800" s="15"/>
      <c r="AI2800" s="15"/>
      <c r="AJ2800" s="15"/>
      <c r="AK2800" s="16"/>
    </row>
    <row r="2801" spans="1:37" x14ac:dyDescent="0.25">
      <c r="A2801" s="11"/>
      <c r="B2801" s="12"/>
      <c r="C2801" s="12"/>
      <c r="D2801" s="12"/>
      <c r="E2801" s="12"/>
      <c r="F2801" s="12"/>
      <c r="G2801" s="12"/>
      <c r="H2801" s="12"/>
      <c r="I2801" s="12"/>
      <c r="J2801" s="12"/>
      <c r="K2801" s="12"/>
      <c r="L2801" s="12"/>
      <c r="M2801" s="12"/>
      <c r="N2801" s="12"/>
      <c r="O2801" s="12"/>
      <c r="P2801" s="12"/>
      <c r="Q2801" s="14" t="s">
        <v>76</v>
      </c>
      <c r="R2801" s="14"/>
      <c r="S2801" s="14"/>
      <c r="T2801" s="14"/>
      <c r="U2801" s="14"/>
      <c r="V2801" s="14"/>
      <c r="W2801" s="14"/>
      <c r="X2801" s="14"/>
      <c r="Y2801" s="12"/>
      <c r="Z2801" s="12"/>
      <c r="AA2801" s="12"/>
      <c r="AB2801" s="12"/>
      <c r="AC2801" s="12"/>
      <c r="AD2801" s="12"/>
      <c r="AE2801" s="12"/>
      <c r="AF2801" s="12"/>
      <c r="AG2801" s="12"/>
      <c r="AH2801" s="12"/>
      <c r="AI2801" s="12"/>
      <c r="AJ2801" s="12"/>
      <c r="AK2801" s="24"/>
    </row>
    <row r="2802" spans="1:37" x14ac:dyDescent="0.25">
      <c r="A2802" s="2"/>
      <c r="B2802" s="3"/>
      <c r="C2802" s="3"/>
      <c r="D2802" s="3"/>
      <c r="E2802" s="3"/>
      <c r="F2802" s="3"/>
      <c r="G2802" s="3"/>
      <c r="H2802" s="3"/>
      <c r="I2802" s="4"/>
      <c r="J2802" s="5"/>
      <c r="K2802" s="6"/>
      <c r="L2802" s="6"/>
      <c r="M2802" s="6"/>
      <c r="N2802" s="6"/>
      <c r="O2802" s="6"/>
      <c r="P2802" s="7"/>
      <c r="Q2802" s="2"/>
      <c r="R2802" s="3"/>
      <c r="S2802" s="3"/>
      <c r="T2802" s="3"/>
      <c r="U2802" s="3"/>
      <c r="V2802" s="3"/>
      <c r="W2802" s="3"/>
      <c r="X2802" s="4"/>
      <c r="Y2802" s="8">
        <f>ROUND(959.2,2)</f>
        <v>959.2</v>
      </c>
      <c r="Z2802" s="9"/>
      <c r="AA2802" s="9"/>
      <c r="AB2802" s="9"/>
      <c r="AC2802" s="9"/>
      <c r="AD2802" s="10"/>
      <c r="AE2802" s="8">
        <f>ROUND(0,2)</f>
        <v>0</v>
      </c>
      <c r="AF2802" s="9"/>
      <c r="AG2802" s="9"/>
      <c r="AH2802" s="9"/>
      <c r="AI2802" s="9"/>
      <c r="AJ2802" s="9"/>
      <c r="AK2802" s="10"/>
    </row>
    <row r="2803" spans="1:37" x14ac:dyDescent="0.25">
      <c r="A2803" s="11"/>
      <c r="B2803" s="12"/>
      <c r="C2803" s="12"/>
      <c r="D2803" s="12"/>
      <c r="E2803" s="12"/>
      <c r="F2803" s="12"/>
      <c r="G2803" s="12"/>
      <c r="H2803" s="12"/>
      <c r="I2803" s="12"/>
      <c r="J2803" s="13"/>
      <c r="K2803" s="13"/>
      <c r="L2803" s="13"/>
      <c r="M2803" s="13"/>
      <c r="N2803" s="13"/>
      <c r="O2803" s="13"/>
      <c r="P2803" s="13"/>
      <c r="Q2803" s="14"/>
      <c r="R2803" s="14"/>
      <c r="S2803" s="14"/>
      <c r="T2803" s="14"/>
      <c r="U2803" s="14"/>
      <c r="V2803" s="14"/>
      <c r="W2803" s="14"/>
      <c r="X2803" s="14"/>
      <c r="Y2803" s="15">
        <f>ROUND(959.2,2)</f>
        <v>959.2</v>
      </c>
      <c r="Z2803" s="15"/>
      <c r="AA2803" s="15"/>
      <c r="AB2803" s="15"/>
      <c r="AC2803" s="15"/>
      <c r="AD2803" s="15"/>
      <c r="AE2803" s="15">
        <f>ROUND(0,2)</f>
        <v>0</v>
      </c>
      <c r="AF2803" s="15"/>
      <c r="AG2803" s="15"/>
      <c r="AH2803" s="15"/>
      <c r="AI2803" s="15"/>
      <c r="AJ2803" s="15"/>
      <c r="AK2803" s="16"/>
    </row>
    <row r="2804" spans="1:37" x14ac:dyDescent="0.25">
      <c r="A2804" s="11"/>
      <c r="B2804" s="12"/>
      <c r="C2804" s="12"/>
      <c r="D2804" s="12"/>
      <c r="E2804" s="12"/>
      <c r="F2804" s="12"/>
      <c r="G2804" s="12"/>
      <c r="H2804" s="12"/>
      <c r="I2804" s="12"/>
      <c r="J2804" s="12"/>
      <c r="K2804" s="12"/>
      <c r="L2804" s="12"/>
      <c r="M2804" s="12"/>
      <c r="N2804" s="12"/>
      <c r="O2804" s="12"/>
      <c r="P2804" s="12"/>
      <c r="Q2804" s="14" t="s">
        <v>77</v>
      </c>
      <c r="R2804" s="14"/>
      <c r="S2804" s="14"/>
      <c r="T2804" s="14"/>
      <c r="U2804" s="14"/>
      <c r="V2804" s="14"/>
      <c r="W2804" s="14"/>
      <c r="X2804" s="14"/>
      <c r="Y2804" s="12"/>
      <c r="Z2804" s="12"/>
      <c r="AA2804" s="12"/>
      <c r="AB2804" s="12"/>
      <c r="AC2804" s="12"/>
      <c r="AD2804" s="12"/>
      <c r="AE2804" s="12"/>
      <c r="AF2804" s="12"/>
      <c r="AG2804" s="12"/>
      <c r="AH2804" s="12"/>
      <c r="AI2804" s="12"/>
      <c r="AJ2804" s="12"/>
      <c r="AK2804" s="24"/>
    </row>
    <row r="2805" spans="1:37" x14ac:dyDescent="0.25">
      <c r="A2805" s="2"/>
      <c r="B2805" s="3"/>
      <c r="C2805" s="3"/>
      <c r="D2805" s="3"/>
      <c r="E2805" s="3"/>
      <c r="F2805" s="3"/>
      <c r="G2805" s="3"/>
      <c r="H2805" s="3"/>
      <c r="I2805" s="4"/>
      <c r="J2805" s="5"/>
      <c r="K2805" s="6"/>
      <c r="L2805" s="6"/>
      <c r="M2805" s="6"/>
      <c r="N2805" s="6"/>
      <c r="O2805" s="6"/>
      <c r="P2805" s="7"/>
      <c r="Q2805" s="2"/>
      <c r="R2805" s="3"/>
      <c r="S2805" s="3"/>
      <c r="T2805" s="3"/>
      <c r="U2805" s="3"/>
      <c r="V2805" s="3"/>
      <c r="W2805" s="3"/>
      <c r="X2805" s="4"/>
      <c r="Y2805" s="8">
        <f>ROUND(931.2,2)</f>
        <v>931.2</v>
      </c>
      <c r="Z2805" s="9"/>
      <c r="AA2805" s="9"/>
      <c r="AB2805" s="9"/>
      <c r="AC2805" s="9"/>
      <c r="AD2805" s="10"/>
      <c r="AE2805" s="8">
        <f>ROUND(0,2)</f>
        <v>0</v>
      </c>
      <c r="AF2805" s="9"/>
      <c r="AG2805" s="9"/>
      <c r="AH2805" s="9"/>
      <c r="AI2805" s="9"/>
      <c r="AJ2805" s="9"/>
      <c r="AK2805" s="10"/>
    </row>
    <row r="2806" spans="1:37" x14ac:dyDescent="0.25">
      <c r="A2806" s="11"/>
      <c r="B2806" s="12"/>
      <c r="C2806" s="12"/>
      <c r="D2806" s="12"/>
      <c r="E2806" s="12"/>
      <c r="F2806" s="12"/>
      <c r="G2806" s="12"/>
      <c r="H2806" s="12"/>
      <c r="I2806" s="12"/>
      <c r="J2806" s="13"/>
      <c r="K2806" s="13"/>
      <c r="L2806" s="13"/>
      <c r="M2806" s="13"/>
      <c r="N2806" s="13"/>
      <c r="O2806" s="13"/>
      <c r="P2806" s="13"/>
      <c r="Q2806" s="14"/>
      <c r="R2806" s="14"/>
      <c r="S2806" s="14"/>
      <c r="T2806" s="14"/>
      <c r="U2806" s="14"/>
      <c r="V2806" s="14"/>
      <c r="W2806" s="14"/>
      <c r="X2806" s="14"/>
      <c r="Y2806" s="15">
        <f>ROUND(931.2,2)</f>
        <v>931.2</v>
      </c>
      <c r="Z2806" s="15"/>
      <c r="AA2806" s="15"/>
      <c r="AB2806" s="15"/>
      <c r="AC2806" s="15"/>
      <c r="AD2806" s="15"/>
      <c r="AE2806" s="15">
        <f>ROUND(0,2)</f>
        <v>0</v>
      </c>
      <c r="AF2806" s="15"/>
      <c r="AG2806" s="15"/>
      <c r="AH2806" s="15"/>
      <c r="AI2806" s="15"/>
      <c r="AJ2806" s="15"/>
      <c r="AK2806" s="16"/>
    </row>
    <row r="2807" spans="1:37" x14ac:dyDescent="0.25">
      <c r="A2807" s="11"/>
      <c r="B2807" s="12"/>
      <c r="C2807" s="12"/>
      <c r="D2807" s="12"/>
      <c r="E2807" s="12"/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  <c r="Q2807" s="14" t="s">
        <v>78</v>
      </c>
      <c r="R2807" s="14"/>
      <c r="S2807" s="14"/>
      <c r="T2807" s="14"/>
      <c r="U2807" s="14"/>
      <c r="V2807" s="14"/>
      <c r="W2807" s="14"/>
      <c r="X2807" s="14"/>
      <c r="Y2807" s="12"/>
      <c r="Z2807" s="12"/>
      <c r="AA2807" s="12"/>
      <c r="AB2807" s="12"/>
      <c r="AC2807" s="12"/>
      <c r="AD2807" s="12"/>
      <c r="AE2807" s="12"/>
      <c r="AF2807" s="12"/>
      <c r="AG2807" s="12"/>
      <c r="AH2807" s="12"/>
      <c r="AI2807" s="12"/>
      <c r="AJ2807" s="12"/>
      <c r="AK2807" s="24"/>
    </row>
    <row r="2808" spans="1:37" x14ac:dyDescent="0.25">
      <c r="A2808" s="2"/>
      <c r="B2808" s="3"/>
      <c r="C2808" s="3"/>
      <c r="D2808" s="3"/>
      <c r="E2808" s="3"/>
      <c r="F2808" s="3"/>
      <c r="G2808" s="3"/>
      <c r="H2808" s="3"/>
      <c r="I2808" s="4"/>
      <c r="J2808" s="5"/>
      <c r="K2808" s="6"/>
      <c r="L2808" s="6"/>
      <c r="M2808" s="6"/>
      <c r="N2808" s="6"/>
      <c r="O2808" s="6"/>
      <c r="P2808" s="7"/>
      <c r="Q2808" s="2"/>
      <c r="R2808" s="3"/>
      <c r="S2808" s="3"/>
      <c r="T2808" s="3"/>
      <c r="U2808" s="3"/>
      <c r="V2808" s="3"/>
      <c r="W2808" s="3"/>
      <c r="X2808" s="4"/>
      <c r="Y2808" s="8">
        <f>ROUND(980,2)</f>
        <v>980</v>
      </c>
      <c r="Z2808" s="9"/>
      <c r="AA2808" s="9"/>
      <c r="AB2808" s="9"/>
      <c r="AC2808" s="9"/>
      <c r="AD2808" s="10"/>
      <c r="AE2808" s="8">
        <f>ROUND(0,2)</f>
        <v>0</v>
      </c>
      <c r="AF2808" s="9"/>
      <c r="AG2808" s="9"/>
      <c r="AH2808" s="9"/>
      <c r="AI2808" s="9"/>
      <c r="AJ2808" s="9"/>
      <c r="AK2808" s="10"/>
    </row>
    <row r="2809" spans="1:37" x14ac:dyDescent="0.25">
      <c r="A2809" s="11"/>
      <c r="B2809" s="12"/>
      <c r="C2809" s="12"/>
      <c r="D2809" s="12"/>
      <c r="E2809" s="12"/>
      <c r="F2809" s="12"/>
      <c r="G2809" s="12"/>
      <c r="H2809" s="12"/>
      <c r="I2809" s="12"/>
      <c r="J2809" s="13"/>
      <c r="K2809" s="13"/>
      <c r="L2809" s="13"/>
      <c r="M2809" s="13"/>
      <c r="N2809" s="13"/>
      <c r="O2809" s="13"/>
      <c r="P2809" s="13"/>
      <c r="Q2809" s="14"/>
      <c r="R2809" s="14"/>
      <c r="S2809" s="14"/>
      <c r="T2809" s="14"/>
      <c r="U2809" s="14"/>
      <c r="V2809" s="14"/>
      <c r="W2809" s="14"/>
      <c r="X2809" s="14"/>
      <c r="Y2809" s="15">
        <f>ROUND(980,2)</f>
        <v>980</v>
      </c>
      <c r="Z2809" s="15"/>
      <c r="AA2809" s="15"/>
      <c r="AB2809" s="15"/>
      <c r="AC2809" s="15"/>
      <c r="AD2809" s="15"/>
      <c r="AE2809" s="15">
        <f>ROUND(0,2)</f>
        <v>0</v>
      </c>
      <c r="AF2809" s="15"/>
      <c r="AG2809" s="15"/>
      <c r="AH2809" s="15"/>
      <c r="AI2809" s="15"/>
      <c r="AJ2809" s="15"/>
      <c r="AK2809" s="16"/>
    </row>
    <row r="2810" spans="1:37" x14ac:dyDescent="0.25">
      <c r="A2810" s="11"/>
      <c r="B2810" s="12"/>
      <c r="C2810" s="12"/>
      <c r="D2810" s="12"/>
      <c r="E2810" s="12"/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  <c r="P2810" s="12"/>
      <c r="Q2810" s="14" t="s">
        <v>79</v>
      </c>
      <c r="R2810" s="14"/>
      <c r="S2810" s="14"/>
      <c r="T2810" s="14"/>
      <c r="U2810" s="14"/>
      <c r="V2810" s="14"/>
      <c r="W2810" s="14"/>
      <c r="X2810" s="14"/>
      <c r="Y2810" s="12"/>
      <c r="Z2810" s="12"/>
      <c r="AA2810" s="12"/>
      <c r="AB2810" s="12"/>
      <c r="AC2810" s="12"/>
      <c r="AD2810" s="12"/>
      <c r="AE2810" s="12"/>
      <c r="AF2810" s="12"/>
      <c r="AG2810" s="12"/>
      <c r="AH2810" s="12"/>
      <c r="AI2810" s="12"/>
      <c r="AJ2810" s="12"/>
      <c r="AK2810" s="24"/>
    </row>
    <row r="2811" spans="1:37" x14ac:dyDescent="0.25">
      <c r="A2811" s="2"/>
      <c r="B2811" s="3"/>
      <c r="C2811" s="3"/>
      <c r="D2811" s="3"/>
      <c r="E2811" s="3"/>
      <c r="F2811" s="3"/>
      <c r="G2811" s="3"/>
      <c r="H2811" s="3"/>
      <c r="I2811" s="4"/>
      <c r="J2811" s="5"/>
      <c r="K2811" s="6"/>
      <c r="L2811" s="6"/>
      <c r="M2811" s="6"/>
      <c r="N2811" s="6"/>
      <c r="O2811" s="6"/>
      <c r="P2811" s="7"/>
      <c r="Q2811" s="2"/>
      <c r="R2811" s="3"/>
      <c r="S2811" s="3"/>
      <c r="T2811" s="3"/>
      <c r="U2811" s="3"/>
      <c r="V2811" s="3"/>
      <c r="W2811" s="3"/>
      <c r="X2811" s="4"/>
      <c r="Y2811" s="8">
        <f>ROUND(980,2)</f>
        <v>980</v>
      </c>
      <c r="Z2811" s="9"/>
      <c r="AA2811" s="9"/>
      <c r="AB2811" s="9"/>
      <c r="AC2811" s="9"/>
      <c r="AD2811" s="10"/>
      <c r="AE2811" s="8">
        <f>ROUND(0,2)</f>
        <v>0</v>
      </c>
      <c r="AF2811" s="9"/>
      <c r="AG2811" s="9"/>
      <c r="AH2811" s="9"/>
      <c r="AI2811" s="9"/>
      <c r="AJ2811" s="9"/>
      <c r="AK2811" s="10"/>
    </row>
    <row r="2812" spans="1:37" x14ac:dyDescent="0.25">
      <c r="A2812" s="11"/>
      <c r="B2812" s="12"/>
      <c r="C2812" s="12"/>
      <c r="D2812" s="12"/>
      <c r="E2812" s="12"/>
      <c r="F2812" s="12"/>
      <c r="G2812" s="12"/>
      <c r="H2812" s="12"/>
      <c r="I2812" s="12"/>
      <c r="J2812" s="13"/>
      <c r="K2812" s="13"/>
      <c r="L2812" s="13"/>
      <c r="M2812" s="13"/>
      <c r="N2812" s="13"/>
      <c r="O2812" s="13"/>
      <c r="P2812" s="13"/>
      <c r="Q2812" s="14"/>
      <c r="R2812" s="14"/>
      <c r="S2812" s="14"/>
      <c r="T2812" s="14"/>
      <c r="U2812" s="14"/>
      <c r="V2812" s="14"/>
      <c r="W2812" s="14"/>
      <c r="X2812" s="14"/>
      <c r="Y2812" s="15">
        <f>ROUND(980,2)</f>
        <v>980</v>
      </c>
      <c r="Z2812" s="15"/>
      <c r="AA2812" s="15"/>
      <c r="AB2812" s="15"/>
      <c r="AC2812" s="15"/>
      <c r="AD2812" s="15"/>
      <c r="AE2812" s="15">
        <f>ROUND(0,2)</f>
        <v>0</v>
      </c>
      <c r="AF2812" s="15"/>
      <c r="AG2812" s="15"/>
      <c r="AH2812" s="15"/>
      <c r="AI2812" s="15"/>
      <c r="AJ2812" s="15"/>
      <c r="AK2812" s="16"/>
    </row>
    <row r="2813" spans="1:37" x14ac:dyDescent="0.25">
      <c r="A2813" s="11"/>
      <c r="B2813" s="12"/>
      <c r="C2813" s="12"/>
      <c r="D2813" s="12"/>
      <c r="E2813" s="12"/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  <c r="P2813" s="12"/>
      <c r="Q2813" s="14" t="s">
        <v>80</v>
      </c>
      <c r="R2813" s="14"/>
      <c r="S2813" s="14"/>
      <c r="T2813" s="14"/>
      <c r="U2813" s="14"/>
      <c r="V2813" s="14"/>
      <c r="W2813" s="14"/>
      <c r="X2813" s="14"/>
      <c r="Y2813" s="12"/>
      <c r="Z2813" s="12"/>
      <c r="AA2813" s="12"/>
      <c r="AB2813" s="12"/>
      <c r="AC2813" s="12"/>
      <c r="AD2813" s="12"/>
      <c r="AE2813" s="12"/>
      <c r="AF2813" s="12"/>
      <c r="AG2813" s="12"/>
      <c r="AH2813" s="12"/>
      <c r="AI2813" s="12"/>
      <c r="AJ2813" s="12"/>
      <c r="AK2813" s="24"/>
    </row>
    <row r="2814" spans="1:37" x14ac:dyDescent="0.25">
      <c r="A2814" s="2"/>
      <c r="B2814" s="3"/>
      <c r="C2814" s="3"/>
      <c r="D2814" s="3"/>
      <c r="E2814" s="3"/>
      <c r="F2814" s="3"/>
      <c r="G2814" s="3"/>
      <c r="H2814" s="3"/>
      <c r="I2814" s="4"/>
      <c r="J2814" s="5"/>
      <c r="K2814" s="6"/>
      <c r="L2814" s="6"/>
      <c r="M2814" s="6"/>
      <c r="N2814" s="6"/>
      <c r="O2814" s="6"/>
      <c r="P2814" s="7"/>
      <c r="Q2814" s="2"/>
      <c r="R2814" s="3"/>
      <c r="S2814" s="3"/>
      <c r="T2814" s="3"/>
      <c r="U2814" s="3"/>
      <c r="V2814" s="3"/>
      <c r="W2814" s="3"/>
      <c r="X2814" s="4"/>
      <c r="Y2814" s="8">
        <f>ROUND(959.2,2)</f>
        <v>959.2</v>
      </c>
      <c r="Z2814" s="9"/>
      <c r="AA2814" s="9"/>
      <c r="AB2814" s="9"/>
      <c r="AC2814" s="9"/>
      <c r="AD2814" s="10"/>
      <c r="AE2814" s="8">
        <f>ROUND(0,2)</f>
        <v>0</v>
      </c>
      <c r="AF2814" s="9"/>
      <c r="AG2814" s="9"/>
      <c r="AH2814" s="9"/>
      <c r="AI2814" s="9"/>
      <c r="AJ2814" s="9"/>
      <c r="AK2814" s="10"/>
    </row>
    <row r="2815" spans="1:37" x14ac:dyDescent="0.25">
      <c r="A2815" s="11"/>
      <c r="B2815" s="12"/>
      <c r="C2815" s="12"/>
      <c r="D2815" s="12"/>
      <c r="E2815" s="12"/>
      <c r="F2815" s="12"/>
      <c r="G2815" s="12"/>
      <c r="H2815" s="12"/>
      <c r="I2815" s="12"/>
      <c r="J2815" s="13"/>
      <c r="K2815" s="13"/>
      <c r="L2815" s="13"/>
      <c r="M2815" s="13"/>
      <c r="N2815" s="13"/>
      <c r="O2815" s="13"/>
      <c r="P2815" s="13"/>
      <c r="Q2815" s="14"/>
      <c r="R2815" s="14"/>
      <c r="S2815" s="14"/>
      <c r="T2815" s="14"/>
      <c r="U2815" s="14"/>
      <c r="V2815" s="14"/>
      <c r="W2815" s="14"/>
      <c r="X2815" s="14"/>
      <c r="Y2815" s="15">
        <f>ROUND(959.2,2)</f>
        <v>959.2</v>
      </c>
      <c r="Z2815" s="15"/>
      <c r="AA2815" s="15"/>
      <c r="AB2815" s="15"/>
      <c r="AC2815" s="15"/>
      <c r="AD2815" s="15"/>
      <c r="AE2815" s="15">
        <f>ROUND(0,2)</f>
        <v>0</v>
      </c>
      <c r="AF2815" s="15"/>
      <c r="AG2815" s="15"/>
      <c r="AH2815" s="15"/>
      <c r="AI2815" s="15"/>
      <c r="AJ2815" s="15"/>
      <c r="AK2815" s="16"/>
    </row>
    <row r="2816" spans="1:37" x14ac:dyDescent="0.25">
      <c r="A2816" s="11"/>
      <c r="B2816" s="12"/>
      <c r="C2816" s="12"/>
      <c r="D2816" s="12"/>
      <c r="E2816" s="12"/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  <c r="P2816" s="12"/>
      <c r="Q2816" s="14" t="s">
        <v>81</v>
      </c>
      <c r="R2816" s="14"/>
      <c r="S2816" s="14"/>
      <c r="T2816" s="14"/>
      <c r="U2816" s="14"/>
      <c r="V2816" s="14"/>
      <c r="W2816" s="14"/>
      <c r="X2816" s="14"/>
      <c r="Y2816" s="12"/>
      <c r="Z2816" s="12"/>
      <c r="AA2816" s="12"/>
      <c r="AB2816" s="12"/>
      <c r="AC2816" s="12"/>
      <c r="AD2816" s="12"/>
      <c r="AE2816" s="12"/>
      <c r="AF2816" s="12"/>
      <c r="AG2816" s="12"/>
      <c r="AH2816" s="12"/>
      <c r="AI2816" s="12"/>
      <c r="AJ2816" s="12"/>
      <c r="AK2816" s="24"/>
    </row>
    <row r="2817" spans="1:37" x14ac:dyDescent="0.25">
      <c r="A2817" s="2"/>
      <c r="B2817" s="3"/>
      <c r="C2817" s="3"/>
      <c r="D2817" s="3"/>
      <c r="E2817" s="3"/>
      <c r="F2817" s="3"/>
      <c r="G2817" s="3"/>
      <c r="H2817" s="3"/>
      <c r="I2817" s="4"/>
      <c r="J2817" s="5"/>
      <c r="K2817" s="6"/>
      <c r="L2817" s="6"/>
      <c r="M2817" s="6"/>
      <c r="N2817" s="6"/>
      <c r="O2817" s="6"/>
      <c r="P2817" s="7"/>
      <c r="Q2817" s="2"/>
      <c r="R2817" s="3"/>
      <c r="S2817" s="3"/>
      <c r="T2817" s="3"/>
      <c r="U2817" s="3"/>
      <c r="V2817" s="3"/>
      <c r="W2817" s="3"/>
      <c r="X2817" s="4"/>
      <c r="Y2817" s="8">
        <f>ROUND(980,2)</f>
        <v>980</v>
      </c>
      <c r="Z2817" s="9"/>
      <c r="AA2817" s="9"/>
      <c r="AB2817" s="9"/>
      <c r="AC2817" s="9"/>
      <c r="AD2817" s="10"/>
      <c r="AE2817" s="8">
        <f>ROUND(0,2)</f>
        <v>0</v>
      </c>
      <c r="AF2817" s="9"/>
      <c r="AG2817" s="9"/>
      <c r="AH2817" s="9"/>
      <c r="AI2817" s="9"/>
      <c r="AJ2817" s="9"/>
      <c r="AK2817" s="10"/>
    </row>
    <row r="2818" spans="1:37" x14ac:dyDescent="0.25">
      <c r="A2818" s="11"/>
      <c r="B2818" s="12"/>
      <c r="C2818" s="12"/>
      <c r="D2818" s="12"/>
      <c r="E2818" s="12"/>
      <c r="F2818" s="12"/>
      <c r="G2818" s="12"/>
      <c r="H2818" s="12"/>
      <c r="I2818" s="12"/>
      <c r="J2818" s="13"/>
      <c r="K2818" s="13"/>
      <c r="L2818" s="13"/>
      <c r="M2818" s="13"/>
      <c r="N2818" s="13"/>
      <c r="O2818" s="13"/>
      <c r="P2818" s="13"/>
      <c r="Q2818" s="14"/>
      <c r="R2818" s="14"/>
      <c r="S2818" s="14"/>
      <c r="T2818" s="14"/>
      <c r="U2818" s="14"/>
      <c r="V2818" s="14"/>
      <c r="W2818" s="14"/>
      <c r="X2818" s="14"/>
      <c r="Y2818" s="15">
        <f>ROUND(980,2)</f>
        <v>980</v>
      </c>
      <c r="Z2818" s="15"/>
      <c r="AA2818" s="15"/>
      <c r="AB2818" s="15"/>
      <c r="AC2818" s="15"/>
      <c r="AD2818" s="15"/>
      <c r="AE2818" s="15">
        <f>ROUND(0,2)</f>
        <v>0</v>
      </c>
      <c r="AF2818" s="15"/>
      <c r="AG2818" s="15"/>
      <c r="AH2818" s="15"/>
      <c r="AI2818" s="15"/>
      <c r="AJ2818" s="15"/>
      <c r="AK2818" s="16"/>
    </row>
    <row r="2819" spans="1:37" x14ac:dyDescent="0.25">
      <c r="A2819" s="11"/>
      <c r="B2819" s="12"/>
      <c r="C2819" s="12"/>
      <c r="D2819" s="12"/>
      <c r="E2819" s="12"/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  <c r="P2819" s="12"/>
      <c r="Q2819" s="14" t="s">
        <v>82</v>
      </c>
      <c r="R2819" s="14"/>
      <c r="S2819" s="14"/>
      <c r="T2819" s="14"/>
      <c r="U2819" s="14"/>
      <c r="V2819" s="14"/>
      <c r="W2819" s="14"/>
      <c r="X2819" s="14"/>
      <c r="Y2819" s="12"/>
      <c r="Z2819" s="12"/>
      <c r="AA2819" s="12"/>
      <c r="AB2819" s="12"/>
      <c r="AC2819" s="12"/>
      <c r="AD2819" s="12"/>
      <c r="AE2819" s="12"/>
      <c r="AF2819" s="12"/>
      <c r="AG2819" s="12"/>
      <c r="AH2819" s="12"/>
      <c r="AI2819" s="12"/>
      <c r="AJ2819" s="12"/>
      <c r="AK2819" s="24"/>
    </row>
    <row r="2820" spans="1:37" x14ac:dyDescent="0.25">
      <c r="A2820" s="2"/>
      <c r="B2820" s="3"/>
      <c r="C2820" s="3"/>
      <c r="D2820" s="3"/>
      <c r="E2820" s="3"/>
      <c r="F2820" s="3"/>
      <c r="G2820" s="3"/>
      <c r="H2820" s="3"/>
      <c r="I2820" s="4"/>
      <c r="J2820" s="5"/>
      <c r="K2820" s="6"/>
      <c r="L2820" s="6"/>
      <c r="M2820" s="6"/>
      <c r="N2820" s="6"/>
      <c r="O2820" s="6"/>
      <c r="P2820" s="7"/>
      <c r="Q2820" s="2"/>
      <c r="R2820" s="3"/>
      <c r="S2820" s="3"/>
      <c r="T2820" s="3"/>
      <c r="U2820" s="3"/>
      <c r="V2820" s="3"/>
      <c r="W2820" s="3"/>
      <c r="X2820" s="4"/>
      <c r="Y2820" s="8">
        <f>ROUND(980,2)</f>
        <v>980</v>
      </c>
      <c r="Z2820" s="9"/>
      <c r="AA2820" s="9"/>
      <c r="AB2820" s="9"/>
      <c r="AC2820" s="9"/>
      <c r="AD2820" s="10"/>
      <c r="AE2820" s="8">
        <f>ROUND(0,2)</f>
        <v>0</v>
      </c>
      <c r="AF2820" s="9"/>
      <c r="AG2820" s="9"/>
      <c r="AH2820" s="9"/>
      <c r="AI2820" s="9"/>
      <c r="AJ2820" s="9"/>
      <c r="AK2820" s="10"/>
    </row>
    <row r="2821" spans="1:37" x14ac:dyDescent="0.25">
      <c r="A2821" s="11"/>
      <c r="B2821" s="12"/>
      <c r="C2821" s="12"/>
      <c r="D2821" s="12"/>
      <c r="E2821" s="12"/>
      <c r="F2821" s="12"/>
      <c r="G2821" s="12"/>
      <c r="H2821" s="12"/>
      <c r="I2821" s="12"/>
      <c r="J2821" s="13"/>
      <c r="K2821" s="13"/>
      <c r="L2821" s="13"/>
      <c r="M2821" s="13"/>
      <c r="N2821" s="13"/>
      <c r="O2821" s="13"/>
      <c r="P2821" s="13"/>
      <c r="Q2821" s="14"/>
      <c r="R2821" s="14"/>
      <c r="S2821" s="14"/>
      <c r="T2821" s="14"/>
      <c r="U2821" s="14"/>
      <c r="V2821" s="14"/>
      <c r="W2821" s="14"/>
      <c r="X2821" s="14"/>
      <c r="Y2821" s="15">
        <f>ROUND(980,2)</f>
        <v>980</v>
      </c>
      <c r="Z2821" s="15"/>
      <c r="AA2821" s="15"/>
      <c r="AB2821" s="15"/>
      <c r="AC2821" s="15"/>
      <c r="AD2821" s="15"/>
      <c r="AE2821" s="15">
        <f>ROUND(0,2)</f>
        <v>0</v>
      </c>
      <c r="AF2821" s="15"/>
      <c r="AG2821" s="15"/>
      <c r="AH2821" s="15"/>
      <c r="AI2821" s="15"/>
      <c r="AJ2821" s="15"/>
      <c r="AK2821" s="16"/>
    </row>
    <row r="2822" spans="1:37" x14ac:dyDescent="0.25">
      <c r="A2822" s="11"/>
      <c r="B2822" s="12"/>
      <c r="C2822" s="12"/>
      <c r="D2822" s="12"/>
      <c r="E2822" s="12"/>
      <c r="F2822" s="12"/>
      <c r="G2822" s="12"/>
      <c r="H2822" s="12"/>
      <c r="I2822" s="12"/>
      <c r="J2822" s="12"/>
      <c r="K2822" s="12"/>
      <c r="L2822" s="12"/>
      <c r="M2822" s="12"/>
      <c r="N2822" s="12"/>
      <c r="O2822" s="12"/>
      <c r="P2822" s="12"/>
      <c r="Q2822" s="14" t="s">
        <v>84</v>
      </c>
      <c r="R2822" s="14"/>
      <c r="S2822" s="14"/>
      <c r="T2822" s="14"/>
      <c r="U2822" s="14"/>
      <c r="V2822" s="14"/>
      <c r="W2822" s="14"/>
      <c r="X2822" s="14"/>
      <c r="Y2822" s="12"/>
      <c r="Z2822" s="12"/>
      <c r="AA2822" s="12"/>
      <c r="AB2822" s="12"/>
      <c r="AC2822" s="12"/>
      <c r="AD2822" s="12"/>
      <c r="AE2822" s="12"/>
      <c r="AF2822" s="12"/>
      <c r="AG2822" s="12"/>
      <c r="AH2822" s="12"/>
      <c r="AI2822" s="12"/>
      <c r="AJ2822" s="12"/>
      <c r="AK2822" s="24"/>
    </row>
    <row r="2823" spans="1:37" x14ac:dyDescent="0.25">
      <c r="A2823" s="2"/>
      <c r="B2823" s="3"/>
      <c r="C2823" s="3"/>
      <c r="D2823" s="3"/>
      <c r="E2823" s="3"/>
      <c r="F2823" s="3"/>
      <c r="G2823" s="3"/>
      <c r="H2823" s="3"/>
      <c r="I2823" s="4"/>
      <c r="J2823" s="5"/>
      <c r="K2823" s="6"/>
      <c r="L2823" s="6"/>
      <c r="M2823" s="6"/>
      <c r="N2823" s="6"/>
      <c r="O2823" s="6"/>
      <c r="P2823" s="7"/>
      <c r="Q2823" s="2"/>
      <c r="R2823" s="3"/>
      <c r="S2823" s="3"/>
      <c r="T2823" s="3"/>
      <c r="U2823" s="3"/>
      <c r="V2823" s="3"/>
      <c r="W2823" s="3"/>
      <c r="X2823" s="4"/>
      <c r="Y2823" s="8">
        <f>ROUND(959.2,2)</f>
        <v>959.2</v>
      </c>
      <c r="Z2823" s="9"/>
      <c r="AA2823" s="9"/>
      <c r="AB2823" s="9"/>
      <c r="AC2823" s="9"/>
      <c r="AD2823" s="10"/>
      <c r="AE2823" s="8">
        <f>ROUND(0,2)</f>
        <v>0</v>
      </c>
      <c r="AF2823" s="9"/>
      <c r="AG2823" s="9"/>
      <c r="AH2823" s="9"/>
      <c r="AI2823" s="9"/>
      <c r="AJ2823" s="9"/>
      <c r="AK2823" s="10"/>
    </row>
    <row r="2824" spans="1:37" x14ac:dyDescent="0.25">
      <c r="A2824" s="11"/>
      <c r="B2824" s="12"/>
      <c r="C2824" s="12"/>
      <c r="D2824" s="12"/>
      <c r="E2824" s="12"/>
      <c r="F2824" s="12"/>
      <c r="G2824" s="12"/>
      <c r="H2824" s="12"/>
      <c r="I2824" s="12"/>
      <c r="J2824" s="13"/>
      <c r="K2824" s="13"/>
      <c r="L2824" s="13"/>
      <c r="M2824" s="13"/>
      <c r="N2824" s="13"/>
      <c r="O2824" s="13"/>
      <c r="P2824" s="13"/>
      <c r="Q2824" s="14"/>
      <c r="R2824" s="14"/>
      <c r="S2824" s="14"/>
      <c r="T2824" s="14"/>
      <c r="U2824" s="14"/>
      <c r="V2824" s="14"/>
      <c r="W2824" s="14"/>
      <c r="X2824" s="14"/>
      <c r="Y2824" s="15">
        <f>ROUND(959.2,2)</f>
        <v>959.2</v>
      </c>
      <c r="Z2824" s="15"/>
      <c r="AA2824" s="15"/>
      <c r="AB2824" s="15"/>
      <c r="AC2824" s="15"/>
      <c r="AD2824" s="15"/>
      <c r="AE2824" s="15">
        <f>ROUND(0,2)</f>
        <v>0</v>
      </c>
      <c r="AF2824" s="15"/>
      <c r="AG2824" s="15"/>
      <c r="AH2824" s="15"/>
      <c r="AI2824" s="15"/>
      <c r="AJ2824" s="15"/>
      <c r="AK2824" s="16"/>
    </row>
    <row r="2825" spans="1:37" x14ac:dyDescent="0.25">
      <c r="A2825" s="11"/>
      <c r="B2825" s="12"/>
      <c r="C2825" s="12"/>
      <c r="D2825" s="12"/>
      <c r="E2825" s="12"/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  <c r="P2825" s="12"/>
      <c r="Q2825" s="14" t="s">
        <v>85</v>
      </c>
      <c r="R2825" s="14"/>
      <c r="S2825" s="14"/>
      <c r="T2825" s="14"/>
      <c r="U2825" s="14"/>
      <c r="V2825" s="14"/>
      <c r="W2825" s="14"/>
      <c r="X2825" s="14"/>
      <c r="Y2825" s="12"/>
      <c r="Z2825" s="12"/>
      <c r="AA2825" s="12"/>
      <c r="AB2825" s="12"/>
      <c r="AC2825" s="12"/>
      <c r="AD2825" s="12"/>
      <c r="AE2825" s="12"/>
      <c r="AF2825" s="12"/>
      <c r="AG2825" s="12"/>
      <c r="AH2825" s="12"/>
      <c r="AI2825" s="12"/>
      <c r="AJ2825" s="12"/>
      <c r="AK2825" s="24"/>
    </row>
    <row r="2826" spans="1:37" x14ac:dyDescent="0.25">
      <c r="A2826" s="2"/>
      <c r="B2826" s="3"/>
      <c r="C2826" s="3"/>
      <c r="D2826" s="3"/>
      <c r="E2826" s="3"/>
      <c r="F2826" s="3"/>
      <c r="G2826" s="3"/>
      <c r="H2826" s="3"/>
      <c r="I2826" s="4"/>
      <c r="J2826" s="5"/>
      <c r="K2826" s="6"/>
      <c r="L2826" s="6"/>
      <c r="M2826" s="6"/>
      <c r="N2826" s="6"/>
      <c r="O2826" s="6"/>
      <c r="P2826" s="7"/>
      <c r="Q2826" s="2"/>
      <c r="R2826" s="3"/>
      <c r="S2826" s="3"/>
      <c r="T2826" s="3"/>
      <c r="U2826" s="3"/>
      <c r="V2826" s="3"/>
      <c r="W2826" s="3"/>
      <c r="X2826" s="4"/>
      <c r="Y2826" s="8">
        <f>ROUND(959.2,2)</f>
        <v>959.2</v>
      </c>
      <c r="Z2826" s="9"/>
      <c r="AA2826" s="9"/>
      <c r="AB2826" s="9"/>
      <c r="AC2826" s="9"/>
      <c r="AD2826" s="10"/>
      <c r="AE2826" s="8">
        <f>ROUND(0,2)</f>
        <v>0</v>
      </c>
      <c r="AF2826" s="9"/>
      <c r="AG2826" s="9"/>
      <c r="AH2826" s="9"/>
      <c r="AI2826" s="9"/>
      <c r="AJ2826" s="9"/>
      <c r="AK2826" s="10"/>
    </row>
    <row r="2827" spans="1:37" x14ac:dyDescent="0.25">
      <c r="A2827" s="11"/>
      <c r="B2827" s="12"/>
      <c r="C2827" s="12"/>
      <c r="D2827" s="12"/>
      <c r="E2827" s="12"/>
      <c r="F2827" s="12"/>
      <c r="G2827" s="12"/>
      <c r="H2827" s="12"/>
      <c r="I2827" s="12"/>
      <c r="J2827" s="13"/>
      <c r="K2827" s="13"/>
      <c r="L2827" s="13"/>
      <c r="M2827" s="13"/>
      <c r="N2827" s="13"/>
      <c r="O2827" s="13"/>
      <c r="P2827" s="13"/>
      <c r="Q2827" s="14"/>
      <c r="R2827" s="14"/>
      <c r="S2827" s="14"/>
      <c r="T2827" s="14"/>
      <c r="U2827" s="14"/>
      <c r="V2827" s="14"/>
      <c r="W2827" s="14"/>
      <c r="X2827" s="14"/>
      <c r="Y2827" s="15">
        <f>ROUND(959.2,2)</f>
        <v>959.2</v>
      </c>
      <c r="Z2827" s="15"/>
      <c r="AA2827" s="15"/>
      <c r="AB2827" s="15"/>
      <c r="AC2827" s="15"/>
      <c r="AD2827" s="15"/>
      <c r="AE2827" s="15">
        <f>ROUND(0,2)</f>
        <v>0</v>
      </c>
      <c r="AF2827" s="15"/>
      <c r="AG2827" s="15"/>
      <c r="AH2827" s="15"/>
      <c r="AI2827" s="15"/>
      <c r="AJ2827" s="15"/>
      <c r="AK2827" s="16"/>
    </row>
    <row r="2828" spans="1:37" x14ac:dyDescent="0.25">
      <c r="A2828" s="11"/>
      <c r="B2828" s="12"/>
      <c r="C2828" s="12"/>
      <c r="D2828" s="12"/>
      <c r="E2828" s="12"/>
      <c r="F2828" s="12"/>
      <c r="G2828" s="12"/>
      <c r="H2828" s="12"/>
      <c r="I2828" s="12"/>
      <c r="J2828" s="12"/>
      <c r="K2828" s="12"/>
      <c r="L2828" s="12"/>
      <c r="M2828" s="12"/>
      <c r="N2828" s="12"/>
      <c r="O2828" s="12"/>
      <c r="P2828" s="12"/>
      <c r="Q2828" s="14" t="s">
        <v>86</v>
      </c>
      <c r="R2828" s="14"/>
      <c r="S2828" s="14"/>
      <c r="T2828" s="14"/>
      <c r="U2828" s="14"/>
      <c r="V2828" s="14"/>
      <c r="W2828" s="14"/>
      <c r="X2828" s="14"/>
      <c r="Y2828" s="12"/>
      <c r="Z2828" s="12"/>
      <c r="AA2828" s="12"/>
      <c r="AB2828" s="12"/>
      <c r="AC2828" s="12"/>
      <c r="AD2828" s="12"/>
      <c r="AE2828" s="12"/>
      <c r="AF2828" s="12"/>
      <c r="AG2828" s="12"/>
      <c r="AH2828" s="12"/>
      <c r="AI2828" s="12"/>
      <c r="AJ2828" s="12"/>
      <c r="AK2828" s="24"/>
    </row>
    <row r="2829" spans="1:37" x14ac:dyDescent="0.25">
      <c r="A2829" s="2"/>
      <c r="B2829" s="3"/>
      <c r="C2829" s="3"/>
      <c r="D2829" s="3"/>
      <c r="E2829" s="3"/>
      <c r="F2829" s="3"/>
      <c r="G2829" s="3"/>
      <c r="H2829" s="3"/>
      <c r="I2829" s="4"/>
      <c r="J2829" s="5"/>
      <c r="K2829" s="6"/>
      <c r="L2829" s="6"/>
      <c r="M2829" s="6"/>
      <c r="N2829" s="6"/>
      <c r="O2829" s="6"/>
      <c r="P2829" s="7"/>
      <c r="Q2829" s="2"/>
      <c r="R2829" s="3"/>
      <c r="S2829" s="3"/>
      <c r="T2829" s="3"/>
      <c r="U2829" s="3"/>
      <c r="V2829" s="3"/>
      <c r="W2829" s="3"/>
      <c r="X2829" s="4"/>
      <c r="Y2829" s="8">
        <f>ROUND(980,2)</f>
        <v>980</v>
      </c>
      <c r="Z2829" s="9"/>
      <c r="AA2829" s="9"/>
      <c r="AB2829" s="9"/>
      <c r="AC2829" s="9"/>
      <c r="AD2829" s="10"/>
      <c r="AE2829" s="8">
        <f>ROUND(0,2)</f>
        <v>0</v>
      </c>
      <c r="AF2829" s="9"/>
      <c r="AG2829" s="9"/>
      <c r="AH2829" s="9"/>
      <c r="AI2829" s="9"/>
      <c r="AJ2829" s="9"/>
      <c r="AK2829" s="10"/>
    </row>
    <row r="2830" spans="1:37" x14ac:dyDescent="0.25">
      <c r="A2830" s="11"/>
      <c r="B2830" s="12"/>
      <c r="C2830" s="12"/>
      <c r="D2830" s="12"/>
      <c r="E2830" s="12"/>
      <c r="F2830" s="12"/>
      <c r="G2830" s="12"/>
      <c r="H2830" s="12"/>
      <c r="I2830" s="12"/>
      <c r="J2830" s="13"/>
      <c r="K2830" s="13"/>
      <c r="L2830" s="13"/>
      <c r="M2830" s="13"/>
      <c r="N2830" s="13"/>
      <c r="O2830" s="13"/>
      <c r="P2830" s="13"/>
      <c r="Q2830" s="14"/>
      <c r="R2830" s="14"/>
      <c r="S2830" s="14"/>
      <c r="T2830" s="14"/>
      <c r="U2830" s="14"/>
      <c r="V2830" s="14"/>
      <c r="W2830" s="14"/>
      <c r="X2830" s="14"/>
      <c r="Y2830" s="15">
        <f>ROUND(980,2)</f>
        <v>980</v>
      </c>
      <c r="Z2830" s="15"/>
      <c r="AA2830" s="15"/>
      <c r="AB2830" s="15"/>
      <c r="AC2830" s="15"/>
      <c r="AD2830" s="15"/>
      <c r="AE2830" s="15">
        <f>ROUND(0,2)</f>
        <v>0</v>
      </c>
      <c r="AF2830" s="15"/>
      <c r="AG2830" s="15"/>
      <c r="AH2830" s="15"/>
      <c r="AI2830" s="15"/>
      <c r="AJ2830" s="15"/>
      <c r="AK2830" s="16"/>
    </row>
    <row r="2831" spans="1:37" x14ac:dyDescent="0.25">
      <c r="A2831" s="11"/>
      <c r="B2831" s="12"/>
      <c r="C2831" s="12"/>
      <c r="D2831" s="12"/>
      <c r="E2831" s="12"/>
      <c r="F2831" s="12"/>
      <c r="G2831" s="12"/>
      <c r="H2831" s="12"/>
      <c r="I2831" s="12"/>
      <c r="J2831" s="12"/>
      <c r="K2831" s="12"/>
      <c r="L2831" s="12"/>
      <c r="M2831" s="12"/>
      <c r="N2831" s="12"/>
      <c r="O2831" s="12"/>
      <c r="P2831" s="12"/>
      <c r="Q2831" s="14" t="s">
        <v>87</v>
      </c>
      <c r="R2831" s="14"/>
      <c r="S2831" s="14"/>
      <c r="T2831" s="14"/>
      <c r="U2831" s="14"/>
      <c r="V2831" s="14"/>
      <c r="W2831" s="14"/>
      <c r="X2831" s="14"/>
      <c r="Y2831" s="12"/>
      <c r="Z2831" s="12"/>
      <c r="AA2831" s="12"/>
      <c r="AB2831" s="12"/>
      <c r="AC2831" s="12"/>
      <c r="AD2831" s="12"/>
      <c r="AE2831" s="12"/>
      <c r="AF2831" s="12"/>
      <c r="AG2831" s="12"/>
      <c r="AH2831" s="12"/>
      <c r="AI2831" s="12"/>
      <c r="AJ2831" s="12"/>
      <c r="AK2831" s="24"/>
    </row>
    <row r="2832" spans="1:37" x14ac:dyDescent="0.25">
      <c r="A2832" s="2"/>
      <c r="B2832" s="3"/>
      <c r="C2832" s="3"/>
      <c r="D2832" s="3"/>
      <c r="E2832" s="3"/>
      <c r="F2832" s="3"/>
      <c r="G2832" s="3"/>
      <c r="H2832" s="3"/>
      <c r="I2832" s="4"/>
      <c r="J2832" s="5"/>
      <c r="K2832" s="6"/>
      <c r="L2832" s="6"/>
      <c r="M2832" s="6"/>
      <c r="N2832" s="6"/>
      <c r="O2832" s="6"/>
      <c r="P2832" s="7"/>
      <c r="Q2832" s="2"/>
      <c r="R2832" s="3"/>
      <c r="S2832" s="3"/>
      <c r="T2832" s="3"/>
      <c r="U2832" s="3"/>
      <c r="V2832" s="3"/>
      <c r="W2832" s="3"/>
      <c r="X2832" s="4"/>
      <c r="Y2832" s="8">
        <f>ROUND(959.2,2)</f>
        <v>959.2</v>
      </c>
      <c r="Z2832" s="9"/>
      <c r="AA2832" s="9"/>
      <c r="AB2832" s="9"/>
      <c r="AC2832" s="9"/>
      <c r="AD2832" s="10"/>
      <c r="AE2832" s="8">
        <f>ROUND(0,2)</f>
        <v>0</v>
      </c>
      <c r="AF2832" s="9"/>
      <c r="AG2832" s="9"/>
      <c r="AH2832" s="9"/>
      <c r="AI2832" s="9"/>
      <c r="AJ2832" s="9"/>
      <c r="AK2832" s="10"/>
    </row>
    <row r="2833" spans="1:37" x14ac:dyDescent="0.25">
      <c r="A2833" s="11"/>
      <c r="B2833" s="12"/>
      <c r="C2833" s="12"/>
      <c r="D2833" s="12"/>
      <c r="E2833" s="12"/>
      <c r="F2833" s="12"/>
      <c r="G2833" s="12"/>
      <c r="H2833" s="12"/>
      <c r="I2833" s="12"/>
      <c r="J2833" s="13"/>
      <c r="K2833" s="13"/>
      <c r="L2833" s="13"/>
      <c r="M2833" s="13"/>
      <c r="N2833" s="13"/>
      <c r="O2833" s="13"/>
      <c r="P2833" s="13"/>
      <c r="Q2833" s="14"/>
      <c r="R2833" s="14"/>
      <c r="S2833" s="14"/>
      <c r="T2833" s="14"/>
      <c r="U2833" s="14"/>
      <c r="V2833" s="14"/>
      <c r="W2833" s="14"/>
      <c r="X2833" s="14"/>
      <c r="Y2833" s="15">
        <f>ROUND(959.2,2)</f>
        <v>959.2</v>
      </c>
      <c r="Z2833" s="15"/>
      <c r="AA2833" s="15"/>
      <c r="AB2833" s="15"/>
      <c r="AC2833" s="15"/>
      <c r="AD2833" s="15"/>
      <c r="AE2833" s="15">
        <f>ROUND(0,2)</f>
        <v>0</v>
      </c>
      <c r="AF2833" s="15"/>
      <c r="AG2833" s="15"/>
      <c r="AH2833" s="15"/>
      <c r="AI2833" s="15"/>
      <c r="AJ2833" s="15"/>
      <c r="AK2833" s="16"/>
    </row>
    <row r="2834" spans="1:37" x14ac:dyDescent="0.25">
      <c r="A2834" s="11"/>
      <c r="B2834" s="12"/>
      <c r="C2834" s="12"/>
      <c r="D2834" s="12"/>
      <c r="E2834" s="12"/>
      <c r="F2834" s="12"/>
      <c r="G2834" s="12"/>
      <c r="H2834" s="12"/>
      <c r="I2834" s="12"/>
      <c r="J2834" s="12"/>
      <c r="K2834" s="12"/>
      <c r="L2834" s="12"/>
      <c r="M2834" s="12"/>
      <c r="N2834" s="12"/>
      <c r="O2834" s="12"/>
      <c r="P2834" s="12"/>
      <c r="Q2834" s="14" t="s">
        <v>88</v>
      </c>
      <c r="R2834" s="14"/>
      <c r="S2834" s="14"/>
      <c r="T2834" s="14"/>
      <c r="U2834" s="14"/>
      <c r="V2834" s="14"/>
      <c r="W2834" s="14"/>
      <c r="X2834" s="14"/>
      <c r="Y2834" s="12"/>
      <c r="Z2834" s="12"/>
      <c r="AA2834" s="12"/>
      <c r="AB2834" s="12"/>
      <c r="AC2834" s="12"/>
      <c r="AD2834" s="12"/>
      <c r="AE2834" s="12"/>
      <c r="AF2834" s="12"/>
      <c r="AG2834" s="12"/>
      <c r="AH2834" s="12"/>
      <c r="AI2834" s="12"/>
      <c r="AJ2834" s="12"/>
      <c r="AK2834" s="24"/>
    </row>
    <row r="2835" spans="1:37" x14ac:dyDescent="0.25">
      <c r="A2835" s="2"/>
      <c r="B2835" s="3"/>
      <c r="C2835" s="3"/>
      <c r="D2835" s="3"/>
      <c r="E2835" s="3"/>
      <c r="F2835" s="3"/>
      <c r="G2835" s="3"/>
      <c r="H2835" s="3"/>
      <c r="I2835" s="4"/>
      <c r="J2835" s="5"/>
      <c r="K2835" s="6"/>
      <c r="L2835" s="6"/>
      <c r="M2835" s="6"/>
      <c r="N2835" s="6"/>
      <c r="O2835" s="6"/>
      <c r="P2835" s="7"/>
      <c r="Q2835" s="2"/>
      <c r="R2835" s="3"/>
      <c r="S2835" s="3"/>
      <c r="T2835" s="3"/>
      <c r="U2835" s="3"/>
      <c r="V2835" s="3"/>
      <c r="W2835" s="3"/>
      <c r="X2835" s="4"/>
      <c r="Y2835" s="8">
        <f>ROUND(1036.8,2)</f>
        <v>1036.8</v>
      </c>
      <c r="Z2835" s="9"/>
      <c r="AA2835" s="9"/>
      <c r="AB2835" s="9"/>
      <c r="AC2835" s="9"/>
      <c r="AD2835" s="10"/>
      <c r="AE2835" s="8">
        <f>ROUND(0,2)</f>
        <v>0</v>
      </c>
      <c r="AF2835" s="9"/>
      <c r="AG2835" s="9"/>
      <c r="AH2835" s="9"/>
      <c r="AI2835" s="9"/>
      <c r="AJ2835" s="9"/>
      <c r="AK2835" s="10"/>
    </row>
    <row r="2836" spans="1:37" x14ac:dyDescent="0.25">
      <c r="A2836" s="11"/>
      <c r="B2836" s="12"/>
      <c r="C2836" s="12"/>
      <c r="D2836" s="12"/>
      <c r="E2836" s="12"/>
      <c r="F2836" s="12"/>
      <c r="G2836" s="12"/>
      <c r="H2836" s="12"/>
      <c r="I2836" s="12"/>
      <c r="J2836" s="13"/>
      <c r="K2836" s="13"/>
      <c r="L2836" s="13"/>
      <c r="M2836" s="13"/>
      <c r="N2836" s="13"/>
      <c r="O2836" s="13"/>
      <c r="P2836" s="13"/>
      <c r="Q2836" s="14"/>
      <c r="R2836" s="14"/>
      <c r="S2836" s="14"/>
      <c r="T2836" s="14"/>
      <c r="U2836" s="14"/>
      <c r="V2836" s="14"/>
      <c r="W2836" s="14"/>
      <c r="X2836" s="14"/>
      <c r="Y2836" s="15">
        <f>ROUND(1036.8,2)</f>
        <v>1036.8</v>
      </c>
      <c r="Z2836" s="15"/>
      <c r="AA2836" s="15"/>
      <c r="AB2836" s="15"/>
      <c r="AC2836" s="15"/>
      <c r="AD2836" s="15"/>
      <c r="AE2836" s="15">
        <f>ROUND(0,2)</f>
        <v>0</v>
      </c>
      <c r="AF2836" s="15"/>
      <c r="AG2836" s="15"/>
      <c r="AH2836" s="15"/>
      <c r="AI2836" s="15"/>
      <c r="AJ2836" s="15"/>
      <c r="AK2836" s="16"/>
    </row>
    <row r="2837" spans="1:37" x14ac:dyDescent="0.25">
      <c r="A2837" s="11"/>
      <c r="B2837" s="12"/>
      <c r="C2837" s="12"/>
      <c r="D2837" s="12"/>
      <c r="E2837" s="12"/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  <c r="Q2837" s="14" t="s">
        <v>89</v>
      </c>
      <c r="R2837" s="14"/>
      <c r="S2837" s="14"/>
      <c r="T2837" s="14"/>
      <c r="U2837" s="14"/>
      <c r="V2837" s="14"/>
      <c r="W2837" s="14"/>
      <c r="X2837" s="14"/>
      <c r="Y2837" s="12"/>
      <c r="Z2837" s="12"/>
      <c r="AA2837" s="12"/>
      <c r="AB2837" s="12"/>
      <c r="AC2837" s="12"/>
      <c r="AD2837" s="12"/>
      <c r="AE2837" s="12"/>
      <c r="AF2837" s="12"/>
      <c r="AG2837" s="12"/>
      <c r="AH2837" s="12"/>
      <c r="AI2837" s="12"/>
      <c r="AJ2837" s="12"/>
      <c r="AK2837" s="24"/>
    </row>
    <row r="2838" spans="1:37" x14ac:dyDescent="0.25">
      <c r="A2838" s="2"/>
      <c r="B2838" s="3"/>
      <c r="C2838" s="3"/>
      <c r="D2838" s="3"/>
      <c r="E2838" s="3"/>
      <c r="F2838" s="3"/>
      <c r="G2838" s="3"/>
      <c r="H2838" s="3"/>
      <c r="I2838" s="4"/>
      <c r="J2838" s="5"/>
      <c r="K2838" s="6"/>
      <c r="L2838" s="6"/>
      <c r="M2838" s="6"/>
      <c r="N2838" s="6"/>
      <c r="O2838" s="6"/>
      <c r="P2838" s="7"/>
      <c r="Q2838" s="2"/>
      <c r="R2838" s="3"/>
      <c r="S2838" s="3"/>
      <c r="T2838" s="3"/>
      <c r="U2838" s="3"/>
      <c r="V2838" s="3"/>
      <c r="W2838" s="3"/>
      <c r="X2838" s="4"/>
      <c r="Y2838" s="8">
        <f>ROUND(959.2,2)</f>
        <v>959.2</v>
      </c>
      <c r="Z2838" s="9"/>
      <c r="AA2838" s="9"/>
      <c r="AB2838" s="9"/>
      <c r="AC2838" s="9"/>
      <c r="AD2838" s="10"/>
      <c r="AE2838" s="8">
        <f>ROUND(0,2)</f>
        <v>0</v>
      </c>
      <c r="AF2838" s="9"/>
      <c r="AG2838" s="9"/>
      <c r="AH2838" s="9"/>
      <c r="AI2838" s="9"/>
      <c r="AJ2838" s="9"/>
      <c r="AK2838" s="10"/>
    </row>
    <row r="2839" spans="1:37" x14ac:dyDescent="0.25">
      <c r="A2839" s="11"/>
      <c r="B2839" s="12"/>
      <c r="C2839" s="12"/>
      <c r="D2839" s="12"/>
      <c r="E2839" s="12"/>
      <c r="F2839" s="12"/>
      <c r="G2839" s="12"/>
      <c r="H2839" s="12"/>
      <c r="I2839" s="12"/>
      <c r="J2839" s="13"/>
      <c r="K2839" s="13"/>
      <c r="L2839" s="13"/>
      <c r="M2839" s="13"/>
      <c r="N2839" s="13"/>
      <c r="O2839" s="13"/>
      <c r="P2839" s="13"/>
      <c r="Q2839" s="14"/>
      <c r="R2839" s="14"/>
      <c r="S2839" s="14"/>
      <c r="T2839" s="14"/>
      <c r="U2839" s="14"/>
      <c r="V2839" s="14"/>
      <c r="W2839" s="14"/>
      <c r="X2839" s="14"/>
      <c r="Y2839" s="15">
        <f>ROUND(959.2,2)</f>
        <v>959.2</v>
      </c>
      <c r="Z2839" s="15"/>
      <c r="AA2839" s="15"/>
      <c r="AB2839" s="15"/>
      <c r="AC2839" s="15"/>
      <c r="AD2839" s="15"/>
      <c r="AE2839" s="15">
        <f>ROUND(0,2)</f>
        <v>0</v>
      </c>
      <c r="AF2839" s="15"/>
      <c r="AG2839" s="15"/>
      <c r="AH2839" s="15"/>
      <c r="AI2839" s="15"/>
      <c r="AJ2839" s="15"/>
      <c r="AK2839" s="16"/>
    </row>
    <row r="2840" spans="1:37" x14ac:dyDescent="0.25">
      <c r="A2840" s="11"/>
      <c r="B2840" s="12"/>
      <c r="C2840" s="12"/>
      <c r="D2840" s="12"/>
      <c r="E2840" s="12"/>
      <c r="F2840" s="12"/>
      <c r="G2840" s="12"/>
      <c r="H2840" s="12"/>
      <c r="I2840" s="12"/>
      <c r="J2840" s="12"/>
      <c r="K2840" s="12"/>
      <c r="L2840" s="12"/>
      <c r="M2840" s="12"/>
      <c r="N2840" s="12"/>
      <c r="O2840" s="12"/>
      <c r="P2840" s="12"/>
      <c r="Q2840" s="14" t="s">
        <v>91</v>
      </c>
      <c r="R2840" s="14"/>
      <c r="S2840" s="14"/>
      <c r="T2840" s="14"/>
      <c r="U2840" s="14"/>
      <c r="V2840" s="14"/>
      <c r="W2840" s="14"/>
      <c r="X2840" s="14"/>
      <c r="Y2840" s="12"/>
      <c r="Z2840" s="12"/>
      <c r="AA2840" s="12"/>
      <c r="AB2840" s="12"/>
      <c r="AC2840" s="12"/>
      <c r="AD2840" s="12"/>
      <c r="AE2840" s="12"/>
      <c r="AF2840" s="12"/>
      <c r="AG2840" s="12"/>
      <c r="AH2840" s="12"/>
      <c r="AI2840" s="12"/>
      <c r="AJ2840" s="12"/>
      <c r="AK2840" s="24"/>
    </row>
    <row r="2841" spans="1:37" x14ac:dyDescent="0.25">
      <c r="A2841" s="2"/>
      <c r="B2841" s="3"/>
      <c r="C2841" s="3"/>
      <c r="D2841" s="3"/>
      <c r="E2841" s="3"/>
      <c r="F2841" s="3"/>
      <c r="G2841" s="3"/>
      <c r="H2841" s="3"/>
      <c r="I2841" s="4"/>
      <c r="J2841" s="5"/>
      <c r="K2841" s="6"/>
      <c r="L2841" s="6"/>
      <c r="M2841" s="6"/>
      <c r="N2841" s="6"/>
      <c r="O2841" s="6"/>
      <c r="P2841" s="7"/>
      <c r="Q2841" s="2"/>
      <c r="R2841" s="3"/>
      <c r="S2841" s="3"/>
      <c r="T2841" s="3"/>
      <c r="U2841" s="3"/>
      <c r="V2841" s="3"/>
      <c r="W2841" s="3"/>
      <c r="X2841" s="4"/>
      <c r="Y2841" s="8">
        <f>ROUND(980,2)</f>
        <v>980</v>
      </c>
      <c r="Z2841" s="9"/>
      <c r="AA2841" s="9"/>
      <c r="AB2841" s="9"/>
      <c r="AC2841" s="9"/>
      <c r="AD2841" s="10"/>
      <c r="AE2841" s="8">
        <f>ROUND(0,2)</f>
        <v>0</v>
      </c>
      <c r="AF2841" s="9"/>
      <c r="AG2841" s="9"/>
      <c r="AH2841" s="9"/>
      <c r="AI2841" s="9"/>
      <c r="AJ2841" s="9"/>
      <c r="AK2841" s="10"/>
    </row>
    <row r="2842" spans="1:37" x14ac:dyDescent="0.25">
      <c r="A2842" s="11"/>
      <c r="B2842" s="12"/>
      <c r="C2842" s="12"/>
      <c r="D2842" s="12"/>
      <c r="E2842" s="12"/>
      <c r="F2842" s="12"/>
      <c r="G2842" s="12"/>
      <c r="H2842" s="12"/>
      <c r="I2842" s="12"/>
      <c r="J2842" s="13"/>
      <c r="K2842" s="13"/>
      <c r="L2842" s="13"/>
      <c r="M2842" s="13"/>
      <c r="N2842" s="13"/>
      <c r="O2842" s="13"/>
      <c r="P2842" s="13"/>
      <c r="Q2842" s="14"/>
      <c r="R2842" s="14"/>
      <c r="S2842" s="14"/>
      <c r="T2842" s="14"/>
      <c r="U2842" s="14"/>
      <c r="V2842" s="14"/>
      <c r="W2842" s="14"/>
      <c r="X2842" s="14"/>
      <c r="Y2842" s="15">
        <f>ROUND(980,2)</f>
        <v>980</v>
      </c>
      <c r="Z2842" s="15"/>
      <c r="AA2842" s="15"/>
      <c r="AB2842" s="15"/>
      <c r="AC2842" s="15"/>
      <c r="AD2842" s="15"/>
      <c r="AE2842" s="15">
        <f>ROUND(0,2)</f>
        <v>0</v>
      </c>
      <c r="AF2842" s="15"/>
      <c r="AG2842" s="15"/>
      <c r="AH2842" s="15"/>
      <c r="AI2842" s="15"/>
      <c r="AJ2842" s="15"/>
      <c r="AK2842" s="16"/>
    </row>
    <row r="2843" spans="1:37" x14ac:dyDescent="0.25">
      <c r="A2843" s="11"/>
      <c r="B2843" s="12"/>
      <c r="C2843" s="12"/>
      <c r="D2843" s="12"/>
      <c r="E2843" s="12"/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  <c r="P2843" s="12"/>
      <c r="Q2843" s="14" t="s">
        <v>92</v>
      </c>
      <c r="R2843" s="14"/>
      <c r="S2843" s="14"/>
      <c r="T2843" s="14"/>
      <c r="U2843" s="14"/>
      <c r="V2843" s="14"/>
      <c r="W2843" s="14"/>
      <c r="X2843" s="14"/>
      <c r="Y2843" s="12"/>
      <c r="Z2843" s="12"/>
      <c r="AA2843" s="12"/>
      <c r="AB2843" s="12"/>
      <c r="AC2843" s="12"/>
      <c r="AD2843" s="12"/>
      <c r="AE2843" s="12"/>
      <c r="AF2843" s="12"/>
      <c r="AG2843" s="12"/>
      <c r="AH2843" s="12"/>
      <c r="AI2843" s="12"/>
      <c r="AJ2843" s="12"/>
      <c r="AK2843" s="24"/>
    </row>
    <row r="2844" spans="1:37" x14ac:dyDescent="0.25">
      <c r="A2844" s="2"/>
      <c r="B2844" s="3"/>
      <c r="C2844" s="3"/>
      <c r="D2844" s="3"/>
      <c r="E2844" s="3"/>
      <c r="F2844" s="3"/>
      <c r="G2844" s="3"/>
      <c r="H2844" s="3"/>
      <c r="I2844" s="4"/>
      <c r="J2844" s="5"/>
      <c r="K2844" s="6"/>
      <c r="L2844" s="6"/>
      <c r="M2844" s="6"/>
      <c r="N2844" s="6"/>
      <c r="O2844" s="6"/>
      <c r="P2844" s="7"/>
      <c r="Q2844" s="2"/>
      <c r="R2844" s="3"/>
      <c r="S2844" s="3"/>
      <c r="T2844" s="3"/>
      <c r="U2844" s="3"/>
      <c r="V2844" s="3"/>
      <c r="W2844" s="3"/>
      <c r="X2844" s="4"/>
      <c r="Y2844" s="8">
        <f>ROUND(980,2)</f>
        <v>980</v>
      </c>
      <c r="Z2844" s="9"/>
      <c r="AA2844" s="9"/>
      <c r="AB2844" s="9"/>
      <c r="AC2844" s="9"/>
      <c r="AD2844" s="10"/>
      <c r="AE2844" s="8">
        <f>ROUND(0,2)</f>
        <v>0</v>
      </c>
      <c r="AF2844" s="9"/>
      <c r="AG2844" s="9"/>
      <c r="AH2844" s="9"/>
      <c r="AI2844" s="9"/>
      <c r="AJ2844" s="9"/>
      <c r="AK2844" s="10"/>
    </row>
    <row r="2845" spans="1:37" x14ac:dyDescent="0.25">
      <c r="A2845" s="11"/>
      <c r="B2845" s="12"/>
      <c r="C2845" s="12"/>
      <c r="D2845" s="12"/>
      <c r="E2845" s="12"/>
      <c r="F2845" s="12"/>
      <c r="G2845" s="12"/>
      <c r="H2845" s="12"/>
      <c r="I2845" s="12"/>
      <c r="J2845" s="13"/>
      <c r="K2845" s="13"/>
      <c r="L2845" s="13"/>
      <c r="M2845" s="13"/>
      <c r="N2845" s="13"/>
      <c r="O2845" s="13"/>
      <c r="P2845" s="13"/>
      <c r="Q2845" s="14"/>
      <c r="R2845" s="14"/>
      <c r="S2845" s="14"/>
      <c r="T2845" s="14"/>
      <c r="U2845" s="14"/>
      <c r="V2845" s="14"/>
      <c r="W2845" s="14"/>
      <c r="X2845" s="14"/>
      <c r="Y2845" s="15">
        <f>ROUND(980,2)</f>
        <v>980</v>
      </c>
      <c r="Z2845" s="15"/>
      <c r="AA2845" s="15"/>
      <c r="AB2845" s="15"/>
      <c r="AC2845" s="15"/>
      <c r="AD2845" s="15"/>
      <c r="AE2845" s="15">
        <f>ROUND(0,2)</f>
        <v>0</v>
      </c>
      <c r="AF2845" s="15"/>
      <c r="AG2845" s="15"/>
      <c r="AH2845" s="15"/>
      <c r="AI2845" s="15"/>
      <c r="AJ2845" s="15"/>
      <c r="AK2845" s="16"/>
    </row>
    <row r="2846" spans="1:37" x14ac:dyDescent="0.25">
      <c r="A2846" s="11"/>
      <c r="B2846" s="12"/>
      <c r="C2846" s="12"/>
      <c r="D2846" s="12"/>
      <c r="E2846" s="12"/>
      <c r="F2846" s="12"/>
      <c r="G2846" s="12"/>
      <c r="H2846" s="12"/>
      <c r="I2846" s="12"/>
      <c r="J2846" s="12"/>
      <c r="K2846" s="12"/>
      <c r="L2846" s="12"/>
      <c r="M2846" s="12"/>
      <c r="N2846" s="12"/>
      <c r="O2846" s="12"/>
      <c r="P2846" s="12"/>
      <c r="Q2846" s="14" t="s">
        <v>93</v>
      </c>
      <c r="R2846" s="14"/>
      <c r="S2846" s="14"/>
      <c r="T2846" s="14"/>
      <c r="U2846" s="14"/>
      <c r="V2846" s="14"/>
      <c r="W2846" s="14"/>
      <c r="X2846" s="14"/>
      <c r="Y2846" s="12"/>
      <c r="Z2846" s="12"/>
      <c r="AA2846" s="12"/>
      <c r="AB2846" s="12"/>
      <c r="AC2846" s="12"/>
      <c r="AD2846" s="12"/>
      <c r="AE2846" s="12"/>
      <c r="AF2846" s="12"/>
      <c r="AG2846" s="12"/>
      <c r="AH2846" s="12"/>
      <c r="AI2846" s="12"/>
      <c r="AJ2846" s="12"/>
      <c r="AK2846" s="24"/>
    </row>
    <row r="2847" spans="1:37" x14ac:dyDescent="0.25">
      <c r="A2847" s="2"/>
      <c r="B2847" s="3"/>
      <c r="C2847" s="3"/>
      <c r="D2847" s="3"/>
      <c r="E2847" s="3"/>
      <c r="F2847" s="3"/>
      <c r="G2847" s="3"/>
      <c r="H2847" s="3"/>
      <c r="I2847" s="4"/>
      <c r="J2847" s="5"/>
      <c r="K2847" s="6"/>
      <c r="L2847" s="6"/>
      <c r="M2847" s="6"/>
      <c r="N2847" s="6"/>
      <c r="O2847" s="6"/>
      <c r="P2847" s="7"/>
      <c r="Q2847" s="2"/>
      <c r="R2847" s="3"/>
      <c r="S2847" s="3"/>
      <c r="T2847" s="3"/>
      <c r="U2847" s="3"/>
      <c r="V2847" s="3"/>
      <c r="W2847" s="3"/>
      <c r="X2847" s="4"/>
      <c r="Y2847" s="8">
        <f>ROUND(959.2,2)</f>
        <v>959.2</v>
      </c>
      <c r="Z2847" s="9"/>
      <c r="AA2847" s="9"/>
      <c r="AB2847" s="9"/>
      <c r="AC2847" s="9"/>
      <c r="AD2847" s="10"/>
      <c r="AE2847" s="8">
        <f>ROUND(0,2)</f>
        <v>0</v>
      </c>
      <c r="AF2847" s="9"/>
      <c r="AG2847" s="9"/>
      <c r="AH2847" s="9"/>
      <c r="AI2847" s="9"/>
      <c r="AJ2847" s="9"/>
      <c r="AK2847" s="10"/>
    </row>
    <row r="2848" spans="1:37" x14ac:dyDescent="0.25">
      <c r="A2848" s="11"/>
      <c r="B2848" s="12"/>
      <c r="C2848" s="12"/>
      <c r="D2848" s="12"/>
      <c r="E2848" s="12"/>
      <c r="F2848" s="12"/>
      <c r="G2848" s="12"/>
      <c r="H2848" s="12"/>
      <c r="I2848" s="12"/>
      <c r="J2848" s="13"/>
      <c r="K2848" s="13"/>
      <c r="L2848" s="13"/>
      <c r="M2848" s="13"/>
      <c r="N2848" s="13"/>
      <c r="O2848" s="13"/>
      <c r="P2848" s="13"/>
      <c r="Q2848" s="14"/>
      <c r="R2848" s="14"/>
      <c r="S2848" s="14"/>
      <c r="T2848" s="14"/>
      <c r="U2848" s="14"/>
      <c r="V2848" s="14"/>
      <c r="W2848" s="14"/>
      <c r="X2848" s="14"/>
      <c r="Y2848" s="15">
        <f>ROUND(959.2,2)</f>
        <v>959.2</v>
      </c>
      <c r="Z2848" s="15"/>
      <c r="AA2848" s="15"/>
      <c r="AB2848" s="15"/>
      <c r="AC2848" s="15"/>
      <c r="AD2848" s="15"/>
      <c r="AE2848" s="15">
        <f>ROUND(0,2)</f>
        <v>0</v>
      </c>
      <c r="AF2848" s="15"/>
      <c r="AG2848" s="15"/>
      <c r="AH2848" s="15"/>
      <c r="AI2848" s="15"/>
      <c r="AJ2848" s="15"/>
      <c r="AK2848" s="16"/>
    </row>
    <row r="2849" spans="1:37" x14ac:dyDescent="0.25">
      <c r="A2849" s="11"/>
      <c r="B2849" s="12"/>
      <c r="C2849" s="12"/>
      <c r="D2849" s="12"/>
      <c r="E2849" s="12"/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  <c r="P2849" s="12"/>
      <c r="Q2849" s="14" t="s">
        <v>94</v>
      </c>
      <c r="R2849" s="14"/>
      <c r="S2849" s="14"/>
      <c r="T2849" s="14"/>
      <c r="U2849" s="14"/>
      <c r="V2849" s="14"/>
      <c r="W2849" s="14"/>
      <c r="X2849" s="14"/>
      <c r="Y2849" s="12"/>
      <c r="Z2849" s="12"/>
      <c r="AA2849" s="12"/>
      <c r="AB2849" s="12"/>
      <c r="AC2849" s="12"/>
      <c r="AD2849" s="12"/>
      <c r="AE2849" s="12"/>
      <c r="AF2849" s="12"/>
      <c r="AG2849" s="12"/>
      <c r="AH2849" s="12"/>
      <c r="AI2849" s="12"/>
      <c r="AJ2849" s="12"/>
      <c r="AK2849" s="24"/>
    </row>
    <row r="2850" spans="1:37" x14ac:dyDescent="0.25">
      <c r="A2850" s="2"/>
      <c r="B2850" s="3"/>
      <c r="C2850" s="3"/>
      <c r="D2850" s="3"/>
      <c r="E2850" s="3"/>
      <c r="F2850" s="3"/>
      <c r="G2850" s="3"/>
      <c r="H2850" s="3"/>
      <c r="I2850" s="4"/>
      <c r="J2850" s="5"/>
      <c r="K2850" s="6"/>
      <c r="L2850" s="6"/>
      <c r="M2850" s="6"/>
      <c r="N2850" s="6"/>
      <c r="O2850" s="6"/>
      <c r="P2850" s="7"/>
      <c r="Q2850" s="2"/>
      <c r="R2850" s="3"/>
      <c r="S2850" s="3"/>
      <c r="T2850" s="3"/>
      <c r="U2850" s="3"/>
      <c r="V2850" s="3"/>
      <c r="W2850" s="3"/>
      <c r="X2850" s="4"/>
      <c r="Y2850" s="8">
        <f>ROUND(986.8,2)</f>
        <v>986.8</v>
      </c>
      <c r="Z2850" s="9"/>
      <c r="AA2850" s="9"/>
      <c r="AB2850" s="9"/>
      <c r="AC2850" s="9"/>
      <c r="AD2850" s="10"/>
      <c r="AE2850" s="8">
        <f>ROUND(0,2)</f>
        <v>0</v>
      </c>
      <c r="AF2850" s="9"/>
      <c r="AG2850" s="9"/>
      <c r="AH2850" s="9"/>
      <c r="AI2850" s="9"/>
      <c r="AJ2850" s="9"/>
      <c r="AK2850" s="10"/>
    </row>
    <row r="2851" spans="1:37" x14ac:dyDescent="0.25">
      <c r="A2851" s="11"/>
      <c r="B2851" s="12"/>
      <c r="C2851" s="12"/>
      <c r="D2851" s="12"/>
      <c r="E2851" s="12"/>
      <c r="F2851" s="12"/>
      <c r="G2851" s="12"/>
      <c r="H2851" s="12"/>
      <c r="I2851" s="12"/>
      <c r="J2851" s="13"/>
      <c r="K2851" s="13"/>
      <c r="L2851" s="13"/>
      <c r="M2851" s="13"/>
      <c r="N2851" s="13"/>
      <c r="O2851" s="13"/>
      <c r="P2851" s="13"/>
      <c r="Q2851" s="14"/>
      <c r="R2851" s="14"/>
      <c r="S2851" s="14"/>
      <c r="T2851" s="14"/>
      <c r="U2851" s="14"/>
      <c r="V2851" s="14"/>
      <c r="W2851" s="14"/>
      <c r="X2851" s="14"/>
      <c r="Y2851" s="15">
        <f>ROUND(986.8,2)</f>
        <v>986.8</v>
      </c>
      <c r="Z2851" s="15"/>
      <c r="AA2851" s="15"/>
      <c r="AB2851" s="15"/>
      <c r="AC2851" s="15"/>
      <c r="AD2851" s="15"/>
      <c r="AE2851" s="15">
        <f>ROUND(0,2)</f>
        <v>0</v>
      </c>
      <c r="AF2851" s="15"/>
      <c r="AG2851" s="15"/>
      <c r="AH2851" s="15"/>
      <c r="AI2851" s="15"/>
      <c r="AJ2851" s="15"/>
      <c r="AK2851" s="16"/>
    </row>
    <row r="2852" spans="1:37" x14ac:dyDescent="0.25">
      <c r="A2852" s="11"/>
      <c r="B2852" s="12"/>
      <c r="C2852" s="12"/>
      <c r="D2852" s="12"/>
      <c r="E2852" s="12"/>
      <c r="F2852" s="12"/>
      <c r="G2852" s="12"/>
      <c r="H2852" s="12"/>
      <c r="I2852" s="12"/>
      <c r="J2852" s="12"/>
      <c r="K2852" s="12"/>
      <c r="L2852" s="12"/>
      <c r="M2852" s="12"/>
      <c r="N2852" s="12"/>
      <c r="O2852" s="12"/>
      <c r="P2852" s="12"/>
      <c r="Q2852" s="14" t="s">
        <v>95</v>
      </c>
      <c r="R2852" s="14"/>
      <c r="S2852" s="14"/>
      <c r="T2852" s="14"/>
      <c r="U2852" s="14"/>
      <c r="V2852" s="14"/>
      <c r="W2852" s="14"/>
      <c r="X2852" s="14"/>
      <c r="Y2852" s="12"/>
      <c r="Z2852" s="12"/>
      <c r="AA2852" s="12"/>
      <c r="AB2852" s="12"/>
      <c r="AC2852" s="12"/>
      <c r="AD2852" s="12"/>
      <c r="AE2852" s="12"/>
      <c r="AF2852" s="12"/>
      <c r="AG2852" s="12"/>
      <c r="AH2852" s="12"/>
      <c r="AI2852" s="12"/>
      <c r="AJ2852" s="12"/>
      <c r="AK2852" s="24"/>
    </row>
    <row r="2853" spans="1:37" x14ac:dyDescent="0.25">
      <c r="A2853" s="2"/>
      <c r="B2853" s="3"/>
      <c r="C2853" s="3"/>
      <c r="D2853" s="3"/>
      <c r="E2853" s="3"/>
      <c r="F2853" s="3"/>
      <c r="G2853" s="3"/>
      <c r="H2853" s="3"/>
      <c r="I2853" s="4"/>
      <c r="J2853" s="5"/>
      <c r="K2853" s="6"/>
      <c r="L2853" s="6"/>
      <c r="M2853" s="6"/>
      <c r="N2853" s="6"/>
      <c r="O2853" s="6"/>
      <c r="P2853" s="7"/>
      <c r="Q2853" s="2"/>
      <c r="R2853" s="3"/>
      <c r="S2853" s="3"/>
      <c r="T2853" s="3"/>
      <c r="U2853" s="3"/>
      <c r="V2853" s="3"/>
      <c r="W2853" s="3"/>
      <c r="X2853" s="4"/>
      <c r="Y2853" s="8">
        <f>ROUND(951.6,2)</f>
        <v>951.6</v>
      </c>
      <c r="Z2853" s="9"/>
      <c r="AA2853" s="9"/>
      <c r="AB2853" s="9"/>
      <c r="AC2853" s="9"/>
      <c r="AD2853" s="10"/>
      <c r="AE2853" s="8">
        <f>ROUND(0,2)</f>
        <v>0</v>
      </c>
      <c r="AF2853" s="9"/>
      <c r="AG2853" s="9"/>
      <c r="AH2853" s="9"/>
      <c r="AI2853" s="9"/>
      <c r="AJ2853" s="9"/>
      <c r="AK2853" s="10"/>
    </row>
    <row r="2854" spans="1:37" x14ac:dyDescent="0.25">
      <c r="A2854" s="11"/>
      <c r="B2854" s="12"/>
      <c r="C2854" s="12"/>
      <c r="D2854" s="12"/>
      <c r="E2854" s="12"/>
      <c r="F2854" s="12"/>
      <c r="G2854" s="12"/>
      <c r="H2854" s="12"/>
      <c r="I2854" s="12"/>
      <c r="J2854" s="13"/>
      <c r="K2854" s="13"/>
      <c r="L2854" s="13"/>
      <c r="M2854" s="13"/>
      <c r="N2854" s="13"/>
      <c r="O2854" s="13"/>
      <c r="P2854" s="13"/>
      <c r="Q2854" s="14"/>
      <c r="R2854" s="14"/>
      <c r="S2854" s="14"/>
      <c r="T2854" s="14"/>
      <c r="U2854" s="14"/>
      <c r="V2854" s="14"/>
      <c r="W2854" s="14"/>
      <c r="X2854" s="14"/>
      <c r="Y2854" s="15">
        <f>ROUND(951.6,2)</f>
        <v>951.6</v>
      </c>
      <c r="Z2854" s="15"/>
      <c r="AA2854" s="15"/>
      <c r="AB2854" s="15"/>
      <c r="AC2854" s="15"/>
      <c r="AD2854" s="15"/>
      <c r="AE2854" s="15">
        <f>ROUND(0,2)</f>
        <v>0</v>
      </c>
      <c r="AF2854" s="15"/>
      <c r="AG2854" s="15"/>
      <c r="AH2854" s="15"/>
      <c r="AI2854" s="15"/>
      <c r="AJ2854" s="15"/>
      <c r="AK2854" s="16"/>
    </row>
    <row r="2855" spans="1:37" x14ac:dyDescent="0.25">
      <c r="A2855" s="11"/>
      <c r="B2855" s="12"/>
      <c r="C2855" s="12"/>
      <c r="D2855" s="12"/>
      <c r="E2855" s="12"/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  <c r="P2855" s="12"/>
      <c r="Q2855" s="14" t="s">
        <v>96</v>
      </c>
      <c r="R2855" s="14"/>
      <c r="S2855" s="14"/>
      <c r="T2855" s="14"/>
      <c r="U2855" s="14"/>
      <c r="V2855" s="14"/>
      <c r="W2855" s="14"/>
      <c r="X2855" s="14"/>
      <c r="Y2855" s="12"/>
      <c r="Z2855" s="12"/>
      <c r="AA2855" s="12"/>
      <c r="AB2855" s="12"/>
      <c r="AC2855" s="12"/>
      <c r="AD2855" s="12"/>
      <c r="AE2855" s="12"/>
      <c r="AF2855" s="12"/>
      <c r="AG2855" s="12"/>
      <c r="AH2855" s="12"/>
      <c r="AI2855" s="12"/>
      <c r="AJ2855" s="12"/>
      <c r="AK2855" s="24"/>
    </row>
    <row r="2856" spans="1:37" x14ac:dyDescent="0.25">
      <c r="A2856" s="2"/>
      <c r="B2856" s="3"/>
      <c r="C2856" s="3"/>
      <c r="D2856" s="3"/>
      <c r="E2856" s="3"/>
      <c r="F2856" s="3"/>
      <c r="G2856" s="3"/>
      <c r="H2856" s="3"/>
      <c r="I2856" s="4"/>
      <c r="J2856" s="5"/>
      <c r="K2856" s="6"/>
      <c r="L2856" s="6"/>
      <c r="M2856" s="6"/>
      <c r="N2856" s="6"/>
      <c r="O2856" s="6"/>
      <c r="P2856" s="7"/>
      <c r="Q2856" s="2"/>
      <c r="R2856" s="3"/>
      <c r="S2856" s="3"/>
      <c r="T2856" s="3"/>
      <c r="U2856" s="3"/>
      <c r="V2856" s="3"/>
      <c r="W2856" s="3"/>
      <c r="X2856" s="4"/>
      <c r="Y2856" s="8">
        <f>ROUND(951.6,2)</f>
        <v>951.6</v>
      </c>
      <c r="Z2856" s="9"/>
      <c r="AA2856" s="9"/>
      <c r="AB2856" s="9"/>
      <c r="AC2856" s="9"/>
      <c r="AD2856" s="10"/>
      <c r="AE2856" s="8">
        <f>ROUND(0,2)</f>
        <v>0</v>
      </c>
      <c r="AF2856" s="9"/>
      <c r="AG2856" s="9"/>
      <c r="AH2856" s="9"/>
      <c r="AI2856" s="9"/>
      <c r="AJ2856" s="9"/>
      <c r="AK2856" s="10"/>
    </row>
    <row r="2857" spans="1:37" x14ac:dyDescent="0.25">
      <c r="A2857" s="11"/>
      <c r="B2857" s="12"/>
      <c r="C2857" s="12"/>
      <c r="D2857" s="12"/>
      <c r="E2857" s="12"/>
      <c r="F2857" s="12"/>
      <c r="G2857" s="12"/>
      <c r="H2857" s="12"/>
      <c r="I2857" s="12"/>
      <c r="J2857" s="13"/>
      <c r="K2857" s="13"/>
      <c r="L2857" s="13"/>
      <c r="M2857" s="13"/>
      <c r="N2857" s="13"/>
      <c r="O2857" s="13"/>
      <c r="P2857" s="13"/>
      <c r="Q2857" s="14"/>
      <c r="R2857" s="14"/>
      <c r="S2857" s="14"/>
      <c r="T2857" s="14"/>
      <c r="U2857" s="14"/>
      <c r="V2857" s="14"/>
      <c r="W2857" s="14"/>
      <c r="X2857" s="14"/>
      <c r="Y2857" s="15">
        <f>ROUND(951.6,2)</f>
        <v>951.6</v>
      </c>
      <c r="Z2857" s="15"/>
      <c r="AA2857" s="15"/>
      <c r="AB2857" s="15"/>
      <c r="AC2857" s="15"/>
      <c r="AD2857" s="15"/>
      <c r="AE2857" s="15">
        <f>ROUND(0,2)</f>
        <v>0</v>
      </c>
      <c r="AF2857" s="15"/>
      <c r="AG2857" s="15"/>
      <c r="AH2857" s="15"/>
      <c r="AI2857" s="15"/>
      <c r="AJ2857" s="15"/>
      <c r="AK2857" s="16"/>
    </row>
    <row r="2858" spans="1:37" x14ac:dyDescent="0.25">
      <c r="A2858" s="11"/>
      <c r="B2858" s="12"/>
      <c r="C2858" s="12"/>
      <c r="D2858" s="12"/>
      <c r="E2858" s="12"/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  <c r="P2858" s="12"/>
      <c r="Q2858" s="14" t="s">
        <v>97</v>
      </c>
      <c r="R2858" s="14"/>
      <c r="S2858" s="14"/>
      <c r="T2858" s="14"/>
      <c r="U2858" s="14"/>
      <c r="V2858" s="14"/>
      <c r="W2858" s="14"/>
      <c r="X2858" s="14"/>
      <c r="Y2858" s="12"/>
      <c r="Z2858" s="12"/>
      <c r="AA2858" s="12"/>
      <c r="AB2858" s="12"/>
      <c r="AC2858" s="12"/>
      <c r="AD2858" s="12"/>
      <c r="AE2858" s="12"/>
      <c r="AF2858" s="12"/>
      <c r="AG2858" s="12"/>
      <c r="AH2858" s="12"/>
      <c r="AI2858" s="12"/>
      <c r="AJ2858" s="12"/>
      <c r="AK2858" s="24"/>
    </row>
    <row r="2859" spans="1:37" x14ac:dyDescent="0.25">
      <c r="A2859" s="2"/>
      <c r="B2859" s="3"/>
      <c r="C2859" s="3"/>
      <c r="D2859" s="3"/>
      <c r="E2859" s="3"/>
      <c r="F2859" s="3"/>
      <c r="G2859" s="3"/>
      <c r="H2859" s="3"/>
      <c r="I2859" s="4"/>
      <c r="J2859" s="5"/>
      <c r="K2859" s="6"/>
      <c r="L2859" s="6"/>
      <c r="M2859" s="6"/>
      <c r="N2859" s="6"/>
      <c r="O2859" s="6"/>
      <c r="P2859" s="7"/>
      <c r="Q2859" s="2"/>
      <c r="R2859" s="3"/>
      <c r="S2859" s="3"/>
      <c r="T2859" s="3"/>
      <c r="U2859" s="3"/>
      <c r="V2859" s="3"/>
      <c r="W2859" s="3"/>
      <c r="X2859" s="4"/>
      <c r="Y2859" s="8">
        <f>ROUND(980,2)</f>
        <v>980</v>
      </c>
      <c r="Z2859" s="9"/>
      <c r="AA2859" s="9"/>
      <c r="AB2859" s="9"/>
      <c r="AC2859" s="9"/>
      <c r="AD2859" s="10"/>
      <c r="AE2859" s="8">
        <f>ROUND(0,2)</f>
        <v>0</v>
      </c>
      <c r="AF2859" s="9"/>
      <c r="AG2859" s="9"/>
      <c r="AH2859" s="9"/>
      <c r="AI2859" s="9"/>
      <c r="AJ2859" s="9"/>
      <c r="AK2859" s="10"/>
    </row>
    <row r="2860" spans="1:37" x14ac:dyDescent="0.25">
      <c r="A2860" s="11"/>
      <c r="B2860" s="12"/>
      <c r="C2860" s="12"/>
      <c r="D2860" s="12"/>
      <c r="E2860" s="12"/>
      <c r="F2860" s="12"/>
      <c r="G2860" s="12"/>
      <c r="H2860" s="12"/>
      <c r="I2860" s="12"/>
      <c r="J2860" s="13"/>
      <c r="K2860" s="13"/>
      <c r="L2860" s="13"/>
      <c r="M2860" s="13"/>
      <c r="N2860" s="13"/>
      <c r="O2860" s="13"/>
      <c r="P2860" s="13"/>
      <c r="Q2860" s="14"/>
      <c r="R2860" s="14"/>
      <c r="S2860" s="14"/>
      <c r="T2860" s="14"/>
      <c r="U2860" s="14"/>
      <c r="V2860" s="14"/>
      <c r="W2860" s="14"/>
      <c r="X2860" s="14"/>
      <c r="Y2860" s="15">
        <f>ROUND(980,2)</f>
        <v>980</v>
      </c>
      <c r="Z2860" s="15"/>
      <c r="AA2860" s="15"/>
      <c r="AB2860" s="15"/>
      <c r="AC2860" s="15"/>
      <c r="AD2860" s="15"/>
      <c r="AE2860" s="15">
        <f>ROUND(0,2)</f>
        <v>0</v>
      </c>
      <c r="AF2860" s="15"/>
      <c r="AG2860" s="15"/>
      <c r="AH2860" s="15"/>
      <c r="AI2860" s="15"/>
      <c r="AJ2860" s="15"/>
      <c r="AK2860" s="16"/>
    </row>
    <row r="2861" spans="1:37" x14ac:dyDescent="0.25">
      <c r="A2861" s="20" t="s">
        <v>112</v>
      </c>
      <c r="B2861" s="21"/>
      <c r="C2861" s="21"/>
      <c r="D2861" s="21"/>
      <c r="E2861" s="21"/>
      <c r="F2861" s="21"/>
      <c r="G2861" s="21"/>
      <c r="H2861" s="21"/>
      <c r="I2861" s="21"/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  <c r="T2861" s="21"/>
      <c r="U2861" s="21"/>
      <c r="V2861" s="21"/>
      <c r="W2861" s="21"/>
      <c r="X2861" s="21"/>
      <c r="Y2861" s="21"/>
      <c r="Z2861" s="21"/>
      <c r="AA2861" s="21"/>
      <c r="AB2861" s="21"/>
      <c r="AC2861" s="21"/>
      <c r="AD2861" s="21"/>
      <c r="AE2861" s="21"/>
      <c r="AF2861" s="21"/>
      <c r="AG2861" s="21"/>
      <c r="AH2861" s="21"/>
      <c r="AI2861" s="21"/>
      <c r="AJ2861" s="21"/>
      <c r="AK2861" s="22"/>
    </row>
    <row r="2862" spans="1:37" x14ac:dyDescent="0.25">
      <c r="A2862" s="20"/>
      <c r="B2862" s="21"/>
      <c r="C2862" s="21"/>
      <c r="D2862" s="21"/>
      <c r="E2862" s="21"/>
      <c r="F2862" s="21"/>
      <c r="G2862" s="21"/>
      <c r="H2862" s="21"/>
      <c r="I2862" s="21"/>
      <c r="J2862" s="23">
        <f>ROUND(6.25,2)</f>
        <v>6.25</v>
      </c>
      <c r="K2862" s="23"/>
      <c r="L2862" s="23"/>
      <c r="M2862" s="23"/>
      <c r="N2862" s="23"/>
      <c r="O2862" s="23"/>
      <c r="P2862" s="23"/>
      <c r="Q2862" s="21"/>
      <c r="R2862" s="21"/>
      <c r="S2862" s="21"/>
      <c r="T2862" s="21"/>
      <c r="U2862" s="21"/>
      <c r="V2862" s="21"/>
      <c r="W2862" s="21"/>
      <c r="X2862" s="21"/>
      <c r="Y2862" s="21"/>
      <c r="Z2862" s="21"/>
      <c r="AA2862" s="21"/>
      <c r="AB2862" s="21"/>
      <c r="AC2862" s="21"/>
      <c r="AD2862" s="21"/>
      <c r="AE2862" s="21"/>
      <c r="AF2862" s="21"/>
      <c r="AG2862" s="21"/>
      <c r="AH2862" s="21"/>
      <c r="AI2862" s="21"/>
      <c r="AJ2862" s="21"/>
      <c r="AK2862" s="22"/>
    </row>
    <row r="2863" spans="1:37" x14ac:dyDescent="0.25">
      <c r="A2863" s="11"/>
      <c r="B2863" s="12"/>
      <c r="C2863" s="12"/>
      <c r="D2863" s="12"/>
      <c r="E2863" s="12"/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  <c r="Q2863" s="14" t="s">
        <v>35</v>
      </c>
      <c r="R2863" s="14"/>
      <c r="S2863" s="14"/>
      <c r="T2863" s="14"/>
      <c r="U2863" s="14"/>
      <c r="V2863" s="14"/>
      <c r="W2863" s="14"/>
      <c r="X2863" s="14"/>
      <c r="Y2863" s="12"/>
      <c r="Z2863" s="12"/>
      <c r="AA2863" s="12"/>
      <c r="AB2863" s="12"/>
      <c r="AC2863" s="12"/>
      <c r="AD2863" s="12"/>
      <c r="AE2863" s="12"/>
      <c r="AF2863" s="12"/>
      <c r="AG2863" s="12"/>
      <c r="AH2863" s="12"/>
      <c r="AI2863" s="12"/>
      <c r="AJ2863" s="12"/>
      <c r="AK2863" s="24"/>
    </row>
    <row r="2864" spans="1:37" x14ac:dyDescent="0.25">
      <c r="A2864" s="2"/>
      <c r="B2864" s="3"/>
      <c r="C2864" s="3"/>
      <c r="D2864" s="3"/>
      <c r="E2864" s="3"/>
      <c r="F2864" s="3"/>
      <c r="G2864" s="3"/>
      <c r="H2864" s="3"/>
      <c r="I2864" s="4"/>
      <c r="J2864" s="5"/>
      <c r="K2864" s="6"/>
      <c r="L2864" s="6"/>
      <c r="M2864" s="6"/>
      <c r="N2864" s="6"/>
      <c r="O2864" s="6"/>
      <c r="P2864" s="7"/>
      <c r="Q2864" s="2"/>
      <c r="R2864" s="3"/>
      <c r="S2864" s="3"/>
      <c r="T2864" s="3"/>
      <c r="U2864" s="3"/>
      <c r="V2864" s="3"/>
      <c r="W2864" s="3"/>
      <c r="X2864" s="4"/>
      <c r="Y2864" s="8">
        <f>ROUND(223.03125,2)</f>
        <v>223.03</v>
      </c>
      <c r="Z2864" s="9"/>
      <c r="AA2864" s="9"/>
      <c r="AB2864" s="9"/>
      <c r="AC2864" s="9"/>
      <c r="AD2864" s="10"/>
      <c r="AE2864" s="8">
        <f>ROUND(0,2)</f>
        <v>0</v>
      </c>
      <c r="AF2864" s="9"/>
      <c r="AG2864" s="9"/>
      <c r="AH2864" s="9"/>
      <c r="AI2864" s="9"/>
      <c r="AJ2864" s="9"/>
      <c r="AK2864" s="10"/>
    </row>
    <row r="2865" spans="1:37" x14ac:dyDescent="0.25">
      <c r="A2865" s="11"/>
      <c r="B2865" s="12"/>
      <c r="C2865" s="12"/>
      <c r="D2865" s="12"/>
      <c r="E2865" s="12"/>
      <c r="F2865" s="12"/>
      <c r="G2865" s="12"/>
      <c r="H2865" s="12"/>
      <c r="I2865" s="12"/>
      <c r="J2865" s="13"/>
      <c r="K2865" s="13"/>
      <c r="L2865" s="13"/>
      <c r="M2865" s="13"/>
      <c r="N2865" s="13"/>
      <c r="O2865" s="13"/>
      <c r="P2865" s="13"/>
      <c r="Q2865" s="14"/>
      <c r="R2865" s="14"/>
      <c r="S2865" s="14"/>
      <c r="T2865" s="14"/>
      <c r="U2865" s="14"/>
      <c r="V2865" s="14"/>
      <c r="W2865" s="14"/>
      <c r="X2865" s="14"/>
      <c r="Y2865" s="15">
        <f>ROUND(223.03125,2)</f>
        <v>223.03</v>
      </c>
      <c r="Z2865" s="15"/>
      <c r="AA2865" s="15"/>
      <c r="AB2865" s="15"/>
      <c r="AC2865" s="15"/>
      <c r="AD2865" s="15"/>
      <c r="AE2865" s="15">
        <f>ROUND(0,2)</f>
        <v>0</v>
      </c>
      <c r="AF2865" s="15"/>
      <c r="AG2865" s="15"/>
      <c r="AH2865" s="15"/>
      <c r="AI2865" s="15"/>
      <c r="AJ2865" s="15"/>
      <c r="AK2865" s="16"/>
    </row>
    <row r="2866" spans="1:37" x14ac:dyDescent="0.25">
      <c r="A2866" s="20"/>
      <c r="B2866" s="21"/>
      <c r="C2866" s="21"/>
      <c r="D2866" s="21"/>
      <c r="E2866" s="21"/>
      <c r="F2866" s="21"/>
      <c r="G2866" s="21"/>
      <c r="H2866" s="21"/>
      <c r="I2866" s="21"/>
      <c r="J2866" s="23">
        <f>ROUND(8,2)</f>
        <v>8</v>
      </c>
      <c r="K2866" s="23"/>
      <c r="L2866" s="23"/>
      <c r="M2866" s="23"/>
      <c r="N2866" s="23"/>
      <c r="O2866" s="23"/>
      <c r="P2866" s="23"/>
      <c r="Q2866" s="21"/>
      <c r="R2866" s="21"/>
      <c r="S2866" s="21"/>
      <c r="T2866" s="21"/>
      <c r="U2866" s="21"/>
      <c r="V2866" s="21"/>
      <c r="W2866" s="21"/>
      <c r="X2866" s="21"/>
      <c r="Y2866" s="21"/>
      <c r="Z2866" s="21"/>
      <c r="AA2866" s="21"/>
      <c r="AB2866" s="21"/>
      <c r="AC2866" s="21"/>
      <c r="AD2866" s="21"/>
      <c r="AE2866" s="21"/>
      <c r="AF2866" s="21"/>
      <c r="AG2866" s="21"/>
      <c r="AH2866" s="21"/>
      <c r="AI2866" s="21"/>
      <c r="AJ2866" s="21"/>
      <c r="AK2866" s="22"/>
    </row>
    <row r="2867" spans="1:37" x14ac:dyDescent="0.25">
      <c r="A2867" s="11"/>
      <c r="B2867" s="12"/>
      <c r="C2867" s="12"/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12"/>
      <c r="Q2867" s="14" t="s">
        <v>34</v>
      </c>
      <c r="R2867" s="14"/>
      <c r="S2867" s="14"/>
      <c r="T2867" s="14"/>
      <c r="U2867" s="14"/>
      <c r="V2867" s="14"/>
      <c r="W2867" s="14"/>
      <c r="X2867" s="14"/>
      <c r="Y2867" s="12"/>
      <c r="Z2867" s="12"/>
      <c r="AA2867" s="12"/>
      <c r="AB2867" s="12"/>
      <c r="AC2867" s="12"/>
      <c r="AD2867" s="12"/>
      <c r="AE2867" s="12"/>
      <c r="AF2867" s="12"/>
      <c r="AG2867" s="12"/>
      <c r="AH2867" s="12"/>
      <c r="AI2867" s="12"/>
      <c r="AJ2867" s="12"/>
      <c r="AK2867" s="24"/>
    </row>
    <row r="2868" spans="1:37" x14ac:dyDescent="0.25">
      <c r="A2868" s="2"/>
      <c r="B2868" s="3"/>
      <c r="C2868" s="3"/>
      <c r="D2868" s="3"/>
      <c r="E2868" s="3"/>
      <c r="F2868" s="3"/>
      <c r="G2868" s="3"/>
      <c r="H2868" s="3"/>
      <c r="I2868" s="4"/>
      <c r="J2868" s="5"/>
      <c r="K2868" s="6"/>
      <c r="L2868" s="6"/>
      <c r="M2868" s="6"/>
      <c r="N2868" s="6"/>
      <c r="O2868" s="6"/>
      <c r="P2868" s="7"/>
      <c r="Q2868" s="2"/>
      <c r="R2868" s="3"/>
      <c r="S2868" s="3"/>
      <c r="T2868" s="3"/>
      <c r="U2868" s="3"/>
      <c r="V2868" s="3"/>
      <c r="W2868" s="3"/>
      <c r="X2868" s="4"/>
      <c r="Y2868" s="8">
        <f>ROUND(294,2)</f>
        <v>294</v>
      </c>
      <c r="Z2868" s="9"/>
      <c r="AA2868" s="9"/>
      <c r="AB2868" s="9"/>
      <c r="AC2868" s="9"/>
      <c r="AD2868" s="10"/>
      <c r="AE2868" s="8">
        <f>ROUND(0,2)</f>
        <v>0</v>
      </c>
      <c r="AF2868" s="9"/>
      <c r="AG2868" s="9"/>
      <c r="AH2868" s="9"/>
      <c r="AI2868" s="9"/>
      <c r="AJ2868" s="9"/>
      <c r="AK2868" s="10"/>
    </row>
    <row r="2869" spans="1:37" x14ac:dyDescent="0.25">
      <c r="A2869" s="11"/>
      <c r="B2869" s="12"/>
      <c r="C2869" s="12"/>
      <c r="D2869" s="12"/>
      <c r="E2869" s="12"/>
      <c r="F2869" s="12"/>
      <c r="G2869" s="12"/>
      <c r="H2869" s="12"/>
      <c r="I2869" s="12"/>
      <c r="J2869" s="13"/>
      <c r="K2869" s="13"/>
      <c r="L2869" s="13"/>
      <c r="M2869" s="13"/>
      <c r="N2869" s="13"/>
      <c r="O2869" s="13"/>
      <c r="P2869" s="13"/>
      <c r="Q2869" s="14"/>
      <c r="R2869" s="14"/>
      <c r="S2869" s="14"/>
      <c r="T2869" s="14"/>
      <c r="U2869" s="14"/>
      <c r="V2869" s="14"/>
      <c r="W2869" s="14"/>
      <c r="X2869" s="14"/>
      <c r="Y2869" s="15">
        <f>ROUND(294,2)</f>
        <v>294</v>
      </c>
      <c r="Z2869" s="15"/>
      <c r="AA2869" s="15"/>
      <c r="AB2869" s="15"/>
      <c r="AC2869" s="15"/>
      <c r="AD2869" s="15"/>
      <c r="AE2869" s="15">
        <f>ROUND(0,2)</f>
        <v>0</v>
      </c>
      <c r="AF2869" s="15"/>
      <c r="AG2869" s="15"/>
      <c r="AH2869" s="15"/>
      <c r="AI2869" s="15"/>
      <c r="AJ2869" s="15"/>
      <c r="AK2869" s="16"/>
    </row>
    <row r="2870" spans="1:37" x14ac:dyDescent="0.25">
      <c r="A2870" s="11"/>
      <c r="B2870" s="12"/>
      <c r="C2870" s="12"/>
      <c r="D2870" s="12"/>
      <c r="E2870" s="12"/>
      <c r="F2870" s="12"/>
      <c r="G2870" s="12"/>
      <c r="H2870" s="12"/>
      <c r="I2870" s="12"/>
      <c r="J2870" s="12"/>
      <c r="K2870" s="12"/>
      <c r="L2870" s="12"/>
      <c r="M2870" s="12"/>
      <c r="N2870" s="12"/>
      <c r="O2870" s="12"/>
      <c r="P2870" s="12"/>
      <c r="Q2870" s="14" t="s">
        <v>41</v>
      </c>
      <c r="R2870" s="14"/>
      <c r="S2870" s="14"/>
      <c r="T2870" s="14"/>
      <c r="U2870" s="14"/>
      <c r="V2870" s="14"/>
      <c r="W2870" s="14"/>
      <c r="X2870" s="14"/>
      <c r="Y2870" s="12"/>
      <c r="Z2870" s="12"/>
      <c r="AA2870" s="12"/>
      <c r="AB2870" s="12"/>
      <c r="AC2870" s="12"/>
      <c r="AD2870" s="12"/>
      <c r="AE2870" s="12"/>
      <c r="AF2870" s="12"/>
      <c r="AG2870" s="12"/>
      <c r="AH2870" s="12"/>
      <c r="AI2870" s="12"/>
      <c r="AJ2870" s="12"/>
      <c r="AK2870" s="24"/>
    </row>
    <row r="2871" spans="1:37" x14ac:dyDescent="0.25">
      <c r="A2871" s="2"/>
      <c r="B2871" s="3"/>
      <c r="C2871" s="3"/>
      <c r="D2871" s="3"/>
      <c r="E2871" s="3"/>
      <c r="F2871" s="3"/>
      <c r="G2871" s="3"/>
      <c r="H2871" s="3"/>
      <c r="I2871" s="4"/>
      <c r="J2871" s="5"/>
      <c r="K2871" s="6"/>
      <c r="L2871" s="6"/>
      <c r="M2871" s="6"/>
      <c r="N2871" s="6"/>
      <c r="O2871" s="6"/>
      <c r="P2871" s="7"/>
      <c r="Q2871" s="2"/>
      <c r="R2871" s="3"/>
      <c r="S2871" s="3"/>
      <c r="T2871" s="3"/>
      <c r="U2871" s="3"/>
      <c r="V2871" s="3"/>
      <c r="W2871" s="3"/>
      <c r="X2871" s="4"/>
      <c r="Y2871" s="8">
        <f>ROUND(294,2)</f>
        <v>294</v>
      </c>
      <c r="Z2871" s="9"/>
      <c r="AA2871" s="9"/>
      <c r="AB2871" s="9"/>
      <c r="AC2871" s="9"/>
      <c r="AD2871" s="10"/>
      <c r="AE2871" s="8">
        <f>ROUND(0,2)</f>
        <v>0</v>
      </c>
      <c r="AF2871" s="9"/>
      <c r="AG2871" s="9"/>
      <c r="AH2871" s="9"/>
      <c r="AI2871" s="9"/>
      <c r="AJ2871" s="9"/>
      <c r="AK2871" s="10"/>
    </row>
    <row r="2872" spans="1:37" x14ac:dyDescent="0.25">
      <c r="A2872" s="11"/>
      <c r="B2872" s="12"/>
      <c r="C2872" s="12"/>
      <c r="D2872" s="12"/>
      <c r="E2872" s="12"/>
      <c r="F2872" s="12"/>
      <c r="G2872" s="12"/>
      <c r="H2872" s="12"/>
      <c r="I2872" s="12"/>
      <c r="J2872" s="13"/>
      <c r="K2872" s="13"/>
      <c r="L2872" s="13"/>
      <c r="M2872" s="13"/>
      <c r="N2872" s="13"/>
      <c r="O2872" s="13"/>
      <c r="P2872" s="13"/>
      <c r="Q2872" s="14"/>
      <c r="R2872" s="14"/>
      <c r="S2872" s="14"/>
      <c r="T2872" s="14"/>
      <c r="U2872" s="14"/>
      <c r="V2872" s="14"/>
      <c r="W2872" s="14"/>
      <c r="X2872" s="14"/>
      <c r="Y2872" s="15">
        <f>ROUND(294,2)</f>
        <v>294</v>
      </c>
      <c r="Z2872" s="15"/>
      <c r="AA2872" s="15"/>
      <c r="AB2872" s="15"/>
      <c r="AC2872" s="15"/>
      <c r="AD2872" s="15"/>
      <c r="AE2872" s="15">
        <f>ROUND(0,2)</f>
        <v>0</v>
      </c>
      <c r="AF2872" s="15"/>
      <c r="AG2872" s="15"/>
      <c r="AH2872" s="15"/>
      <c r="AI2872" s="15"/>
      <c r="AJ2872" s="15"/>
      <c r="AK2872" s="16"/>
    </row>
    <row r="2873" spans="1:37" x14ac:dyDescent="0.25">
      <c r="A2873" s="11"/>
      <c r="B2873" s="12"/>
      <c r="C2873" s="12"/>
      <c r="D2873" s="12"/>
      <c r="E2873" s="12"/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  <c r="P2873" s="12"/>
      <c r="Q2873" s="14" t="s">
        <v>42</v>
      </c>
      <c r="R2873" s="14"/>
      <c r="S2873" s="14"/>
      <c r="T2873" s="14"/>
      <c r="U2873" s="14"/>
      <c r="V2873" s="14"/>
      <c r="W2873" s="14"/>
      <c r="X2873" s="14"/>
      <c r="Y2873" s="12"/>
      <c r="Z2873" s="12"/>
      <c r="AA2873" s="12"/>
      <c r="AB2873" s="12"/>
      <c r="AC2873" s="12"/>
      <c r="AD2873" s="12"/>
      <c r="AE2873" s="12"/>
      <c r="AF2873" s="12"/>
      <c r="AG2873" s="12"/>
      <c r="AH2873" s="12"/>
      <c r="AI2873" s="12"/>
      <c r="AJ2873" s="12"/>
      <c r="AK2873" s="24"/>
    </row>
    <row r="2874" spans="1:37" x14ac:dyDescent="0.25">
      <c r="A2874" s="2"/>
      <c r="B2874" s="3"/>
      <c r="C2874" s="3"/>
      <c r="D2874" s="3"/>
      <c r="E2874" s="3"/>
      <c r="F2874" s="3"/>
      <c r="G2874" s="3"/>
      <c r="H2874" s="3"/>
      <c r="I2874" s="4"/>
      <c r="J2874" s="5"/>
      <c r="K2874" s="6"/>
      <c r="L2874" s="6"/>
      <c r="M2874" s="6"/>
      <c r="N2874" s="6"/>
      <c r="O2874" s="6"/>
      <c r="P2874" s="7"/>
      <c r="Q2874" s="2"/>
      <c r="R2874" s="3"/>
      <c r="S2874" s="3"/>
      <c r="T2874" s="3"/>
      <c r="U2874" s="3"/>
      <c r="V2874" s="3"/>
      <c r="W2874" s="3"/>
      <c r="X2874" s="4"/>
      <c r="Y2874" s="8">
        <f>ROUND(294,2)</f>
        <v>294</v>
      </c>
      <c r="Z2874" s="9"/>
      <c r="AA2874" s="9"/>
      <c r="AB2874" s="9"/>
      <c r="AC2874" s="9"/>
      <c r="AD2874" s="10"/>
      <c r="AE2874" s="8">
        <f>ROUND(0,2)</f>
        <v>0</v>
      </c>
      <c r="AF2874" s="9"/>
      <c r="AG2874" s="9"/>
      <c r="AH2874" s="9"/>
      <c r="AI2874" s="9"/>
      <c r="AJ2874" s="9"/>
      <c r="AK2874" s="10"/>
    </row>
    <row r="2875" spans="1:37" x14ac:dyDescent="0.25">
      <c r="A2875" s="11"/>
      <c r="B2875" s="12"/>
      <c r="C2875" s="12"/>
      <c r="D2875" s="12"/>
      <c r="E2875" s="12"/>
      <c r="F2875" s="12"/>
      <c r="G2875" s="12"/>
      <c r="H2875" s="12"/>
      <c r="I2875" s="12"/>
      <c r="J2875" s="13"/>
      <c r="K2875" s="13"/>
      <c r="L2875" s="13"/>
      <c r="M2875" s="13"/>
      <c r="N2875" s="13"/>
      <c r="O2875" s="13"/>
      <c r="P2875" s="13"/>
      <c r="Q2875" s="14"/>
      <c r="R2875" s="14"/>
      <c r="S2875" s="14"/>
      <c r="T2875" s="14"/>
      <c r="U2875" s="14"/>
      <c r="V2875" s="14"/>
      <c r="W2875" s="14"/>
      <c r="X2875" s="14"/>
      <c r="Y2875" s="15">
        <f>ROUND(294,2)</f>
        <v>294</v>
      </c>
      <c r="Z2875" s="15"/>
      <c r="AA2875" s="15"/>
      <c r="AB2875" s="15"/>
      <c r="AC2875" s="15"/>
      <c r="AD2875" s="15"/>
      <c r="AE2875" s="15">
        <f>ROUND(0,2)</f>
        <v>0</v>
      </c>
      <c r="AF2875" s="15"/>
      <c r="AG2875" s="15"/>
      <c r="AH2875" s="15"/>
      <c r="AI2875" s="15"/>
      <c r="AJ2875" s="15"/>
      <c r="AK2875" s="16"/>
    </row>
    <row r="2876" spans="1:37" x14ac:dyDescent="0.25">
      <c r="A2876" s="11"/>
      <c r="B2876" s="12"/>
      <c r="C2876" s="12"/>
      <c r="D2876" s="12"/>
      <c r="E2876" s="12"/>
      <c r="F2876" s="12"/>
      <c r="G2876" s="12"/>
      <c r="H2876" s="12"/>
      <c r="I2876" s="12"/>
      <c r="J2876" s="12"/>
      <c r="K2876" s="12"/>
      <c r="L2876" s="12"/>
      <c r="M2876" s="12"/>
      <c r="N2876" s="12"/>
      <c r="O2876" s="12"/>
      <c r="P2876" s="12"/>
      <c r="Q2876" s="14" t="s">
        <v>46</v>
      </c>
      <c r="R2876" s="14"/>
      <c r="S2876" s="14"/>
      <c r="T2876" s="14"/>
      <c r="U2876" s="14"/>
      <c r="V2876" s="14"/>
      <c r="W2876" s="14"/>
      <c r="X2876" s="14"/>
      <c r="Y2876" s="12"/>
      <c r="Z2876" s="12"/>
      <c r="AA2876" s="12"/>
      <c r="AB2876" s="12"/>
      <c r="AC2876" s="12"/>
      <c r="AD2876" s="12"/>
      <c r="AE2876" s="12"/>
      <c r="AF2876" s="12"/>
      <c r="AG2876" s="12"/>
      <c r="AH2876" s="12"/>
      <c r="AI2876" s="12"/>
      <c r="AJ2876" s="12"/>
      <c r="AK2876" s="24"/>
    </row>
    <row r="2877" spans="1:37" x14ac:dyDescent="0.25">
      <c r="A2877" s="2"/>
      <c r="B2877" s="3"/>
      <c r="C2877" s="3"/>
      <c r="D2877" s="3"/>
      <c r="E2877" s="3"/>
      <c r="F2877" s="3"/>
      <c r="G2877" s="3"/>
      <c r="H2877" s="3"/>
      <c r="I2877" s="4"/>
      <c r="J2877" s="5"/>
      <c r="K2877" s="6"/>
      <c r="L2877" s="6"/>
      <c r="M2877" s="6"/>
      <c r="N2877" s="6"/>
      <c r="O2877" s="6"/>
      <c r="P2877" s="7"/>
      <c r="Q2877" s="2"/>
      <c r="R2877" s="3"/>
      <c r="S2877" s="3"/>
      <c r="T2877" s="3"/>
      <c r="U2877" s="3"/>
      <c r="V2877" s="3"/>
      <c r="W2877" s="3"/>
      <c r="X2877" s="4"/>
      <c r="Y2877" s="8">
        <f>ROUND(294,2)</f>
        <v>294</v>
      </c>
      <c r="Z2877" s="9"/>
      <c r="AA2877" s="9"/>
      <c r="AB2877" s="9"/>
      <c r="AC2877" s="9"/>
      <c r="AD2877" s="10"/>
      <c r="AE2877" s="8">
        <f>ROUND(0,2)</f>
        <v>0</v>
      </c>
      <c r="AF2877" s="9"/>
      <c r="AG2877" s="9"/>
      <c r="AH2877" s="9"/>
      <c r="AI2877" s="9"/>
      <c r="AJ2877" s="9"/>
      <c r="AK2877" s="10"/>
    </row>
    <row r="2878" spans="1:37" x14ac:dyDescent="0.25">
      <c r="A2878" s="11"/>
      <c r="B2878" s="12"/>
      <c r="C2878" s="12"/>
      <c r="D2878" s="12"/>
      <c r="E2878" s="12"/>
      <c r="F2878" s="12"/>
      <c r="G2878" s="12"/>
      <c r="H2878" s="12"/>
      <c r="I2878" s="12"/>
      <c r="J2878" s="13"/>
      <c r="K2878" s="13"/>
      <c r="L2878" s="13"/>
      <c r="M2878" s="13"/>
      <c r="N2878" s="13"/>
      <c r="O2878" s="13"/>
      <c r="P2878" s="13"/>
      <c r="Q2878" s="14"/>
      <c r="R2878" s="14"/>
      <c r="S2878" s="14"/>
      <c r="T2878" s="14"/>
      <c r="U2878" s="14"/>
      <c r="V2878" s="14"/>
      <c r="W2878" s="14"/>
      <c r="X2878" s="14"/>
      <c r="Y2878" s="15">
        <f>ROUND(294,2)</f>
        <v>294</v>
      </c>
      <c r="Z2878" s="15"/>
      <c r="AA2878" s="15"/>
      <c r="AB2878" s="15"/>
      <c r="AC2878" s="15"/>
      <c r="AD2878" s="15"/>
      <c r="AE2878" s="15">
        <f>ROUND(0,2)</f>
        <v>0</v>
      </c>
      <c r="AF2878" s="15"/>
      <c r="AG2878" s="15"/>
      <c r="AH2878" s="15"/>
      <c r="AI2878" s="15"/>
      <c r="AJ2878" s="15"/>
      <c r="AK2878" s="16"/>
    </row>
    <row r="2879" spans="1:37" x14ac:dyDescent="0.25">
      <c r="A2879" s="11"/>
      <c r="B2879" s="12"/>
      <c r="C2879" s="12"/>
      <c r="D2879" s="12"/>
      <c r="E2879" s="12"/>
      <c r="F2879" s="12"/>
      <c r="G2879" s="12"/>
      <c r="H2879" s="12"/>
      <c r="I2879" s="12"/>
      <c r="J2879" s="12"/>
      <c r="K2879" s="12"/>
      <c r="L2879" s="12"/>
      <c r="M2879" s="12"/>
      <c r="N2879" s="12"/>
      <c r="O2879" s="12"/>
      <c r="P2879" s="12"/>
      <c r="Q2879" s="14" t="s">
        <v>50</v>
      </c>
      <c r="R2879" s="14"/>
      <c r="S2879" s="14"/>
      <c r="T2879" s="14"/>
      <c r="U2879" s="14"/>
      <c r="V2879" s="14"/>
      <c r="W2879" s="14"/>
      <c r="X2879" s="14"/>
      <c r="Y2879" s="12"/>
      <c r="Z2879" s="12"/>
      <c r="AA2879" s="12"/>
      <c r="AB2879" s="12"/>
      <c r="AC2879" s="12"/>
      <c r="AD2879" s="12"/>
      <c r="AE2879" s="12"/>
      <c r="AF2879" s="12"/>
      <c r="AG2879" s="12"/>
      <c r="AH2879" s="12"/>
      <c r="AI2879" s="12"/>
      <c r="AJ2879" s="12"/>
      <c r="AK2879" s="24"/>
    </row>
    <row r="2880" spans="1:37" x14ac:dyDescent="0.25">
      <c r="A2880" s="2"/>
      <c r="B2880" s="3"/>
      <c r="C2880" s="3"/>
      <c r="D2880" s="3"/>
      <c r="E2880" s="3"/>
      <c r="F2880" s="3"/>
      <c r="G2880" s="3"/>
      <c r="H2880" s="3"/>
      <c r="I2880" s="4"/>
      <c r="J2880" s="5"/>
      <c r="K2880" s="6"/>
      <c r="L2880" s="6"/>
      <c r="M2880" s="6"/>
      <c r="N2880" s="6"/>
      <c r="O2880" s="6"/>
      <c r="P2880" s="7"/>
      <c r="Q2880" s="2"/>
      <c r="R2880" s="3"/>
      <c r="S2880" s="3"/>
      <c r="T2880" s="3"/>
      <c r="U2880" s="3"/>
      <c r="V2880" s="3"/>
      <c r="W2880" s="3"/>
      <c r="X2880" s="4"/>
      <c r="Y2880" s="8">
        <f>ROUND(287.76,2)</f>
        <v>287.76</v>
      </c>
      <c r="Z2880" s="9"/>
      <c r="AA2880" s="9"/>
      <c r="AB2880" s="9"/>
      <c r="AC2880" s="9"/>
      <c r="AD2880" s="10"/>
      <c r="AE2880" s="8">
        <f>ROUND(0,2)</f>
        <v>0</v>
      </c>
      <c r="AF2880" s="9"/>
      <c r="AG2880" s="9"/>
      <c r="AH2880" s="9"/>
      <c r="AI2880" s="9"/>
      <c r="AJ2880" s="9"/>
      <c r="AK2880" s="10"/>
    </row>
    <row r="2881" spans="1:37" x14ac:dyDescent="0.25">
      <c r="A2881" s="11"/>
      <c r="B2881" s="12"/>
      <c r="C2881" s="12"/>
      <c r="D2881" s="12"/>
      <c r="E2881" s="12"/>
      <c r="F2881" s="12"/>
      <c r="G2881" s="12"/>
      <c r="H2881" s="12"/>
      <c r="I2881" s="12"/>
      <c r="J2881" s="13"/>
      <c r="K2881" s="13"/>
      <c r="L2881" s="13"/>
      <c r="M2881" s="13"/>
      <c r="N2881" s="13"/>
      <c r="O2881" s="13"/>
      <c r="P2881" s="13"/>
      <c r="Q2881" s="14"/>
      <c r="R2881" s="14"/>
      <c r="S2881" s="14"/>
      <c r="T2881" s="14"/>
      <c r="U2881" s="14"/>
      <c r="V2881" s="14"/>
      <c r="W2881" s="14"/>
      <c r="X2881" s="14"/>
      <c r="Y2881" s="15">
        <f>ROUND(287.76,2)</f>
        <v>287.76</v>
      </c>
      <c r="Z2881" s="15"/>
      <c r="AA2881" s="15"/>
      <c r="AB2881" s="15"/>
      <c r="AC2881" s="15"/>
      <c r="AD2881" s="15"/>
      <c r="AE2881" s="15">
        <f>ROUND(0,2)</f>
        <v>0</v>
      </c>
      <c r="AF2881" s="15"/>
      <c r="AG2881" s="15"/>
      <c r="AH2881" s="15"/>
      <c r="AI2881" s="15"/>
      <c r="AJ2881" s="15"/>
      <c r="AK2881" s="16"/>
    </row>
    <row r="2882" spans="1:37" x14ac:dyDescent="0.25">
      <c r="A2882" s="11"/>
      <c r="B2882" s="12"/>
      <c r="C2882" s="12"/>
      <c r="D2882" s="12"/>
      <c r="E2882" s="12"/>
      <c r="F2882" s="12"/>
      <c r="G2882" s="12"/>
      <c r="H2882" s="12"/>
      <c r="I2882" s="12"/>
      <c r="J2882" s="12"/>
      <c r="K2882" s="12"/>
      <c r="L2882" s="12"/>
      <c r="M2882" s="12"/>
      <c r="N2882" s="12"/>
      <c r="O2882" s="12"/>
      <c r="P2882" s="12"/>
      <c r="Q2882" s="14" t="s">
        <v>66</v>
      </c>
      <c r="R2882" s="14"/>
      <c r="S2882" s="14"/>
      <c r="T2882" s="14"/>
      <c r="U2882" s="14"/>
      <c r="V2882" s="14"/>
      <c r="W2882" s="14"/>
      <c r="X2882" s="14"/>
      <c r="Y2882" s="12"/>
      <c r="Z2882" s="12"/>
      <c r="AA2882" s="12"/>
      <c r="AB2882" s="12"/>
      <c r="AC2882" s="12"/>
      <c r="AD2882" s="12"/>
      <c r="AE2882" s="12"/>
      <c r="AF2882" s="12"/>
      <c r="AG2882" s="12"/>
      <c r="AH2882" s="12"/>
      <c r="AI2882" s="12"/>
      <c r="AJ2882" s="12"/>
      <c r="AK2882" s="24"/>
    </row>
    <row r="2883" spans="1:37" x14ac:dyDescent="0.25">
      <c r="A2883" s="2"/>
      <c r="B2883" s="3"/>
      <c r="C2883" s="3"/>
      <c r="D2883" s="3"/>
      <c r="E2883" s="3"/>
      <c r="F2883" s="3"/>
      <c r="G2883" s="3"/>
      <c r="H2883" s="3"/>
      <c r="I2883" s="4"/>
      <c r="J2883" s="5"/>
      <c r="K2883" s="6"/>
      <c r="L2883" s="6"/>
      <c r="M2883" s="6"/>
      <c r="N2883" s="6"/>
      <c r="O2883" s="6"/>
      <c r="P2883" s="7"/>
      <c r="Q2883" s="2"/>
      <c r="R2883" s="3"/>
      <c r="S2883" s="3"/>
      <c r="T2883" s="3"/>
      <c r="U2883" s="3"/>
      <c r="V2883" s="3"/>
      <c r="W2883" s="3"/>
      <c r="X2883" s="4"/>
      <c r="Y2883" s="8">
        <f>ROUND(294,2)</f>
        <v>294</v>
      </c>
      <c r="Z2883" s="9"/>
      <c r="AA2883" s="9"/>
      <c r="AB2883" s="9"/>
      <c r="AC2883" s="9"/>
      <c r="AD2883" s="10"/>
      <c r="AE2883" s="8">
        <f>ROUND(0,2)</f>
        <v>0</v>
      </c>
      <c r="AF2883" s="9"/>
      <c r="AG2883" s="9"/>
      <c r="AH2883" s="9"/>
      <c r="AI2883" s="9"/>
      <c r="AJ2883" s="9"/>
      <c r="AK2883" s="10"/>
    </row>
    <row r="2884" spans="1:37" x14ac:dyDescent="0.25">
      <c r="A2884" s="11"/>
      <c r="B2884" s="12"/>
      <c r="C2884" s="12"/>
      <c r="D2884" s="12"/>
      <c r="E2884" s="12"/>
      <c r="F2884" s="12"/>
      <c r="G2884" s="12"/>
      <c r="H2884" s="12"/>
      <c r="I2884" s="12"/>
      <c r="J2884" s="13"/>
      <c r="K2884" s="13"/>
      <c r="L2884" s="13"/>
      <c r="M2884" s="13"/>
      <c r="N2884" s="13"/>
      <c r="O2884" s="13"/>
      <c r="P2884" s="13"/>
      <c r="Q2884" s="14"/>
      <c r="R2884" s="14"/>
      <c r="S2884" s="14"/>
      <c r="T2884" s="14"/>
      <c r="U2884" s="14"/>
      <c r="V2884" s="14"/>
      <c r="W2884" s="14"/>
      <c r="X2884" s="14"/>
      <c r="Y2884" s="15">
        <f>ROUND(294,2)</f>
        <v>294</v>
      </c>
      <c r="Z2884" s="15"/>
      <c r="AA2884" s="15"/>
      <c r="AB2884" s="15"/>
      <c r="AC2884" s="15"/>
      <c r="AD2884" s="15"/>
      <c r="AE2884" s="15">
        <f>ROUND(0,2)</f>
        <v>0</v>
      </c>
      <c r="AF2884" s="15"/>
      <c r="AG2884" s="15"/>
      <c r="AH2884" s="15"/>
      <c r="AI2884" s="15"/>
      <c r="AJ2884" s="15"/>
      <c r="AK2884" s="16"/>
    </row>
    <row r="2885" spans="1:37" x14ac:dyDescent="0.25">
      <c r="A2885" s="11"/>
      <c r="B2885" s="12"/>
      <c r="C2885" s="12"/>
      <c r="D2885" s="12"/>
      <c r="E2885" s="12"/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  <c r="P2885" s="12"/>
      <c r="Q2885" s="14" t="s">
        <v>69</v>
      </c>
      <c r="R2885" s="14"/>
      <c r="S2885" s="14"/>
      <c r="T2885" s="14"/>
      <c r="U2885" s="14"/>
      <c r="V2885" s="14"/>
      <c r="W2885" s="14"/>
      <c r="X2885" s="14"/>
      <c r="Y2885" s="12"/>
      <c r="Z2885" s="12"/>
      <c r="AA2885" s="12"/>
      <c r="AB2885" s="12"/>
      <c r="AC2885" s="12"/>
      <c r="AD2885" s="12"/>
      <c r="AE2885" s="12"/>
      <c r="AF2885" s="12"/>
      <c r="AG2885" s="12"/>
      <c r="AH2885" s="12"/>
      <c r="AI2885" s="12"/>
      <c r="AJ2885" s="12"/>
      <c r="AK2885" s="24"/>
    </row>
    <row r="2886" spans="1:37" x14ac:dyDescent="0.25">
      <c r="A2886" s="2"/>
      <c r="B2886" s="3"/>
      <c r="C2886" s="3"/>
      <c r="D2886" s="3"/>
      <c r="E2886" s="3"/>
      <c r="F2886" s="3"/>
      <c r="G2886" s="3"/>
      <c r="H2886" s="3"/>
      <c r="I2886" s="4"/>
      <c r="J2886" s="5"/>
      <c r="K2886" s="6"/>
      <c r="L2886" s="6"/>
      <c r="M2886" s="6"/>
      <c r="N2886" s="6"/>
      <c r="O2886" s="6"/>
      <c r="P2886" s="7"/>
      <c r="Q2886" s="2"/>
      <c r="R2886" s="3"/>
      <c r="S2886" s="3"/>
      <c r="T2886" s="3"/>
      <c r="U2886" s="3"/>
      <c r="V2886" s="3"/>
      <c r="W2886" s="3"/>
      <c r="X2886" s="4"/>
      <c r="Y2886" s="8">
        <f>ROUND(287.76,2)</f>
        <v>287.76</v>
      </c>
      <c r="Z2886" s="9"/>
      <c r="AA2886" s="9"/>
      <c r="AB2886" s="9"/>
      <c r="AC2886" s="9"/>
      <c r="AD2886" s="10"/>
      <c r="AE2886" s="8">
        <f>ROUND(0,2)</f>
        <v>0</v>
      </c>
      <c r="AF2886" s="9"/>
      <c r="AG2886" s="9"/>
      <c r="AH2886" s="9"/>
      <c r="AI2886" s="9"/>
      <c r="AJ2886" s="9"/>
      <c r="AK2886" s="10"/>
    </row>
    <row r="2887" spans="1:37" x14ac:dyDescent="0.25">
      <c r="A2887" s="11"/>
      <c r="B2887" s="12"/>
      <c r="C2887" s="12"/>
      <c r="D2887" s="12"/>
      <c r="E2887" s="12"/>
      <c r="F2887" s="12"/>
      <c r="G2887" s="12"/>
      <c r="H2887" s="12"/>
      <c r="I2887" s="12"/>
      <c r="J2887" s="13"/>
      <c r="K2887" s="13"/>
      <c r="L2887" s="13"/>
      <c r="M2887" s="13"/>
      <c r="N2887" s="13"/>
      <c r="O2887" s="13"/>
      <c r="P2887" s="13"/>
      <c r="Q2887" s="14"/>
      <c r="R2887" s="14"/>
      <c r="S2887" s="14"/>
      <c r="T2887" s="14"/>
      <c r="U2887" s="14"/>
      <c r="V2887" s="14"/>
      <c r="W2887" s="14"/>
      <c r="X2887" s="14"/>
      <c r="Y2887" s="15">
        <f>ROUND(287.76,2)</f>
        <v>287.76</v>
      </c>
      <c r="Z2887" s="15"/>
      <c r="AA2887" s="15"/>
      <c r="AB2887" s="15"/>
      <c r="AC2887" s="15"/>
      <c r="AD2887" s="15"/>
      <c r="AE2887" s="15">
        <f>ROUND(0,2)</f>
        <v>0</v>
      </c>
      <c r="AF2887" s="15"/>
      <c r="AG2887" s="15"/>
      <c r="AH2887" s="15"/>
      <c r="AI2887" s="15"/>
      <c r="AJ2887" s="15"/>
      <c r="AK2887" s="16"/>
    </row>
    <row r="2888" spans="1:37" x14ac:dyDescent="0.25">
      <c r="A2888" s="11"/>
      <c r="B2888" s="12"/>
      <c r="C2888" s="12"/>
      <c r="D2888" s="12"/>
      <c r="E2888" s="12"/>
      <c r="F2888" s="12"/>
      <c r="G2888" s="12"/>
      <c r="H2888" s="12"/>
      <c r="I2888" s="12"/>
      <c r="J2888" s="12"/>
      <c r="K2888" s="12"/>
      <c r="L2888" s="12"/>
      <c r="M2888" s="12"/>
      <c r="N2888" s="12"/>
      <c r="O2888" s="12"/>
      <c r="P2888" s="12"/>
      <c r="Q2888" s="14" t="s">
        <v>70</v>
      </c>
      <c r="R2888" s="14"/>
      <c r="S2888" s="14"/>
      <c r="T2888" s="14"/>
      <c r="U2888" s="14"/>
      <c r="V2888" s="14"/>
      <c r="W2888" s="14"/>
      <c r="X2888" s="14"/>
      <c r="Y2888" s="12"/>
      <c r="Z2888" s="12"/>
      <c r="AA2888" s="12"/>
      <c r="AB2888" s="12"/>
      <c r="AC2888" s="12"/>
      <c r="AD2888" s="12"/>
      <c r="AE2888" s="12"/>
      <c r="AF2888" s="12"/>
      <c r="AG2888" s="12"/>
      <c r="AH2888" s="12"/>
      <c r="AI2888" s="12"/>
      <c r="AJ2888" s="12"/>
      <c r="AK2888" s="24"/>
    </row>
    <row r="2889" spans="1:37" x14ac:dyDescent="0.25">
      <c r="A2889" s="2"/>
      <c r="B2889" s="3"/>
      <c r="C2889" s="3"/>
      <c r="D2889" s="3"/>
      <c r="E2889" s="3"/>
      <c r="F2889" s="3"/>
      <c r="G2889" s="3"/>
      <c r="H2889" s="3"/>
      <c r="I2889" s="4"/>
      <c r="J2889" s="5"/>
      <c r="K2889" s="6"/>
      <c r="L2889" s="6"/>
      <c r="M2889" s="6"/>
      <c r="N2889" s="6"/>
      <c r="O2889" s="6"/>
      <c r="P2889" s="7"/>
      <c r="Q2889" s="2"/>
      <c r="R2889" s="3"/>
      <c r="S2889" s="3"/>
      <c r="T2889" s="3"/>
      <c r="U2889" s="3"/>
      <c r="V2889" s="3"/>
      <c r="W2889" s="3"/>
      <c r="X2889" s="4"/>
      <c r="Y2889" s="8">
        <f>ROUND(287.76,2)</f>
        <v>287.76</v>
      </c>
      <c r="Z2889" s="9"/>
      <c r="AA2889" s="9"/>
      <c r="AB2889" s="9"/>
      <c r="AC2889" s="9"/>
      <c r="AD2889" s="10"/>
      <c r="AE2889" s="8">
        <f>ROUND(0,2)</f>
        <v>0</v>
      </c>
      <c r="AF2889" s="9"/>
      <c r="AG2889" s="9"/>
      <c r="AH2889" s="9"/>
      <c r="AI2889" s="9"/>
      <c r="AJ2889" s="9"/>
      <c r="AK2889" s="10"/>
    </row>
    <row r="2890" spans="1:37" x14ac:dyDescent="0.25">
      <c r="A2890" s="11"/>
      <c r="B2890" s="12"/>
      <c r="C2890" s="12"/>
      <c r="D2890" s="12"/>
      <c r="E2890" s="12"/>
      <c r="F2890" s="12"/>
      <c r="G2890" s="12"/>
      <c r="H2890" s="12"/>
      <c r="I2890" s="12"/>
      <c r="J2890" s="13"/>
      <c r="K2890" s="13"/>
      <c r="L2890" s="13"/>
      <c r="M2890" s="13"/>
      <c r="N2890" s="13"/>
      <c r="O2890" s="13"/>
      <c r="P2890" s="13"/>
      <c r="Q2890" s="14"/>
      <c r="R2890" s="14"/>
      <c r="S2890" s="14"/>
      <c r="T2890" s="14"/>
      <c r="U2890" s="14"/>
      <c r="V2890" s="14"/>
      <c r="W2890" s="14"/>
      <c r="X2890" s="14"/>
      <c r="Y2890" s="15">
        <f>ROUND(287.76,2)</f>
        <v>287.76</v>
      </c>
      <c r="Z2890" s="15"/>
      <c r="AA2890" s="15"/>
      <c r="AB2890" s="15"/>
      <c r="AC2890" s="15"/>
      <c r="AD2890" s="15"/>
      <c r="AE2890" s="15">
        <f>ROUND(0,2)</f>
        <v>0</v>
      </c>
      <c r="AF2890" s="15"/>
      <c r="AG2890" s="15"/>
      <c r="AH2890" s="15"/>
      <c r="AI2890" s="15"/>
      <c r="AJ2890" s="15"/>
      <c r="AK2890" s="16"/>
    </row>
    <row r="2891" spans="1:37" x14ac:dyDescent="0.25">
      <c r="A2891" s="11"/>
      <c r="B2891" s="12"/>
      <c r="C2891" s="12"/>
      <c r="D2891" s="12"/>
      <c r="E2891" s="12"/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  <c r="Q2891" s="14" t="s">
        <v>71</v>
      </c>
      <c r="R2891" s="14"/>
      <c r="S2891" s="14"/>
      <c r="T2891" s="14"/>
      <c r="U2891" s="14"/>
      <c r="V2891" s="14"/>
      <c r="W2891" s="14"/>
      <c r="X2891" s="14"/>
      <c r="Y2891" s="12"/>
      <c r="Z2891" s="12"/>
      <c r="AA2891" s="12"/>
      <c r="AB2891" s="12"/>
      <c r="AC2891" s="12"/>
      <c r="AD2891" s="12"/>
      <c r="AE2891" s="12"/>
      <c r="AF2891" s="12"/>
      <c r="AG2891" s="12"/>
      <c r="AH2891" s="12"/>
      <c r="AI2891" s="12"/>
      <c r="AJ2891" s="12"/>
      <c r="AK2891" s="24"/>
    </row>
    <row r="2892" spans="1:37" x14ac:dyDescent="0.25">
      <c r="A2892" s="2"/>
      <c r="B2892" s="3"/>
      <c r="C2892" s="3"/>
      <c r="D2892" s="3"/>
      <c r="E2892" s="3"/>
      <c r="F2892" s="3"/>
      <c r="G2892" s="3"/>
      <c r="H2892" s="3"/>
      <c r="I2892" s="4"/>
      <c r="J2892" s="5"/>
      <c r="K2892" s="6"/>
      <c r="L2892" s="6"/>
      <c r="M2892" s="6"/>
      <c r="N2892" s="6"/>
      <c r="O2892" s="6"/>
      <c r="P2892" s="7"/>
      <c r="Q2892" s="2"/>
      <c r="R2892" s="3"/>
      <c r="S2892" s="3"/>
      <c r="T2892" s="3"/>
      <c r="U2892" s="3"/>
      <c r="V2892" s="3"/>
      <c r="W2892" s="3"/>
      <c r="X2892" s="4"/>
      <c r="Y2892" s="8">
        <f>ROUND(311.04,2)</f>
        <v>311.04000000000002</v>
      </c>
      <c r="Z2892" s="9"/>
      <c r="AA2892" s="9"/>
      <c r="AB2892" s="9"/>
      <c r="AC2892" s="9"/>
      <c r="AD2892" s="10"/>
      <c r="AE2892" s="8">
        <f>ROUND(0,2)</f>
        <v>0</v>
      </c>
      <c r="AF2892" s="9"/>
      <c r="AG2892" s="9"/>
      <c r="AH2892" s="9"/>
      <c r="AI2892" s="9"/>
      <c r="AJ2892" s="9"/>
      <c r="AK2892" s="10"/>
    </row>
    <row r="2893" spans="1:37" x14ac:dyDescent="0.25">
      <c r="A2893" s="11"/>
      <c r="B2893" s="12"/>
      <c r="C2893" s="12"/>
      <c r="D2893" s="12"/>
      <c r="E2893" s="12"/>
      <c r="F2893" s="12"/>
      <c r="G2893" s="12"/>
      <c r="H2893" s="12"/>
      <c r="I2893" s="12"/>
      <c r="J2893" s="13"/>
      <c r="K2893" s="13"/>
      <c r="L2893" s="13"/>
      <c r="M2893" s="13"/>
      <c r="N2893" s="13"/>
      <c r="O2893" s="13"/>
      <c r="P2893" s="13"/>
      <c r="Q2893" s="14"/>
      <c r="R2893" s="14"/>
      <c r="S2893" s="14"/>
      <c r="T2893" s="14"/>
      <c r="U2893" s="14"/>
      <c r="V2893" s="14"/>
      <c r="W2893" s="14"/>
      <c r="X2893" s="14"/>
      <c r="Y2893" s="15">
        <f>ROUND(311.04,2)</f>
        <v>311.04000000000002</v>
      </c>
      <c r="Z2893" s="15"/>
      <c r="AA2893" s="15"/>
      <c r="AB2893" s="15"/>
      <c r="AC2893" s="15"/>
      <c r="AD2893" s="15"/>
      <c r="AE2893" s="15">
        <f>ROUND(0,2)</f>
        <v>0</v>
      </c>
      <c r="AF2893" s="15"/>
      <c r="AG2893" s="15"/>
      <c r="AH2893" s="15"/>
      <c r="AI2893" s="15"/>
      <c r="AJ2893" s="15"/>
      <c r="AK2893" s="16"/>
    </row>
    <row r="2894" spans="1:37" x14ac:dyDescent="0.25">
      <c r="A2894" s="11"/>
      <c r="B2894" s="12"/>
      <c r="C2894" s="12"/>
      <c r="D2894" s="12"/>
      <c r="E2894" s="12"/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  <c r="Q2894" s="14" t="s">
        <v>73</v>
      </c>
      <c r="R2894" s="14"/>
      <c r="S2894" s="14"/>
      <c r="T2894" s="14"/>
      <c r="U2894" s="14"/>
      <c r="V2894" s="14"/>
      <c r="W2894" s="14"/>
      <c r="X2894" s="14"/>
      <c r="Y2894" s="12"/>
      <c r="Z2894" s="12"/>
      <c r="AA2894" s="12"/>
      <c r="AB2894" s="12"/>
      <c r="AC2894" s="12"/>
      <c r="AD2894" s="12"/>
      <c r="AE2894" s="12"/>
      <c r="AF2894" s="12"/>
      <c r="AG2894" s="12"/>
      <c r="AH2894" s="12"/>
      <c r="AI2894" s="12"/>
      <c r="AJ2894" s="12"/>
      <c r="AK2894" s="24"/>
    </row>
    <row r="2895" spans="1:37" x14ac:dyDescent="0.25">
      <c r="A2895" s="2"/>
      <c r="B2895" s="3"/>
      <c r="C2895" s="3"/>
      <c r="D2895" s="3"/>
      <c r="E2895" s="3"/>
      <c r="F2895" s="3"/>
      <c r="G2895" s="3"/>
      <c r="H2895" s="3"/>
      <c r="I2895" s="4"/>
      <c r="J2895" s="5"/>
      <c r="K2895" s="6"/>
      <c r="L2895" s="6"/>
      <c r="M2895" s="6"/>
      <c r="N2895" s="6"/>
      <c r="O2895" s="6"/>
      <c r="P2895" s="7"/>
      <c r="Q2895" s="2"/>
      <c r="R2895" s="3"/>
      <c r="S2895" s="3"/>
      <c r="T2895" s="3"/>
      <c r="U2895" s="3"/>
      <c r="V2895" s="3"/>
      <c r="W2895" s="3"/>
      <c r="X2895" s="4"/>
      <c r="Y2895" s="8">
        <f>ROUND(294,2)</f>
        <v>294</v>
      </c>
      <c r="Z2895" s="9"/>
      <c r="AA2895" s="9"/>
      <c r="AB2895" s="9"/>
      <c r="AC2895" s="9"/>
      <c r="AD2895" s="10"/>
      <c r="AE2895" s="8">
        <f>ROUND(0,2)</f>
        <v>0</v>
      </c>
      <c r="AF2895" s="9"/>
      <c r="AG2895" s="9"/>
      <c r="AH2895" s="9"/>
      <c r="AI2895" s="9"/>
      <c r="AJ2895" s="9"/>
      <c r="AK2895" s="10"/>
    </row>
    <row r="2896" spans="1:37" x14ac:dyDescent="0.25">
      <c r="A2896" s="11"/>
      <c r="B2896" s="12"/>
      <c r="C2896" s="12"/>
      <c r="D2896" s="12"/>
      <c r="E2896" s="12"/>
      <c r="F2896" s="12"/>
      <c r="G2896" s="12"/>
      <c r="H2896" s="12"/>
      <c r="I2896" s="12"/>
      <c r="J2896" s="13"/>
      <c r="K2896" s="13"/>
      <c r="L2896" s="13"/>
      <c r="M2896" s="13"/>
      <c r="N2896" s="13"/>
      <c r="O2896" s="13"/>
      <c r="P2896" s="13"/>
      <c r="Q2896" s="14"/>
      <c r="R2896" s="14"/>
      <c r="S2896" s="14"/>
      <c r="T2896" s="14"/>
      <c r="U2896" s="14"/>
      <c r="V2896" s="14"/>
      <c r="W2896" s="14"/>
      <c r="X2896" s="14"/>
      <c r="Y2896" s="15">
        <f>ROUND(294,2)</f>
        <v>294</v>
      </c>
      <c r="Z2896" s="15"/>
      <c r="AA2896" s="15"/>
      <c r="AB2896" s="15"/>
      <c r="AC2896" s="15"/>
      <c r="AD2896" s="15"/>
      <c r="AE2896" s="15">
        <f>ROUND(0,2)</f>
        <v>0</v>
      </c>
      <c r="AF2896" s="15"/>
      <c r="AG2896" s="15"/>
      <c r="AH2896" s="15"/>
      <c r="AI2896" s="15"/>
      <c r="AJ2896" s="15"/>
      <c r="AK2896" s="16"/>
    </row>
    <row r="2897" spans="1:37" x14ac:dyDescent="0.25">
      <c r="A2897" s="11"/>
      <c r="B2897" s="12"/>
      <c r="C2897" s="12"/>
      <c r="D2897" s="12"/>
      <c r="E2897" s="12"/>
      <c r="F2897" s="12"/>
      <c r="G2897" s="12"/>
      <c r="H2897" s="12"/>
      <c r="I2897" s="12"/>
      <c r="J2897" s="12"/>
      <c r="K2897" s="12"/>
      <c r="L2897" s="12"/>
      <c r="M2897" s="12"/>
      <c r="N2897" s="12"/>
      <c r="O2897" s="12"/>
      <c r="P2897" s="12"/>
      <c r="Q2897" s="14" t="s">
        <v>86</v>
      </c>
      <c r="R2897" s="14"/>
      <c r="S2897" s="14"/>
      <c r="T2897" s="14"/>
      <c r="U2897" s="14"/>
      <c r="V2897" s="14"/>
      <c r="W2897" s="14"/>
      <c r="X2897" s="14"/>
      <c r="Y2897" s="12"/>
      <c r="Z2897" s="12"/>
      <c r="AA2897" s="12"/>
      <c r="AB2897" s="12"/>
      <c r="AC2897" s="12"/>
      <c r="AD2897" s="12"/>
      <c r="AE2897" s="12"/>
      <c r="AF2897" s="12"/>
      <c r="AG2897" s="12"/>
      <c r="AH2897" s="12"/>
      <c r="AI2897" s="12"/>
      <c r="AJ2897" s="12"/>
      <c r="AK2897" s="24"/>
    </row>
    <row r="2898" spans="1:37" x14ac:dyDescent="0.25">
      <c r="A2898" s="2"/>
      <c r="B2898" s="3"/>
      <c r="C2898" s="3"/>
      <c r="D2898" s="3"/>
      <c r="E2898" s="3"/>
      <c r="F2898" s="3"/>
      <c r="G2898" s="3"/>
      <c r="H2898" s="3"/>
      <c r="I2898" s="4"/>
      <c r="J2898" s="5"/>
      <c r="K2898" s="6"/>
      <c r="L2898" s="6"/>
      <c r="M2898" s="6"/>
      <c r="N2898" s="6"/>
      <c r="O2898" s="6"/>
      <c r="P2898" s="7"/>
      <c r="Q2898" s="2"/>
      <c r="R2898" s="3"/>
      <c r="S2898" s="3"/>
      <c r="T2898" s="3"/>
      <c r="U2898" s="3"/>
      <c r="V2898" s="3"/>
      <c r="W2898" s="3"/>
      <c r="X2898" s="4"/>
      <c r="Y2898" s="8">
        <f>ROUND(294,2)</f>
        <v>294</v>
      </c>
      <c r="Z2898" s="9"/>
      <c r="AA2898" s="9"/>
      <c r="AB2898" s="9"/>
      <c r="AC2898" s="9"/>
      <c r="AD2898" s="10"/>
      <c r="AE2898" s="8">
        <f>ROUND(0,2)</f>
        <v>0</v>
      </c>
      <c r="AF2898" s="9"/>
      <c r="AG2898" s="9"/>
      <c r="AH2898" s="9"/>
      <c r="AI2898" s="9"/>
      <c r="AJ2898" s="9"/>
      <c r="AK2898" s="10"/>
    </row>
    <row r="2899" spans="1:37" x14ac:dyDescent="0.25">
      <c r="A2899" s="11"/>
      <c r="B2899" s="12"/>
      <c r="C2899" s="12"/>
      <c r="D2899" s="12"/>
      <c r="E2899" s="12"/>
      <c r="F2899" s="12"/>
      <c r="G2899" s="12"/>
      <c r="H2899" s="12"/>
      <c r="I2899" s="12"/>
      <c r="J2899" s="13"/>
      <c r="K2899" s="13"/>
      <c r="L2899" s="13"/>
      <c r="M2899" s="13"/>
      <c r="N2899" s="13"/>
      <c r="O2899" s="13"/>
      <c r="P2899" s="13"/>
      <c r="Q2899" s="14"/>
      <c r="R2899" s="14"/>
      <c r="S2899" s="14"/>
      <c r="T2899" s="14"/>
      <c r="U2899" s="14"/>
      <c r="V2899" s="14"/>
      <c r="W2899" s="14"/>
      <c r="X2899" s="14"/>
      <c r="Y2899" s="15">
        <f>ROUND(294,2)</f>
        <v>294</v>
      </c>
      <c r="Z2899" s="15"/>
      <c r="AA2899" s="15"/>
      <c r="AB2899" s="15"/>
      <c r="AC2899" s="15"/>
      <c r="AD2899" s="15"/>
      <c r="AE2899" s="15">
        <f>ROUND(0,2)</f>
        <v>0</v>
      </c>
      <c r="AF2899" s="15"/>
      <c r="AG2899" s="15"/>
      <c r="AH2899" s="15"/>
      <c r="AI2899" s="15"/>
      <c r="AJ2899" s="15"/>
      <c r="AK2899" s="16"/>
    </row>
    <row r="2900" spans="1:37" x14ac:dyDescent="0.25">
      <c r="A2900" s="11"/>
      <c r="B2900" s="12"/>
      <c r="C2900" s="12"/>
      <c r="D2900" s="12"/>
      <c r="E2900" s="12"/>
      <c r="F2900" s="12"/>
      <c r="G2900" s="12"/>
      <c r="H2900" s="12"/>
      <c r="I2900" s="12"/>
      <c r="J2900" s="12"/>
      <c r="K2900" s="12"/>
      <c r="L2900" s="12"/>
      <c r="M2900" s="12"/>
      <c r="N2900" s="12"/>
      <c r="O2900" s="12"/>
      <c r="P2900" s="12"/>
      <c r="Q2900" s="14" t="s">
        <v>87</v>
      </c>
      <c r="R2900" s="14"/>
      <c r="S2900" s="14"/>
      <c r="T2900" s="14"/>
      <c r="U2900" s="14"/>
      <c r="V2900" s="14"/>
      <c r="W2900" s="14"/>
      <c r="X2900" s="14"/>
      <c r="Y2900" s="12"/>
      <c r="Z2900" s="12"/>
      <c r="AA2900" s="12"/>
      <c r="AB2900" s="12"/>
      <c r="AC2900" s="12"/>
      <c r="AD2900" s="12"/>
      <c r="AE2900" s="12"/>
      <c r="AF2900" s="12"/>
      <c r="AG2900" s="12"/>
      <c r="AH2900" s="12"/>
      <c r="AI2900" s="12"/>
      <c r="AJ2900" s="12"/>
      <c r="AK2900" s="24"/>
    </row>
    <row r="2901" spans="1:37" x14ac:dyDescent="0.25">
      <c r="A2901" s="2"/>
      <c r="B2901" s="3"/>
      <c r="C2901" s="3"/>
      <c r="D2901" s="3"/>
      <c r="E2901" s="3"/>
      <c r="F2901" s="3"/>
      <c r="G2901" s="3"/>
      <c r="H2901" s="3"/>
      <c r="I2901" s="4"/>
      <c r="J2901" s="5"/>
      <c r="K2901" s="6"/>
      <c r="L2901" s="6"/>
      <c r="M2901" s="6"/>
      <c r="N2901" s="6"/>
      <c r="O2901" s="6"/>
      <c r="P2901" s="7"/>
      <c r="Q2901" s="2"/>
      <c r="R2901" s="3"/>
      <c r="S2901" s="3"/>
      <c r="T2901" s="3"/>
      <c r="U2901" s="3"/>
      <c r="V2901" s="3"/>
      <c r="W2901" s="3"/>
      <c r="X2901" s="4"/>
      <c r="Y2901" s="8">
        <f>ROUND(287.76,2)</f>
        <v>287.76</v>
      </c>
      <c r="Z2901" s="9"/>
      <c r="AA2901" s="9"/>
      <c r="AB2901" s="9"/>
      <c r="AC2901" s="9"/>
      <c r="AD2901" s="10"/>
      <c r="AE2901" s="8">
        <f>ROUND(0,2)</f>
        <v>0</v>
      </c>
      <c r="AF2901" s="9"/>
      <c r="AG2901" s="9"/>
      <c r="AH2901" s="9"/>
      <c r="AI2901" s="9"/>
      <c r="AJ2901" s="9"/>
      <c r="AK2901" s="10"/>
    </row>
    <row r="2902" spans="1:37" x14ac:dyDescent="0.25">
      <c r="A2902" s="11"/>
      <c r="B2902" s="12"/>
      <c r="C2902" s="12"/>
      <c r="D2902" s="12"/>
      <c r="E2902" s="12"/>
      <c r="F2902" s="12"/>
      <c r="G2902" s="12"/>
      <c r="H2902" s="12"/>
      <c r="I2902" s="12"/>
      <c r="J2902" s="13"/>
      <c r="K2902" s="13"/>
      <c r="L2902" s="13"/>
      <c r="M2902" s="13"/>
      <c r="N2902" s="13"/>
      <c r="O2902" s="13"/>
      <c r="P2902" s="13"/>
      <c r="Q2902" s="14"/>
      <c r="R2902" s="14"/>
      <c r="S2902" s="14"/>
      <c r="T2902" s="14"/>
      <c r="U2902" s="14"/>
      <c r="V2902" s="14"/>
      <c r="W2902" s="14"/>
      <c r="X2902" s="14"/>
      <c r="Y2902" s="15">
        <f>ROUND(287.76,2)</f>
        <v>287.76</v>
      </c>
      <c r="Z2902" s="15"/>
      <c r="AA2902" s="15"/>
      <c r="AB2902" s="15"/>
      <c r="AC2902" s="15"/>
      <c r="AD2902" s="15"/>
      <c r="AE2902" s="15">
        <f>ROUND(0,2)</f>
        <v>0</v>
      </c>
      <c r="AF2902" s="15"/>
      <c r="AG2902" s="15"/>
      <c r="AH2902" s="15"/>
      <c r="AI2902" s="15"/>
      <c r="AJ2902" s="15"/>
      <c r="AK2902" s="16"/>
    </row>
    <row r="2903" spans="1:37" x14ac:dyDescent="0.25">
      <c r="A2903" s="11"/>
      <c r="B2903" s="12"/>
      <c r="C2903" s="12"/>
      <c r="D2903" s="12"/>
      <c r="E2903" s="12"/>
      <c r="F2903" s="12"/>
      <c r="G2903" s="12"/>
      <c r="H2903" s="12"/>
      <c r="I2903" s="12"/>
      <c r="J2903" s="12"/>
      <c r="K2903" s="12"/>
      <c r="L2903" s="12"/>
      <c r="M2903" s="12"/>
      <c r="N2903" s="12"/>
      <c r="O2903" s="12"/>
      <c r="P2903" s="12"/>
      <c r="Q2903" s="14" t="s">
        <v>93</v>
      </c>
      <c r="R2903" s="14"/>
      <c r="S2903" s="14"/>
      <c r="T2903" s="14"/>
      <c r="U2903" s="14"/>
      <c r="V2903" s="14"/>
      <c r="W2903" s="14"/>
      <c r="X2903" s="14"/>
      <c r="Y2903" s="12"/>
      <c r="Z2903" s="12"/>
      <c r="AA2903" s="12"/>
      <c r="AB2903" s="12"/>
      <c r="AC2903" s="12"/>
      <c r="AD2903" s="12"/>
      <c r="AE2903" s="12"/>
      <c r="AF2903" s="12"/>
      <c r="AG2903" s="12"/>
      <c r="AH2903" s="12"/>
      <c r="AI2903" s="12"/>
      <c r="AJ2903" s="12"/>
      <c r="AK2903" s="24"/>
    </row>
    <row r="2904" spans="1:37" x14ac:dyDescent="0.25">
      <c r="A2904" s="2"/>
      <c r="B2904" s="3"/>
      <c r="C2904" s="3"/>
      <c r="D2904" s="3"/>
      <c r="E2904" s="3"/>
      <c r="F2904" s="3"/>
      <c r="G2904" s="3"/>
      <c r="H2904" s="3"/>
      <c r="I2904" s="4"/>
      <c r="J2904" s="5"/>
      <c r="K2904" s="6"/>
      <c r="L2904" s="6"/>
      <c r="M2904" s="6"/>
      <c r="N2904" s="6"/>
      <c r="O2904" s="6"/>
      <c r="P2904" s="7"/>
      <c r="Q2904" s="2"/>
      <c r="R2904" s="3"/>
      <c r="S2904" s="3"/>
      <c r="T2904" s="3"/>
      <c r="U2904" s="3"/>
      <c r="V2904" s="3"/>
      <c r="W2904" s="3"/>
      <c r="X2904" s="4"/>
      <c r="Y2904" s="8">
        <f>ROUND(287.76,2)</f>
        <v>287.76</v>
      </c>
      <c r="Z2904" s="9"/>
      <c r="AA2904" s="9"/>
      <c r="AB2904" s="9"/>
      <c r="AC2904" s="9"/>
      <c r="AD2904" s="10"/>
      <c r="AE2904" s="8">
        <f>ROUND(0,2)</f>
        <v>0</v>
      </c>
      <c r="AF2904" s="9"/>
      <c r="AG2904" s="9"/>
      <c r="AH2904" s="9"/>
      <c r="AI2904" s="9"/>
      <c r="AJ2904" s="9"/>
      <c r="AK2904" s="10"/>
    </row>
    <row r="2905" spans="1:37" x14ac:dyDescent="0.25">
      <c r="A2905" s="11"/>
      <c r="B2905" s="12"/>
      <c r="C2905" s="12"/>
      <c r="D2905" s="12"/>
      <c r="E2905" s="12"/>
      <c r="F2905" s="12"/>
      <c r="G2905" s="12"/>
      <c r="H2905" s="12"/>
      <c r="I2905" s="12"/>
      <c r="J2905" s="13"/>
      <c r="K2905" s="13"/>
      <c r="L2905" s="13"/>
      <c r="M2905" s="13"/>
      <c r="N2905" s="13"/>
      <c r="O2905" s="13"/>
      <c r="P2905" s="13"/>
      <c r="Q2905" s="14"/>
      <c r="R2905" s="14"/>
      <c r="S2905" s="14"/>
      <c r="T2905" s="14"/>
      <c r="U2905" s="14"/>
      <c r="V2905" s="14"/>
      <c r="W2905" s="14"/>
      <c r="X2905" s="14"/>
      <c r="Y2905" s="15">
        <f>ROUND(287.76,2)</f>
        <v>287.76</v>
      </c>
      <c r="Z2905" s="15"/>
      <c r="AA2905" s="15"/>
      <c r="AB2905" s="15"/>
      <c r="AC2905" s="15"/>
      <c r="AD2905" s="15"/>
      <c r="AE2905" s="15">
        <f>ROUND(0,2)</f>
        <v>0</v>
      </c>
      <c r="AF2905" s="15"/>
      <c r="AG2905" s="15"/>
      <c r="AH2905" s="15"/>
      <c r="AI2905" s="15"/>
      <c r="AJ2905" s="15"/>
      <c r="AK2905" s="16"/>
    </row>
    <row r="2906" spans="1:37" x14ac:dyDescent="0.25">
      <c r="A2906" s="11"/>
      <c r="B2906" s="12"/>
      <c r="C2906" s="12"/>
      <c r="D2906" s="12"/>
      <c r="E2906" s="12"/>
      <c r="F2906" s="12"/>
      <c r="G2906" s="12"/>
      <c r="H2906" s="12"/>
      <c r="I2906" s="12"/>
      <c r="J2906" s="12"/>
      <c r="K2906" s="12"/>
      <c r="L2906" s="12"/>
      <c r="M2906" s="12"/>
      <c r="N2906" s="12"/>
      <c r="O2906" s="12"/>
      <c r="P2906" s="12"/>
      <c r="Q2906" s="14" t="s">
        <v>94</v>
      </c>
      <c r="R2906" s="14"/>
      <c r="S2906" s="14"/>
      <c r="T2906" s="14"/>
      <c r="U2906" s="14"/>
      <c r="V2906" s="14"/>
      <c r="W2906" s="14"/>
      <c r="X2906" s="14"/>
      <c r="Y2906" s="12"/>
      <c r="Z2906" s="12"/>
      <c r="AA2906" s="12"/>
      <c r="AB2906" s="12"/>
      <c r="AC2906" s="12"/>
      <c r="AD2906" s="12"/>
      <c r="AE2906" s="12"/>
      <c r="AF2906" s="12"/>
      <c r="AG2906" s="12"/>
      <c r="AH2906" s="12"/>
      <c r="AI2906" s="12"/>
      <c r="AJ2906" s="12"/>
      <c r="AK2906" s="24"/>
    </row>
    <row r="2907" spans="1:37" x14ac:dyDescent="0.25">
      <c r="A2907" s="2"/>
      <c r="B2907" s="3"/>
      <c r="C2907" s="3"/>
      <c r="D2907" s="3"/>
      <c r="E2907" s="3"/>
      <c r="F2907" s="3"/>
      <c r="G2907" s="3"/>
      <c r="H2907" s="3"/>
      <c r="I2907" s="4"/>
      <c r="J2907" s="5"/>
      <c r="K2907" s="6"/>
      <c r="L2907" s="6"/>
      <c r="M2907" s="6"/>
      <c r="N2907" s="6"/>
      <c r="O2907" s="6"/>
      <c r="P2907" s="7"/>
      <c r="Q2907" s="2"/>
      <c r="R2907" s="3"/>
      <c r="S2907" s="3"/>
      <c r="T2907" s="3"/>
      <c r="U2907" s="3"/>
      <c r="V2907" s="3"/>
      <c r="W2907" s="3"/>
      <c r="X2907" s="4"/>
      <c r="Y2907" s="8">
        <f>ROUND(296.04,2)</f>
        <v>296.04000000000002</v>
      </c>
      <c r="Z2907" s="9"/>
      <c r="AA2907" s="9"/>
      <c r="AB2907" s="9"/>
      <c r="AC2907" s="9"/>
      <c r="AD2907" s="10"/>
      <c r="AE2907" s="8">
        <f>ROUND(0,2)</f>
        <v>0</v>
      </c>
      <c r="AF2907" s="9"/>
      <c r="AG2907" s="9"/>
      <c r="AH2907" s="9"/>
      <c r="AI2907" s="9"/>
      <c r="AJ2907" s="9"/>
      <c r="AK2907" s="10"/>
    </row>
    <row r="2908" spans="1:37" x14ac:dyDescent="0.25">
      <c r="A2908" s="11"/>
      <c r="B2908" s="12"/>
      <c r="C2908" s="12"/>
      <c r="D2908" s="12"/>
      <c r="E2908" s="12"/>
      <c r="F2908" s="12"/>
      <c r="G2908" s="12"/>
      <c r="H2908" s="12"/>
      <c r="I2908" s="12"/>
      <c r="J2908" s="13"/>
      <c r="K2908" s="13"/>
      <c r="L2908" s="13"/>
      <c r="M2908" s="13"/>
      <c r="N2908" s="13"/>
      <c r="O2908" s="13"/>
      <c r="P2908" s="13"/>
      <c r="Q2908" s="14"/>
      <c r="R2908" s="14"/>
      <c r="S2908" s="14"/>
      <c r="T2908" s="14"/>
      <c r="U2908" s="14"/>
      <c r="V2908" s="14"/>
      <c r="W2908" s="14"/>
      <c r="X2908" s="14"/>
      <c r="Y2908" s="15">
        <f>ROUND(296.04,2)</f>
        <v>296.04000000000002</v>
      </c>
      <c r="Z2908" s="15"/>
      <c r="AA2908" s="15"/>
      <c r="AB2908" s="15"/>
      <c r="AC2908" s="15"/>
      <c r="AD2908" s="15"/>
      <c r="AE2908" s="15">
        <f>ROUND(0,2)</f>
        <v>0</v>
      </c>
      <c r="AF2908" s="15"/>
      <c r="AG2908" s="15"/>
      <c r="AH2908" s="15"/>
      <c r="AI2908" s="15"/>
      <c r="AJ2908" s="15"/>
      <c r="AK2908" s="16"/>
    </row>
    <row r="2909" spans="1:37" x14ac:dyDescent="0.25">
      <c r="A2909" s="20"/>
      <c r="B2909" s="21"/>
      <c r="C2909" s="21"/>
      <c r="D2909" s="21"/>
      <c r="E2909" s="21"/>
      <c r="F2909" s="21"/>
      <c r="G2909" s="21"/>
      <c r="H2909" s="21"/>
      <c r="I2909" s="21"/>
      <c r="J2909" s="23">
        <f>ROUND(8.5,2)</f>
        <v>8.5</v>
      </c>
      <c r="K2909" s="23"/>
      <c r="L2909" s="23"/>
      <c r="M2909" s="23"/>
      <c r="N2909" s="23"/>
      <c r="O2909" s="23"/>
      <c r="P2909" s="23"/>
      <c r="Q2909" s="21"/>
      <c r="R2909" s="21"/>
      <c r="S2909" s="21"/>
      <c r="T2909" s="21"/>
      <c r="U2909" s="21"/>
      <c r="V2909" s="21"/>
      <c r="W2909" s="21"/>
      <c r="X2909" s="21"/>
      <c r="Y2909" s="21"/>
      <c r="Z2909" s="21"/>
      <c r="AA2909" s="21"/>
      <c r="AB2909" s="21"/>
      <c r="AC2909" s="21"/>
      <c r="AD2909" s="21"/>
      <c r="AE2909" s="21"/>
      <c r="AF2909" s="21"/>
      <c r="AG2909" s="21"/>
      <c r="AH2909" s="21"/>
      <c r="AI2909" s="21"/>
      <c r="AJ2909" s="21"/>
      <c r="AK2909" s="22"/>
    </row>
    <row r="2910" spans="1:37" x14ac:dyDescent="0.25">
      <c r="A2910" s="11"/>
      <c r="B2910" s="12"/>
      <c r="C2910" s="12"/>
      <c r="D2910" s="12"/>
      <c r="E2910" s="12"/>
      <c r="F2910" s="12"/>
      <c r="G2910" s="12"/>
      <c r="H2910" s="12"/>
      <c r="I2910" s="12"/>
      <c r="J2910" s="12"/>
      <c r="K2910" s="12"/>
      <c r="L2910" s="12"/>
      <c r="M2910" s="12"/>
      <c r="N2910" s="12"/>
      <c r="O2910" s="12"/>
      <c r="P2910" s="12"/>
      <c r="Q2910" s="14" t="s">
        <v>92</v>
      </c>
      <c r="R2910" s="14"/>
      <c r="S2910" s="14"/>
      <c r="T2910" s="14"/>
      <c r="U2910" s="14"/>
      <c r="V2910" s="14"/>
      <c r="W2910" s="14"/>
      <c r="X2910" s="14"/>
      <c r="Y2910" s="12"/>
      <c r="Z2910" s="12"/>
      <c r="AA2910" s="12"/>
      <c r="AB2910" s="12"/>
      <c r="AC2910" s="12"/>
      <c r="AD2910" s="12"/>
      <c r="AE2910" s="12"/>
      <c r="AF2910" s="12"/>
      <c r="AG2910" s="12"/>
      <c r="AH2910" s="12"/>
      <c r="AI2910" s="12"/>
      <c r="AJ2910" s="12"/>
      <c r="AK2910" s="24"/>
    </row>
    <row r="2911" spans="1:37" x14ac:dyDescent="0.25">
      <c r="A2911" s="2"/>
      <c r="B2911" s="3"/>
      <c r="C2911" s="3"/>
      <c r="D2911" s="3"/>
      <c r="E2911" s="3"/>
      <c r="F2911" s="3"/>
      <c r="G2911" s="3"/>
      <c r="H2911" s="3"/>
      <c r="I2911" s="4"/>
      <c r="J2911" s="5"/>
      <c r="K2911" s="6"/>
      <c r="L2911" s="6"/>
      <c r="M2911" s="6"/>
      <c r="N2911" s="6"/>
      <c r="O2911" s="6"/>
      <c r="P2911" s="7"/>
      <c r="Q2911" s="2"/>
      <c r="R2911" s="3"/>
      <c r="S2911" s="3"/>
      <c r="T2911" s="3"/>
      <c r="U2911" s="3"/>
      <c r="V2911" s="3"/>
      <c r="W2911" s="3"/>
      <c r="X2911" s="4"/>
      <c r="Y2911" s="8">
        <f>ROUND(312.375,2)</f>
        <v>312.38</v>
      </c>
      <c r="Z2911" s="9"/>
      <c r="AA2911" s="9"/>
      <c r="AB2911" s="9"/>
      <c r="AC2911" s="9"/>
      <c r="AD2911" s="10"/>
      <c r="AE2911" s="8">
        <f>ROUND(0,2)</f>
        <v>0</v>
      </c>
      <c r="AF2911" s="9"/>
      <c r="AG2911" s="9"/>
      <c r="AH2911" s="9"/>
      <c r="AI2911" s="9"/>
      <c r="AJ2911" s="9"/>
      <c r="AK2911" s="10"/>
    </row>
    <row r="2912" spans="1:37" x14ac:dyDescent="0.25">
      <c r="A2912" s="11"/>
      <c r="B2912" s="12"/>
      <c r="C2912" s="12"/>
      <c r="D2912" s="12"/>
      <c r="E2912" s="12"/>
      <c r="F2912" s="12"/>
      <c r="G2912" s="12"/>
      <c r="H2912" s="12"/>
      <c r="I2912" s="12"/>
      <c r="J2912" s="13"/>
      <c r="K2912" s="13"/>
      <c r="L2912" s="13"/>
      <c r="M2912" s="13"/>
      <c r="N2912" s="13"/>
      <c r="O2912" s="13"/>
      <c r="P2912" s="13"/>
      <c r="Q2912" s="14"/>
      <c r="R2912" s="14"/>
      <c r="S2912" s="14"/>
      <c r="T2912" s="14"/>
      <c r="U2912" s="14"/>
      <c r="V2912" s="14"/>
      <c r="W2912" s="14"/>
      <c r="X2912" s="14"/>
      <c r="Y2912" s="15">
        <f>ROUND(312.375,2)</f>
        <v>312.38</v>
      </c>
      <c r="Z2912" s="15"/>
      <c r="AA2912" s="15"/>
      <c r="AB2912" s="15"/>
      <c r="AC2912" s="15"/>
      <c r="AD2912" s="15"/>
      <c r="AE2912" s="15">
        <f>ROUND(0,2)</f>
        <v>0</v>
      </c>
      <c r="AF2912" s="15"/>
      <c r="AG2912" s="15"/>
      <c r="AH2912" s="15"/>
      <c r="AI2912" s="15"/>
      <c r="AJ2912" s="15"/>
      <c r="AK2912" s="16"/>
    </row>
    <row r="2913" spans="1:37" x14ac:dyDescent="0.25">
      <c r="A2913" s="20"/>
      <c r="B2913" s="21"/>
      <c r="C2913" s="21"/>
      <c r="D2913" s="21"/>
      <c r="E2913" s="21"/>
      <c r="F2913" s="21"/>
      <c r="G2913" s="21"/>
      <c r="H2913" s="21"/>
      <c r="I2913" s="21"/>
      <c r="J2913" s="23">
        <f>ROUND(8.75,2)</f>
        <v>8.75</v>
      </c>
      <c r="K2913" s="23"/>
      <c r="L2913" s="23"/>
      <c r="M2913" s="23"/>
      <c r="N2913" s="23"/>
      <c r="O2913" s="23"/>
      <c r="P2913" s="23"/>
      <c r="Q2913" s="21"/>
      <c r="R2913" s="21"/>
      <c r="S2913" s="21"/>
      <c r="T2913" s="21"/>
      <c r="U2913" s="21"/>
      <c r="V2913" s="21"/>
      <c r="W2913" s="21"/>
      <c r="X2913" s="21"/>
      <c r="Y2913" s="21"/>
      <c r="Z2913" s="21"/>
      <c r="AA2913" s="21"/>
      <c r="AB2913" s="21"/>
      <c r="AC2913" s="21"/>
      <c r="AD2913" s="21"/>
      <c r="AE2913" s="21"/>
      <c r="AF2913" s="21"/>
      <c r="AG2913" s="21"/>
      <c r="AH2913" s="21"/>
      <c r="AI2913" s="21"/>
      <c r="AJ2913" s="21"/>
      <c r="AK2913" s="22"/>
    </row>
    <row r="2914" spans="1:37" x14ac:dyDescent="0.25">
      <c r="A2914" s="11"/>
      <c r="B2914" s="12"/>
      <c r="C2914" s="12"/>
      <c r="D2914" s="12"/>
      <c r="E2914" s="12"/>
      <c r="F2914" s="12"/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  <c r="Q2914" s="14" t="s">
        <v>44</v>
      </c>
      <c r="R2914" s="14"/>
      <c r="S2914" s="14"/>
      <c r="T2914" s="14"/>
      <c r="U2914" s="14"/>
      <c r="V2914" s="14"/>
      <c r="W2914" s="14"/>
      <c r="X2914" s="14"/>
      <c r="Y2914" s="12"/>
      <c r="Z2914" s="12"/>
      <c r="AA2914" s="12"/>
      <c r="AB2914" s="12"/>
      <c r="AC2914" s="12"/>
      <c r="AD2914" s="12"/>
      <c r="AE2914" s="12"/>
      <c r="AF2914" s="12"/>
      <c r="AG2914" s="12"/>
      <c r="AH2914" s="12"/>
      <c r="AI2914" s="12"/>
      <c r="AJ2914" s="12"/>
      <c r="AK2914" s="24"/>
    </row>
    <row r="2915" spans="1:37" x14ac:dyDescent="0.25">
      <c r="A2915" s="2"/>
      <c r="B2915" s="3"/>
      <c r="C2915" s="3"/>
      <c r="D2915" s="3"/>
      <c r="E2915" s="3"/>
      <c r="F2915" s="3"/>
      <c r="G2915" s="3"/>
      <c r="H2915" s="3"/>
      <c r="I2915" s="4"/>
      <c r="J2915" s="5"/>
      <c r="K2915" s="6"/>
      <c r="L2915" s="6"/>
      <c r="M2915" s="6"/>
      <c r="N2915" s="6"/>
      <c r="O2915" s="6"/>
      <c r="P2915" s="7"/>
      <c r="Q2915" s="2"/>
      <c r="R2915" s="3"/>
      <c r="S2915" s="3"/>
      <c r="T2915" s="3"/>
      <c r="U2915" s="3"/>
      <c r="V2915" s="3"/>
      <c r="W2915" s="3"/>
      <c r="X2915" s="4"/>
      <c r="Y2915" s="8">
        <f>ROUND(340.2,2)</f>
        <v>340.2</v>
      </c>
      <c r="Z2915" s="9"/>
      <c r="AA2915" s="9"/>
      <c r="AB2915" s="9"/>
      <c r="AC2915" s="9"/>
      <c r="AD2915" s="10"/>
      <c r="AE2915" s="8">
        <f>ROUND(0,2)</f>
        <v>0</v>
      </c>
      <c r="AF2915" s="9"/>
      <c r="AG2915" s="9"/>
      <c r="AH2915" s="9"/>
      <c r="AI2915" s="9"/>
      <c r="AJ2915" s="9"/>
      <c r="AK2915" s="10"/>
    </row>
    <row r="2916" spans="1:37" x14ac:dyDescent="0.25">
      <c r="A2916" s="11"/>
      <c r="B2916" s="12"/>
      <c r="C2916" s="12"/>
      <c r="D2916" s="12"/>
      <c r="E2916" s="12"/>
      <c r="F2916" s="12"/>
      <c r="G2916" s="12"/>
      <c r="H2916" s="12"/>
      <c r="I2916" s="12"/>
      <c r="J2916" s="13"/>
      <c r="K2916" s="13"/>
      <c r="L2916" s="13"/>
      <c r="M2916" s="13"/>
      <c r="N2916" s="13"/>
      <c r="O2916" s="13"/>
      <c r="P2916" s="13"/>
      <c r="Q2916" s="14"/>
      <c r="R2916" s="14"/>
      <c r="S2916" s="14"/>
      <c r="T2916" s="14"/>
      <c r="U2916" s="14"/>
      <c r="V2916" s="14"/>
      <c r="W2916" s="14"/>
      <c r="X2916" s="14"/>
      <c r="Y2916" s="15">
        <f>ROUND(340.2,2)</f>
        <v>340.2</v>
      </c>
      <c r="Z2916" s="15"/>
      <c r="AA2916" s="15"/>
      <c r="AB2916" s="15"/>
      <c r="AC2916" s="15"/>
      <c r="AD2916" s="15"/>
      <c r="AE2916" s="15">
        <f>ROUND(0,2)</f>
        <v>0</v>
      </c>
      <c r="AF2916" s="15"/>
      <c r="AG2916" s="15"/>
      <c r="AH2916" s="15"/>
      <c r="AI2916" s="15"/>
      <c r="AJ2916" s="15"/>
      <c r="AK2916" s="16"/>
    </row>
    <row r="2917" spans="1:37" x14ac:dyDescent="0.25">
      <c r="A2917" s="11"/>
      <c r="B2917" s="12"/>
      <c r="C2917" s="12"/>
      <c r="D2917" s="12"/>
      <c r="E2917" s="12"/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  <c r="Q2917" s="14" t="s">
        <v>88</v>
      </c>
      <c r="R2917" s="14"/>
      <c r="S2917" s="14"/>
      <c r="T2917" s="14"/>
      <c r="U2917" s="14"/>
      <c r="V2917" s="14"/>
      <c r="W2917" s="14"/>
      <c r="X2917" s="14"/>
      <c r="Y2917" s="12"/>
      <c r="Z2917" s="12"/>
      <c r="AA2917" s="12"/>
      <c r="AB2917" s="12"/>
      <c r="AC2917" s="12"/>
      <c r="AD2917" s="12"/>
      <c r="AE2917" s="12"/>
      <c r="AF2917" s="12"/>
      <c r="AG2917" s="12"/>
      <c r="AH2917" s="12"/>
      <c r="AI2917" s="12"/>
      <c r="AJ2917" s="12"/>
      <c r="AK2917" s="24"/>
    </row>
    <row r="2918" spans="1:37" x14ac:dyDescent="0.25">
      <c r="A2918" s="2"/>
      <c r="B2918" s="3"/>
      <c r="C2918" s="3"/>
      <c r="D2918" s="3"/>
      <c r="E2918" s="3"/>
      <c r="F2918" s="3"/>
      <c r="G2918" s="3"/>
      <c r="H2918" s="3"/>
      <c r="I2918" s="4"/>
      <c r="J2918" s="5"/>
      <c r="K2918" s="6"/>
      <c r="L2918" s="6"/>
      <c r="M2918" s="6"/>
      <c r="N2918" s="6"/>
      <c r="O2918" s="6"/>
      <c r="P2918" s="7"/>
      <c r="Q2918" s="2"/>
      <c r="R2918" s="3"/>
      <c r="S2918" s="3"/>
      <c r="T2918" s="3"/>
      <c r="U2918" s="3"/>
      <c r="V2918" s="3"/>
      <c r="W2918" s="3"/>
      <c r="X2918" s="4"/>
      <c r="Y2918" s="8">
        <f>ROUND(340.2,2)</f>
        <v>340.2</v>
      </c>
      <c r="Z2918" s="9"/>
      <c r="AA2918" s="9"/>
      <c r="AB2918" s="9"/>
      <c r="AC2918" s="9"/>
      <c r="AD2918" s="10"/>
      <c r="AE2918" s="8">
        <f>ROUND(0,2)</f>
        <v>0</v>
      </c>
      <c r="AF2918" s="9"/>
      <c r="AG2918" s="9"/>
      <c r="AH2918" s="9"/>
      <c r="AI2918" s="9"/>
      <c r="AJ2918" s="9"/>
      <c r="AK2918" s="10"/>
    </row>
    <row r="2919" spans="1:37" x14ac:dyDescent="0.25">
      <c r="A2919" s="11"/>
      <c r="B2919" s="12"/>
      <c r="C2919" s="12"/>
      <c r="D2919" s="12"/>
      <c r="E2919" s="12"/>
      <c r="F2919" s="12"/>
      <c r="G2919" s="12"/>
      <c r="H2919" s="12"/>
      <c r="I2919" s="12"/>
      <c r="J2919" s="13"/>
      <c r="K2919" s="13"/>
      <c r="L2919" s="13"/>
      <c r="M2919" s="13"/>
      <c r="N2919" s="13"/>
      <c r="O2919" s="13"/>
      <c r="P2919" s="13"/>
      <c r="Q2919" s="14"/>
      <c r="R2919" s="14"/>
      <c r="S2919" s="14"/>
      <c r="T2919" s="14"/>
      <c r="U2919" s="14"/>
      <c r="V2919" s="14"/>
      <c r="W2919" s="14"/>
      <c r="X2919" s="14"/>
      <c r="Y2919" s="15">
        <f>ROUND(340.2,2)</f>
        <v>340.2</v>
      </c>
      <c r="Z2919" s="15"/>
      <c r="AA2919" s="15"/>
      <c r="AB2919" s="15"/>
      <c r="AC2919" s="15"/>
      <c r="AD2919" s="15"/>
      <c r="AE2919" s="15">
        <f>ROUND(0,2)</f>
        <v>0</v>
      </c>
      <c r="AF2919" s="15"/>
      <c r="AG2919" s="15"/>
      <c r="AH2919" s="15"/>
      <c r="AI2919" s="15"/>
      <c r="AJ2919" s="15"/>
      <c r="AK2919" s="16"/>
    </row>
    <row r="2920" spans="1:37" x14ac:dyDescent="0.25">
      <c r="A2920" s="20"/>
      <c r="B2920" s="21"/>
      <c r="C2920" s="21"/>
      <c r="D2920" s="21"/>
      <c r="E2920" s="21"/>
      <c r="F2920" s="21"/>
      <c r="G2920" s="21"/>
      <c r="H2920" s="21"/>
      <c r="I2920" s="21"/>
      <c r="J2920" s="23">
        <f>ROUND(9.25,2)</f>
        <v>9.25</v>
      </c>
      <c r="K2920" s="23"/>
      <c r="L2920" s="23"/>
      <c r="M2920" s="23"/>
      <c r="N2920" s="23"/>
      <c r="O2920" s="23"/>
      <c r="P2920" s="23"/>
      <c r="Q2920" s="21"/>
      <c r="R2920" s="21"/>
      <c r="S2920" s="21"/>
      <c r="T2920" s="21"/>
      <c r="U2920" s="21"/>
      <c r="V2920" s="21"/>
      <c r="W2920" s="21"/>
      <c r="X2920" s="21"/>
      <c r="Y2920" s="21"/>
      <c r="Z2920" s="21"/>
      <c r="AA2920" s="21"/>
      <c r="AB2920" s="21"/>
      <c r="AC2920" s="21"/>
      <c r="AD2920" s="21"/>
      <c r="AE2920" s="21"/>
      <c r="AF2920" s="21"/>
      <c r="AG2920" s="21"/>
      <c r="AH2920" s="21"/>
      <c r="AI2920" s="21"/>
      <c r="AJ2920" s="21"/>
      <c r="AK2920" s="22"/>
    </row>
    <row r="2921" spans="1:37" x14ac:dyDescent="0.25">
      <c r="A2921" s="11"/>
      <c r="B2921" s="12"/>
      <c r="C2921" s="12"/>
      <c r="D2921" s="12"/>
      <c r="E2921" s="12"/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  <c r="Q2921" s="14" t="s">
        <v>65</v>
      </c>
      <c r="R2921" s="14"/>
      <c r="S2921" s="14"/>
      <c r="T2921" s="14"/>
      <c r="U2921" s="14"/>
      <c r="V2921" s="14"/>
      <c r="W2921" s="14"/>
      <c r="X2921" s="14"/>
      <c r="Y2921" s="12"/>
      <c r="Z2921" s="12"/>
      <c r="AA2921" s="12"/>
      <c r="AB2921" s="12"/>
      <c r="AC2921" s="12"/>
      <c r="AD2921" s="12"/>
      <c r="AE2921" s="12"/>
      <c r="AF2921" s="12"/>
      <c r="AG2921" s="12"/>
      <c r="AH2921" s="12"/>
      <c r="AI2921" s="12"/>
      <c r="AJ2921" s="12"/>
      <c r="AK2921" s="24"/>
    </row>
    <row r="2922" spans="1:37" x14ac:dyDescent="0.25">
      <c r="A2922" s="2"/>
      <c r="B2922" s="3"/>
      <c r="C2922" s="3"/>
      <c r="D2922" s="3"/>
      <c r="E2922" s="3"/>
      <c r="F2922" s="3"/>
      <c r="G2922" s="3"/>
      <c r="H2922" s="3"/>
      <c r="I2922" s="4"/>
      <c r="J2922" s="5"/>
      <c r="K2922" s="6"/>
      <c r="L2922" s="6"/>
      <c r="M2922" s="6"/>
      <c r="N2922" s="6"/>
      <c r="O2922" s="6"/>
      <c r="P2922" s="7"/>
      <c r="Q2922" s="2"/>
      <c r="R2922" s="3"/>
      <c r="S2922" s="3"/>
      <c r="T2922" s="3"/>
      <c r="U2922" s="3"/>
      <c r="V2922" s="3"/>
      <c r="W2922" s="3"/>
      <c r="X2922" s="4"/>
      <c r="Y2922" s="8">
        <f>ROUND(359.64,2)</f>
        <v>359.64</v>
      </c>
      <c r="Z2922" s="9"/>
      <c r="AA2922" s="9"/>
      <c r="AB2922" s="9"/>
      <c r="AC2922" s="9"/>
      <c r="AD2922" s="10"/>
      <c r="AE2922" s="8">
        <f>ROUND(0,2)</f>
        <v>0</v>
      </c>
      <c r="AF2922" s="9"/>
      <c r="AG2922" s="9"/>
      <c r="AH2922" s="9"/>
      <c r="AI2922" s="9"/>
      <c r="AJ2922" s="9"/>
      <c r="AK2922" s="10"/>
    </row>
    <row r="2923" spans="1:37" x14ac:dyDescent="0.25">
      <c r="A2923" s="11"/>
      <c r="B2923" s="12"/>
      <c r="C2923" s="12"/>
      <c r="D2923" s="12"/>
      <c r="E2923" s="12"/>
      <c r="F2923" s="12"/>
      <c r="G2923" s="12"/>
      <c r="H2923" s="12"/>
      <c r="I2923" s="12"/>
      <c r="J2923" s="13"/>
      <c r="K2923" s="13"/>
      <c r="L2923" s="13"/>
      <c r="M2923" s="13"/>
      <c r="N2923" s="13"/>
      <c r="O2923" s="13"/>
      <c r="P2923" s="13"/>
      <c r="Q2923" s="14"/>
      <c r="R2923" s="14"/>
      <c r="S2923" s="14"/>
      <c r="T2923" s="14"/>
      <c r="U2923" s="14"/>
      <c r="V2923" s="14"/>
      <c r="W2923" s="14"/>
      <c r="X2923" s="14"/>
      <c r="Y2923" s="15">
        <f>ROUND(359.64,2)</f>
        <v>359.64</v>
      </c>
      <c r="Z2923" s="15"/>
      <c r="AA2923" s="15"/>
      <c r="AB2923" s="15"/>
      <c r="AC2923" s="15"/>
      <c r="AD2923" s="15"/>
      <c r="AE2923" s="15">
        <f>ROUND(0,2)</f>
        <v>0</v>
      </c>
      <c r="AF2923" s="15"/>
      <c r="AG2923" s="15"/>
      <c r="AH2923" s="15"/>
      <c r="AI2923" s="15"/>
      <c r="AJ2923" s="15"/>
      <c r="AK2923" s="16"/>
    </row>
    <row r="2924" spans="1:37" x14ac:dyDescent="0.25">
      <c r="A2924" s="11"/>
      <c r="B2924" s="12"/>
      <c r="C2924" s="12"/>
      <c r="D2924" s="12"/>
      <c r="E2924" s="12"/>
      <c r="F2924" s="12"/>
      <c r="G2924" s="12"/>
      <c r="H2924" s="12"/>
      <c r="I2924" s="12"/>
      <c r="J2924" s="12"/>
      <c r="K2924" s="12"/>
      <c r="L2924" s="12"/>
      <c r="M2924" s="12"/>
      <c r="N2924" s="12"/>
      <c r="O2924" s="12"/>
      <c r="P2924" s="12"/>
      <c r="Q2924" s="14" t="s">
        <v>75</v>
      </c>
      <c r="R2924" s="14"/>
      <c r="S2924" s="14"/>
      <c r="T2924" s="14"/>
      <c r="U2924" s="14"/>
      <c r="V2924" s="14"/>
      <c r="W2924" s="14"/>
      <c r="X2924" s="14"/>
      <c r="Y2924" s="12"/>
      <c r="Z2924" s="12"/>
      <c r="AA2924" s="12"/>
      <c r="AB2924" s="12"/>
      <c r="AC2924" s="12"/>
      <c r="AD2924" s="12"/>
      <c r="AE2924" s="12"/>
      <c r="AF2924" s="12"/>
      <c r="AG2924" s="12"/>
      <c r="AH2924" s="12"/>
      <c r="AI2924" s="12"/>
      <c r="AJ2924" s="12"/>
      <c r="AK2924" s="24"/>
    </row>
    <row r="2925" spans="1:37" x14ac:dyDescent="0.25">
      <c r="A2925" s="2"/>
      <c r="B2925" s="3"/>
      <c r="C2925" s="3"/>
      <c r="D2925" s="3"/>
      <c r="E2925" s="3"/>
      <c r="F2925" s="3"/>
      <c r="G2925" s="3"/>
      <c r="H2925" s="3"/>
      <c r="I2925" s="4"/>
      <c r="J2925" s="5"/>
      <c r="K2925" s="6"/>
      <c r="L2925" s="6"/>
      <c r="M2925" s="6"/>
      <c r="N2925" s="6"/>
      <c r="O2925" s="6"/>
      <c r="P2925" s="7"/>
      <c r="Q2925" s="2"/>
      <c r="R2925" s="3"/>
      <c r="S2925" s="3"/>
      <c r="T2925" s="3"/>
      <c r="U2925" s="3"/>
      <c r="V2925" s="3"/>
      <c r="W2925" s="3"/>
      <c r="X2925" s="4"/>
      <c r="Y2925" s="8">
        <f>ROUND(351.87,2)</f>
        <v>351.87</v>
      </c>
      <c r="Z2925" s="9"/>
      <c r="AA2925" s="9"/>
      <c r="AB2925" s="9"/>
      <c r="AC2925" s="9"/>
      <c r="AD2925" s="10"/>
      <c r="AE2925" s="8">
        <f>ROUND(0,2)</f>
        <v>0</v>
      </c>
      <c r="AF2925" s="9"/>
      <c r="AG2925" s="9"/>
      <c r="AH2925" s="9"/>
      <c r="AI2925" s="9"/>
      <c r="AJ2925" s="9"/>
      <c r="AK2925" s="10"/>
    </row>
    <row r="2926" spans="1:37" x14ac:dyDescent="0.25">
      <c r="A2926" s="11"/>
      <c r="B2926" s="12"/>
      <c r="C2926" s="12"/>
      <c r="D2926" s="12"/>
      <c r="E2926" s="12"/>
      <c r="F2926" s="12"/>
      <c r="G2926" s="12"/>
      <c r="H2926" s="12"/>
      <c r="I2926" s="12"/>
      <c r="J2926" s="13"/>
      <c r="K2926" s="13"/>
      <c r="L2926" s="13"/>
      <c r="M2926" s="13"/>
      <c r="N2926" s="13"/>
      <c r="O2926" s="13"/>
      <c r="P2926" s="13"/>
      <c r="Q2926" s="14"/>
      <c r="R2926" s="14"/>
      <c r="S2926" s="14"/>
      <c r="T2926" s="14"/>
      <c r="U2926" s="14"/>
      <c r="V2926" s="14"/>
      <c r="W2926" s="14"/>
      <c r="X2926" s="14"/>
      <c r="Y2926" s="15">
        <f>ROUND(351.87,2)</f>
        <v>351.87</v>
      </c>
      <c r="Z2926" s="15"/>
      <c r="AA2926" s="15"/>
      <c r="AB2926" s="15"/>
      <c r="AC2926" s="15"/>
      <c r="AD2926" s="15"/>
      <c r="AE2926" s="15">
        <f>ROUND(0,2)</f>
        <v>0</v>
      </c>
      <c r="AF2926" s="15"/>
      <c r="AG2926" s="15"/>
      <c r="AH2926" s="15"/>
      <c r="AI2926" s="15"/>
      <c r="AJ2926" s="15"/>
      <c r="AK2926" s="16"/>
    </row>
    <row r="2927" spans="1:37" x14ac:dyDescent="0.25">
      <c r="A2927" s="20"/>
      <c r="B2927" s="21"/>
      <c r="C2927" s="21"/>
      <c r="D2927" s="21"/>
      <c r="E2927" s="21"/>
      <c r="F2927" s="21"/>
      <c r="G2927" s="21"/>
      <c r="H2927" s="21"/>
      <c r="I2927" s="21"/>
      <c r="J2927" s="23">
        <f>ROUND(10,2)</f>
        <v>10</v>
      </c>
      <c r="K2927" s="23"/>
      <c r="L2927" s="23"/>
      <c r="M2927" s="23"/>
      <c r="N2927" s="23"/>
      <c r="O2927" s="23"/>
      <c r="P2927" s="23"/>
      <c r="Q2927" s="21"/>
      <c r="R2927" s="21"/>
      <c r="S2927" s="21"/>
      <c r="T2927" s="21"/>
      <c r="U2927" s="21"/>
      <c r="V2927" s="21"/>
      <c r="W2927" s="21"/>
      <c r="X2927" s="21"/>
      <c r="Y2927" s="21"/>
      <c r="Z2927" s="21"/>
      <c r="AA2927" s="21"/>
      <c r="AB2927" s="21"/>
      <c r="AC2927" s="21"/>
      <c r="AD2927" s="21"/>
      <c r="AE2927" s="21"/>
      <c r="AF2927" s="21"/>
      <c r="AG2927" s="21"/>
      <c r="AH2927" s="21"/>
      <c r="AI2927" s="21"/>
      <c r="AJ2927" s="21"/>
      <c r="AK2927" s="22"/>
    </row>
    <row r="2928" spans="1:37" x14ac:dyDescent="0.25">
      <c r="A2928" s="11"/>
      <c r="B2928" s="12"/>
      <c r="C2928" s="12"/>
      <c r="D2928" s="12"/>
      <c r="E2928" s="12"/>
      <c r="F2928" s="12"/>
      <c r="G2928" s="12"/>
      <c r="H2928" s="12"/>
      <c r="I2928" s="12"/>
      <c r="J2928" s="12"/>
      <c r="K2928" s="12"/>
      <c r="L2928" s="12"/>
      <c r="M2928" s="12"/>
      <c r="N2928" s="12"/>
      <c r="O2928" s="12"/>
      <c r="P2928" s="12"/>
      <c r="Q2928" s="14" t="s">
        <v>48</v>
      </c>
      <c r="R2928" s="14"/>
      <c r="S2928" s="14"/>
      <c r="T2928" s="14"/>
      <c r="U2928" s="14"/>
      <c r="V2928" s="14"/>
      <c r="W2928" s="14"/>
      <c r="X2928" s="14"/>
      <c r="Y2928" s="12"/>
      <c r="Z2928" s="12"/>
      <c r="AA2928" s="12"/>
      <c r="AB2928" s="12"/>
      <c r="AC2928" s="12"/>
      <c r="AD2928" s="12"/>
      <c r="AE2928" s="12"/>
      <c r="AF2928" s="12"/>
      <c r="AG2928" s="12"/>
      <c r="AH2928" s="12"/>
      <c r="AI2928" s="12"/>
      <c r="AJ2928" s="12"/>
      <c r="AK2928" s="24"/>
    </row>
    <row r="2929" spans="1:37" x14ac:dyDescent="0.25">
      <c r="A2929" s="2"/>
      <c r="B2929" s="3"/>
      <c r="C2929" s="3"/>
      <c r="D2929" s="3"/>
      <c r="E2929" s="3"/>
      <c r="F2929" s="3"/>
      <c r="G2929" s="3"/>
      <c r="H2929" s="3"/>
      <c r="I2929" s="4"/>
      <c r="J2929" s="5"/>
      <c r="K2929" s="6"/>
      <c r="L2929" s="6"/>
      <c r="M2929" s="6"/>
      <c r="N2929" s="6"/>
      <c r="O2929" s="6"/>
      <c r="P2929" s="7"/>
      <c r="Q2929" s="2"/>
      <c r="R2929" s="3"/>
      <c r="S2929" s="3"/>
      <c r="T2929" s="3"/>
      <c r="U2929" s="3"/>
      <c r="V2929" s="3"/>
      <c r="W2929" s="3"/>
      <c r="X2929" s="4"/>
      <c r="Y2929" s="8">
        <f>ROUND(388.8,2)</f>
        <v>388.8</v>
      </c>
      <c r="Z2929" s="9"/>
      <c r="AA2929" s="9"/>
      <c r="AB2929" s="9"/>
      <c r="AC2929" s="9"/>
      <c r="AD2929" s="10"/>
      <c r="AE2929" s="8">
        <f>ROUND(0,2)</f>
        <v>0</v>
      </c>
      <c r="AF2929" s="9"/>
      <c r="AG2929" s="9"/>
      <c r="AH2929" s="9"/>
      <c r="AI2929" s="9"/>
      <c r="AJ2929" s="9"/>
      <c r="AK2929" s="10"/>
    </row>
    <row r="2930" spans="1:37" x14ac:dyDescent="0.25">
      <c r="A2930" s="11"/>
      <c r="B2930" s="12"/>
      <c r="C2930" s="12"/>
      <c r="D2930" s="12"/>
      <c r="E2930" s="12"/>
      <c r="F2930" s="12"/>
      <c r="G2930" s="12"/>
      <c r="H2930" s="12"/>
      <c r="I2930" s="12"/>
      <c r="J2930" s="13"/>
      <c r="K2930" s="13"/>
      <c r="L2930" s="13"/>
      <c r="M2930" s="13"/>
      <c r="N2930" s="13"/>
      <c r="O2930" s="13"/>
      <c r="P2930" s="13"/>
      <c r="Q2930" s="14"/>
      <c r="R2930" s="14"/>
      <c r="S2930" s="14"/>
      <c r="T2930" s="14"/>
      <c r="U2930" s="14"/>
      <c r="V2930" s="14"/>
      <c r="W2930" s="14"/>
      <c r="X2930" s="14"/>
      <c r="Y2930" s="15">
        <f>ROUND(388.8,2)</f>
        <v>388.8</v>
      </c>
      <c r="Z2930" s="15"/>
      <c r="AA2930" s="15"/>
      <c r="AB2930" s="15"/>
      <c r="AC2930" s="15"/>
      <c r="AD2930" s="15"/>
      <c r="AE2930" s="15">
        <f>ROUND(0,2)</f>
        <v>0</v>
      </c>
      <c r="AF2930" s="15"/>
      <c r="AG2930" s="15"/>
      <c r="AH2930" s="15"/>
      <c r="AI2930" s="15"/>
      <c r="AJ2930" s="15"/>
      <c r="AK2930" s="16"/>
    </row>
    <row r="2931" spans="1:37" x14ac:dyDescent="0.25">
      <c r="A2931" s="11"/>
      <c r="B2931" s="12"/>
      <c r="C2931" s="12"/>
      <c r="D2931" s="12"/>
      <c r="E2931" s="12"/>
      <c r="F2931" s="12"/>
      <c r="G2931" s="12"/>
      <c r="H2931" s="12"/>
      <c r="I2931" s="12"/>
      <c r="J2931" s="12"/>
      <c r="K2931" s="12"/>
      <c r="L2931" s="12"/>
      <c r="M2931" s="12"/>
      <c r="N2931" s="12"/>
      <c r="O2931" s="12"/>
      <c r="P2931" s="12"/>
      <c r="Q2931" s="14" t="s">
        <v>60</v>
      </c>
      <c r="R2931" s="14"/>
      <c r="S2931" s="14"/>
      <c r="T2931" s="14"/>
      <c r="U2931" s="14"/>
      <c r="V2931" s="14"/>
      <c r="W2931" s="14"/>
      <c r="X2931" s="14"/>
      <c r="Y2931" s="12"/>
      <c r="Z2931" s="12"/>
      <c r="AA2931" s="12"/>
      <c r="AB2931" s="12"/>
      <c r="AC2931" s="12"/>
      <c r="AD2931" s="12"/>
      <c r="AE2931" s="12"/>
      <c r="AF2931" s="12"/>
      <c r="AG2931" s="12"/>
      <c r="AH2931" s="12"/>
      <c r="AI2931" s="12"/>
      <c r="AJ2931" s="12"/>
      <c r="AK2931" s="24"/>
    </row>
    <row r="2932" spans="1:37" x14ac:dyDescent="0.25">
      <c r="A2932" s="2"/>
      <c r="B2932" s="3"/>
      <c r="C2932" s="3"/>
      <c r="D2932" s="3"/>
      <c r="E2932" s="3"/>
      <c r="F2932" s="3"/>
      <c r="G2932" s="3"/>
      <c r="H2932" s="3"/>
      <c r="I2932" s="4"/>
      <c r="J2932" s="5"/>
      <c r="K2932" s="6"/>
      <c r="L2932" s="6"/>
      <c r="M2932" s="6"/>
      <c r="N2932" s="6"/>
      <c r="O2932" s="6"/>
      <c r="P2932" s="7"/>
      <c r="Q2932" s="2"/>
      <c r="R2932" s="3"/>
      <c r="S2932" s="3"/>
      <c r="T2932" s="3"/>
      <c r="U2932" s="3"/>
      <c r="V2932" s="3"/>
      <c r="W2932" s="3"/>
      <c r="X2932" s="4"/>
      <c r="Y2932" s="8">
        <f>ROUND(349.2,2)</f>
        <v>349.2</v>
      </c>
      <c r="Z2932" s="9"/>
      <c r="AA2932" s="9"/>
      <c r="AB2932" s="9"/>
      <c r="AC2932" s="9"/>
      <c r="AD2932" s="10"/>
      <c r="AE2932" s="8">
        <f>ROUND(0,2)</f>
        <v>0</v>
      </c>
      <c r="AF2932" s="9"/>
      <c r="AG2932" s="9"/>
      <c r="AH2932" s="9"/>
      <c r="AI2932" s="9"/>
      <c r="AJ2932" s="9"/>
      <c r="AK2932" s="10"/>
    </row>
    <row r="2933" spans="1:37" x14ac:dyDescent="0.25">
      <c r="A2933" s="11"/>
      <c r="B2933" s="12"/>
      <c r="C2933" s="12"/>
      <c r="D2933" s="12"/>
      <c r="E2933" s="12"/>
      <c r="F2933" s="12"/>
      <c r="G2933" s="12"/>
      <c r="H2933" s="12"/>
      <c r="I2933" s="12"/>
      <c r="J2933" s="13"/>
      <c r="K2933" s="13"/>
      <c r="L2933" s="13"/>
      <c r="M2933" s="13"/>
      <c r="N2933" s="13"/>
      <c r="O2933" s="13"/>
      <c r="P2933" s="13"/>
      <c r="Q2933" s="14"/>
      <c r="R2933" s="14"/>
      <c r="S2933" s="14"/>
      <c r="T2933" s="14"/>
      <c r="U2933" s="14"/>
      <c r="V2933" s="14"/>
      <c r="W2933" s="14"/>
      <c r="X2933" s="14"/>
      <c r="Y2933" s="15">
        <f>ROUND(349.2,2)</f>
        <v>349.2</v>
      </c>
      <c r="Z2933" s="15"/>
      <c r="AA2933" s="15"/>
      <c r="AB2933" s="15"/>
      <c r="AC2933" s="15"/>
      <c r="AD2933" s="15"/>
      <c r="AE2933" s="15">
        <f>ROUND(0,2)</f>
        <v>0</v>
      </c>
      <c r="AF2933" s="15"/>
      <c r="AG2933" s="15"/>
      <c r="AH2933" s="15"/>
      <c r="AI2933" s="15"/>
      <c r="AJ2933" s="15"/>
      <c r="AK2933" s="16"/>
    </row>
    <row r="2934" spans="1:37" x14ac:dyDescent="0.25">
      <c r="A2934" s="11"/>
      <c r="B2934" s="12"/>
      <c r="C2934" s="12"/>
      <c r="D2934" s="12"/>
      <c r="E2934" s="12"/>
      <c r="F2934" s="12"/>
      <c r="G2934" s="12"/>
      <c r="H2934" s="12"/>
      <c r="I2934" s="12"/>
      <c r="J2934" s="12"/>
      <c r="K2934" s="12"/>
      <c r="L2934" s="12"/>
      <c r="M2934" s="12"/>
      <c r="N2934" s="12"/>
      <c r="O2934" s="12"/>
      <c r="P2934" s="12"/>
      <c r="Q2934" s="14" t="s">
        <v>63</v>
      </c>
      <c r="R2934" s="14"/>
      <c r="S2934" s="14"/>
      <c r="T2934" s="14"/>
      <c r="U2934" s="14"/>
      <c r="V2934" s="14"/>
      <c r="W2934" s="14"/>
      <c r="X2934" s="14"/>
      <c r="Y2934" s="12"/>
      <c r="Z2934" s="12"/>
      <c r="AA2934" s="12"/>
      <c r="AB2934" s="12"/>
      <c r="AC2934" s="12"/>
      <c r="AD2934" s="12"/>
      <c r="AE2934" s="12"/>
      <c r="AF2934" s="12"/>
      <c r="AG2934" s="12"/>
      <c r="AH2934" s="12"/>
      <c r="AI2934" s="12"/>
      <c r="AJ2934" s="12"/>
      <c r="AK2934" s="24"/>
    </row>
    <row r="2935" spans="1:37" x14ac:dyDescent="0.25">
      <c r="A2935" s="2"/>
      <c r="B2935" s="3"/>
      <c r="C2935" s="3"/>
      <c r="D2935" s="3"/>
      <c r="E2935" s="3"/>
      <c r="F2935" s="3"/>
      <c r="G2935" s="3"/>
      <c r="H2935" s="3"/>
      <c r="I2935" s="4"/>
      <c r="J2935" s="5"/>
      <c r="K2935" s="6"/>
      <c r="L2935" s="6"/>
      <c r="M2935" s="6"/>
      <c r="N2935" s="6"/>
      <c r="O2935" s="6"/>
      <c r="P2935" s="7"/>
      <c r="Q2935" s="2"/>
      <c r="R2935" s="3"/>
      <c r="S2935" s="3"/>
      <c r="T2935" s="3"/>
      <c r="U2935" s="3"/>
      <c r="V2935" s="3"/>
      <c r="W2935" s="3"/>
      <c r="X2935" s="4"/>
      <c r="Y2935" s="8">
        <f>ROUND(349.2,2)</f>
        <v>349.2</v>
      </c>
      <c r="Z2935" s="9"/>
      <c r="AA2935" s="9"/>
      <c r="AB2935" s="9"/>
      <c r="AC2935" s="9"/>
      <c r="AD2935" s="10"/>
      <c r="AE2935" s="8">
        <f>ROUND(0,2)</f>
        <v>0</v>
      </c>
      <c r="AF2935" s="9"/>
      <c r="AG2935" s="9"/>
      <c r="AH2935" s="9"/>
      <c r="AI2935" s="9"/>
      <c r="AJ2935" s="9"/>
      <c r="AK2935" s="10"/>
    </row>
    <row r="2936" spans="1:37" x14ac:dyDescent="0.25">
      <c r="A2936" s="11"/>
      <c r="B2936" s="12"/>
      <c r="C2936" s="12"/>
      <c r="D2936" s="12"/>
      <c r="E2936" s="12"/>
      <c r="F2936" s="12"/>
      <c r="G2936" s="12"/>
      <c r="H2936" s="12"/>
      <c r="I2936" s="12"/>
      <c r="J2936" s="13"/>
      <c r="K2936" s="13"/>
      <c r="L2936" s="13"/>
      <c r="M2936" s="13"/>
      <c r="N2936" s="13"/>
      <c r="O2936" s="13"/>
      <c r="P2936" s="13"/>
      <c r="Q2936" s="14"/>
      <c r="R2936" s="14"/>
      <c r="S2936" s="14"/>
      <c r="T2936" s="14"/>
      <c r="U2936" s="14"/>
      <c r="V2936" s="14"/>
      <c r="W2936" s="14"/>
      <c r="X2936" s="14"/>
      <c r="Y2936" s="15">
        <f>ROUND(349.2,2)</f>
        <v>349.2</v>
      </c>
      <c r="Z2936" s="15"/>
      <c r="AA2936" s="15"/>
      <c r="AB2936" s="15"/>
      <c r="AC2936" s="15"/>
      <c r="AD2936" s="15"/>
      <c r="AE2936" s="15">
        <f>ROUND(0,2)</f>
        <v>0</v>
      </c>
      <c r="AF2936" s="15"/>
      <c r="AG2936" s="15"/>
      <c r="AH2936" s="15"/>
      <c r="AI2936" s="15"/>
      <c r="AJ2936" s="15"/>
      <c r="AK2936" s="16"/>
    </row>
    <row r="2937" spans="1:37" x14ac:dyDescent="0.25">
      <c r="A2937" s="11"/>
      <c r="B2937" s="12"/>
      <c r="C2937" s="12"/>
      <c r="D2937" s="12"/>
      <c r="E2937" s="12"/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  <c r="Q2937" s="14" t="s">
        <v>68</v>
      </c>
      <c r="R2937" s="14"/>
      <c r="S2937" s="14"/>
      <c r="T2937" s="14"/>
      <c r="U2937" s="14"/>
      <c r="V2937" s="14"/>
      <c r="W2937" s="14"/>
      <c r="X2937" s="14"/>
      <c r="Y2937" s="12"/>
      <c r="Z2937" s="12"/>
      <c r="AA2937" s="12"/>
      <c r="AB2937" s="12"/>
      <c r="AC2937" s="12"/>
      <c r="AD2937" s="12"/>
      <c r="AE2937" s="12"/>
      <c r="AF2937" s="12"/>
      <c r="AG2937" s="12"/>
      <c r="AH2937" s="12"/>
      <c r="AI2937" s="12"/>
      <c r="AJ2937" s="12"/>
      <c r="AK2937" s="24"/>
    </row>
    <row r="2938" spans="1:37" x14ac:dyDescent="0.25">
      <c r="A2938" s="2"/>
      <c r="B2938" s="3"/>
      <c r="C2938" s="3"/>
      <c r="D2938" s="3"/>
      <c r="E2938" s="3"/>
      <c r="F2938" s="3"/>
      <c r="G2938" s="3"/>
      <c r="H2938" s="3"/>
      <c r="I2938" s="4"/>
      <c r="J2938" s="5"/>
      <c r="K2938" s="6"/>
      <c r="L2938" s="6"/>
      <c r="M2938" s="6"/>
      <c r="N2938" s="6"/>
      <c r="O2938" s="6"/>
      <c r="P2938" s="7"/>
      <c r="Q2938" s="2"/>
      <c r="R2938" s="3"/>
      <c r="S2938" s="3"/>
      <c r="T2938" s="3"/>
      <c r="U2938" s="3"/>
      <c r="V2938" s="3"/>
      <c r="W2938" s="3"/>
      <c r="X2938" s="4"/>
      <c r="Y2938" s="8">
        <f>ROUND(359.7,2)</f>
        <v>359.7</v>
      </c>
      <c r="Z2938" s="9"/>
      <c r="AA2938" s="9"/>
      <c r="AB2938" s="9"/>
      <c r="AC2938" s="9"/>
      <c r="AD2938" s="10"/>
      <c r="AE2938" s="8">
        <f>ROUND(0,2)</f>
        <v>0</v>
      </c>
      <c r="AF2938" s="9"/>
      <c r="AG2938" s="9"/>
      <c r="AH2938" s="9"/>
      <c r="AI2938" s="9"/>
      <c r="AJ2938" s="9"/>
      <c r="AK2938" s="10"/>
    </row>
    <row r="2939" spans="1:37" x14ac:dyDescent="0.25">
      <c r="A2939" s="11"/>
      <c r="B2939" s="12"/>
      <c r="C2939" s="12"/>
      <c r="D2939" s="12"/>
      <c r="E2939" s="12"/>
      <c r="F2939" s="12"/>
      <c r="G2939" s="12"/>
      <c r="H2939" s="12"/>
      <c r="I2939" s="12"/>
      <c r="J2939" s="13"/>
      <c r="K2939" s="13"/>
      <c r="L2939" s="13"/>
      <c r="M2939" s="13"/>
      <c r="N2939" s="13"/>
      <c r="O2939" s="13"/>
      <c r="P2939" s="13"/>
      <c r="Q2939" s="14"/>
      <c r="R2939" s="14"/>
      <c r="S2939" s="14"/>
      <c r="T2939" s="14"/>
      <c r="U2939" s="14"/>
      <c r="V2939" s="14"/>
      <c r="W2939" s="14"/>
      <c r="X2939" s="14"/>
      <c r="Y2939" s="15">
        <f>ROUND(359.7,2)</f>
        <v>359.7</v>
      </c>
      <c r="Z2939" s="15"/>
      <c r="AA2939" s="15"/>
      <c r="AB2939" s="15"/>
      <c r="AC2939" s="15"/>
      <c r="AD2939" s="15"/>
      <c r="AE2939" s="15">
        <f>ROUND(0,2)</f>
        <v>0</v>
      </c>
      <c r="AF2939" s="15"/>
      <c r="AG2939" s="15"/>
      <c r="AH2939" s="15"/>
      <c r="AI2939" s="15"/>
      <c r="AJ2939" s="15"/>
      <c r="AK2939" s="16"/>
    </row>
    <row r="2940" spans="1:37" x14ac:dyDescent="0.25">
      <c r="A2940" s="11"/>
      <c r="B2940" s="12"/>
      <c r="C2940" s="12"/>
      <c r="D2940" s="12"/>
      <c r="E2940" s="12"/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  <c r="Q2940" s="14" t="s">
        <v>77</v>
      </c>
      <c r="R2940" s="14"/>
      <c r="S2940" s="14"/>
      <c r="T2940" s="14"/>
      <c r="U2940" s="14"/>
      <c r="V2940" s="14"/>
      <c r="W2940" s="14"/>
      <c r="X2940" s="14"/>
      <c r="Y2940" s="12"/>
      <c r="Z2940" s="12"/>
      <c r="AA2940" s="12"/>
      <c r="AB2940" s="12"/>
      <c r="AC2940" s="12"/>
      <c r="AD2940" s="12"/>
      <c r="AE2940" s="12"/>
      <c r="AF2940" s="12"/>
      <c r="AG2940" s="12"/>
      <c r="AH2940" s="12"/>
      <c r="AI2940" s="12"/>
      <c r="AJ2940" s="12"/>
      <c r="AK2940" s="24"/>
    </row>
    <row r="2941" spans="1:37" x14ac:dyDescent="0.25">
      <c r="A2941" s="2"/>
      <c r="B2941" s="3"/>
      <c r="C2941" s="3"/>
      <c r="D2941" s="3"/>
      <c r="E2941" s="3"/>
      <c r="F2941" s="3"/>
      <c r="G2941" s="3"/>
      <c r="H2941" s="3"/>
      <c r="I2941" s="4"/>
      <c r="J2941" s="5"/>
      <c r="K2941" s="6"/>
      <c r="L2941" s="6"/>
      <c r="M2941" s="6"/>
      <c r="N2941" s="6"/>
      <c r="O2941" s="6"/>
      <c r="P2941" s="7"/>
      <c r="Q2941" s="2"/>
      <c r="R2941" s="3"/>
      <c r="S2941" s="3"/>
      <c r="T2941" s="3"/>
      <c r="U2941" s="3"/>
      <c r="V2941" s="3"/>
      <c r="W2941" s="3"/>
      <c r="X2941" s="4"/>
      <c r="Y2941" s="8">
        <f>ROUND(349.2,2)</f>
        <v>349.2</v>
      </c>
      <c r="Z2941" s="9"/>
      <c r="AA2941" s="9"/>
      <c r="AB2941" s="9"/>
      <c r="AC2941" s="9"/>
      <c r="AD2941" s="10"/>
      <c r="AE2941" s="8">
        <f>ROUND(0,2)</f>
        <v>0</v>
      </c>
      <c r="AF2941" s="9"/>
      <c r="AG2941" s="9"/>
      <c r="AH2941" s="9"/>
      <c r="AI2941" s="9"/>
      <c r="AJ2941" s="9"/>
      <c r="AK2941" s="10"/>
    </row>
    <row r="2942" spans="1:37" x14ac:dyDescent="0.25">
      <c r="A2942" s="11"/>
      <c r="B2942" s="12"/>
      <c r="C2942" s="12"/>
      <c r="D2942" s="12"/>
      <c r="E2942" s="12"/>
      <c r="F2942" s="12"/>
      <c r="G2942" s="12"/>
      <c r="H2942" s="12"/>
      <c r="I2942" s="12"/>
      <c r="J2942" s="13"/>
      <c r="K2942" s="13"/>
      <c r="L2942" s="13"/>
      <c r="M2942" s="13"/>
      <c r="N2942" s="13"/>
      <c r="O2942" s="13"/>
      <c r="P2942" s="13"/>
      <c r="Q2942" s="14"/>
      <c r="R2942" s="14"/>
      <c r="S2942" s="14"/>
      <c r="T2942" s="14"/>
      <c r="U2942" s="14"/>
      <c r="V2942" s="14"/>
      <c r="W2942" s="14"/>
      <c r="X2942" s="14"/>
      <c r="Y2942" s="15">
        <f>ROUND(349.2,2)</f>
        <v>349.2</v>
      </c>
      <c r="Z2942" s="15"/>
      <c r="AA2942" s="15"/>
      <c r="AB2942" s="15"/>
      <c r="AC2942" s="15"/>
      <c r="AD2942" s="15"/>
      <c r="AE2942" s="15">
        <f>ROUND(0,2)</f>
        <v>0</v>
      </c>
      <c r="AF2942" s="15"/>
      <c r="AG2942" s="15"/>
      <c r="AH2942" s="15"/>
      <c r="AI2942" s="15"/>
      <c r="AJ2942" s="15"/>
      <c r="AK2942" s="16"/>
    </row>
    <row r="2943" spans="1:37" x14ac:dyDescent="0.25">
      <c r="A2943" s="20"/>
      <c r="B2943" s="21"/>
      <c r="C2943" s="21"/>
      <c r="D2943" s="21"/>
      <c r="E2943" s="21"/>
      <c r="F2943" s="21"/>
      <c r="G2943" s="21"/>
      <c r="H2943" s="21"/>
      <c r="I2943" s="21"/>
      <c r="J2943" s="23">
        <f>ROUND(10.25,2)</f>
        <v>10.25</v>
      </c>
      <c r="K2943" s="23"/>
      <c r="L2943" s="23"/>
      <c r="M2943" s="23"/>
      <c r="N2943" s="23"/>
      <c r="O2943" s="23"/>
      <c r="P2943" s="23"/>
      <c r="Q2943" s="21"/>
      <c r="R2943" s="21"/>
      <c r="S2943" s="21"/>
      <c r="T2943" s="21"/>
      <c r="U2943" s="21"/>
      <c r="V2943" s="21"/>
      <c r="W2943" s="21"/>
      <c r="X2943" s="21"/>
      <c r="Y2943" s="21"/>
      <c r="Z2943" s="21"/>
      <c r="AA2943" s="21"/>
      <c r="AB2943" s="21"/>
      <c r="AC2943" s="21"/>
      <c r="AD2943" s="21"/>
      <c r="AE2943" s="21"/>
      <c r="AF2943" s="21"/>
      <c r="AG2943" s="21"/>
      <c r="AH2943" s="21"/>
      <c r="AI2943" s="21"/>
      <c r="AJ2943" s="21"/>
      <c r="AK2943" s="22"/>
    </row>
    <row r="2944" spans="1:37" x14ac:dyDescent="0.25">
      <c r="A2944" s="11"/>
      <c r="B2944" s="12"/>
      <c r="C2944" s="12"/>
      <c r="D2944" s="12"/>
      <c r="E2944" s="12"/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  <c r="P2944" s="12"/>
      <c r="Q2944" s="14" t="s">
        <v>32</v>
      </c>
      <c r="R2944" s="14"/>
      <c r="S2944" s="14"/>
      <c r="T2944" s="14"/>
      <c r="U2944" s="14"/>
      <c r="V2944" s="14"/>
      <c r="W2944" s="14"/>
      <c r="X2944" s="14"/>
      <c r="Y2944" s="12"/>
      <c r="Z2944" s="12"/>
      <c r="AA2944" s="12"/>
      <c r="AB2944" s="12"/>
      <c r="AC2944" s="12"/>
      <c r="AD2944" s="12"/>
      <c r="AE2944" s="12"/>
      <c r="AF2944" s="12"/>
      <c r="AG2944" s="12"/>
      <c r="AH2944" s="12"/>
      <c r="AI2944" s="12"/>
      <c r="AJ2944" s="12"/>
      <c r="AK2944" s="24"/>
    </row>
    <row r="2945" spans="1:37" x14ac:dyDescent="0.25">
      <c r="A2945" s="2"/>
      <c r="B2945" s="3"/>
      <c r="C2945" s="3"/>
      <c r="D2945" s="3"/>
      <c r="E2945" s="3"/>
      <c r="F2945" s="3"/>
      <c r="G2945" s="3"/>
      <c r="H2945" s="3"/>
      <c r="I2945" s="4"/>
      <c r="J2945" s="5"/>
      <c r="K2945" s="6"/>
      <c r="L2945" s="6"/>
      <c r="M2945" s="6"/>
      <c r="N2945" s="6"/>
      <c r="O2945" s="6"/>
      <c r="P2945" s="7"/>
      <c r="Q2945" s="2"/>
      <c r="R2945" s="3"/>
      <c r="S2945" s="3"/>
      <c r="T2945" s="3"/>
      <c r="U2945" s="3"/>
      <c r="V2945" s="3"/>
      <c r="W2945" s="3"/>
      <c r="X2945" s="4"/>
      <c r="Y2945" s="8">
        <f>ROUND(398.52,2)</f>
        <v>398.52</v>
      </c>
      <c r="Z2945" s="9"/>
      <c r="AA2945" s="9"/>
      <c r="AB2945" s="9"/>
      <c r="AC2945" s="9"/>
      <c r="AD2945" s="10"/>
      <c r="AE2945" s="8">
        <f>ROUND(0,2)</f>
        <v>0</v>
      </c>
      <c r="AF2945" s="9"/>
      <c r="AG2945" s="9"/>
      <c r="AH2945" s="9"/>
      <c r="AI2945" s="9"/>
      <c r="AJ2945" s="9"/>
      <c r="AK2945" s="10"/>
    </row>
    <row r="2946" spans="1:37" x14ac:dyDescent="0.25">
      <c r="A2946" s="11"/>
      <c r="B2946" s="12"/>
      <c r="C2946" s="12"/>
      <c r="D2946" s="12"/>
      <c r="E2946" s="12"/>
      <c r="F2946" s="12"/>
      <c r="G2946" s="12"/>
      <c r="H2946" s="12"/>
      <c r="I2946" s="12"/>
      <c r="J2946" s="13"/>
      <c r="K2946" s="13"/>
      <c r="L2946" s="13"/>
      <c r="M2946" s="13"/>
      <c r="N2946" s="13"/>
      <c r="O2946" s="13"/>
      <c r="P2946" s="13"/>
      <c r="Q2946" s="14"/>
      <c r="R2946" s="14"/>
      <c r="S2946" s="14"/>
      <c r="T2946" s="14"/>
      <c r="U2946" s="14"/>
      <c r="V2946" s="14"/>
      <c r="W2946" s="14"/>
      <c r="X2946" s="14"/>
      <c r="Y2946" s="15">
        <f>ROUND(398.52,2)</f>
        <v>398.52</v>
      </c>
      <c r="Z2946" s="15"/>
      <c r="AA2946" s="15"/>
      <c r="AB2946" s="15"/>
      <c r="AC2946" s="15"/>
      <c r="AD2946" s="15"/>
      <c r="AE2946" s="15">
        <f>ROUND(0,2)</f>
        <v>0</v>
      </c>
      <c r="AF2946" s="15"/>
      <c r="AG2946" s="15"/>
      <c r="AH2946" s="15"/>
      <c r="AI2946" s="15"/>
      <c r="AJ2946" s="15"/>
      <c r="AK2946" s="16"/>
    </row>
    <row r="2947" spans="1:37" x14ac:dyDescent="0.25">
      <c r="A2947" s="20"/>
      <c r="B2947" s="21"/>
      <c r="C2947" s="21"/>
      <c r="D2947" s="21"/>
      <c r="E2947" s="21"/>
      <c r="F2947" s="21"/>
      <c r="G2947" s="21"/>
      <c r="H2947" s="21"/>
      <c r="I2947" s="21"/>
      <c r="J2947" s="23">
        <f>ROUND(11,2)</f>
        <v>11</v>
      </c>
      <c r="K2947" s="23"/>
      <c r="L2947" s="23"/>
      <c r="M2947" s="23"/>
      <c r="N2947" s="23"/>
      <c r="O2947" s="23"/>
      <c r="P2947" s="23"/>
      <c r="Q2947" s="21"/>
      <c r="R2947" s="21"/>
      <c r="S2947" s="21"/>
      <c r="T2947" s="21"/>
      <c r="U2947" s="21"/>
      <c r="V2947" s="21"/>
      <c r="W2947" s="21"/>
      <c r="X2947" s="21"/>
      <c r="Y2947" s="21"/>
      <c r="Z2947" s="21"/>
      <c r="AA2947" s="21"/>
      <c r="AB2947" s="21"/>
      <c r="AC2947" s="21"/>
      <c r="AD2947" s="21"/>
      <c r="AE2947" s="21"/>
      <c r="AF2947" s="21"/>
      <c r="AG2947" s="21"/>
      <c r="AH2947" s="21"/>
      <c r="AI2947" s="21"/>
      <c r="AJ2947" s="21"/>
      <c r="AK2947" s="22"/>
    </row>
    <row r="2948" spans="1:37" x14ac:dyDescent="0.25">
      <c r="A2948" s="11"/>
      <c r="B2948" s="12"/>
      <c r="C2948" s="12"/>
      <c r="D2948" s="12"/>
      <c r="E2948" s="12"/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  <c r="P2948" s="12"/>
      <c r="Q2948" s="14" t="s">
        <v>74</v>
      </c>
      <c r="R2948" s="14"/>
      <c r="S2948" s="14"/>
      <c r="T2948" s="14"/>
      <c r="U2948" s="14"/>
      <c r="V2948" s="14"/>
      <c r="W2948" s="14"/>
      <c r="X2948" s="14"/>
      <c r="Y2948" s="12"/>
      <c r="Z2948" s="12"/>
      <c r="AA2948" s="12"/>
      <c r="AB2948" s="12"/>
      <c r="AC2948" s="12"/>
      <c r="AD2948" s="12"/>
      <c r="AE2948" s="12"/>
      <c r="AF2948" s="12"/>
      <c r="AG2948" s="12"/>
      <c r="AH2948" s="12"/>
      <c r="AI2948" s="12"/>
      <c r="AJ2948" s="12"/>
      <c r="AK2948" s="24"/>
    </row>
    <row r="2949" spans="1:37" x14ac:dyDescent="0.25">
      <c r="A2949" s="2"/>
      <c r="B2949" s="3"/>
      <c r="C2949" s="3"/>
      <c r="D2949" s="3"/>
      <c r="E2949" s="3"/>
      <c r="F2949" s="3"/>
      <c r="G2949" s="3"/>
      <c r="H2949" s="3"/>
      <c r="I2949" s="4"/>
      <c r="J2949" s="5"/>
      <c r="K2949" s="6"/>
      <c r="L2949" s="6"/>
      <c r="M2949" s="6"/>
      <c r="N2949" s="6"/>
      <c r="O2949" s="6"/>
      <c r="P2949" s="7"/>
      <c r="Q2949" s="2"/>
      <c r="R2949" s="3"/>
      <c r="S2949" s="3"/>
      <c r="T2949" s="3"/>
      <c r="U2949" s="3"/>
      <c r="V2949" s="3"/>
      <c r="W2949" s="3"/>
      <c r="X2949" s="4"/>
      <c r="Y2949" s="8">
        <f>ROUND(415.965,2)</f>
        <v>415.97</v>
      </c>
      <c r="Z2949" s="9"/>
      <c r="AA2949" s="9"/>
      <c r="AB2949" s="9"/>
      <c r="AC2949" s="9"/>
      <c r="AD2949" s="10"/>
      <c r="AE2949" s="8">
        <f>ROUND(0,2)</f>
        <v>0</v>
      </c>
      <c r="AF2949" s="9"/>
      <c r="AG2949" s="9"/>
      <c r="AH2949" s="9"/>
      <c r="AI2949" s="9"/>
      <c r="AJ2949" s="9"/>
      <c r="AK2949" s="10"/>
    </row>
    <row r="2950" spans="1:37" x14ac:dyDescent="0.25">
      <c r="A2950" s="11"/>
      <c r="B2950" s="12"/>
      <c r="C2950" s="12"/>
      <c r="D2950" s="12"/>
      <c r="E2950" s="12"/>
      <c r="F2950" s="12"/>
      <c r="G2950" s="12"/>
      <c r="H2950" s="12"/>
      <c r="I2950" s="12"/>
      <c r="J2950" s="13"/>
      <c r="K2950" s="13"/>
      <c r="L2950" s="13"/>
      <c r="M2950" s="13"/>
      <c r="N2950" s="13"/>
      <c r="O2950" s="13"/>
      <c r="P2950" s="13"/>
      <c r="Q2950" s="14"/>
      <c r="R2950" s="14"/>
      <c r="S2950" s="14"/>
      <c r="T2950" s="14"/>
      <c r="U2950" s="14"/>
      <c r="V2950" s="14"/>
      <c r="W2950" s="14"/>
      <c r="X2950" s="14"/>
      <c r="Y2950" s="15">
        <f>ROUND(415.965,2)</f>
        <v>415.97</v>
      </c>
      <c r="Z2950" s="15"/>
      <c r="AA2950" s="15"/>
      <c r="AB2950" s="15"/>
      <c r="AC2950" s="15"/>
      <c r="AD2950" s="15"/>
      <c r="AE2950" s="15">
        <f>ROUND(0,2)</f>
        <v>0</v>
      </c>
      <c r="AF2950" s="15"/>
      <c r="AG2950" s="15"/>
      <c r="AH2950" s="15"/>
      <c r="AI2950" s="15"/>
      <c r="AJ2950" s="15"/>
      <c r="AK2950" s="16"/>
    </row>
    <row r="2951" spans="1:37" x14ac:dyDescent="0.25">
      <c r="A2951" s="11"/>
      <c r="B2951" s="12"/>
      <c r="C2951" s="12"/>
      <c r="D2951" s="12"/>
      <c r="E2951" s="12"/>
      <c r="F2951" s="12"/>
      <c r="G2951" s="12"/>
      <c r="H2951" s="12"/>
      <c r="I2951" s="12"/>
      <c r="J2951" s="12"/>
      <c r="K2951" s="12"/>
      <c r="L2951" s="12"/>
      <c r="M2951" s="12"/>
      <c r="N2951" s="12"/>
      <c r="O2951" s="12"/>
      <c r="P2951" s="12"/>
      <c r="Q2951" s="14" t="s">
        <v>79</v>
      </c>
      <c r="R2951" s="14"/>
      <c r="S2951" s="14"/>
      <c r="T2951" s="14"/>
      <c r="U2951" s="14"/>
      <c r="V2951" s="14"/>
      <c r="W2951" s="14"/>
      <c r="X2951" s="14"/>
      <c r="Y2951" s="12"/>
      <c r="Z2951" s="12"/>
      <c r="AA2951" s="12"/>
      <c r="AB2951" s="12"/>
      <c r="AC2951" s="12"/>
      <c r="AD2951" s="12"/>
      <c r="AE2951" s="12"/>
      <c r="AF2951" s="12"/>
      <c r="AG2951" s="12"/>
      <c r="AH2951" s="12"/>
      <c r="AI2951" s="12"/>
      <c r="AJ2951" s="12"/>
      <c r="AK2951" s="24"/>
    </row>
    <row r="2952" spans="1:37" x14ac:dyDescent="0.25">
      <c r="A2952" s="2"/>
      <c r="B2952" s="3"/>
      <c r="C2952" s="3"/>
      <c r="D2952" s="3"/>
      <c r="E2952" s="3"/>
      <c r="F2952" s="3"/>
      <c r="G2952" s="3"/>
      <c r="H2952" s="3"/>
      <c r="I2952" s="4"/>
      <c r="J2952" s="5"/>
      <c r="K2952" s="6"/>
      <c r="L2952" s="6"/>
      <c r="M2952" s="6"/>
      <c r="N2952" s="6"/>
      <c r="O2952" s="6"/>
      <c r="P2952" s="7"/>
      <c r="Q2952" s="2"/>
      <c r="R2952" s="3"/>
      <c r="S2952" s="3"/>
      <c r="T2952" s="3"/>
      <c r="U2952" s="3"/>
      <c r="V2952" s="3"/>
      <c r="W2952" s="3"/>
      <c r="X2952" s="4"/>
      <c r="Y2952" s="8">
        <f>ROUND(404.25,2)</f>
        <v>404.25</v>
      </c>
      <c r="Z2952" s="9"/>
      <c r="AA2952" s="9"/>
      <c r="AB2952" s="9"/>
      <c r="AC2952" s="9"/>
      <c r="AD2952" s="10"/>
      <c r="AE2952" s="8">
        <f>ROUND(0,2)</f>
        <v>0</v>
      </c>
      <c r="AF2952" s="9"/>
      <c r="AG2952" s="9"/>
      <c r="AH2952" s="9"/>
      <c r="AI2952" s="9"/>
      <c r="AJ2952" s="9"/>
      <c r="AK2952" s="10"/>
    </row>
    <row r="2953" spans="1:37" x14ac:dyDescent="0.25">
      <c r="A2953" s="11"/>
      <c r="B2953" s="12"/>
      <c r="C2953" s="12"/>
      <c r="D2953" s="12"/>
      <c r="E2953" s="12"/>
      <c r="F2953" s="12"/>
      <c r="G2953" s="12"/>
      <c r="H2953" s="12"/>
      <c r="I2953" s="12"/>
      <c r="J2953" s="13"/>
      <c r="K2953" s="13"/>
      <c r="L2953" s="13"/>
      <c r="M2953" s="13"/>
      <c r="N2953" s="13"/>
      <c r="O2953" s="13"/>
      <c r="P2953" s="13"/>
      <c r="Q2953" s="14"/>
      <c r="R2953" s="14"/>
      <c r="S2953" s="14"/>
      <c r="T2953" s="14"/>
      <c r="U2953" s="14"/>
      <c r="V2953" s="14"/>
      <c r="W2953" s="14"/>
      <c r="X2953" s="14"/>
      <c r="Y2953" s="15">
        <f>ROUND(404.25,2)</f>
        <v>404.25</v>
      </c>
      <c r="Z2953" s="15"/>
      <c r="AA2953" s="15"/>
      <c r="AB2953" s="15"/>
      <c r="AC2953" s="15"/>
      <c r="AD2953" s="15"/>
      <c r="AE2953" s="15">
        <f>ROUND(0,2)</f>
        <v>0</v>
      </c>
      <c r="AF2953" s="15"/>
      <c r="AG2953" s="15"/>
      <c r="AH2953" s="15"/>
      <c r="AI2953" s="15"/>
      <c r="AJ2953" s="15"/>
      <c r="AK2953" s="16"/>
    </row>
    <row r="2954" spans="1:37" x14ac:dyDescent="0.25">
      <c r="A2954" s="20"/>
      <c r="B2954" s="21"/>
      <c r="C2954" s="21"/>
      <c r="D2954" s="21"/>
      <c r="E2954" s="21"/>
      <c r="F2954" s="21"/>
      <c r="G2954" s="21"/>
      <c r="H2954" s="21"/>
      <c r="I2954" s="21"/>
      <c r="J2954" s="23">
        <f>ROUND(11.25,2)</f>
        <v>11.25</v>
      </c>
      <c r="K2954" s="23"/>
      <c r="L2954" s="23"/>
      <c r="M2954" s="23"/>
      <c r="N2954" s="23"/>
      <c r="O2954" s="23"/>
      <c r="P2954" s="23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C2954" s="21"/>
      <c r="AD2954" s="21"/>
      <c r="AE2954" s="21"/>
      <c r="AF2954" s="21"/>
      <c r="AG2954" s="21"/>
      <c r="AH2954" s="21"/>
      <c r="AI2954" s="21"/>
      <c r="AJ2954" s="21"/>
      <c r="AK2954" s="22"/>
    </row>
    <row r="2955" spans="1:37" x14ac:dyDescent="0.25">
      <c r="A2955" s="11"/>
      <c r="B2955" s="12"/>
      <c r="C2955" s="12"/>
      <c r="D2955" s="12"/>
      <c r="E2955" s="12"/>
      <c r="F2955" s="12"/>
      <c r="G2955" s="12"/>
      <c r="H2955" s="12"/>
      <c r="I2955" s="12"/>
      <c r="J2955" s="12"/>
      <c r="K2955" s="12"/>
      <c r="L2955" s="12"/>
      <c r="M2955" s="12"/>
      <c r="N2955" s="12"/>
      <c r="O2955" s="12"/>
      <c r="P2955" s="12"/>
      <c r="Q2955" s="14" t="s">
        <v>64</v>
      </c>
      <c r="R2955" s="14"/>
      <c r="S2955" s="14"/>
      <c r="T2955" s="14"/>
      <c r="U2955" s="14"/>
      <c r="V2955" s="14"/>
      <c r="W2955" s="14"/>
      <c r="X2955" s="14"/>
      <c r="Y2955" s="12"/>
      <c r="Z2955" s="12"/>
      <c r="AA2955" s="12"/>
      <c r="AB2955" s="12"/>
      <c r="AC2955" s="12"/>
      <c r="AD2955" s="12"/>
      <c r="AE2955" s="12"/>
      <c r="AF2955" s="12"/>
      <c r="AG2955" s="12"/>
      <c r="AH2955" s="12"/>
      <c r="AI2955" s="12"/>
      <c r="AJ2955" s="12"/>
      <c r="AK2955" s="24"/>
    </row>
    <row r="2956" spans="1:37" x14ac:dyDescent="0.25">
      <c r="A2956" s="2"/>
      <c r="B2956" s="3"/>
      <c r="C2956" s="3"/>
      <c r="D2956" s="3"/>
      <c r="E2956" s="3"/>
      <c r="F2956" s="3"/>
      <c r="G2956" s="3"/>
      <c r="H2956" s="3"/>
      <c r="I2956" s="4"/>
      <c r="J2956" s="5"/>
      <c r="K2956" s="6"/>
      <c r="L2956" s="6"/>
      <c r="M2956" s="6"/>
      <c r="N2956" s="6"/>
      <c r="O2956" s="6"/>
      <c r="P2956" s="7"/>
      <c r="Q2956" s="2"/>
      <c r="R2956" s="3"/>
      <c r="S2956" s="3"/>
      <c r="T2956" s="3"/>
      <c r="U2956" s="3"/>
      <c r="V2956" s="3"/>
      <c r="W2956" s="3"/>
      <c r="X2956" s="4"/>
      <c r="Y2956" s="8">
        <f>ROUND(401.45625,2)</f>
        <v>401.46</v>
      </c>
      <c r="Z2956" s="9"/>
      <c r="AA2956" s="9"/>
      <c r="AB2956" s="9"/>
      <c r="AC2956" s="9"/>
      <c r="AD2956" s="10"/>
      <c r="AE2956" s="8">
        <f>ROUND(0,2)</f>
        <v>0</v>
      </c>
      <c r="AF2956" s="9"/>
      <c r="AG2956" s="9"/>
      <c r="AH2956" s="9"/>
      <c r="AI2956" s="9"/>
      <c r="AJ2956" s="9"/>
      <c r="AK2956" s="10"/>
    </row>
    <row r="2957" spans="1:37" x14ac:dyDescent="0.25">
      <c r="A2957" s="11"/>
      <c r="B2957" s="12"/>
      <c r="C2957" s="12"/>
      <c r="D2957" s="12"/>
      <c r="E2957" s="12"/>
      <c r="F2957" s="12"/>
      <c r="G2957" s="12"/>
      <c r="H2957" s="12"/>
      <c r="I2957" s="12"/>
      <c r="J2957" s="13"/>
      <c r="K2957" s="13"/>
      <c r="L2957" s="13"/>
      <c r="M2957" s="13"/>
      <c r="N2957" s="13"/>
      <c r="O2957" s="13"/>
      <c r="P2957" s="13"/>
      <c r="Q2957" s="14"/>
      <c r="R2957" s="14"/>
      <c r="S2957" s="14"/>
      <c r="T2957" s="14"/>
      <c r="U2957" s="14"/>
      <c r="V2957" s="14"/>
      <c r="W2957" s="14"/>
      <c r="X2957" s="14"/>
      <c r="Y2957" s="15">
        <f>ROUND(401.45625,2)</f>
        <v>401.46</v>
      </c>
      <c r="Z2957" s="15"/>
      <c r="AA2957" s="15"/>
      <c r="AB2957" s="15"/>
      <c r="AC2957" s="15"/>
      <c r="AD2957" s="15"/>
      <c r="AE2957" s="15">
        <f>ROUND(0,2)</f>
        <v>0</v>
      </c>
      <c r="AF2957" s="15"/>
      <c r="AG2957" s="15"/>
      <c r="AH2957" s="15"/>
      <c r="AI2957" s="15"/>
      <c r="AJ2957" s="15"/>
      <c r="AK2957" s="16"/>
    </row>
    <row r="2958" spans="1:37" x14ac:dyDescent="0.25">
      <c r="A2958" s="20"/>
      <c r="B2958" s="21"/>
      <c r="C2958" s="21"/>
      <c r="D2958" s="21"/>
      <c r="E2958" s="21"/>
      <c r="F2958" s="21"/>
      <c r="G2958" s="21"/>
      <c r="H2958" s="21"/>
      <c r="I2958" s="21"/>
      <c r="J2958" s="23">
        <f>ROUND(12,2)</f>
        <v>12</v>
      </c>
      <c r="K2958" s="23"/>
      <c r="L2958" s="23"/>
      <c r="M2958" s="23"/>
      <c r="N2958" s="23"/>
      <c r="O2958" s="23"/>
      <c r="P2958" s="23"/>
      <c r="Q2958" s="21"/>
      <c r="R2958" s="21"/>
      <c r="S2958" s="21"/>
      <c r="T2958" s="21"/>
      <c r="U2958" s="21"/>
      <c r="V2958" s="21"/>
      <c r="W2958" s="21"/>
      <c r="X2958" s="21"/>
      <c r="Y2958" s="21"/>
      <c r="Z2958" s="21"/>
      <c r="AA2958" s="21"/>
      <c r="AB2958" s="21"/>
      <c r="AC2958" s="21"/>
      <c r="AD2958" s="21"/>
      <c r="AE2958" s="21"/>
      <c r="AF2958" s="21"/>
      <c r="AG2958" s="21"/>
      <c r="AH2958" s="21"/>
      <c r="AI2958" s="21"/>
      <c r="AJ2958" s="21"/>
      <c r="AK2958" s="22"/>
    </row>
    <row r="2959" spans="1:37" x14ac:dyDescent="0.25">
      <c r="A2959" s="11"/>
      <c r="B2959" s="12"/>
      <c r="C2959" s="12"/>
      <c r="D2959" s="12"/>
      <c r="E2959" s="12"/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4" t="s">
        <v>12</v>
      </c>
      <c r="R2959" s="14"/>
      <c r="S2959" s="14"/>
      <c r="T2959" s="14"/>
      <c r="U2959" s="14"/>
      <c r="V2959" s="14"/>
      <c r="W2959" s="14"/>
      <c r="X2959" s="14"/>
      <c r="Y2959" s="12"/>
      <c r="Z2959" s="12"/>
      <c r="AA2959" s="12"/>
      <c r="AB2959" s="12"/>
      <c r="AC2959" s="12"/>
      <c r="AD2959" s="12"/>
      <c r="AE2959" s="12"/>
      <c r="AF2959" s="12"/>
      <c r="AG2959" s="12"/>
      <c r="AH2959" s="12"/>
      <c r="AI2959" s="12"/>
      <c r="AJ2959" s="12"/>
      <c r="AK2959" s="24"/>
    </row>
    <row r="2960" spans="1:37" x14ac:dyDescent="0.25">
      <c r="A2960" s="2"/>
      <c r="B2960" s="3"/>
      <c r="C2960" s="3"/>
      <c r="D2960" s="3"/>
      <c r="E2960" s="3"/>
      <c r="F2960" s="3"/>
      <c r="G2960" s="3"/>
      <c r="H2960" s="3"/>
      <c r="I2960" s="4"/>
      <c r="J2960" s="5"/>
      <c r="K2960" s="6"/>
      <c r="L2960" s="6"/>
      <c r="M2960" s="6"/>
      <c r="N2960" s="6"/>
      <c r="O2960" s="6"/>
      <c r="P2960" s="7"/>
      <c r="Q2960" s="2"/>
      <c r="R2960" s="3"/>
      <c r="S2960" s="3"/>
      <c r="T2960" s="3"/>
      <c r="U2960" s="3"/>
      <c r="V2960" s="3"/>
      <c r="W2960" s="3"/>
      <c r="X2960" s="4"/>
      <c r="Y2960" s="8">
        <f>ROUND(431.64,2)</f>
        <v>431.64</v>
      </c>
      <c r="Z2960" s="9"/>
      <c r="AA2960" s="9"/>
      <c r="AB2960" s="9"/>
      <c r="AC2960" s="9"/>
      <c r="AD2960" s="10"/>
      <c r="AE2960" s="8">
        <f>ROUND(0,2)</f>
        <v>0</v>
      </c>
      <c r="AF2960" s="9"/>
      <c r="AG2960" s="9"/>
      <c r="AH2960" s="9"/>
      <c r="AI2960" s="9"/>
      <c r="AJ2960" s="9"/>
      <c r="AK2960" s="10"/>
    </row>
    <row r="2961" spans="1:37" x14ac:dyDescent="0.25">
      <c r="A2961" s="11"/>
      <c r="B2961" s="12"/>
      <c r="C2961" s="12"/>
      <c r="D2961" s="12"/>
      <c r="E2961" s="12"/>
      <c r="F2961" s="12"/>
      <c r="G2961" s="12"/>
      <c r="H2961" s="12"/>
      <c r="I2961" s="12"/>
      <c r="J2961" s="13"/>
      <c r="K2961" s="13"/>
      <c r="L2961" s="13"/>
      <c r="M2961" s="13"/>
      <c r="N2961" s="13"/>
      <c r="O2961" s="13"/>
      <c r="P2961" s="13"/>
      <c r="Q2961" s="14"/>
      <c r="R2961" s="14"/>
      <c r="S2961" s="14"/>
      <c r="T2961" s="14"/>
      <c r="U2961" s="14"/>
      <c r="V2961" s="14"/>
      <c r="W2961" s="14"/>
      <c r="X2961" s="14"/>
      <c r="Y2961" s="15">
        <f>ROUND(431.64,2)</f>
        <v>431.64</v>
      </c>
      <c r="Z2961" s="15"/>
      <c r="AA2961" s="15"/>
      <c r="AB2961" s="15"/>
      <c r="AC2961" s="15"/>
      <c r="AD2961" s="15"/>
      <c r="AE2961" s="15">
        <f>ROUND(0,2)</f>
        <v>0</v>
      </c>
      <c r="AF2961" s="15"/>
      <c r="AG2961" s="15"/>
      <c r="AH2961" s="15"/>
      <c r="AI2961" s="15"/>
      <c r="AJ2961" s="15"/>
      <c r="AK2961" s="16"/>
    </row>
    <row r="2962" spans="1:37" x14ac:dyDescent="0.25">
      <c r="A2962" s="11"/>
      <c r="B2962" s="12"/>
      <c r="C2962" s="12"/>
      <c r="D2962" s="12"/>
      <c r="E2962" s="12"/>
      <c r="F2962" s="12"/>
      <c r="G2962" s="12"/>
      <c r="H2962" s="12"/>
      <c r="I2962" s="12"/>
      <c r="J2962" s="12"/>
      <c r="K2962" s="12"/>
      <c r="L2962" s="12"/>
      <c r="M2962" s="12"/>
      <c r="N2962" s="12"/>
      <c r="O2962" s="12"/>
      <c r="P2962" s="12"/>
      <c r="Q2962" s="14" t="s">
        <v>30</v>
      </c>
      <c r="R2962" s="14"/>
      <c r="S2962" s="14"/>
      <c r="T2962" s="14"/>
      <c r="U2962" s="14"/>
      <c r="V2962" s="14"/>
      <c r="W2962" s="14"/>
      <c r="X2962" s="14"/>
      <c r="Y2962" s="12"/>
      <c r="Z2962" s="12"/>
      <c r="AA2962" s="12"/>
      <c r="AB2962" s="12"/>
      <c r="AC2962" s="12"/>
      <c r="AD2962" s="12"/>
      <c r="AE2962" s="12"/>
      <c r="AF2962" s="12"/>
      <c r="AG2962" s="12"/>
      <c r="AH2962" s="12"/>
      <c r="AI2962" s="12"/>
      <c r="AJ2962" s="12"/>
      <c r="AK2962" s="24"/>
    </row>
    <row r="2963" spans="1:37" x14ac:dyDescent="0.25">
      <c r="A2963" s="2"/>
      <c r="B2963" s="3"/>
      <c r="C2963" s="3"/>
      <c r="D2963" s="3"/>
      <c r="E2963" s="3"/>
      <c r="F2963" s="3"/>
      <c r="G2963" s="3"/>
      <c r="H2963" s="3"/>
      <c r="I2963" s="4"/>
      <c r="J2963" s="5"/>
      <c r="K2963" s="6"/>
      <c r="L2963" s="6"/>
      <c r="M2963" s="6"/>
      <c r="N2963" s="6"/>
      <c r="O2963" s="6"/>
      <c r="P2963" s="7"/>
      <c r="Q2963" s="2"/>
      <c r="R2963" s="3"/>
      <c r="S2963" s="3"/>
      <c r="T2963" s="3"/>
      <c r="U2963" s="3"/>
      <c r="V2963" s="3"/>
      <c r="W2963" s="3"/>
      <c r="X2963" s="4"/>
      <c r="Y2963" s="8">
        <f>ROUND(431.64,2)</f>
        <v>431.64</v>
      </c>
      <c r="Z2963" s="9"/>
      <c r="AA2963" s="9"/>
      <c r="AB2963" s="9"/>
      <c r="AC2963" s="9"/>
      <c r="AD2963" s="10"/>
      <c r="AE2963" s="8">
        <f>ROUND(0,2)</f>
        <v>0</v>
      </c>
      <c r="AF2963" s="9"/>
      <c r="AG2963" s="9"/>
      <c r="AH2963" s="9"/>
      <c r="AI2963" s="9"/>
      <c r="AJ2963" s="9"/>
      <c r="AK2963" s="10"/>
    </row>
    <row r="2964" spans="1:37" x14ac:dyDescent="0.25">
      <c r="A2964" s="11"/>
      <c r="B2964" s="12"/>
      <c r="C2964" s="12"/>
      <c r="D2964" s="12"/>
      <c r="E2964" s="12"/>
      <c r="F2964" s="12"/>
      <c r="G2964" s="12"/>
      <c r="H2964" s="12"/>
      <c r="I2964" s="12"/>
      <c r="J2964" s="13"/>
      <c r="K2964" s="13"/>
      <c r="L2964" s="13"/>
      <c r="M2964" s="13"/>
      <c r="N2964" s="13"/>
      <c r="O2964" s="13"/>
      <c r="P2964" s="13"/>
      <c r="Q2964" s="14"/>
      <c r="R2964" s="14"/>
      <c r="S2964" s="14"/>
      <c r="T2964" s="14"/>
      <c r="U2964" s="14"/>
      <c r="V2964" s="14"/>
      <c r="W2964" s="14"/>
      <c r="X2964" s="14"/>
      <c r="Y2964" s="15">
        <f>ROUND(431.64,2)</f>
        <v>431.64</v>
      </c>
      <c r="Z2964" s="15"/>
      <c r="AA2964" s="15"/>
      <c r="AB2964" s="15"/>
      <c r="AC2964" s="15"/>
      <c r="AD2964" s="15"/>
      <c r="AE2964" s="15">
        <f>ROUND(0,2)</f>
        <v>0</v>
      </c>
      <c r="AF2964" s="15"/>
      <c r="AG2964" s="15"/>
      <c r="AH2964" s="15"/>
      <c r="AI2964" s="15"/>
      <c r="AJ2964" s="15"/>
      <c r="AK2964" s="16"/>
    </row>
    <row r="2965" spans="1:37" x14ac:dyDescent="0.25">
      <c r="A2965" s="11"/>
      <c r="B2965" s="12"/>
      <c r="C2965" s="12"/>
      <c r="D2965" s="12"/>
      <c r="E2965" s="12"/>
      <c r="F2965" s="12"/>
      <c r="G2965" s="12"/>
      <c r="H2965" s="12"/>
      <c r="I2965" s="12"/>
      <c r="J2965" s="12"/>
      <c r="K2965" s="12"/>
      <c r="L2965" s="12"/>
      <c r="M2965" s="12"/>
      <c r="N2965" s="12"/>
      <c r="O2965" s="12"/>
      <c r="P2965" s="12"/>
      <c r="Q2965" s="14" t="s">
        <v>37</v>
      </c>
      <c r="R2965" s="14"/>
      <c r="S2965" s="14"/>
      <c r="T2965" s="14"/>
      <c r="U2965" s="14"/>
      <c r="V2965" s="14"/>
      <c r="W2965" s="14"/>
      <c r="X2965" s="14"/>
      <c r="Y2965" s="12"/>
      <c r="Z2965" s="12"/>
      <c r="AA2965" s="12"/>
      <c r="AB2965" s="12"/>
      <c r="AC2965" s="12"/>
      <c r="AD2965" s="12"/>
      <c r="AE2965" s="12"/>
      <c r="AF2965" s="12"/>
      <c r="AG2965" s="12"/>
      <c r="AH2965" s="12"/>
      <c r="AI2965" s="12"/>
      <c r="AJ2965" s="12"/>
      <c r="AK2965" s="24"/>
    </row>
    <row r="2966" spans="1:37" x14ac:dyDescent="0.25">
      <c r="A2966" s="2"/>
      <c r="B2966" s="3"/>
      <c r="C2966" s="3"/>
      <c r="D2966" s="3"/>
      <c r="E2966" s="3"/>
      <c r="F2966" s="3"/>
      <c r="G2966" s="3"/>
      <c r="H2966" s="3"/>
      <c r="I2966" s="4"/>
      <c r="J2966" s="5"/>
      <c r="K2966" s="6"/>
      <c r="L2966" s="6"/>
      <c r="M2966" s="6"/>
      <c r="N2966" s="6"/>
      <c r="O2966" s="6"/>
      <c r="P2966" s="7"/>
      <c r="Q2966" s="2"/>
      <c r="R2966" s="3"/>
      <c r="S2966" s="3"/>
      <c r="T2966" s="3"/>
      <c r="U2966" s="3"/>
      <c r="V2966" s="3"/>
      <c r="W2966" s="3"/>
      <c r="X2966" s="4"/>
      <c r="Y2966" s="8">
        <f>ROUND(428.22,2)</f>
        <v>428.22</v>
      </c>
      <c r="Z2966" s="9"/>
      <c r="AA2966" s="9"/>
      <c r="AB2966" s="9"/>
      <c r="AC2966" s="9"/>
      <c r="AD2966" s="10"/>
      <c r="AE2966" s="8">
        <f>ROUND(0,2)</f>
        <v>0</v>
      </c>
      <c r="AF2966" s="9"/>
      <c r="AG2966" s="9"/>
      <c r="AH2966" s="9"/>
      <c r="AI2966" s="9"/>
      <c r="AJ2966" s="9"/>
      <c r="AK2966" s="10"/>
    </row>
    <row r="2967" spans="1:37" x14ac:dyDescent="0.25">
      <c r="A2967" s="11"/>
      <c r="B2967" s="12"/>
      <c r="C2967" s="12"/>
      <c r="D2967" s="12"/>
      <c r="E2967" s="12"/>
      <c r="F2967" s="12"/>
      <c r="G2967" s="12"/>
      <c r="H2967" s="12"/>
      <c r="I2967" s="12"/>
      <c r="J2967" s="13"/>
      <c r="K2967" s="13"/>
      <c r="L2967" s="13"/>
      <c r="M2967" s="13"/>
      <c r="N2967" s="13"/>
      <c r="O2967" s="13"/>
      <c r="P2967" s="13"/>
      <c r="Q2967" s="14"/>
      <c r="R2967" s="14"/>
      <c r="S2967" s="14"/>
      <c r="T2967" s="14"/>
      <c r="U2967" s="14"/>
      <c r="V2967" s="14"/>
      <c r="W2967" s="14"/>
      <c r="X2967" s="14"/>
      <c r="Y2967" s="15">
        <f>ROUND(428.22,2)</f>
        <v>428.22</v>
      </c>
      <c r="Z2967" s="15"/>
      <c r="AA2967" s="15"/>
      <c r="AB2967" s="15"/>
      <c r="AC2967" s="15"/>
      <c r="AD2967" s="15"/>
      <c r="AE2967" s="15">
        <f>ROUND(0,2)</f>
        <v>0</v>
      </c>
      <c r="AF2967" s="15"/>
      <c r="AG2967" s="15"/>
      <c r="AH2967" s="15"/>
      <c r="AI2967" s="15"/>
      <c r="AJ2967" s="15"/>
      <c r="AK2967" s="16"/>
    </row>
    <row r="2968" spans="1:37" x14ac:dyDescent="0.25">
      <c r="A2968" s="11"/>
      <c r="B2968" s="12"/>
      <c r="C2968" s="12"/>
      <c r="D2968" s="12"/>
      <c r="E2968" s="12"/>
      <c r="F2968" s="12"/>
      <c r="G2968" s="12"/>
      <c r="H2968" s="12"/>
      <c r="I2968" s="12"/>
      <c r="J2968" s="12"/>
      <c r="K2968" s="12"/>
      <c r="L2968" s="12"/>
      <c r="M2968" s="12"/>
      <c r="N2968" s="12"/>
      <c r="O2968" s="12"/>
      <c r="P2968" s="12"/>
      <c r="Q2968" s="14" t="s">
        <v>38</v>
      </c>
      <c r="R2968" s="14"/>
      <c r="S2968" s="14"/>
      <c r="T2968" s="14"/>
      <c r="U2968" s="14"/>
      <c r="V2968" s="14"/>
      <c r="W2968" s="14"/>
      <c r="X2968" s="14"/>
      <c r="Y2968" s="12"/>
      <c r="Z2968" s="12"/>
      <c r="AA2968" s="12"/>
      <c r="AB2968" s="12"/>
      <c r="AC2968" s="12"/>
      <c r="AD2968" s="12"/>
      <c r="AE2968" s="12"/>
      <c r="AF2968" s="12"/>
      <c r="AG2968" s="12"/>
      <c r="AH2968" s="12"/>
      <c r="AI2968" s="12"/>
      <c r="AJ2968" s="12"/>
      <c r="AK2968" s="24"/>
    </row>
    <row r="2969" spans="1:37" x14ac:dyDescent="0.25">
      <c r="A2969" s="2"/>
      <c r="B2969" s="3"/>
      <c r="C2969" s="3"/>
      <c r="D2969" s="3"/>
      <c r="E2969" s="3"/>
      <c r="F2969" s="3"/>
      <c r="G2969" s="3"/>
      <c r="H2969" s="3"/>
      <c r="I2969" s="4"/>
      <c r="J2969" s="5"/>
      <c r="K2969" s="6"/>
      <c r="L2969" s="6"/>
      <c r="M2969" s="6"/>
      <c r="N2969" s="6"/>
      <c r="O2969" s="6"/>
      <c r="P2969" s="7"/>
      <c r="Q2969" s="2"/>
      <c r="R2969" s="3"/>
      <c r="S2969" s="3"/>
      <c r="T2969" s="3"/>
      <c r="U2969" s="3"/>
      <c r="V2969" s="3"/>
      <c r="W2969" s="3"/>
      <c r="X2969" s="4"/>
      <c r="Y2969" s="8">
        <f>ROUND(441,2)</f>
        <v>441</v>
      </c>
      <c r="Z2969" s="9"/>
      <c r="AA2969" s="9"/>
      <c r="AB2969" s="9"/>
      <c r="AC2969" s="9"/>
      <c r="AD2969" s="10"/>
      <c r="AE2969" s="8">
        <f>ROUND(0,2)</f>
        <v>0</v>
      </c>
      <c r="AF2969" s="9"/>
      <c r="AG2969" s="9"/>
      <c r="AH2969" s="9"/>
      <c r="AI2969" s="9"/>
      <c r="AJ2969" s="9"/>
      <c r="AK2969" s="10"/>
    </row>
    <row r="2970" spans="1:37" x14ac:dyDescent="0.25">
      <c r="A2970" s="11"/>
      <c r="B2970" s="12"/>
      <c r="C2970" s="12"/>
      <c r="D2970" s="12"/>
      <c r="E2970" s="12"/>
      <c r="F2970" s="12"/>
      <c r="G2970" s="12"/>
      <c r="H2970" s="12"/>
      <c r="I2970" s="12"/>
      <c r="J2970" s="13"/>
      <c r="K2970" s="13"/>
      <c r="L2970" s="13"/>
      <c r="M2970" s="13"/>
      <c r="N2970" s="13"/>
      <c r="O2970" s="13"/>
      <c r="P2970" s="13"/>
      <c r="Q2970" s="14"/>
      <c r="R2970" s="14"/>
      <c r="S2970" s="14"/>
      <c r="T2970" s="14"/>
      <c r="U2970" s="14"/>
      <c r="V2970" s="14"/>
      <c r="W2970" s="14"/>
      <c r="X2970" s="14"/>
      <c r="Y2970" s="15">
        <f>ROUND(441,2)</f>
        <v>441</v>
      </c>
      <c r="Z2970" s="15"/>
      <c r="AA2970" s="15"/>
      <c r="AB2970" s="15"/>
      <c r="AC2970" s="15"/>
      <c r="AD2970" s="15"/>
      <c r="AE2970" s="15">
        <f>ROUND(0,2)</f>
        <v>0</v>
      </c>
      <c r="AF2970" s="15"/>
      <c r="AG2970" s="15"/>
      <c r="AH2970" s="15"/>
      <c r="AI2970" s="15"/>
      <c r="AJ2970" s="15"/>
      <c r="AK2970" s="16"/>
    </row>
    <row r="2971" spans="1:37" x14ac:dyDescent="0.25">
      <c r="A2971" s="11"/>
      <c r="B2971" s="12"/>
      <c r="C2971" s="12"/>
      <c r="D2971" s="12"/>
      <c r="E2971" s="12"/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  <c r="P2971" s="12"/>
      <c r="Q2971" s="14" t="s">
        <v>43</v>
      </c>
      <c r="R2971" s="14"/>
      <c r="S2971" s="14"/>
      <c r="T2971" s="14"/>
      <c r="U2971" s="14"/>
      <c r="V2971" s="14"/>
      <c r="W2971" s="14"/>
      <c r="X2971" s="14"/>
      <c r="Y2971" s="12"/>
      <c r="Z2971" s="12"/>
      <c r="AA2971" s="12"/>
      <c r="AB2971" s="12"/>
      <c r="AC2971" s="12"/>
      <c r="AD2971" s="12"/>
      <c r="AE2971" s="12"/>
      <c r="AF2971" s="12"/>
      <c r="AG2971" s="12"/>
      <c r="AH2971" s="12"/>
      <c r="AI2971" s="12"/>
      <c r="AJ2971" s="12"/>
      <c r="AK2971" s="24"/>
    </row>
    <row r="2972" spans="1:37" x14ac:dyDescent="0.25">
      <c r="A2972" s="2"/>
      <c r="B2972" s="3"/>
      <c r="C2972" s="3"/>
      <c r="D2972" s="3"/>
      <c r="E2972" s="3"/>
      <c r="F2972" s="3"/>
      <c r="G2972" s="3"/>
      <c r="H2972" s="3"/>
      <c r="I2972" s="4"/>
      <c r="J2972" s="5"/>
      <c r="K2972" s="6"/>
      <c r="L2972" s="6"/>
      <c r="M2972" s="6"/>
      <c r="N2972" s="6"/>
      <c r="O2972" s="6"/>
      <c r="P2972" s="7"/>
      <c r="Q2972" s="2"/>
      <c r="R2972" s="3"/>
      <c r="S2972" s="3"/>
      <c r="T2972" s="3"/>
      <c r="U2972" s="3"/>
      <c r="V2972" s="3"/>
      <c r="W2972" s="3"/>
      <c r="X2972" s="4"/>
      <c r="Y2972" s="8">
        <f>ROUND(431.64,2)</f>
        <v>431.64</v>
      </c>
      <c r="Z2972" s="9"/>
      <c r="AA2972" s="9"/>
      <c r="AB2972" s="9"/>
      <c r="AC2972" s="9"/>
      <c r="AD2972" s="10"/>
      <c r="AE2972" s="8">
        <f>ROUND(0,2)</f>
        <v>0</v>
      </c>
      <c r="AF2972" s="9"/>
      <c r="AG2972" s="9"/>
      <c r="AH2972" s="9"/>
      <c r="AI2972" s="9"/>
      <c r="AJ2972" s="9"/>
      <c r="AK2972" s="10"/>
    </row>
    <row r="2973" spans="1:37" x14ac:dyDescent="0.25">
      <c r="A2973" s="11"/>
      <c r="B2973" s="12"/>
      <c r="C2973" s="12"/>
      <c r="D2973" s="12"/>
      <c r="E2973" s="12"/>
      <c r="F2973" s="12"/>
      <c r="G2973" s="12"/>
      <c r="H2973" s="12"/>
      <c r="I2973" s="12"/>
      <c r="J2973" s="13"/>
      <c r="K2973" s="13"/>
      <c r="L2973" s="13"/>
      <c r="M2973" s="13"/>
      <c r="N2973" s="13"/>
      <c r="O2973" s="13"/>
      <c r="P2973" s="13"/>
      <c r="Q2973" s="14"/>
      <c r="R2973" s="14"/>
      <c r="S2973" s="14"/>
      <c r="T2973" s="14"/>
      <c r="U2973" s="14"/>
      <c r="V2973" s="14"/>
      <c r="W2973" s="14"/>
      <c r="X2973" s="14"/>
      <c r="Y2973" s="15">
        <f>ROUND(431.64,2)</f>
        <v>431.64</v>
      </c>
      <c r="Z2973" s="15"/>
      <c r="AA2973" s="15"/>
      <c r="AB2973" s="15"/>
      <c r="AC2973" s="15"/>
      <c r="AD2973" s="15"/>
      <c r="AE2973" s="15">
        <f>ROUND(0,2)</f>
        <v>0</v>
      </c>
      <c r="AF2973" s="15"/>
      <c r="AG2973" s="15"/>
      <c r="AH2973" s="15"/>
      <c r="AI2973" s="15"/>
      <c r="AJ2973" s="15"/>
      <c r="AK2973" s="16"/>
    </row>
    <row r="2974" spans="1:37" x14ac:dyDescent="0.25">
      <c r="A2974" s="11"/>
      <c r="B2974" s="12"/>
      <c r="C2974" s="12"/>
      <c r="D2974" s="12"/>
      <c r="E2974" s="12"/>
      <c r="F2974" s="12"/>
      <c r="G2974" s="12"/>
      <c r="H2974" s="12"/>
      <c r="I2974" s="12"/>
      <c r="J2974" s="12"/>
      <c r="K2974" s="12"/>
      <c r="L2974" s="12"/>
      <c r="M2974" s="12"/>
      <c r="N2974" s="12"/>
      <c r="O2974" s="12"/>
      <c r="P2974" s="12"/>
      <c r="Q2974" s="14" t="s">
        <v>49</v>
      </c>
      <c r="R2974" s="14"/>
      <c r="S2974" s="14"/>
      <c r="T2974" s="14"/>
      <c r="U2974" s="14"/>
      <c r="V2974" s="14"/>
      <c r="W2974" s="14"/>
      <c r="X2974" s="14"/>
      <c r="Y2974" s="12"/>
      <c r="Z2974" s="12"/>
      <c r="AA2974" s="12"/>
      <c r="AB2974" s="12"/>
      <c r="AC2974" s="12"/>
      <c r="AD2974" s="12"/>
      <c r="AE2974" s="12"/>
      <c r="AF2974" s="12"/>
      <c r="AG2974" s="12"/>
      <c r="AH2974" s="12"/>
      <c r="AI2974" s="12"/>
      <c r="AJ2974" s="12"/>
      <c r="AK2974" s="24"/>
    </row>
    <row r="2975" spans="1:37" x14ac:dyDescent="0.25">
      <c r="A2975" s="2"/>
      <c r="B2975" s="3"/>
      <c r="C2975" s="3"/>
      <c r="D2975" s="3"/>
      <c r="E2975" s="3"/>
      <c r="F2975" s="3"/>
      <c r="G2975" s="3"/>
      <c r="H2975" s="3"/>
      <c r="I2975" s="4"/>
      <c r="J2975" s="5"/>
      <c r="K2975" s="6"/>
      <c r="L2975" s="6"/>
      <c r="M2975" s="6"/>
      <c r="N2975" s="6"/>
      <c r="O2975" s="6"/>
      <c r="P2975" s="7"/>
      <c r="Q2975" s="2"/>
      <c r="R2975" s="3"/>
      <c r="S2975" s="3"/>
      <c r="T2975" s="3"/>
      <c r="U2975" s="3"/>
      <c r="V2975" s="3"/>
      <c r="W2975" s="3"/>
      <c r="X2975" s="4"/>
      <c r="Y2975" s="8">
        <f>ROUND(431.64,2)</f>
        <v>431.64</v>
      </c>
      <c r="Z2975" s="9"/>
      <c r="AA2975" s="9"/>
      <c r="AB2975" s="9"/>
      <c r="AC2975" s="9"/>
      <c r="AD2975" s="10"/>
      <c r="AE2975" s="8">
        <f>ROUND(0,2)</f>
        <v>0</v>
      </c>
      <c r="AF2975" s="9"/>
      <c r="AG2975" s="9"/>
      <c r="AH2975" s="9"/>
      <c r="AI2975" s="9"/>
      <c r="AJ2975" s="9"/>
      <c r="AK2975" s="10"/>
    </row>
    <row r="2976" spans="1:37" x14ac:dyDescent="0.25">
      <c r="A2976" s="11"/>
      <c r="B2976" s="12"/>
      <c r="C2976" s="12"/>
      <c r="D2976" s="12"/>
      <c r="E2976" s="12"/>
      <c r="F2976" s="12"/>
      <c r="G2976" s="12"/>
      <c r="H2976" s="12"/>
      <c r="I2976" s="12"/>
      <c r="J2976" s="13"/>
      <c r="K2976" s="13"/>
      <c r="L2976" s="13"/>
      <c r="M2976" s="13"/>
      <c r="N2976" s="13"/>
      <c r="O2976" s="13"/>
      <c r="P2976" s="13"/>
      <c r="Q2976" s="14"/>
      <c r="R2976" s="14"/>
      <c r="S2976" s="14"/>
      <c r="T2976" s="14"/>
      <c r="U2976" s="14"/>
      <c r="V2976" s="14"/>
      <c r="W2976" s="14"/>
      <c r="X2976" s="14"/>
      <c r="Y2976" s="15">
        <f>ROUND(431.64,2)</f>
        <v>431.64</v>
      </c>
      <c r="Z2976" s="15"/>
      <c r="AA2976" s="15"/>
      <c r="AB2976" s="15"/>
      <c r="AC2976" s="15"/>
      <c r="AD2976" s="15"/>
      <c r="AE2976" s="15">
        <f>ROUND(0,2)</f>
        <v>0</v>
      </c>
      <c r="AF2976" s="15"/>
      <c r="AG2976" s="15"/>
      <c r="AH2976" s="15"/>
      <c r="AI2976" s="15"/>
      <c r="AJ2976" s="15"/>
      <c r="AK2976" s="16"/>
    </row>
    <row r="2977" spans="1:37" x14ac:dyDescent="0.25">
      <c r="A2977" s="11"/>
      <c r="B2977" s="12"/>
      <c r="C2977" s="12"/>
      <c r="D2977" s="12"/>
      <c r="E2977" s="12"/>
      <c r="F2977" s="12"/>
      <c r="G2977" s="12"/>
      <c r="H2977" s="12"/>
      <c r="I2977" s="12"/>
      <c r="J2977" s="12"/>
      <c r="K2977" s="12"/>
      <c r="L2977" s="12"/>
      <c r="M2977" s="12"/>
      <c r="N2977" s="12"/>
      <c r="O2977" s="12"/>
      <c r="P2977" s="12"/>
      <c r="Q2977" s="14" t="s">
        <v>51</v>
      </c>
      <c r="R2977" s="14"/>
      <c r="S2977" s="14"/>
      <c r="T2977" s="14"/>
      <c r="U2977" s="14"/>
      <c r="V2977" s="14"/>
      <c r="W2977" s="14"/>
      <c r="X2977" s="14"/>
      <c r="Y2977" s="12"/>
      <c r="Z2977" s="12"/>
      <c r="AA2977" s="12"/>
      <c r="AB2977" s="12"/>
      <c r="AC2977" s="12"/>
      <c r="AD2977" s="12"/>
      <c r="AE2977" s="12"/>
      <c r="AF2977" s="12"/>
      <c r="AG2977" s="12"/>
      <c r="AH2977" s="12"/>
      <c r="AI2977" s="12"/>
      <c r="AJ2977" s="12"/>
      <c r="AK2977" s="24"/>
    </row>
    <row r="2978" spans="1:37" x14ac:dyDescent="0.25">
      <c r="A2978" s="2"/>
      <c r="B2978" s="3"/>
      <c r="C2978" s="3"/>
      <c r="D2978" s="3"/>
      <c r="E2978" s="3"/>
      <c r="F2978" s="3"/>
      <c r="G2978" s="3"/>
      <c r="H2978" s="3"/>
      <c r="I2978" s="4"/>
      <c r="J2978" s="5"/>
      <c r="K2978" s="6"/>
      <c r="L2978" s="6"/>
      <c r="M2978" s="6"/>
      <c r="N2978" s="6"/>
      <c r="O2978" s="6"/>
      <c r="P2978" s="7"/>
      <c r="Q2978" s="2"/>
      <c r="R2978" s="3"/>
      <c r="S2978" s="3"/>
      <c r="T2978" s="3"/>
      <c r="U2978" s="3"/>
      <c r="V2978" s="3"/>
      <c r="W2978" s="3"/>
      <c r="X2978" s="4"/>
      <c r="Y2978" s="8">
        <f>ROUND(431.64,2)</f>
        <v>431.64</v>
      </c>
      <c r="Z2978" s="9"/>
      <c r="AA2978" s="9"/>
      <c r="AB2978" s="9"/>
      <c r="AC2978" s="9"/>
      <c r="AD2978" s="10"/>
      <c r="AE2978" s="8">
        <f>ROUND(0,2)</f>
        <v>0</v>
      </c>
      <c r="AF2978" s="9"/>
      <c r="AG2978" s="9"/>
      <c r="AH2978" s="9"/>
      <c r="AI2978" s="9"/>
      <c r="AJ2978" s="9"/>
      <c r="AK2978" s="10"/>
    </row>
    <row r="2979" spans="1:37" x14ac:dyDescent="0.25">
      <c r="A2979" s="11"/>
      <c r="B2979" s="12"/>
      <c r="C2979" s="12"/>
      <c r="D2979" s="12"/>
      <c r="E2979" s="12"/>
      <c r="F2979" s="12"/>
      <c r="G2979" s="12"/>
      <c r="H2979" s="12"/>
      <c r="I2979" s="12"/>
      <c r="J2979" s="13"/>
      <c r="K2979" s="13"/>
      <c r="L2979" s="13"/>
      <c r="M2979" s="13"/>
      <c r="N2979" s="13"/>
      <c r="O2979" s="13"/>
      <c r="P2979" s="13"/>
      <c r="Q2979" s="14"/>
      <c r="R2979" s="14"/>
      <c r="S2979" s="14"/>
      <c r="T2979" s="14"/>
      <c r="U2979" s="14"/>
      <c r="V2979" s="14"/>
      <c r="W2979" s="14"/>
      <c r="X2979" s="14"/>
      <c r="Y2979" s="15">
        <f>ROUND(431.64,2)</f>
        <v>431.64</v>
      </c>
      <c r="Z2979" s="15"/>
      <c r="AA2979" s="15"/>
      <c r="AB2979" s="15"/>
      <c r="AC2979" s="15"/>
      <c r="AD2979" s="15"/>
      <c r="AE2979" s="15">
        <f>ROUND(0,2)</f>
        <v>0</v>
      </c>
      <c r="AF2979" s="15"/>
      <c r="AG2979" s="15"/>
      <c r="AH2979" s="15"/>
      <c r="AI2979" s="15"/>
      <c r="AJ2979" s="15"/>
      <c r="AK2979" s="16"/>
    </row>
    <row r="2980" spans="1:37" x14ac:dyDescent="0.25">
      <c r="A2980" s="11"/>
      <c r="B2980" s="12"/>
      <c r="C2980" s="12"/>
      <c r="D2980" s="12"/>
      <c r="E2980" s="12"/>
      <c r="F2980" s="12"/>
      <c r="G2980" s="12"/>
      <c r="H2980" s="12"/>
      <c r="I2980" s="12"/>
      <c r="J2980" s="12"/>
      <c r="K2980" s="12"/>
      <c r="L2980" s="12"/>
      <c r="M2980" s="12"/>
      <c r="N2980" s="12"/>
      <c r="O2980" s="12"/>
      <c r="P2980" s="12"/>
      <c r="Q2980" s="14" t="s">
        <v>52</v>
      </c>
      <c r="R2980" s="14"/>
      <c r="S2980" s="14"/>
      <c r="T2980" s="14"/>
      <c r="U2980" s="14"/>
      <c r="V2980" s="14"/>
      <c r="W2980" s="14"/>
      <c r="X2980" s="14"/>
      <c r="Y2980" s="12"/>
      <c r="Z2980" s="12"/>
      <c r="AA2980" s="12"/>
      <c r="AB2980" s="12"/>
      <c r="AC2980" s="12"/>
      <c r="AD2980" s="12"/>
      <c r="AE2980" s="12"/>
      <c r="AF2980" s="12"/>
      <c r="AG2980" s="12"/>
      <c r="AH2980" s="12"/>
      <c r="AI2980" s="12"/>
      <c r="AJ2980" s="12"/>
      <c r="AK2980" s="24"/>
    </row>
    <row r="2981" spans="1:37" x14ac:dyDescent="0.25">
      <c r="A2981" s="2"/>
      <c r="B2981" s="3"/>
      <c r="C2981" s="3"/>
      <c r="D2981" s="3"/>
      <c r="E2981" s="3"/>
      <c r="F2981" s="3"/>
      <c r="G2981" s="3"/>
      <c r="H2981" s="3"/>
      <c r="I2981" s="4"/>
      <c r="J2981" s="5"/>
      <c r="K2981" s="6"/>
      <c r="L2981" s="6"/>
      <c r="M2981" s="6"/>
      <c r="N2981" s="6"/>
      <c r="O2981" s="6"/>
      <c r="P2981" s="7"/>
      <c r="Q2981" s="2"/>
      <c r="R2981" s="3"/>
      <c r="S2981" s="3"/>
      <c r="T2981" s="3"/>
      <c r="U2981" s="3"/>
      <c r="V2981" s="3"/>
      <c r="W2981" s="3"/>
      <c r="X2981" s="4"/>
      <c r="Y2981" s="8">
        <f>ROUND(431.64,2)</f>
        <v>431.64</v>
      </c>
      <c r="Z2981" s="9"/>
      <c r="AA2981" s="9"/>
      <c r="AB2981" s="9"/>
      <c r="AC2981" s="9"/>
      <c r="AD2981" s="10"/>
      <c r="AE2981" s="8">
        <f>ROUND(0,2)</f>
        <v>0</v>
      </c>
      <c r="AF2981" s="9"/>
      <c r="AG2981" s="9"/>
      <c r="AH2981" s="9"/>
      <c r="AI2981" s="9"/>
      <c r="AJ2981" s="9"/>
      <c r="AK2981" s="10"/>
    </row>
    <row r="2982" spans="1:37" x14ac:dyDescent="0.25">
      <c r="A2982" s="11"/>
      <c r="B2982" s="12"/>
      <c r="C2982" s="12"/>
      <c r="D2982" s="12"/>
      <c r="E2982" s="12"/>
      <c r="F2982" s="12"/>
      <c r="G2982" s="12"/>
      <c r="H2982" s="12"/>
      <c r="I2982" s="12"/>
      <c r="J2982" s="13"/>
      <c r="K2982" s="13"/>
      <c r="L2982" s="13"/>
      <c r="M2982" s="13"/>
      <c r="N2982" s="13"/>
      <c r="O2982" s="13"/>
      <c r="P2982" s="13"/>
      <c r="Q2982" s="14"/>
      <c r="R2982" s="14"/>
      <c r="S2982" s="14"/>
      <c r="T2982" s="14"/>
      <c r="U2982" s="14"/>
      <c r="V2982" s="14"/>
      <c r="W2982" s="14"/>
      <c r="X2982" s="14"/>
      <c r="Y2982" s="15">
        <f>ROUND(431.64,2)</f>
        <v>431.64</v>
      </c>
      <c r="Z2982" s="15"/>
      <c r="AA2982" s="15"/>
      <c r="AB2982" s="15"/>
      <c r="AC2982" s="15"/>
      <c r="AD2982" s="15"/>
      <c r="AE2982" s="15">
        <f>ROUND(0,2)</f>
        <v>0</v>
      </c>
      <c r="AF2982" s="15"/>
      <c r="AG2982" s="15"/>
      <c r="AH2982" s="15"/>
      <c r="AI2982" s="15"/>
      <c r="AJ2982" s="15"/>
      <c r="AK2982" s="16"/>
    </row>
    <row r="2983" spans="1:37" x14ac:dyDescent="0.25">
      <c r="A2983" s="11"/>
      <c r="B2983" s="12"/>
      <c r="C2983" s="12"/>
      <c r="D2983" s="12"/>
      <c r="E2983" s="12"/>
      <c r="F2983" s="12"/>
      <c r="G2983" s="12"/>
      <c r="H2983" s="12"/>
      <c r="I2983" s="12"/>
      <c r="J2983" s="12"/>
      <c r="K2983" s="12"/>
      <c r="L2983" s="12"/>
      <c r="M2983" s="12"/>
      <c r="N2983" s="12"/>
      <c r="O2983" s="12"/>
      <c r="P2983" s="12"/>
      <c r="Q2983" s="14" t="s">
        <v>53</v>
      </c>
      <c r="R2983" s="14"/>
      <c r="S2983" s="14"/>
      <c r="T2983" s="14"/>
      <c r="U2983" s="14"/>
      <c r="V2983" s="14"/>
      <c r="W2983" s="14"/>
      <c r="X2983" s="14"/>
      <c r="Y2983" s="12"/>
      <c r="Z2983" s="12"/>
      <c r="AA2983" s="12"/>
      <c r="AB2983" s="12"/>
      <c r="AC2983" s="12"/>
      <c r="AD2983" s="12"/>
      <c r="AE2983" s="12"/>
      <c r="AF2983" s="12"/>
      <c r="AG2983" s="12"/>
      <c r="AH2983" s="12"/>
      <c r="AI2983" s="12"/>
      <c r="AJ2983" s="12"/>
      <c r="AK2983" s="24"/>
    </row>
    <row r="2984" spans="1:37" x14ac:dyDescent="0.25">
      <c r="A2984" s="2"/>
      <c r="B2984" s="3"/>
      <c r="C2984" s="3"/>
      <c r="D2984" s="3"/>
      <c r="E2984" s="3"/>
      <c r="F2984" s="3"/>
      <c r="G2984" s="3"/>
      <c r="H2984" s="3"/>
      <c r="I2984" s="4"/>
      <c r="J2984" s="5"/>
      <c r="K2984" s="6"/>
      <c r="L2984" s="6"/>
      <c r="M2984" s="6"/>
      <c r="N2984" s="6"/>
      <c r="O2984" s="6"/>
      <c r="P2984" s="7"/>
      <c r="Q2984" s="2"/>
      <c r="R2984" s="3"/>
      <c r="S2984" s="3"/>
      <c r="T2984" s="3"/>
      <c r="U2984" s="3"/>
      <c r="V2984" s="3"/>
      <c r="W2984" s="3"/>
      <c r="X2984" s="4"/>
      <c r="Y2984" s="8">
        <f>ROUND(431.64,2)</f>
        <v>431.64</v>
      </c>
      <c r="Z2984" s="9"/>
      <c r="AA2984" s="9"/>
      <c r="AB2984" s="9"/>
      <c r="AC2984" s="9"/>
      <c r="AD2984" s="10"/>
      <c r="AE2984" s="8">
        <f>ROUND(0,2)</f>
        <v>0</v>
      </c>
      <c r="AF2984" s="9"/>
      <c r="AG2984" s="9"/>
      <c r="AH2984" s="9"/>
      <c r="AI2984" s="9"/>
      <c r="AJ2984" s="9"/>
      <c r="AK2984" s="10"/>
    </row>
    <row r="2985" spans="1:37" x14ac:dyDescent="0.25">
      <c r="A2985" s="11"/>
      <c r="B2985" s="12"/>
      <c r="C2985" s="12"/>
      <c r="D2985" s="12"/>
      <c r="E2985" s="12"/>
      <c r="F2985" s="12"/>
      <c r="G2985" s="12"/>
      <c r="H2985" s="12"/>
      <c r="I2985" s="12"/>
      <c r="J2985" s="13"/>
      <c r="K2985" s="13"/>
      <c r="L2985" s="13"/>
      <c r="M2985" s="13"/>
      <c r="N2985" s="13"/>
      <c r="O2985" s="13"/>
      <c r="P2985" s="13"/>
      <c r="Q2985" s="14"/>
      <c r="R2985" s="14"/>
      <c r="S2985" s="14"/>
      <c r="T2985" s="14"/>
      <c r="U2985" s="14"/>
      <c r="V2985" s="14"/>
      <c r="W2985" s="14"/>
      <c r="X2985" s="14"/>
      <c r="Y2985" s="15">
        <f>ROUND(431.64,2)</f>
        <v>431.64</v>
      </c>
      <c r="Z2985" s="15"/>
      <c r="AA2985" s="15"/>
      <c r="AB2985" s="15"/>
      <c r="AC2985" s="15"/>
      <c r="AD2985" s="15"/>
      <c r="AE2985" s="15">
        <f>ROUND(0,2)</f>
        <v>0</v>
      </c>
      <c r="AF2985" s="15"/>
      <c r="AG2985" s="15"/>
      <c r="AH2985" s="15"/>
      <c r="AI2985" s="15"/>
      <c r="AJ2985" s="15"/>
      <c r="AK2985" s="16"/>
    </row>
    <row r="2986" spans="1:37" x14ac:dyDescent="0.25">
      <c r="A2986" s="11"/>
      <c r="B2986" s="12"/>
      <c r="C2986" s="12"/>
      <c r="D2986" s="12"/>
      <c r="E2986" s="12"/>
      <c r="F2986" s="12"/>
      <c r="G2986" s="12"/>
      <c r="H2986" s="12"/>
      <c r="I2986" s="12"/>
      <c r="J2986" s="12"/>
      <c r="K2986" s="12"/>
      <c r="L2986" s="12"/>
      <c r="M2986" s="12"/>
      <c r="N2986" s="12"/>
      <c r="O2986" s="12"/>
      <c r="P2986" s="12"/>
      <c r="Q2986" s="14" t="s">
        <v>61</v>
      </c>
      <c r="R2986" s="14"/>
      <c r="S2986" s="14"/>
      <c r="T2986" s="14"/>
      <c r="U2986" s="14"/>
      <c r="V2986" s="14"/>
      <c r="W2986" s="14"/>
      <c r="X2986" s="14"/>
      <c r="Y2986" s="12"/>
      <c r="Z2986" s="12"/>
      <c r="AA2986" s="12"/>
      <c r="AB2986" s="12"/>
      <c r="AC2986" s="12"/>
      <c r="AD2986" s="12"/>
      <c r="AE2986" s="12"/>
      <c r="AF2986" s="12"/>
      <c r="AG2986" s="12"/>
      <c r="AH2986" s="12"/>
      <c r="AI2986" s="12"/>
      <c r="AJ2986" s="12"/>
      <c r="AK2986" s="24"/>
    </row>
    <row r="2987" spans="1:37" x14ac:dyDescent="0.25">
      <c r="A2987" s="2"/>
      <c r="B2987" s="3"/>
      <c r="C2987" s="3"/>
      <c r="D2987" s="3"/>
      <c r="E2987" s="3"/>
      <c r="F2987" s="3"/>
      <c r="G2987" s="3"/>
      <c r="H2987" s="3"/>
      <c r="I2987" s="4"/>
      <c r="J2987" s="5"/>
      <c r="K2987" s="6"/>
      <c r="L2987" s="6"/>
      <c r="M2987" s="6"/>
      <c r="N2987" s="6"/>
      <c r="O2987" s="6"/>
      <c r="P2987" s="7"/>
      <c r="Q2987" s="2"/>
      <c r="R2987" s="3"/>
      <c r="S2987" s="3"/>
      <c r="T2987" s="3"/>
      <c r="U2987" s="3"/>
      <c r="V2987" s="3"/>
      <c r="W2987" s="3"/>
      <c r="X2987" s="4"/>
      <c r="Y2987" s="8">
        <f>ROUND(431.64,2)</f>
        <v>431.64</v>
      </c>
      <c r="Z2987" s="9"/>
      <c r="AA2987" s="9"/>
      <c r="AB2987" s="9"/>
      <c r="AC2987" s="9"/>
      <c r="AD2987" s="10"/>
      <c r="AE2987" s="8">
        <f>ROUND(0,2)</f>
        <v>0</v>
      </c>
      <c r="AF2987" s="9"/>
      <c r="AG2987" s="9"/>
      <c r="AH2987" s="9"/>
      <c r="AI2987" s="9"/>
      <c r="AJ2987" s="9"/>
      <c r="AK2987" s="10"/>
    </row>
    <row r="2988" spans="1:37" x14ac:dyDescent="0.25">
      <c r="A2988" s="11"/>
      <c r="B2988" s="12"/>
      <c r="C2988" s="12"/>
      <c r="D2988" s="12"/>
      <c r="E2988" s="12"/>
      <c r="F2988" s="12"/>
      <c r="G2988" s="12"/>
      <c r="H2988" s="12"/>
      <c r="I2988" s="12"/>
      <c r="J2988" s="13"/>
      <c r="K2988" s="13"/>
      <c r="L2988" s="13"/>
      <c r="M2988" s="13"/>
      <c r="N2988" s="13"/>
      <c r="O2988" s="13"/>
      <c r="P2988" s="13"/>
      <c r="Q2988" s="14"/>
      <c r="R2988" s="14"/>
      <c r="S2988" s="14"/>
      <c r="T2988" s="14"/>
      <c r="U2988" s="14"/>
      <c r="V2988" s="14"/>
      <c r="W2988" s="14"/>
      <c r="X2988" s="14"/>
      <c r="Y2988" s="15">
        <f>ROUND(431.64,2)</f>
        <v>431.64</v>
      </c>
      <c r="Z2988" s="15"/>
      <c r="AA2988" s="15"/>
      <c r="AB2988" s="15"/>
      <c r="AC2988" s="15"/>
      <c r="AD2988" s="15"/>
      <c r="AE2988" s="15">
        <f>ROUND(0,2)</f>
        <v>0</v>
      </c>
      <c r="AF2988" s="15"/>
      <c r="AG2988" s="15"/>
      <c r="AH2988" s="15"/>
      <c r="AI2988" s="15"/>
      <c r="AJ2988" s="15"/>
      <c r="AK2988" s="16"/>
    </row>
    <row r="2989" spans="1:37" x14ac:dyDescent="0.25">
      <c r="A2989" s="11"/>
      <c r="B2989" s="12"/>
      <c r="C2989" s="12"/>
      <c r="D2989" s="12"/>
      <c r="E2989" s="12"/>
      <c r="F2989" s="12"/>
      <c r="G2989" s="12"/>
      <c r="H2989" s="12"/>
      <c r="I2989" s="12"/>
      <c r="J2989" s="12"/>
      <c r="K2989" s="12"/>
      <c r="L2989" s="12"/>
      <c r="M2989" s="12"/>
      <c r="N2989" s="12"/>
      <c r="O2989" s="12"/>
      <c r="P2989" s="12"/>
      <c r="Q2989" s="14" t="s">
        <v>62</v>
      </c>
      <c r="R2989" s="14"/>
      <c r="S2989" s="14"/>
      <c r="T2989" s="14"/>
      <c r="U2989" s="14"/>
      <c r="V2989" s="14"/>
      <c r="W2989" s="14"/>
      <c r="X2989" s="14"/>
      <c r="Y2989" s="12"/>
      <c r="Z2989" s="12"/>
      <c r="AA2989" s="12"/>
      <c r="AB2989" s="12"/>
      <c r="AC2989" s="12"/>
      <c r="AD2989" s="12"/>
      <c r="AE2989" s="12"/>
      <c r="AF2989" s="12"/>
      <c r="AG2989" s="12"/>
      <c r="AH2989" s="12"/>
      <c r="AI2989" s="12"/>
      <c r="AJ2989" s="12"/>
      <c r="AK2989" s="24"/>
    </row>
    <row r="2990" spans="1:37" x14ac:dyDescent="0.25">
      <c r="A2990" s="2"/>
      <c r="B2990" s="3"/>
      <c r="C2990" s="3"/>
      <c r="D2990" s="3"/>
      <c r="E2990" s="3"/>
      <c r="F2990" s="3"/>
      <c r="G2990" s="3"/>
      <c r="H2990" s="3"/>
      <c r="I2990" s="4"/>
      <c r="J2990" s="5"/>
      <c r="K2990" s="6"/>
      <c r="L2990" s="6"/>
      <c r="M2990" s="6"/>
      <c r="N2990" s="6"/>
      <c r="O2990" s="6"/>
      <c r="P2990" s="7"/>
      <c r="Q2990" s="2"/>
      <c r="R2990" s="3"/>
      <c r="S2990" s="3"/>
      <c r="T2990" s="3"/>
      <c r="U2990" s="3"/>
      <c r="V2990" s="3"/>
      <c r="W2990" s="3"/>
      <c r="X2990" s="4"/>
      <c r="Y2990" s="8">
        <f>ROUND(431.64,2)</f>
        <v>431.64</v>
      </c>
      <c r="Z2990" s="9"/>
      <c r="AA2990" s="9"/>
      <c r="AB2990" s="9"/>
      <c r="AC2990" s="9"/>
      <c r="AD2990" s="10"/>
      <c r="AE2990" s="8">
        <f>ROUND(0,2)</f>
        <v>0</v>
      </c>
      <c r="AF2990" s="9"/>
      <c r="AG2990" s="9"/>
      <c r="AH2990" s="9"/>
      <c r="AI2990" s="9"/>
      <c r="AJ2990" s="9"/>
      <c r="AK2990" s="10"/>
    </row>
    <row r="2991" spans="1:37" x14ac:dyDescent="0.25">
      <c r="A2991" s="11"/>
      <c r="B2991" s="12"/>
      <c r="C2991" s="12"/>
      <c r="D2991" s="12"/>
      <c r="E2991" s="12"/>
      <c r="F2991" s="12"/>
      <c r="G2991" s="12"/>
      <c r="H2991" s="12"/>
      <c r="I2991" s="12"/>
      <c r="J2991" s="13"/>
      <c r="K2991" s="13"/>
      <c r="L2991" s="13"/>
      <c r="M2991" s="13"/>
      <c r="N2991" s="13"/>
      <c r="O2991" s="13"/>
      <c r="P2991" s="13"/>
      <c r="Q2991" s="14"/>
      <c r="R2991" s="14"/>
      <c r="S2991" s="14"/>
      <c r="T2991" s="14"/>
      <c r="U2991" s="14"/>
      <c r="V2991" s="14"/>
      <c r="W2991" s="14"/>
      <c r="X2991" s="14"/>
      <c r="Y2991" s="15">
        <f>ROUND(431.64,2)</f>
        <v>431.64</v>
      </c>
      <c r="Z2991" s="15"/>
      <c r="AA2991" s="15"/>
      <c r="AB2991" s="15"/>
      <c r="AC2991" s="15"/>
      <c r="AD2991" s="15"/>
      <c r="AE2991" s="15">
        <f>ROUND(0,2)</f>
        <v>0</v>
      </c>
      <c r="AF2991" s="15"/>
      <c r="AG2991" s="15"/>
      <c r="AH2991" s="15"/>
      <c r="AI2991" s="15"/>
      <c r="AJ2991" s="15"/>
      <c r="AK2991" s="16"/>
    </row>
    <row r="2992" spans="1:37" x14ac:dyDescent="0.25">
      <c r="A2992" s="11"/>
      <c r="B2992" s="12"/>
      <c r="C2992" s="12"/>
      <c r="D2992" s="12"/>
      <c r="E2992" s="12"/>
      <c r="F2992" s="12"/>
      <c r="G2992" s="12"/>
      <c r="H2992" s="12"/>
      <c r="I2992" s="12"/>
      <c r="J2992" s="12"/>
      <c r="K2992" s="12"/>
      <c r="L2992" s="12"/>
      <c r="M2992" s="12"/>
      <c r="N2992" s="12"/>
      <c r="O2992" s="12"/>
      <c r="P2992" s="12"/>
      <c r="Q2992" s="14" t="s">
        <v>67</v>
      </c>
      <c r="R2992" s="14"/>
      <c r="S2992" s="14"/>
      <c r="T2992" s="14"/>
      <c r="U2992" s="14"/>
      <c r="V2992" s="14"/>
      <c r="W2992" s="14"/>
      <c r="X2992" s="14"/>
      <c r="Y2992" s="12"/>
      <c r="Z2992" s="12"/>
      <c r="AA2992" s="12"/>
      <c r="AB2992" s="12"/>
      <c r="AC2992" s="12"/>
      <c r="AD2992" s="12"/>
      <c r="AE2992" s="12"/>
      <c r="AF2992" s="12"/>
      <c r="AG2992" s="12"/>
      <c r="AH2992" s="12"/>
      <c r="AI2992" s="12"/>
      <c r="AJ2992" s="12"/>
      <c r="AK2992" s="24"/>
    </row>
    <row r="2993" spans="1:37" x14ac:dyDescent="0.25">
      <c r="A2993" s="2"/>
      <c r="B2993" s="3"/>
      <c r="C2993" s="3"/>
      <c r="D2993" s="3"/>
      <c r="E2993" s="3"/>
      <c r="F2993" s="3"/>
      <c r="G2993" s="3"/>
      <c r="H2993" s="3"/>
      <c r="I2993" s="4"/>
      <c r="J2993" s="5"/>
      <c r="K2993" s="6"/>
      <c r="L2993" s="6"/>
      <c r="M2993" s="6"/>
      <c r="N2993" s="6"/>
      <c r="O2993" s="6"/>
      <c r="P2993" s="7"/>
      <c r="Q2993" s="2"/>
      <c r="R2993" s="3"/>
      <c r="S2993" s="3"/>
      <c r="T2993" s="3"/>
      <c r="U2993" s="3"/>
      <c r="V2993" s="3"/>
      <c r="W2993" s="3"/>
      <c r="X2993" s="4"/>
      <c r="Y2993" s="8">
        <f>ROUND(431.64,2)</f>
        <v>431.64</v>
      </c>
      <c r="Z2993" s="9"/>
      <c r="AA2993" s="9"/>
      <c r="AB2993" s="9"/>
      <c r="AC2993" s="9"/>
      <c r="AD2993" s="10"/>
      <c r="AE2993" s="8">
        <f>ROUND(0,2)</f>
        <v>0</v>
      </c>
      <c r="AF2993" s="9"/>
      <c r="AG2993" s="9"/>
      <c r="AH2993" s="9"/>
      <c r="AI2993" s="9"/>
      <c r="AJ2993" s="9"/>
      <c r="AK2993" s="10"/>
    </row>
    <row r="2994" spans="1:37" x14ac:dyDescent="0.25">
      <c r="A2994" s="11"/>
      <c r="B2994" s="12"/>
      <c r="C2994" s="12"/>
      <c r="D2994" s="12"/>
      <c r="E2994" s="12"/>
      <c r="F2994" s="12"/>
      <c r="G2994" s="12"/>
      <c r="H2994" s="12"/>
      <c r="I2994" s="12"/>
      <c r="J2994" s="13"/>
      <c r="K2994" s="13"/>
      <c r="L2994" s="13"/>
      <c r="M2994" s="13"/>
      <c r="N2994" s="13"/>
      <c r="O2994" s="13"/>
      <c r="P2994" s="13"/>
      <c r="Q2994" s="14"/>
      <c r="R2994" s="14"/>
      <c r="S2994" s="14"/>
      <c r="T2994" s="14"/>
      <c r="U2994" s="14"/>
      <c r="V2994" s="14"/>
      <c r="W2994" s="14"/>
      <c r="X2994" s="14"/>
      <c r="Y2994" s="15">
        <f>ROUND(431.64,2)</f>
        <v>431.64</v>
      </c>
      <c r="Z2994" s="15"/>
      <c r="AA2994" s="15"/>
      <c r="AB2994" s="15"/>
      <c r="AC2994" s="15"/>
      <c r="AD2994" s="15"/>
      <c r="AE2994" s="15">
        <f>ROUND(0,2)</f>
        <v>0</v>
      </c>
      <c r="AF2994" s="15"/>
      <c r="AG2994" s="15"/>
      <c r="AH2994" s="15"/>
      <c r="AI2994" s="15"/>
      <c r="AJ2994" s="15"/>
      <c r="AK2994" s="16"/>
    </row>
    <row r="2995" spans="1:37" x14ac:dyDescent="0.25">
      <c r="A2995" s="11"/>
      <c r="B2995" s="12"/>
      <c r="C2995" s="12"/>
      <c r="D2995" s="12"/>
      <c r="E2995" s="12"/>
      <c r="F2995" s="12"/>
      <c r="G2995" s="12"/>
      <c r="H2995" s="12"/>
      <c r="I2995" s="12"/>
      <c r="J2995" s="12"/>
      <c r="K2995" s="12"/>
      <c r="L2995" s="12"/>
      <c r="M2995" s="12"/>
      <c r="N2995" s="12"/>
      <c r="O2995" s="12"/>
      <c r="P2995" s="12"/>
      <c r="Q2995" s="14" t="s">
        <v>72</v>
      </c>
      <c r="R2995" s="14"/>
      <c r="S2995" s="14"/>
      <c r="T2995" s="14"/>
      <c r="U2995" s="14"/>
      <c r="V2995" s="14"/>
      <c r="W2995" s="14"/>
      <c r="X2995" s="14"/>
      <c r="Y2995" s="12"/>
      <c r="Z2995" s="12"/>
      <c r="AA2995" s="12"/>
      <c r="AB2995" s="12"/>
      <c r="AC2995" s="12"/>
      <c r="AD2995" s="12"/>
      <c r="AE2995" s="12"/>
      <c r="AF2995" s="12"/>
      <c r="AG2995" s="12"/>
      <c r="AH2995" s="12"/>
      <c r="AI2995" s="12"/>
      <c r="AJ2995" s="12"/>
      <c r="AK2995" s="24"/>
    </row>
    <row r="2996" spans="1:37" x14ac:dyDescent="0.25">
      <c r="A2996" s="2"/>
      <c r="B2996" s="3"/>
      <c r="C2996" s="3"/>
      <c r="D2996" s="3"/>
      <c r="E2996" s="3"/>
      <c r="F2996" s="3"/>
      <c r="G2996" s="3"/>
      <c r="H2996" s="3"/>
      <c r="I2996" s="4"/>
      <c r="J2996" s="5"/>
      <c r="K2996" s="6"/>
      <c r="L2996" s="6"/>
      <c r="M2996" s="6"/>
      <c r="N2996" s="6"/>
      <c r="O2996" s="6"/>
      <c r="P2996" s="7"/>
      <c r="Q2996" s="2"/>
      <c r="R2996" s="3"/>
      <c r="S2996" s="3"/>
      <c r="T2996" s="3"/>
      <c r="U2996" s="3"/>
      <c r="V2996" s="3"/>
      <c r="W2996" s="3"/>
      <c r="X2996" s="4"/>
      <c r="Y2996" s="8">
        <f>ROUND(428.22,2)</f>
        <v>428.22</v>
      </c>
      <c r="Z2996" s="9"/>
      <c r="AA2996" s="9"/>
      <c r="AB2996" s="9"/>
      <c r="AC2996" s="9"/>
      <c r="AD2996" s="10"/>
      <c r="AE2996" s="8">
        <f>ROUND(0,2)</f>
        <v>0</v>
      </c>
      <c r="AF2996" s="9"/>
      <c r="AG2996" s="9"/>
      <c r="AH2996" s="9"/>
      <c r="AI2996" s="9"/>
      <c r="AJ2996" s="9"/>
      <c r="AK2996" s="10"/>
    </row>
    <row r="2997" spans="1:37" x14ac:dyDescent="0.25">
      <c r="A2997" s="11"/>
      <c r="B2997" s="12"/>
      <c r="C2997" s="12"/>
      <c r="D2997" s="12"/>
      <c r="E2997" s="12"/>
      <c r="F2997" s="12"/>
      <c r="G2997" s="12"/>
      <c r="H2997" s="12"/>
      <c r="I2997" s="12"/>
      <c r="J2997" s="13"/>
      <c r="K2997" s="13"/>
      <c r="L2997" s="13"/>
      <c r="M2997" s="13"/>
      <c r="N2997" s="13"/>
      <c r="O2997" s="13"/>
      <c r="P2997" s="13"/>
      <c r="Q2997" s="14"/>
      <c r="R2997" s="14"/>
      <c r="S2997" s="14"/>
      <c r="T2997" s="14"/>
      <c r="U2997" s="14"/>
      <c r="V2997" s="14"/>
      <c r="W2997" s="14"/>
      <c r="X2997" s="14"/>
      <c r="Y2997" s="15">
        <f>ROUND(428.22,2)</f>
        <v>428.22</v>
      </c>
      <c r="Z2997" s="15"/>
      <c r="AA2997" s="15"/>
      <c r="AB2997" s="15"/>
      <c r="AC2997" s="15"/>
      <c r="AD2997" s="15"/>
      <c r="AE2997" s="15">
        <f>ROUND(0,2)</f>
        <v>0</v>
      </c>
      <c r="AF2997" s="15"/>
      <c r="AG2997" s="15"/>
      <c r="AH2997" s="15"/>
      <c r="AI2997" s="15"/>
      <c r="AJ2997" s="15"/>
      <c r="AK2997" s="16"/>
    </row>
    <row r="2998" spans="1:37" x14ac:dyDescent="0.25">
      <c r="A2998" s="11"/>
      <c r="B2998" s="12"/>
      <c r="C2998" s="12"/>
      <c r="D2998" s="12"/>
      <c r="E2998" s="12"/>
      <c r="F2998" s="12"/>
      <c r="G2998" s="12"/>
      <c r="H2998" s="12"/>
      <c r="I2998" s="12"/>
      <c r="J2998" s="12"/>
      <c r="K2998" s="12"/>
      <c r="L2998" s="12"/>
      <c r="M2998" s="12"/>
      <c r="N2998" s="12"/>
      <c r="O2998" s="12"/>
      <c r="P2998" s="12"/>
      <c r="Q2998" s="14" t="s">
        <v>76</v>
      </c>
      <c r="R2998" s="14"/>
      <c r="S2998" s="14"/>
      <c r="T2998" s="14"/>
      <c r="U2998" s="14"/>
      <c r="V2998" s="14"/>
      <c r="W2998" s="14"/>
      <c r="X2998" s="14"/>
      <c r="Y2998" s="12"/>
      <c r="Z2998" s="12"/>
      <c r="AA2998" s="12"/>
      <c r="AB2998" s="12"/>
      <c r="AC2998" s="12"/>
      <c r="AD2998" s="12"/>
      <c r="AE2998" s="12"/>
      <c r="AF2998" s="12"/>
      <c r="AG2998" s="12"/>
      <c r="AH2998" s="12"/>
      <c r="AI2998" s="12"/>
      <c r="AJ2998" s="12"/>
      <c r="AK2998" s="24"/>
    </row>
    <row r="2999" spans="1:37" x14ac:dyDescent="0.25">
      <c r="A2999" s="2"/>
      <c r="B2999" s="3"/>
      <c r="C2999" s="3"/>
      <c r="D2999" s="3"/>
      <c r="E2999" s="3"/>
      <c r="F2999" s="3"/>
      <c r="G2999" s="3"/>
      <c r="H2999" s="3"/>
      <c r="I2999" s="4"/>
      <c r="J2999" s="5"/>
      <c r="K2999" s="6"/>
      <c r="L2999" s="6"/>
      <c r="M2999" s="6"/>
      <c r="N2999" s="6"/>
      <c r="O2999" s="6"/>
      <c r="P2999" s="7"/>
      <c r="Q2999" s="2"/>
      <c r="R2999" s="3"/>
      <c r="S2999" s="3"/>
      <c r="T2999" s="3"/>
      <c r="U2999" s="3"/>
      <c r="V2999" s="3"/>
      <c r="W2999" s="3"/>
      <c r="X2999" s="4"/>
      <c r="Y2999" s="8">
        <f>ROUND(431.64,2)</f>
        <v>431.64</v>
      </c>
      <c r="Z2999" s="9"/>
      <c r="AA2999" s="9"/>
      <c r="AB2999" s="9"/>
      <c r="AC2999" s="9"/>
      <c r="AD2999" s="10"/>
      <c r="AE2999" s="8">
        <f>ROUND(0,2)</f>
        <v>0</v>
      </c>
      <c r="AF2999" s="9"/>
      <c r="AG2999" s="9"/>
      <c r="AH2999" s="9"/>
      <c r="AI2999" s="9"/>
      <c r="AJ2999" s="9"/>
      <c r="AK2999" s="10"/>
    </row>
    <row r="3000" spans="1:37" x14ac:dyDescent="0.25">
      <c r="A3000" s="11"/>
      <c r="B3000" s="12"/>
      <c r="C3000" s="12"/>
      <c r="D3000" s="12"/>
      <c r="E3000" s="12"/>
      <c r="F3000" s="12"/>
      <c r="G3000" s="12"/>
      <c r="H3000" s="12"/>
      <c r="I3000" s="12"/>
      <c r="J3000" s="13"/>
      <c r="K3000" s="13"/>
      <c r="L3000" s="13"/>
      <c r="M3000" s="13"/>
      <c r="N3000" s="13"/>
      <c r="O3000" s="13"/>
      <c r="P3000" s="13"/>
      <c r="Q3000" s="14"/>
      <c r="R3000" s="14"/>
      <c r="S3000" s="14"/>
      <c r="T3000" s="14"/>
      <c r="U3000" s="14"/>
      <c r="V3000" s="14"/>
      <c r="W3000" s="14"/>
      <c r="X3000" s="14"/>
      <c r="Y3000" s="15">
        <f>ROUND(431.64,2)</f>
        <v>431.64</v>
      </c>
      <c r="Z3000" s="15"/>
      <c r="AA3000" s="15"/>
      <c r="AB3000" s="15"/>
      <c r="AC3000" s="15"/>
      <c r="AD3000" s="15"/>
      <c r="AE3000" s="15">
        <f>ROUND(0,2)</f>
        <v>0</v>
      </c>
      <c r="AF3000" s="15"/>
      <c r="AG3000" s="15"/>
      <c r="AH3000" s="15"/>
      <c r="AI3000" s="15"/>
      <c r="AJ3000" s="15"/>
      <c r="AK3000" s="16"/>
    </row>
    <row r="3001" spans="1:37" x14ac:dyDescent="0.25">
      <c r="A3001" s="11"/>
      <c r="B3001" s="12"/>
      <c r="C3001" s="12"/>
      <c r="D3001" s="12"/>
      <c r="E3001" s="12"/>
      <c r="F3001" s="12"/>
      <c r="G3001" s="12"/>
      <c r="H3001" s="12"/>
      <c r="I3001" s="12"/>
      <c r="J3001" s="12"/>
      <c r="K3001" s="12"/>
      <c r="L3001" s="12"/>
      <c r="M3001" s="12"/>
      <c r="N3001" s="12"/>
      <c r="O3001" s="12"/>
      <c r="P3001" s="12"/>
      <c r="Q3001" s="14" t="s">
        <v>78</v>
      </c>
      <c r="R3001" s="14"/>
      <c r="S3001" s="14"/>
      <c r="T3001" s="14"/>
      <c r="U3001" s="14"/>
      <c r="V3001" s="14"/>
      <c r="W3001" s="14"/>
      <c r="X3001" s="14"/>
      <c r="Y3001" s="12"/>
      <c r="Z3001" s="12"/>
      <c r="AA3001" s="12"/>
      <c r="AB3001" s="12"/>
      <c r="AC3001" s="12"/>
      <c r="AD3001" s="12"/>
      <c r="AE3001" s="12"/>
      <c r="AF3001" s="12"/>
      <c r="AG3001" s="12"/>
      <c r="AH3001" s="12"/>
      <c r="AI3001" s="12"/>
      <c r="AJ3001" s="12"/>
      <c r="AK3001" s="24"/>
    </row>
    <row r="3002" spans="1:37" x14ac:dyDescent="0.25">
      <c r="A3002" s="2"/>
      <c r="B3002" s="3"/>
      <c r="C3002" s="3"/>
      <c r="D3002" s="3"/>
      <c r="E3002" s="3"/>
      <c r="F3002" s="3"/>
      <c r="G3002" s="3"/>
      <c r="H3002" s="3"/>
      <c r="I3002" s="4"/>
      <c r="J3002" s="5"/>
      <c r="K3002" s="6"/>
      <c r="L3002" s="6"/>
      <c r="M3002" s="6"/>
      <c r="N3002" s="6"/>
      <c r="O3002" s="6"/>
      <c r="P3002" s="7"/>
      <c r="Q3002" s="2"/>
      <c r="R3002" s="3"/>
      <c r="S3002" s="3"/>
      <c r="T3002" s="3"/>
      <c r="U3002" s="3"/>
      <c r="V3002" s="3"/>
      <c r="W3002" s="3"/>
      <c r="X3002" s="4"/>
      <c r="Y3002" s="8">
        <f>ROUND(441,2)</f>
        <v>441</v>
      </c>
      <c r="Z3002" s="9"/>
      <c r="AA3002" s="9"/>
      <c r="AB3002" s="9"/>
      <c r="AC3002" s="9"/>
      <c r="AD3002" s="10"/>
      <c r="AE3002" s="8">
        <f>ROUND(0,2)</f>
        <v>0</v>
      </c>
      <c r="AF3002" s="9"/>
      <c r="AG3002" s="9"/>
      <c r="AH3002" s="9"/>
      <c r="AI3002" s="9"/>
      <c r="AJ3002" s="9"/>
      <c r="AK3002" s="10"/>
    </row>
    <row r="3003" spans="1:37" x14ac:dyDescent="0.25">
      <c r="A3003" s="11"/>
      <c r="B3003" s="12"/>
      <c r="C3003" s="12"/>
      <c r="D3003" s="12"/>
      <c r="E3003" s="12"/>
      <c r="F3003" s="12"/>
      <c r="G3003" s="12"/>
      <c r="H3003" s="12"/>
      <c r="I3003" s="12"/>
      <c r="J3003" s="13"/>
      <c r="K3003" s="13"/>
      <c r="L3003" s="13"/>
      <c r="M3003" s="13"/>
      <c r="N3003" s="13"/>
      <c r="O3003" s="13"/>
      <c r="P3003" s="13"/>
      <c r="Q3003" s="14"/>
      <c r="R3003" s="14"/>
      <c r="S3003" s="14"/>
      <c r="T3003" s="14"/>
      <c r="U3003" s="14"/>
      <c r="V3003" s="14"/>
      <c r="W3003" s="14"/>
      <c r="X3003" s="14"/>
      <c r="Y3003" s="15">
        <f>ROUND(441,2)</f>
        <v>441</v>
      </c>
      <c r="Z3003" s="15"/>
      <c r="AA3003" s="15"/>
      <c r="AB3003" s="15"/>
      <c r="AC3003" s="15"/>
      <c r="AD3003" s="15"/>
      <c r="AE3003" s="15">
        <f>ROUND(0,2)</f>
        <v>0</v>
      </c>
      <c r="AF3003" s="15"/>
      <c r="AG3003" s="15"/>
      <c r="AH3003" s="15"/>
      <c r="AI3003" s="15"/>
      <c r="AJ3003" s="15"/>
      <c r="AK3003" s="16"/>
    </row>
    <row r="3004" spans="1:37" x14ac:dyDescent="0.25">
      <c r="A3004" s="11"/>
      <c r="B3004" s="12"/>
      <c r="C3004" s="12"/>
      <c r="D3004" s="12"/>
      <c r="E3004" s="12"/>
      <c r="F3004" s="12"/>
      <c r="G3004" s="12"/>
      <c r="H3004" s="12"/>
      <c r="I3004" s="12"/>
      <c r="J3004" s="12"/>
      <c r="K3004" s="12"/>
      <c r="L3004" s="12"/>
      <c r="M3004" s="12"/>
      <c r="N3004" s="12"/>
      <c r="O3004" s="12"/>
      <c r="P3004" s="12"/>
      <c r="Q3004" s="14" t="s">
        <v>80</v>
      </c>
      <c r="R3004" s="14"/>
      <c r="S3004" s="14"/>
      <c r="T3004" s="14"/>
      <c r="U3004" s="14"/>
      <c r="V3004" s="14"/>
      <c r="W3004" s="14"/>
      <c r="X3004" s="14"/>
      <c r="Y3004" s="12"/>
      <c r="Z3004" s="12"/>
      <c r="AA3004" s="12"/>
      <c r="AB3004" s="12"/>
      <c r="AC3004" s="12"/>
      <c r="AD3004" s="12"/>
      <c r="AE3004" s="12"/>
      <c r="AF3004" s="12"/>
      <c r="AG3004" s="12"/>
      <c r="AH3004" s="12"/>
      <c r="AI3004" s="12"/>
      <c r="AJ3004" s="12"/>
      <c r="AK3004" s="24"/>
    </row>
    <row r="3005" spans="1:37" x14ac:dyDescent="0.25">
      <c r="A3005" s="2"/>
      <c r="B3005" s="3"/>
      <c r="C3005" s="3"/>
      <c r="D3005" s="3"/>
      <c r="E3005" s="3"/>
      <c r="F3005" s="3"/>
      <c r="G3005" s="3"/>
      <c r="H3005" s="3"/>
      <c r="I3005" s="4"/>
      <c r="J3005" s="5"/>
      <c r="K3005" s="6"/>
      <c r="L3005" s="6"/>
      <c r="M3005" s="6"/>
      <c r="N3005" s="6"/>
      <c r="O3005" s="6"/>
      <c r="P3005" s="7"/>
      <c r="Q3005" s="2"/>
      <c r="R3005" s="3"/>
      <c r="S3005" s="3"/>
      <c r="T3005" s="3"/>
      <c r="U3005" s="3"/>
      <c r="V3005" s="3"/>
      <c r="W3005" s="3"/>
      <c r="X3005" s="4"/>
      <c r="Y3005" s="8">
        <f>ROUND(431.64,2)</f>
        <v>431.64</v>
      </c>
      <c r="Z3005" s="9"/>
      <c r="AA3005" s="9"/>
      <c r="AB3005" s="9"/>
      <c r="AC3005" s="9"/>
      <c r="AD3005" s="10"/>
      <c r="AE3005" s="8">
        <f>ROUND(0,2)</f>
        <v>0</v>
      </c>
      <c r="AF3005" s="9"/>
      <c r="AG3005" s="9"/>
      <c r="AH3005" s="9"/>
      <c r="AI3005" s="9"/>
      <c r="AJ3005" s="9"/>
      <c r="AK3005" s="10"/>
    </row>
    <row r="3006" spans="1:37" x14ac:dyDescent="0.25">
      <c r="A3006" s="11"/>
      <c r="B3006" s="12"/>
      <c r="C3006" s="12"/>
      <c r="D3006" s="12"/>
      <c r="E3006" s="12"/>
      <c r="F3006" s="12"/>
      <c r="G3006" s="12"/>
      <c r="H3006" s="12"/>
      <c r="I3006" s="12"/>
      <c r="J3006" s="13"/>
      <c r="K3006" s="13"/>
      <c r="L3006" s="13"/>
      <c r="M3006" s="13"/>
      <c r="N3006" s="13"/>
      <c r="O3006" s="13"/>
      <c r="P3006" s="13"/>
      <c r="Q3006" s="14"/>
      <c r="R3006" s="14"/>
      <c r="S3006" s="14"/>
      <c r="T3006" s="14"/>
      <c r="U3006" s="14"/>
      <c r="V3006" s="14"/>
      <c r="W3006" s="14"/>
      <c r="X3006" s="14"/>
      <c r="Y3006" s="15">
        <f>ROUND(431.64,2)</f>
        <v>431.64</v>
      </c>
      <c r="Z3006" s="15"/>
      <c r="AA3006" s="15"/>
      <c r="AB3006" s="15"/>
      <c r="AC3006" s="15"/>
      <c r="AD3006" s="15"/>
      <c r="AE3006" s="15">
        <f>ROUND(0,2)</f>
        <v>0</v>
      </c>
      <c r="AF3006" s="15"/>
      <c r="AG3006" s="15"/>
      <c r="AH3006" s="15"/>
      <c r="AI3006" s="15"/>
      <c r="AJ3006" s="15"/>
      <c r="AK3006" s="16"/>
    </row>
    <row r="3007" spans="1:37" x14ac:dyDescent="0.25">
      <c r="A3007" s="11"/>
      <c r="B3007" s="12"/>
      <c r="C3007" s="12"/>
      <c r="D3007" s="12"/>
      <c r="E3007" s="12"/>
      <c r="F3007" s="12"/>
      <c r="G3007" s="12"/>
      <c r="H3007" s="12"/>
      <c r="I3007" s="12"/>
      <c r="J3007" s="12"/>
      <c r="K3007" s="12"/>
      <c r="L3007" s="12"/>
      <c r="M3007" s="12"/>
      <c r="N3007" s="12"/>
      <c r="O3007" s="12"/>
      <c r="P3007" s="12"/>
      <c r="Q3007" s="14" t="s">
        <v>84</v>
      </c>
      <c r="R3007" s="14"/>
      <c r="S3007" s="14"/>
      <c r="T3007" s="14"/>
      <c r="U3007" s="14"/>
      <c r="V3007" s="14"/>
      <c r="W3007" s="14"/>
      <c r="X3007" s="14"/>
      <c r="Y3007" s="12"/>
      <c r="Z3007" s="12"/>
      <c r="AA3007" s="12"/>
      <c r="AB3007" s="12"/>
      <c r="AC3007" s="12"/>
      <c r="AD3007" s="12"/>
      <c r="AE3007" s="12"/>
      <c r="AF3007" s="12"/>
      <c r="AG3007" s="12"/>
      <c r="AH3007" s="12"/>
      <c r="AI3007" s="12"/>
      <c r="AJ3007" s="12"/>
      <c r="AK3007" s="24"/>
    </row>
    <row r="3008" spans="1:37" x14ac:dyDescent="0.25">
      <c r="A3008" s="2"/>
      <c r="B3008" s="3"/>
      <c r="C3008" s="3"/>
      <c r="D3008" s="3"/>
      <c r="E3008" s="3"/>
      <c r="F3008" s="3"/>
      <c r="G3008" s="3"/>
      <c r="H3008" s="3"/>
      <c r="I3008" s="4"/>
      <c r="J3008" s="5"/>
      <c r="K3008" s="6"/>
      <c r="L3008" s="6"/>
      <c r="M3008" s="6"/>
      <c r="N3008" s="6"/>
      <c r="O3008" s="6"/>
      <c r="P3008" s="7"/>
      <c r="Q3008" s="2"/>
      <c r="R3008" s="3"/>
      <c r="S3008" s="3"/>
      <c r="T3008" s="3"/>
      <c r="U3008" s="3"/>
      <c r="V3008" s="3"/>
      <c r="W3008" s="3"/>
      <c r="X3008" s="4"/>
      <c r="Y3008" s="8">
        <f>ROUND(431.64,2)</f>
        <v>431.64</v>
      </c>
      <c r="Z3008" s="9"/>
      <c r="AA3008" s="9"/>
      <c r="AB3008" s="9"/>
      <c r="AC3008" s="9"/>
      <c r="AD3008" s="10"/>
      <c r="AE3008" s="8">
        <f>ROUND(0,2)</f>
        <v>0</v>
      </c>
      <c r="AF3008" s="9"/>
      <c r="AG3008" s="9"/>
      <c r="AH3008" s="9"/>
      <c r="AI3008" s="9"/>
      <c r="AJ3008" s="9"/>
      <c r="AK3008" s="10"/>
    </row>
    <row r="3009" spans="1:37" x14ac:dyDescent="0.25">
      <c r="A3009" s="11"/>
      <c r="B3009" s="12"/>
      <c r="C3009" s="12"/>
      <c r="D3009" s="12"/>
      <c r="E3009" s="12"/>
      <c r="F3009" s="12"/>
      <c r="G3009" s="12"/>
      <c r="H3009" s="12"/>
      <c r="I3009" s="12"/>
      <c r="J3009" s="13"/>
      <c r="K3009" s="13"/>
      <c r="L3009" s="13"/>
      <c r="M3009" s="13"/>
      <c r="N3009" s="13"/>
      <c r="O3009" s="13"/>
      <c r="P3009" s="13"/>
      <c r="Q3009" s="14"/>
      <c r="R3009" s="14"/>
      <c r="S3009" s="14"/>
      <c r="T3009" s="14"/>
      <c r="U3009" s="14"/>
      <c r="V3009" s="14"/>
      <c r="W3009" s="14"/>
      <c r="X3009" s="14"/>
      <c r="Y3009" s="15">
        <f>ROUND(431.64,2)</f>
        <v>431.64</v>
      </c>
      <c r="Z3009" s="15"/>
      <c r="AA3009" s="15"/>
      <c r="AB3009" s="15"/>
      <c r="AC3009" s="15"/>
      <c r="AD3009" s="15"/>
      <c r="AE3009" s="15">
        <f>ROUND(0,2)</f>
        <v>0</v>
      </c>
      <c r="AF3009" s="15"/>
      <c r="AG3009" s="15"/>
      <c r="AH3009" s="15"/>
      <c r="AI3009" s="15"/>
      <c r="AJ3009" s="15"/>
      <c r="AK3009" s="16"/>
    </row>
    <row r="3010" spans="1:37" x14ac:dyDescent="0.25">
      <c r="A3010" s="11"/>
      <c r="B3010" s="12"/>
      <c r="C3010" s="12"/>
      <c r="D3010" s="12"/>
      <c r="E3010" s="12"/>
      <c r="F3010" s="12"/>
      <c r="G3010" s="12"/>
      <c r="H3010" s="12"/>
      <c r="I3010" s="12"/>
      <c r="J3010" s="12"/>
      <c r="K3010" s="12"/>
      <c r="L3010" s="12"/>
      <c r="M3010" s="12"/>
      <c r="N3010" s="12"/>
      <c r="O3010" s="12"/>
      <c r="P3010" s="12"/>
      <c r="Q3010" s="14" t="s">
        <v>85</v>
      </c>
      <c r="R3010" s="14"/>
      <c r="S3010" s="14"/>
      <c r="T3010" s="14"/>
      <c r="U3010" s="14"/>
      <c r="V3010" s="14"/>
      <c r="W3010" s="14"/>
      <c r="X3010" s="14"/>
      <c r="Y3010" s="12"/>
      <c r="Z3010" s="12"/>
      <c r="AA3010" s="12"/>
      <c r="AB3010" s="12"/>
      <c r="AC3010" s="12"/>
      <c r="AD3010" s="12"/>
      <c r="AE3010" s="12"/>
      <c r="AF3010" s="12"/>
      <c r="AG3010" s="12"/>
      <c r="AH3010" s="12"/>
      <c r="AI3010" s="12"/>
      <c r="AJ3010" s="12"/>
      <c r="AK3010" s="24"/>
    </row>
    <row r="3011" spans="1:37" x14ac:dyDescent="0.25">
      <c r="A3011" s="2"/>
      <c r="B3011" s="3"/>
      <c r="C3011" s="3"/>
      <c r="D3011" s="3"/>
      <c r="E3011" s="3"/>
      <c r="F3011" s="3"/>
      <c r="G3011" s="3"/>
      <c r="H3011" s="3"/>
      <c r="I3011" s="4"/>
      <c r="J3011" s="5"/>
      <c r="K3011" s="6"/>
      <c r="L3011" s="6"/>
      <c r="M3011" s="6"/>
      <c r="N3011" s="6"/>
      <c r="O3011" s="6"/>
      <c r="P3011" s="7"/>
      <c r="Q3011" s="2"/>
      <c r="R3011" s="3"/>
      <c r="S3011" s="3"/>
      <c r="T3011" s="3"/>
      <c r="U3011" s="3"/>
      <c r="V3011" s="3"/>
      <c r="W3011" s="3"/>
      <c r="X3011" s="4"/>
      <c r="Y3011" s="8">
        <f>ROUND(431.64,2)</f>
        <v>431.64</v>
      </c>
      <c r="Z3011" s="9"/>
      <c r="AA3011" s="9"/>
      <c r="AB3011" s="9"/>
      <c r="AC3011" s="9"/>
      <c r="AD3011" s="10"/>
      <c r="AE3011" s="8">
        <f>ROUND(0,2)</f>
        <v>0</v>
      </c>
      <c r="AF3011" s="9"/>
      <c r="AG3011" s="9"/>
      <c r="AH3011" s="9"/>
      <c r="AI3011" s="9"/>
      <c r="AJ3011" s="9"/>
      <c r="AK3011" s="10"/>
    </row>
    <row r="3012" spans="1:37" x14ac:dyDescent="0.25">
      <c r="A3012" s="11"/>
      <c r="B3012" s="12"/>
      <c r="C3012" s="12"/>
      <c r="D3012" s="12"/>
      <c r="E3012" s="12"/>
      <c r="F3012" s="12"/>
      <c r="G3012" s="12"/>
      <c r="H3012" s="12"/>
      <c r="I3012" s="12"/>
      <c r="J3012" s="13"/>
      <c r="K3012" s="13"/>
      <c r="L3012" s="13"/>
      <c r="M3012" s="13"/>
      <c r="N3012" s="13"/>
      <c r="O3012" s="13"/>
      <c r="P3012" s="13"/>
      <c r="Q3012" s="14"/>
      <c r="R3012" s="14"/>
      <c r="S3012" s="14"/>
      <c r="T3012" s="14"/>
      <c r="U3012" s="14"/>
      <c r="V3012" s="14"/>
      <c r="W3012" s="14"/>
      <c r="X3012" s="14"/>
      <c r="Y3012" s="15">
        <f>ROUND(431.64,2)</f>
        <v>431.64</v>
      </c>
      <c r="Z3012" s="15"/>
      <c r="AA3012" s="15"/>
      <c r="AB3012" s="15"/>
      <c r="AC3012" s="15"/>
      <c r="AD3012" s="15"/>
      <c r="AE3012" s="15">
        <f>ROUND(0,2)</f>
        <v>0</v>
      </c>
      <c r="AF3012" s="15"/>
      <c r="AG3012" s="15"/>
      <c r="AH3012" s="15"/>
      <c r="AI3012" s="15"/>
      <c r="AJ3012" s="15"/>
      <c r="AK3012" s="16"/>
    </row>
    <row r="3013" spans="1:37" x14ac:dyDescent="0.25">
      <c r="A3013" s="11"/>
      <c r="B3013" s="12"/>
      <c r="C3013" s="12"/>
      <c r="D3013" s="12"/>
      <c r="E3013" s="12"/>
      <c r="F3013" s="12"/>
      <c r="G3013" s="12"/>
      <c r="H3013" s="12"/>
      <c r="I3013" s="12"/>
      <c r="J3013" s="12"/>
      <c r="K3013" s="12"/>
      <c r="L3013" s="12"/>
      <c r="M3013" s="12"/>
      <c r="N3013" s="12"/>
      <c r="O3013" s="12"/>
      <c r="P3013" s="12"/>
      <c r="Q3013" s="14" t="s">
        <v>89</v>
      </c>
      <c r="R3013" s="14"/>
      <c r="S3013" s="14"/>
      <c r="T3013" s="14"/>
      <c r="U3013" s="14"/>
      <c r="V3013" s="14"/>
      <c r="W3013" s="14"/>
      <c r="X3013" s="14"/>
      <c r="Y3013" s="12"/>
      <c r="Z3013" s="12"/>
      <c r="AA3013" s="12"/>
      <c r="AB3013" s="12"/>
      <c r="AC3013" s="12"/>
      <c r="AD3013" s="12"/>
      <c r="AE3013" s="12"/>
      <c r="AF3013" s="12"/>
      <c r="AG3013" s="12"/>
      <c r="AH3013" s="12"/>
      <c r="AI3013" s="12"/>
      <c r="AJ3013" s="12"/>
      <c r="AK3013" s="24"/>
    </row>
    <row r="3014" spans="1:37" x14ac:dyDescent="0.25">
      <c r="A3014" s="2"/>
      <c r="B3014" s="3"/>
      <c r="C3014" s="3"/>
      <c r="D3014" s="3"/>
      <c r="E3014" s="3"/>
      <c r="F3014" s="3"/>
      <c r="G3014" s="3"/>
      <c r="H3014" s="3"/>
      <c r="I3014" s="4"/>
      <c r="J3014" s="5"/>
      <c r="K3014" s="6"/>
      <c r="L3014" s="6"/>
      <c r="M3014" s="6"/>
      <c r="N3014" s="6"/>
      <c r="O3014" s="6"/>
      <c r="P3014" s="7"/>
      <c r="Q3014" s="2"/>
      <c r="R3014" s="3"/>
      <c r="S3014" s="3"/>
      <c r="T3014" s="3"/>
      <c r="U3014" s="3"/>
      <c r="V3014" s="3"/>
      <c r="W3014" s="3"/>
      <c r="X3014" s="4"/>
      <c r="Y3014" s="8">
        <f>ROUND(431.64,2)</f>
        <v>431.64</v>
      </c>
      <c r="Z3014" s="9"/>
      <c r="AA3014" s="9"/>
      <c r="AB3014" s="9"/>
      <c r="AC3014" s="9"/>
      <c r="AD3014" s="10"/>
      <c r="AE3014" s="8">
        <f>ROUND(0,2)</f>
        <v>0</v>
      </c>
      <c r="AF3014" s="9"/>
      <c r="AG3014" s="9"/>
      <c r="AH3014" s="9"/>
      <c r="AI3014" s="9"/>
      <c r="AJ3014" s="9"/>
      <c r="AK3014" s="10"/>
    </row>
    <row r="3015" spans="1:37" x14ac:dyDescent="0.25">
      <c r="A3015" s="11"/>
      <c r="B3015" s="12"/>
      <c r="C3015" s="12"/>
      <c r="D3015" s="12"/>
      <c r="E3015" s="12"/>
      <c r="F3015" s="12"/>
      <c r="G3015" s="12"/>
      <c r="H3015" s="12"/>
      <c r="I3015" s="12"/>
      <c r="J3015" s="13"/>
      <c r="K3015" s="13"/>
      <c r="L3015" s="13"/>
      <c r="M3015" s="13"/>
      <c r="N3015" s="13"/>
      <c r="O3015" s="13"/>
      <c r="P3015" s="13"/>
      <c r="Q3015" s="14"/>
      <c r="R3015" s="14"/>
      <c r="S3015" s="14"/>
      <c r="T3015" s="14"/>
      <c r="U3015" s="14"/>
      <c r="V3015" s="14"/>
      <c r="W3015" s="14"/>
      <c r="X3015" s="14"/>
      <c r="Y3015" s="15">
        <f>ROUND(431.64,2)</f>
        <v>431.64</v>
      </c>
      <c r="Z3015" s="15"/>
      <c r="AA3015" s="15"/>
      <c r="AB3015" s="15"/>
      <c r="AC3015" s="15"/>
      <c r="AD3015" s="15"/>
      <c r="AE3015" s="15">
        <f>ROUND(0,2)</f>
        <v>0</v>
      </c>
      <c r="AF3015" s="15"/>
      <c r="AG3015" s="15"/>
      <c r="AH3015" s="15"/>
      <c r="AI3015" s="15"/>
      <c r="AJ3015" s="15"/>
      <c r="AK3015" s="16"/>
    </row>
    <row r="3016" spans="1:37" x14ac:dyDescent="0.25">
      <c r="A3016" s="11"/>
      <c r="B3016" s="12"/>
      <c r="C3016" s="12"/>
      <c r="D3016" s="12"/>
      <c r="E3016" s="12"/>
      <c r="F3016" s="12"/>
      <c r="G3016" s="12"/>
      <c r="H3016" s="12"/>
      <c r="I3016" s="12"/>
      <c r="J3016" s="12"/>
      <c r="K3016" s="12"/>
      <c r="L3016" s="12"/>
      <c r="M3016" s="12"/>
      <c r="N3016" s="12"/>
      <c r="O3016" s="12"/>
      <c r="P3016" s="12"/>
      <c r="Q3016" s="14" t="s">
        <v>95</v>
      </c>
      <c r="R3016" s="14"/>
      <c r="S3016" s="14"/>
      <c r="T3016" s="14"/>
      <c r="U3016" s="14"/>
      <c r="V3016" s="14"/>
      <c r="W3016" s="14"/>
      <c r="X3016" s="14"/>
      <c r="Y3016" s="12"/>
      <c r="Z3016" s="12"/>
      <c r="AA3016" s="12"/>
      <c r="AB3016" s="12"/>
      <c r="AC3016" s="12"/>
      <c r="AD3016" s="12"/>
      <c r="AE3016" s="12"/>
      <c r="AF3016" s="12"/>
      <c r="AG3016" s="12"/>
      <c r="AH3016" s="12"/>
      <c r="AI3016" s="12"/>
      <c r="AJ3016" s="12"/>
      <c r="AK3016" s="24"/>
    </row>
    <row r="3017" spans="1:37" x14ac:dyDescent="0.25">
      <c r="A3017" s="2"/>
      <c r="B3017" s="3"/>
      <c r="C3017" s="3"/>
      <c r="D3017" s="3"/>
      <c r="E3017" s="3"/>
      <c r="F3017" s="3"/>
      <c r="G3017" s="3"/>
      <c r="H3017" s="3"/>
      <c r="I3017" s="4"/>
      <c r="J3017" s="5"/>
      <c r="K3017" s="6"/>
      <c r="L3017" s="6"/>
      <c r="M3017" s="6"/>
      <c r="N3017" s="6"/>
      <c r="O3017" s="6"/>
      <c r="P3017" s="7"/>
      <c r="Q3017" s="2"/>
      <c r="R3017" s="3"/>
      <c r="S3017" s="3"/>
      <c r="T3017" s="3"/>
      <c r="U3017" s="3"/>
      <c r="V3017" s="3"/>
      <c r="W3017" s="3"/>
      <c r="X3017" s="4"/>
      <c r="Y3017" s="8">
        <f>ROUND(428.22,2)</f>
        <v>428.22</v>
      </c>
      <c r="Z3017" s="9"/>
      <c r="AA3017" s="9"/>
      <c r="AB3017" s="9"/>
      <c r="AC3017" s="9"/>
      <c r="AD3017" s="10"/>
      <c r="AE3017" s="8">
        <f>ROUND(0,2)</f>
        <v>0</v>
      </c>
      <c r="AF3017" s="9"/>
      <c r="AG3017" s="9"/>
      <c r="AH3017" s="9"/>
      <c r="AI3017" s="9"/>
      <c r="AJ3017" s="9"/>
      <c r="AK3017" s="10"/>
    </row>
    <row r="3018" spans="1:37" x14ac:dyDescent="0.25">
      <c r="A3018" s="11"/>
      <c r="B3018" s="12"/>
      <c r="C3018" s="12"/>
      <c r="D3018" s="12"/>
      <c r="E3018" s="12"/>
      <c r="F3018" s="12"/>
      <c r="G3018" s="12"/>
      <c r="H3018" s="12"/>
      <c r="I3018" s="12"/>
      <c r="J3018" s="13"/>
      <c r="K3018" s="13"/>
      <c r="L3018" s="13"/>
      <c r="M3018" s="13"/>
      <c r="N3018" s="13"/>
      <c r="O3018" s="13"/>
      <c r="P3018" s="13"/>
      <c r="Q3018" s="14"/>
      <c r="R3018" s="14"/>
      <c r="S3018" s="14"/>
      <c r="T3018" s="14"/>
      <c r="U3018" s="14"/>
      <c r="V3018" s="14"/>
      <c r="W3018" s="14"/>
      <c r="X3018" s="14"/>
      <c r="Y3018" s="15">
        <f>ROUND(428.22,2)</f>
        <v>428.22</v>
      </c>
      <c r="Z3018" s="15"/>
      <c r="AA3018" s="15"/>
      <c r="AB3018" s="15"/>
      <c r="AC3018" s="15"/>
      <c r="AD3018" s="15"/>
      <c r="AE3018" s="15">
        <f>ROUND(0,2)</f>
        <v>0</v>
      </c>
      <c r="AF3018" s="15"/>
      <c r="AG3018" s="15"/>
      <c r="AH3018" s="15"/>
      <c r="AI3018" s="15"/>
      <c r="AJ3018" s="15"/>
      <c r="AK3018" s="16"/>
    </row>
    <row r="3019" spans="1:37" x14ac:dyDescent="0.25">
      <c r="A3019" s="20"/>
      <c r="B3019" s="21"/>
      <c r="C3019" s="21"/>
      <c r="D3019" s="21"/>
      <c r="E3019" s="21"/>
      <c r="F3019" s="21"/>
      <c r="G3019" s="21"/>
      <c r="H3019" s="21"/>
      <c r="I3019" s="21"/>
      <c r="J3019" s="23">
        <f>ROUND(12.25,2)</f>
        <v>12.25</v>
      </c>
      <c r="K3019" s="23"/>
      <c r="L3019" s="23"/>
      <c r="M3019" s="23"/>
      <c r="N3019" s="23"/>
      <c r="O3019" s="23"/>
      <c r="P3019" s="23"/>
      <c r="Q3019" s="21"/>
      <c r="R3019" s="21"/>
      <c r="S3019" s="21"/>
      <c r="T3019" s="21"/>
      <c r="U3019" s="21"/>
      <c r="V3019" s="21"/>
      <c r="W3019" s="21"/>
      <c r="X3019" s="21"/>
      <c r="Y3019" s="21"/>
      <c r="Z3019" s="21"/>
      <c r="AA3019" s="21"/>
      <c r="AB3019" s="21"/>
      <c r="AC3019" s="21"/>
      <c r="AD3019" s="21"/>
      <c r="AE3019" s="21"/>
      <c r="AF3019" s="21"/>
      <c r="AG3019" s="21"/>
      <c r="AH3019" s="21"/>
      <c r="AI3019" s="21"/>
      <c r="AJ3019" s="21"/>
      <c r="AK3019" s="22"/>
    </row>
    <row r="3020" spans="1:37" x14ac:dyDescent="0.25">
      <c r="A3020" s="11"/>
      <c r="B3020" s="12"/>
      <c r="C3020" s="12"/>
      <c r="D3020" s="12"/>
      <c r="E3020" s="12"/>
      <c r="F3020" s="12"/>
      <c r="G3020" s="12"/>
      <c r="H3020" s="12"/>
      <c r="I3020" s="12"/>
      <c r="J3020" s="12"/>
      <c r="K3020" s="12"/>
      <c r="L3020" s="12"/>
      <c r="M3020" s="12"/>
      <c r="N3020" s="12"/>
      <c r="O3020" s="12"/>
      <c r="P3020" s="12"/>
      <c r="Q3020" s="14" t="s">
        <v>91</v>
      </c>
      <c r="R3020" s="14"/>
      <c r="S3020" s="14"/>
      <c r="T3020" s="14"/>
      <c r="U3020" s="14"/>
      <c r="V3020" s="14"/>
      <c r="W3020" s="14"/>
      <c r="X3020" s="14"/>
      <c r="Y3020" s="12"/>
      <c r="Z3020" s="12"/>
      <c r="AA3020" s="12"/>
      <c r="AB3020" s="12"/>
      <c r="AC3020" s="12"/>
      <c r="AD3020" s="12"/>
      <c r="AE3020" s="12"/>
      <c r="AF3020" s="12"/>
      <c r="AG3020" s="12"/>
      <c r="AH3020" s="12"/>
      <c r="AI3020" s="12"/>
      <c r="AJ3020" s="12"/>
      <c r="AK3020" s="24"/>
    </row>
    <row r="3021" spans="1:37" x14ac:dyDescent="0.25">
      <c r="A3021" s="2"/>
      <c r="B3021" s="3"/>
      <c r="C3021" s="3"/>
      <c r="D3021" s="3"/>
      <c r="E3021" s="3"/>
      <c r="F3021" s="3"/>
      <c r="G3021" s="3"/>
      <c r="H3021" s="3"/>
      <c r="I3021" s="4"/>
      <c r="J3021" s="5"/>
      <c r="K3021" s="6"/>
      <c r="L3021" s="6"/>
      <c r="M3021" s="6"/>
      <c r="N3021" s="6"/>
      <c r="O3021" s="6"/>
      <c r="P3021" s="7"/>
      <c r="Q3021" s="2"/>
      <c r="R3021" s="3"/>
      <c r="S3021" s="3"/>
      <c r="T3021" s="3"/>
      <c r="U3021" s="3"/>
      <c r="V3021" s="3"/>
      <c r="W3021" s="3"/>
      <c r="X3021" s="4"/>
      <c r="Y3021" s="8">
        <f>ROUND(450.1875,2)</f>
        <v>450.19</v>
      </c>
      <c r="Z3021" s="9"/>
      <c r="AA3021" s="9"/>
      <c r="AB3021" s="9"/>
      <c r="AC3021" s="9"/>
      <c r="AD3021" s="10"/>
      <c r="AE3021" s="8">
        <f>ROUND(0,2)</f>
        <v>0</v>
      </c>
      <c r="AF3021" s="9"/>
      <c r="AG3021" s="9"/>
      <c r="AH3021" s="9"/>
      <c r="AI3021" s="9"/>
      <c r="AJ3021" s="9"/>
      <c r="AK3021" s="10"/>
    </row>
    <row r="3022" spans="1:37" x14ac:dyDescent="0.25">
      <c r="A3022" s="11"/>
      <c r="B3022" s="12"/>
      <c r="C3022" s="12"/>
      <c r="D3022" s="12"/>
      <c r="E3022" s="12"/>
      <c r="F3022" s="12"/>
      <c r="G3022" s="12"/>
      <c r="H3022" s="12"/>
      <c r="I3022" s="12"/>
      <c r="J3022" s="13"/>
      <c r="K3022" s="13"/>
      <c r="L3022" s="13"/>
      <c r="M3022" s="13"/>
      <c r="N3022" s="13"/>
      <c r="O3022" s="13"/>
      <c r="P3022" s="13"/>
      <c r="Q3022" s="14"/>
      <c r="R3022" s="14"/>
      <c r="S3022" s="14"/>
      <c r="T3022" s="14"/>
      <c r="U3022" s="14"/>
      <c r="V3022" s="14"/>
      <c r="W3022" s="14"/>
      <c r="X3022" s="14"/>
      <c r="Y3022" s="15">
        <f>ROUND(450.1875,2)</f>
        <v>450.19</v>
      </c>
      <c r="Z3022" s="15"/>
      <c r="AA3022" s="15"/>
      <c r="AB3022" s="15"/>
      <c r="AC3022" s="15"/>
      <c r="AD3022" s="15"/>
      <c r="AE3022" s="15">
        <f>ROUND(0,2)</f>
        <v>0</v>
      </c>
      <c r="AF3022" s="15"/>
      <c r="AG3022" s="15"/>
      <c r="AH3022" s="15"/>
      <c r="AI3022" s="15"/>
      <c r="AJ3022" s="15"/>
      <c r="AK3022" s="16"/>
    </row>
    <row r="3023" spans="1:37" x14ac:dyDescent="0.25">
      <c r="A3023" s="20"/>
      <c r="B3023" s="21"/>
      <c r="C3023" s="21"/>
      <c r="D3023" s="21"/>
      <c r="E3023" s="21"/>
      <c r="F3023" s="21"/>
      <c r="G3023" s="21"/>
      <c r="H3023" s="21"/>
      <c r="I3023" s="21"/>
      <c r="J3023" s="23">
        <f>ROUND(12.5,2)</f>
        <v>12.5</v>
      </c>
      <c r="K3023" s="23"/>
      <c r="L3023" s="23"/>
      <c r="M3023" s="23"/>
      <c r="N3023" s="23"/>
      <c r="O3023" s="23"/>
      <c r="P3023" s="23"/>
      <c r="Q3023" s="21"/>
      <c r="R3023" s="21"/>
      <c r="S3023" s="21"/>
      <c r="T3023" s="21"/>
      <c r="U3023" s="21"/>
      <c r="V3023" s="21"/>
      <c r="W3023" s="21"/>
      <c r="X3023" s="21"/>
      <c r="Y3023" s="21"/>
      <c r="Z3023" s="21"/>
      <c r="AA3023" s="21"/>
      <c r="AB3023" s="21"/>
      <c r="AC3023" s="21"/>
      <c r="AD3023" s="21"/>
      <c r="AE3023" s="21"/>
      <c r="AF3023" s="21"/>
      <c r="AG3023" s="21"/>
      <c r="AH3023" s="21"/>
      <c r="AI3023" s="21"/>
      <c r="AJ3023" s="21"/>
      <c r="AK3023" s="22"/>
    </row>
    <row r="3024" spans="1:37" x14ac:dyDescent="0.25">
      <c r="A3024" s="11"/>
      <c r="B3024" s="12"/>
      <c r="C3024" s="12"/>
      <c r="D3024" s="12"/>
      <c r="E3024" s="12"/>
      <c r="F3024" s="12"/>
      <c r="G3024" s="12"/>
      <c r="H3024" s="12"/>
      <c r="I3024" s="12"/>
      <c r="J3024" s="12"/>
      <c r="K3024" s="12"/>
      <c r="L3024" s="12"/>
      <c r="M3024" s="12"/>
      <c r="N3024" s="12"/>
      <c r="O3024" s="12"/>
      <c r="P3024" s="12"/>
      <c r="Q3024" s="14" t="s">
        <v>82</v>
      </c>
      <c r="R3024" s="14"/>
      <c r="S3024" s="14"/>
      <c r="T3024" s="14"/>
      <c r="U3024" s="14"/>
      <c r="V3024" s="14"/>
      <c r="W3024" s="14"/>
      <c r="X3024" s="14"/>
      <c r="Y3024" s="12"/>
      <c r="Z3024" s="12"/>
      <c r="AA3024" s="12"/>
      <c r="AB3024" s="12"/>
      <c r="AC3024" s="12"/>
      <c r="AD3024" s="12"/>
      <c r="AE3024" s="12"/>
      <c r="AF3024" s="12"/>
      <c r="AG3024" s="12"/>
      <c r="AH3024" s="12"/>
      <c r="AI3024" s="12"/>
      <c r="AJ3024" s="12"/>
      <c r="AK3024" s="24"/>
    </row>
    <row r="3025" spans="1:37" x14ac:dyDescent="0.25">
      <c r="A3025" s="2"/>
      <c r="B3025" s="3"/>
      <c r="C3025" s="3"/>
      <c r="D3025" s="3"/>
      <c r="E3025" s="3"/>
      <c r="F3025" s="3"/>
      <c r="G3025" s="3"/>
      <c r="H3025" s="3"/>
      <c r="I3025" s="4"/>
      <c r="J3025" s="5"/>
      <c r="K3025" s="6"/>
      <c r="L3025" s="6"/>
      <c r="M3025" s="6"/>
      <c r="N3025" s="6"/>
      <c r="O3025" s="6"/>
      <c r="P3025" s="7"/>
      <c r="Q3025" s="2"/>
      <c r="R3025" s="3"/>
      <c r="S3025" s="3"/>
      <c r="T3025" s="3"/>
      <c r="U3025" s="3"/>
      <c r="V3025" s="3"/>
      <c r="W3025" s="3"/>
      <c r="X3025" s="4"/>
      <c r="Y3025" s="8">
        <f>ROUND(459.375,2)</f>
        <v>459.38</v>
      </c>
      <c r="Z3025" s="9"/>
      <c r="AA3025" s="9"/>
      <c r="AB3025" s="9"/>
      <c r="AC3025" s="9"/>
      <c r="AD3025" s="10"/>
      <c r="AE3025" s="8">
        <f>ROUND(0,2)</f>
        <v>0</v>
      </c>
      <c r="AF3025" s="9"/>
      <c r="AG3025" s="9"/>
      <c r="AH3025" s="9"/>
      <c r="AI3025" s="9"/>
      <c r="AJ3025" s="9"/>
      <c r="AK3025" s="10"/>
    </row>
    <row r="3026" spans="1:37" x14ac:dyDescent="0.25">
      <c r="A3026" s="11"/>
      <c r="B3026" s="12"/>
      <c r="C3026" s="12"/>
      <c r="D3026" s="12"/>
      <c r="E3026" s="12"/>
      <c r="F3026" s="12"/>
      <c r="G3026" s="12"/>
      <c r="H3026" s="12"/>
      <c r="I3026" s="12"/>
      <c r="J3026" s="13"/>
      <c r="K3026" s="13"/>
      <c r="L3026" s="13"/>
      <c r="M3026" s="13"/>
      <c r="N3026" s="13"/>
      <c r="O3026" s="13"/>
      <c r="P3026" s="13"/>
      <c r="Q3026" s="14"/>
      <c r="R3026" s="14"/>
      <c r="S3026" s="14"/>
      <c r="T3026" s="14"/>
      <c r="U3026" s="14"/>
      <c r="V3026" s="14"/>
      <c r="W3026" s="14"/>
      <c r="X3026" s="14"/>
      <c r="Y3026" s="15">
        <f>ROUND(459.375,2)</f>
        <v>459.38</v>
      </c>
      <c r="Z3026" s="15"/>
      <c r="AA3026" s="15"/>
      <c r="AB3026" s="15"/>
      <c r="AC3026" s="15"/>
      <c r="AD3026" s="15"/>
      <c r="AE3026" s="15">
        <f>ROUND(0,2)</f>
        <v>0</v>
      </c>
      <c r="AF3026" s="15"/>
      <c r="AG3026" s="15"/>
      <c r="AH3026" s="15"/>
      <c r="AI3026" s="15"/>
      <c r="AJ3026" s="15"/>
      <c r="AK3026" s="16"/>
    </row>
    <row r="3027" spans="1:37" x14ac:dyDescent="0.25">
      <c r="A3027" s="20"/>
      <c r="B3027" s="21"/>
      <c r="C3027" s="21"/>
      <c r="D3027" s="21"/>
      <c r="E3027" s="21"/>
      <c r="F3027" s="21"/>
      <c r="G3027" s="21"/>
      <c r="H3027" s="21"/>
      <c r="I3027" s="21"/>
      <c r="J3027" s="23">
        <f>ROUND(13.25,2)</f>
        <v>13.25</v>
      </c>
      <c r="K3027" s="23"/>
      <c r="L3027" s="23"/>
      <c r="M3027" s="23"/>
      <c r="N3027" s="23"/>
      <c r="O3027" s="23"/>
      <c r="P3027" s="23"/>
      <c r="Q3027" s="21"/>
      <c r="R3027" s="21"/>
      <c r="S3027" s="21"/>
      <c r="T3027" s="21"/>
      <c r="U3027" s="21"/>
      <c r="V3027" s="21"/>
      <c r="W3027" s="21"/>
      <c r="X3027" s="21"/>
      <c r="Y3027" s="21"/>
      <c r="Z3027" s="21"/>
      <c r="AA3027" s="21"/>
      <c r="AB3027" s="21"/>
      <c r="AC3027" s="21"/>
      <c r="AD3027" s="21"/>
      <c r="AE3027" s="21"/>
      <c r="AF3027" s="21"/>
      <c r="AG3027" s="21"/>
      <c r="AH3027" s="21"/>
      <c r="AI3027" s="21"/>
      <c r="AJ3027" s="21"/>
      <c r="AK3027" s="22"/>
    </row>
    <row r="3028" spans="1:37" x14ac:dyDescent="0.25">
      <c r="A3028" s="11"/>
      <c r="B3028" s="12"/>
      <c r="C3028" s="12"/>
      <c r="D3028" s="12"/>
      <c r="E3028" s="12"/>
      <c r="F3028" s="12"/>
      <c r="G3028" s="12"/>
      <c r="H3028" s="12"/>
      <c r="I3028" s="12"/>
      <c r="J3028" s="12"/>
      <c r="K3028" s="12"/>
      <c r="L3028" s="12"/>
      <c r="M3028" s="12"/>
      <c r="N3028" s="12"/>
      <c r="O3028" s="12"/>
      <c r="P3028" s="12"/>
      <c r="Q3028" s="14" t="s">
        <v>81</v>
      </c>
      <c r="R3028" s="14"/>
      <c r="S3028" s="14"/>
      <c r="T3028" s="14"/>
      <c r="U3028" s="14"/>
      <c r="V3028" s="14"/>
      <c r="W3028" s="14"/>
      <c r="X3028" s="14"/>
      <c r="Y3028" s="12"/>
      <c r="Z3028" s="12"/>
      <c r="AA3028" s="12"/>
      <c r="AB3028" s="12"/>
      <c r="AC3028" s="12"/>
      <c r="AD3028" s="12"/>
      <c r="AE3028" s="12"/>
      <c r="AF3028" s="12"/>
      <c r="AG3028" s="12"/>
      <c r="AH3028" s="12"/>
      <c r="AI3028" s="12"/>
      <c r="AJ3028" s="12"/>
      <c r="AK3028" s="24"/>
    </row>
    <row r="3029" spans="1:37" x14ac:dyDescent="0.25">
      <c r="A3029" s="2"/>
      <c r="B3029" s="3"/>
      <c r="C3029" s="3"/>
      <c r="D3029" s="3"/>
      <c r="E3029" s="3"/>
      <c r="F3029" s="3"/>
      <c r="G3029" s="3"/>
      <c r="H3029" s="3"/>
      <c r="I3029" s="4"/>
      <c r="J3029" s="5"/>
      <c r="K3029" s="6"/>
      <c r="L3029" s="6"/>
      <c r="M3029" s="6"/>
      <c r="N3029" s="6"/>
      <c r="O3029" s="6"/>
      <c r="P3029" s="7"/>
      <c r="Q3029" s="2"/>
      <c r="R3029" s="3"/>
      <c r="S3029" s="3"/>
      <c r="T3029" s="3"/>
      <c r="U3029" s="3"/>
      <c r="V3029" s="3"/>
      <c r="W3029" s="3"/>
      <c r="X3029" s="4"/>
      <c r="Y3029" s="8">
        <f>ROUND(486.9375,2)</f>
        <v>486.94</v>
      </c>
      <c r="Z3029" s="9"/>
      <c r="AA3029" s="9"/>
      <c r="AB3029" s="9"/>
      <c r="AC3029" s="9"/>
      <c r="AD3029" s="10"/>
      <c r="AE3029" s="8">
        <f>ROUND(0,2)</f>
        <v>0</v>
      </c>
      <c r="AF3029" s="9"/>
      <c r="AG3029" s="9"/>
      <c r="AH3029" s="9"/>
      <c r="AI3029" s="9"/>
      <c r="AJ3029" s="9"/>
      <c r="AK3029" s="10"/>
    </row>
    <row r="3030" spans="1:37" x14ac:dyDescent="0.25">
      <c r="A3030" s="11"/>
      <c r="B3030" s="12"/>
      <c r="C3030" s="12"/>
      <c r="D3030" s="12"/>
      <c r="E3030" s="12"/>
      <c r="F3030" s="12"/>
      <c r="G3030" s="12"/>
      <c r="H3030" s="12"/>
      <c r="I3030" s="12"/>
      <c r="J3030" s="13"/>
      <c r="K3030" s="13"/>
      <c r="L3030" s="13"/>
      <c r="M3030" s="13"/>
      <c r="N3030" s="13"/>
      <c r="O3030" s="13"/>
      <c r="P3030" s="13"/>
      <c r="Q3030" s="14"/>
      <c r="R3030" s="14"/>
      <c r="S3030" s="14"/>
      <c r="T3030" s="14"/>
      <c r="U3030" s="14"/>
      <c r="V3030" s="14"/>
      <c r="W3030" s="14"/>
      <c r="X3030" s="14"/>
      <c r="Y3030" s="15">
        <f>ROUND(486.9375,2)</f>
        <v>486.94</v>
      </c>
      <c r="Z3030" s="15"/>
      <c r="AA3030" s="15"/>
      <c r="AB3030" s="15"/>
      <c r="AC3030" s="15"/>
      <c r="AD3030" s="15"/>
      <c r="AE3030" s="15">
        <f>ROUND(0,2)</f>
        <v>0</v>
      </c>
      <c r="AF3030" s="15"/>
      <c r="AG3030" s="15"/>
      <c r="AH3030" s="15"/>
      <c r="AI3030" s="15"/>
      <c r="AJ3030" s="15"/>
      <c r="AK3030" s="16"/>
    </row>
    <row r="3031" spans="1:37" x14ac:dyDescent="0.25">
      <c r="A3031" s="11"/>
      <c r="B3031" s="12"/>
      <c r="C3031" s="12"/>
      <c r="D3031" s="12"/>
      <c r="E3031" s="12"/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  <c r="P3031" s="12"/>
      <c r="Q3031" s="14" t="s">
        <v>97</v>
      </c>
      <c r="R3031" s="14"/>
      <c r="S3031" s="14"/>
      <c r="T3031" s="14"/>
      <c r="U3031" s="14"/>
      <c r="V3031" s="14"/>
      <c r="W3031" s="14"/>
      <c r="X3031" s="14"/>
      <c r="Y3031" s="12"/>
      <c r="Z3031" s="12"/>
      <c r="AA3031" s="12"/>
      <c r="AB3031" s="12"/>
      <c r="AC3031" s="12"/>
      <c r="AD3031" s="12"/>
      <c r="AE3031" s="12"/>
      <c r="AF3031" s="12"/>
      <c r="AG3031" s="12"/>
      <c r="AH3031" s="12"/>
      <c r="AI3031" s="12"/>
      <c r="AJ3031" s="12"/>
      <c r="AK3031" s="24"/>
    </row>
    <row r="3032" spans="1:37" x14ac:dyDescent="0.25">
      <c r="A3032" s="2"/>
      <c r="B3032" s="3"/>
      <c r="C3032" s="3"/>
      <c r="D3032" s="3"/>
      <c r="E3032" s="3"/>
      <c r="F3032" s="3"/>
      <c r="G3032" s="3"/>
      <c r="H3032" s="3"/>
      <c r="I3032" s="4"/>
      <c r="J3032" s="5"/>
      <c r="K3032" s="6"/>
      <c r="L3032" s="6"/>
      <c r="M3032" s="6"/>
      <c r="N3032" s="6"/>
      <c r="O3032" s="6"/>
      <c r="P3032" s="7"/>
      <c r="Q3032" s="2"/>
      <c r="R3032" s="3"/>
      <c r="S3032" s="3"/>
      <c r="T3032" s="3"/>
      <c r="U3032" s="3"/>
      <c r="V3032" s="3"/>
      <c r="W3032" s="3"/>
      <c r="X3032" s="4"/>
      <c r="Y3032" s="8">
        <f>ROUND(486.9375,2)</f>
        <v>486.94</v>
      </c>
      <c r="Z3032" s="9"/>
      <c r="AA3032" s="9"/>
      <c r="AB3032" s="9"/>
      <c r="AC3032" s="9"/>
      <c r="AD3032" s="10"/>
      <c r="AE3032" s="8">
        <f>ROUND(0,2)</f>
        <v>0</v>
      </c>
      <c r="AF3032" s="9"/>
      <c r="AG3032" s="9"/>
      <c r="AH3032" s="9"/>
      <c r="AI3032" s="9"/>
      <c r="AJ3032" s="9"/>
      <c r="AK3032" s="10"/>
    </row>
    <row r="3033" spans="1:37" x14ac:dyDescent="0.25">
      <c r="A3033" s="11"/>
      <c r="B3033" s="12"/>
      <c r="C3033" s="12"/>
      <c r="D3033" s="12"/>
      <c r="E3033" s="12"/>
      <c r="F3033" s="12"/>
      <c r="G3033" s="12"/>
      <c r="H3033" s="12"/>
      <c r="I3033" s="12"/>
      <c r="J3033" s="13"/>
      <c r="K3033" s="13"/>
      <c r="L3033" s="13"/>
      <c r="M3033" s="13"/>
      <c r="N3033" s="13"/>
      <c r="O3033" s="13"/>
      <c r="P3033" s="13"/>
      <c r="Q3033" s="14"/>
      <c r="R3033" s="14"/>
      <c r="S3033" s="14"/>
      <c r="T3033" s="14"/>
      <c r="U3033" s="14"/>
      <c r="V3033" s="14"/>
      <c r="W3033" s="14"/>
      <c r="X3033" s="14"/>
      <c r="Y3033" s="15">
        <f>ROUND(486.9375,2)</f>
        <v>486.94</v>
      </c>
      <c r="Z3033" s="15"/>
      <c r="AA3033" s="15"/>
      <c r="AB3033" s="15"/>
      <c r="AC3033" s="15"/>
      <c r="AD3033" s="15"/>
      <c r="AE3033" s="15">
        <f>ROUND(0,2)</f>
        <v>0</v>
      </c>
      <c r="AF3033" s="15"/>
      <c r="AG3033" s="15"/>
      <c r="AH3033" s="15"/>
      <c r="AI3033" s="15"/>
      <c r="AJ3033" s="15"/>
      <c r="AK3033" s="16"/>
    </row>
    <row r="3034" spans="1:37" x14ac:dyDescent="0.25">
      <c r="A3034" s="20"/>
      <c r="B3034" s="21"/>
      <c r="C3034" s="21"/>
      <c r="D3034" s="21"/>
      <c r="E3034" s="21"/>
      <c r="F3034" s="21"/>
      <c r="G3034" s="21"/>
      <c r="H3034" s="21"/>
      <c r="I3034" s="21"/>
      <c r="J3034" s="23">
        <f>ROUND(16,2)</f>
        <v>16</v>
      </c>
      <c r="K3034" s="23"/>
      <c r="L3034" s="23"/>
      <c r="M3034" s="23"/>
      <c r="N3034" s="23"/>
      <c r="O3034" s="23"/>
      <c r="P3034" s="23"/>
      <c r="Q3034" s="21"/>
      <c r="R3034" s="21"/>
      <c r="S3034" s="21"/>
      <c r="T3034" s="21"/>
      <c r="U3034" s="21"/>
      <c r="V3034" s="21"/>
      <c r="W3034" s="21"/>
      <c r="X3034" s="21"/>
      <c r="Y3034" s="21"/>
      <c r="Z3034" s="21"/>
      <c r="AA3034" s="21"/>
      <c r="AB3034" s="21"/>
      <c r="AC3034" s="21"/>
      <c r="AD3034" s="21"/>
      <c r="AE3034" s="21"/>
      <c r="AF3034" s="21"/>
      <c r="AG3034" s="21"/>
      <c r="AH3034" s="21"/>
      <c r="AI3034" s="21"/>
      <c r="AJ3034" s="21"/>
      <c r="AK3034" s="22"/>
    </row>
    <row r="3035" spans="1:37" x14ac:dyDescent="0.25">
      <c r="A3035" s="11"/>
      <c r="B3035" s="12"/>
      <c r="C3035" s="12"/>
      <c r="D3035" s="12"/>
      <c r="E3035" s="12"/>
      <c r="F3035" s="12"/>
      <c r="G3035" s="12"/>
      <c r="H3035" s="12"/>
      <c r="I3035" s="12"/>
      <c r="J3035" s="12"/>
      <c r="K3035" s="12"/>
      <c r="L3035" s="12"/>
      <c r="M3035" s="12"/>
      <c r="N3035" s="12"/>
      <c r="O3035" s="12"/>
      <c r="P3035" s="12"/>
      <c r="Q3035" s="14" t="s">
        <v>40</v>
      </c>
      <c r="R3035" s="14"/>
      <c r="S3035" s="14"/>
      <c r="T3035" s="14"/>
      <c r="U3035" s="14"/>
      <c r="V3035" s="14"/>
      <c r="W3035" s="14"/>
      <c r="X3035" s="14"/>
      <c r="Y3035" s="12"/>
      <c r="Z3035" s="12"/>
      <c r="AA3035" s="12"/>
      <c r="AB3035" s="12"/>
      <c r="AC3035" s="12"/>
      <c r="AD3035" s="12"/>
      <c r="AE3035" s="12"/>
      <c r="AF3035" s="12"/>
      <c r="AG3035" s="12"/>
      <c r="AH3035" s="12"/>
      <c r="AI3035" s="12"/>
      <c r="AJ3035" s="12"/>
      <c r="AK3035" s="24"/>
    </row>
    <row r="3036" spans="1:37" x14ac:dyDescent="0.25">
      <c r="A3036" s="2"/>
      <c r="B3036" s="3"/>
      <c r="C3036" s="3"/>
      <c r="D3036" s="3"/>
      <c r="E3036" s="3"/>
      <c r="F3036" s="3"/>
      <c r="G3036" s="3"/>
      <c r="H3036" s="3"/>
      <c r="I3036" s="4"/>
      <c r="J3036" s="5"/>
      <c r="K3036" s="6"/>
      <c r="L3036" s="6"/>
      <c r="M3036" s="6"/>
      <c r="N3036" s="6"/>
      <c r="O3036" s="6"/>
      <c r="P3036" s="7"/>
      <c r="Q3036" s="2"/>
      <c r="R3036" s="3"/>
      <c r="S3036" s="3"/>
      <c r="T3036" s="3"/>
      <c r="U3036" s="3"/>
      <c r="V3036" s="3"/>
      <c r="W3036" s="3"/>
      <c r="X3036" s="4"/>
      <c r="Y3036" s="8">
        <f>ROUND(588,2)</f>
        <v>588</v>
      </c>
      <c r="Z3036" s="9"/>
      <c r="AA3036" s="9"/>
      <c r="AB3036" s="9"/>
      <c r="AC3036" s="9"/>
      <c r="AD3036" s="10"/>
      <c r="AE3036" s="8">
        <f>ROUND(0,2)</f>
        <v>0</v>
      </c>
      <c r="AF3036" s="9"/>
      <c r="AG3036" s="9"/>
      <c r="AH3036" s="9"/>
      <c r="AI3036" s="9"/>
      <c r="AJ3036" s="9"/>
      <c r="AK3036" s="10"/>
    </row>
    <row r="3037" spans="1:37" x14ac:dyDescent="0.25">
      <c r="A3037" s="11"/>
      <c r="B3037" s="12"/>
      <c r="C3037" s="12"/>
      <c r="D3037" s="12"/>
      <c r="E3037" s="12"/>
      <c r="F3037" s="12"/>
      <c r="G3037" s="12"/>
      <c r="H3037" s="12"/>
      <c r="I3037" s="12"/>
      <c r="J3037" s="13"/>
      <c r="K3037" s="13"/>
      <c r="L3037" s="13"/>
      <c r="M3037" s="13"/>
      <c r="N3037" s="13"/>
      <c r="O3037" s="13"/>
      <c r="P3037" s="13"/>
      <c r="Q3037" s="14"/>
      <c r="R3037" s="14"/>
      <c r="S3037" s="14"/>
      <c r="T3037" s="14"/>
      <c r="U3037" s="14"/>
      <c r="V3037" s="14"/>
      <c r="W3037" s="14"/>
      <c r="X3037" s="14"/>
      <c r="Y3037" s="15">
        <f>ROUND(588,2)</f>
        <v>588</v>
      </c>
      <c r="Z3037" s="15"/>
      <c r="AA3037" s="15"/>
      <c r="AB3037" s="15"/>
      <c r="AC3037" s="15"/>
      <c r="AD3037" s="15"/>
      <c r="AE3037" s="15">
        <f>ROUND(0,2)</f>
        <v>0</v>
      </c>
      <c r="AF3037" s="15"/>
      <c r="AG3037" s="15"/>
      <c r="AH3037" s="15"/>
      <c r="AI3037" s="15"/>
      <c r="AJ3037" s="15"/>
      <c r="AK3037" s="16"/>
    </row>
    <row r="3038" spans="1:37" x14ac:dyDescent="0.25">
      <c r="A3038" s="20"/>
      <c r="B3038" s="21"/>
      <c r="C3038" s="21"/>
      <c r="D3038" s="21"/>
      <c r="E3038" s="21"/>
      <c r="F3038" s="21"/>
      <c r="G3038" s="21"/>
      <c r="H3038" s="21"/>
      <c r="I3038" s="21"/>
      <c r="J3038" s="23">
        <f>ROUND(16.25,2)</f>
        <v>16.25</v>
      </c>
      <c r="K3038" s="23"/>
      <c r="L3038" s="23"/>
      <c r="M3038" s="23"/>
      <c r="N3038" s="23"/>
      <c r="O3038" s="23"/>
      <c r="P3038" s="23"/>
      <c r="Q3038" s="21"/>
      <c r="R3038" s="21"/>
      <c r="S3038" s="21"/>
      <c r="T3038" s="21"/>
      <c r="U3038" s="21"/>
      <c r="V3038" s="21"/>
      <c r="W3038" s="21"/>
      <c r="X3038" s="21"/>
      <c r="Y3038" s="21"/>
      <c r="Z3038" s="21"/>
      <c r="AA3038" s="21"/>
      <c r="AB3038" s="21"/>
      <c r="AC3038" s="21"/>
      <c r="AD3038" s="21"/>
      <c r="AE3038" s="21"/>
      <c r="AF3038" s="21"/>
      <c r="AG3038" s="21"/>
      <c r="AH3038" s="21"/>
      <c r="AI3038" s="21"/>
      <c r="AJ3038" s="21"/>
      <c r="AK3038" s="22"/>
    </row>
    <row r="3039" spans="1:37" x14ac:dyDescent="0.25">
      <c r="A3039" s="11"/>
      <c r="B3039" s="12"/>
      <c r="C3039" s="12"/>
      <c r="D3039" s="12"/>
      <c r="E3039" s="12"/>
      <c r="F3039" s="12"/>
      <c r="G3039" s="12"/>
      <c r="H3039" s="12"/>
      <c r="I3039" s="12"/>
      <c r="J3039" s="12"/>
      <c r="K3039" s="12"/>
      <c r="L3039" s="12"/>
      <c r="M3039" s="12"/>
      <c r="N3039" s="12"/>
      <c r="O3039" s="12"/>
      <c r="P3039" s="12"/>
      <c r="Q3039" s="14" t="s">
        <v>96</v>
      </c>
      <c r="R3039" s="14"/>
      <c r="S3039" s="14"/>
      <c r="T3039" s="14"/>
      <c r="U3039" s="14"/>
      <c r="V3039" s="14"/>
      <c r="W3039" s="14"/>
      <c r="X3039" s="14"/>
      <c r="Y3039" s="12"/>
      <c r="Z3039" s="12"/>
      <c r="AA3039" s="12"/>
      <c r="AB3039" s="12"/>
      <c r="AC3039" s="12"/>
      <c r="AD3039" s="12"/>
      <c r="AE3039" s="12"/>
      <c r="AF3039" s="12"/>
      <c r="AG3039" s="12"/>
      <c r="AH3039" s="12"/>
      <c r="AI3039" s="12"/>
      <c r="AJ3039" s="12"/>
      <c r="AK3039" s="24"/>
    </row>
    <row r="3040" spans="1:37" x14ac:dyDescent="0.25">
      <c r="A3040" s="2"/>
      <c r="B3040" s="3"/>
      <c r="C3040" s="3"/>
      <c r="D3040" s="3"/>
      <c r="E3040" s="3"/>
      <c r="F3040" s="3"/>
      <c r="G3040" s="3"/>
      <c r="H3040" s="3"/>
      <c r="I3040" s="4"/>
      <c r="J3040" s="5"/>
      <c r="K3040" s="6"/>
      <c r="L3040" s="6"/>
      <c r="M3040" s="6"/>
      <c r="N3040" s="6"/>
      <c r="O3040" s="6"/>
      <c r="P3040" s="7"/>
      <c r="Q3040" s="2"/>
      <c r="R3040" s="3"/>
      <c r="S3040" s="3"/>
      <c r="T3040" s="3"/>
      <c r="U3040" s="3"/>
      <c r="V3040" s="3"/>
      <c r="W3040" s="3"/>
      <c r="X3040" s="4"/>
      <c r="Y3040" s="8">
        <f>ROUND(579.88125,2)</f>
        <v>579.88</v>
      </c>
      <c r="Z3040" s="9"/>
      <c r="AA3040" s="9"/>
      <c r="AB3040" s="9"/>
      <c r="AC3040" s="9"/>
      <c r="AD3040" s="10"/>
      <c r="AE3040" s="8">
        <f>ROUND(0,2)</f>
        <v>0</v>
      </c>
      <c r="AF3040" s="9"/>
      <c r="AG3040" s="9"/>
      <c r="AH3040" s="9"/>
      <c r="AI3040" s="9"/>
      <c r="AJ3040" s="9"/>
      <c r="AK3040" s="10"/>
    </row>
    <row r="3041" spans="1:37" x14ac:dyDescent="0.25">
      <c r="A3041" s="11"/>
      <c r="B3041" s="12"/>
      <c r="C3041" s="12"/>
      <c r="D3041" s="12"/>
      <c r="E3041" s="12"/>
      <c r="F3041" s="12"/>
      <c r="G3041" s="12"/>
      <c r="H3041" s="12"/>
      <c r="I3041" s="12"/>
      <c r="J3041" s="13"/>
      <c r="K3041" s="13"/>
      <c r="L3041" s="13"/>
      <c r="M3041" s="13"/>
      <c r="N3041" s="13"/>
      <c r="O3041" s="13"/>
      <c r="P3041" s="13"/>
      <c r="Q3041" s="14"/>
      <c r="R3041" s="14"/>
      <c r="S3041" s="14"/>
      <c r="T3041" s="14"/>
      <c r="U3041" s="14"/>
      <c r="V3041" s="14"/>
      <c r="W3041" s="14"/>
      <c r="X3041" s="14"/>
      <c r="Y3041" s="15">
        <f>ROUND(579.88125,2)</f>
        <v>579.88</v>
      </c>
      <c r="Z3041" s="15"/>
      <c r="AA3041" s="15"/>
      <c r="AB3041" s="15"/>
      <c r="AC3041" s="15"/>
      <c r="AD3041" s="15"/>
      <c r="AE3041" s="15">
        <f>ROUND(0,2)</f>
        <v>0</v>
      </c>
      <c r="AF3041" s="15"/>
      <c r="AG3041" s="15"/>
      <c r="AH3041" s="15"/>
      <c r="AI3041" s="15"/>
      <c r="AJ3041" s="15"/>
      <c r="AK3041" s="16"/>
    </row>
    <row r="3042" spans="1:37" x14ac:dyDescent="0.25">
      <c r="A3042" s="20"/>
      <c r="B3042" s="21"/>
      <c r="C3042" s="21"/>
      <c r="D3042" s="21"/>
      <c r="E3042" s="21"/>
      <c r="F3042" s="21"/>
      <c r="G3042" s="21"/>
      <c r="H3042" s="21"/>
      <c r="I3042" s="21"/>
      <c r="J3042" s="23">
        <f>ROUND(16.5,2)</f>
        <v>16.5</v>
      </c>
      <c r="K3042" s="23"/>
      <c r="L3042" s="23"/>
      <c r="M3042" s="23"/>
      <c r="N3042" s="23"/>
      <c r="O3042" s="23"/>
      <c r="P3042" s="23"/>
      <c r="Q3042" s="21"/>
      <c r="R3042" s="21"/>
      <c r="S3042" s="21"/>
      <c r="T3042" s="21"/>
      <c r="U3042" s="21"/>
      <c r="V3042" s="21"/>
      <c r="W3042" s="21"/>
      <c r="X3042" s="21"/>
      <c r="Y3042" s="21"/>
      <c r="Z3042" s="21"/>
      <c r="AA3042" s="21"/>
      <c r="AB3042" s="21"/>
      <c r="AC3042" s="21"/>
      <c r="AD3042" s="21"/>
      <c r="AE3042" s="21"/>
      <c r="AF3042" s="21"/>
      <c r="AG3042" s="21"/>
      <c r="AH3042" s="21"/>
      <c r="AI3042" s="21"/>
      <c r="AJ3042" s="21"/>
      <c r="AK3042" s="22"/>
    </row>
    <row r="3043" spans="1:37" x14ac:dyDescent="0.25">
      <c r="A3043" s="11"/>
      <c r="B3043" s="12"/>
      <c r="C3043" s="12"/>
      <c r="D3043" s="12"/>
      <c r="E3043" s="12"/>
      <c r="F3043" s="12"/>
      <c r="G3043" s="12"/>
      <c r="H3043" s="12"/>
      <c r="I3043" s="12"/>
      <c r="J3043" s="12"/>
      <c r="K3043" s="12"/>
      <c r="L3043" s="12"/>
      <c r="M3043" s="12"/>
      <c r="N3043" s="12"/>
      <c r="O3043" s="12"/>
      <c r="P3043" s="12"/>
      <c r="Q3043" s="14" t="s">
        <v>47</v>
      </c>
      <c r="R3043" s="14"/>
      <c r="S3043" s="14"/>
      <c r="T3043" s="14"/>
      <c r="U3043" s="14"/>
      <c r="V3043" s="14"/>
      <c r="W3043" s="14"/>
      <c r="X3043" s="14"/>
      <c r="Y3043" s="12"/>
      <c r="Z3043" s="12"/>
      <c r="AA3043" s="12"/>
      <c r="AB3043" s="12"/>
      <c r="AC3043" s="12"/>
      <c r="AD3043" s="12"/>
      <c r="AE3043" s="12"/>
      <c r="AF3043" s="12"/>
      <c r="AG3043" s="12"/>
      <c r="AH3043" s="12"/>
      <c r="AI3043" s="12"/>
      <c r="AJ3043" s="12"/>
      <c r="AK3043" s="24"/>
    </row>
    <row r="3044" spans="1:37" x14ac:dyDescent="0.25">
      <c r="A3044" s="2"/>
      <c r="B3044" s="3"/>
      <c r="C3044" s="3"/>
      <c r="D3044" s="3"/>
      <c r="E3044" s="3"/>
      <c r="F3044" s="3"/>
      <c r="G3044" s="3"/>
      <c r="H3044" s="3"/>
      <c r="I3044" s="4"/>
      <c r="J3044" s="5"/>
      <c r="K3044" s="6"/>
      <c r="L3044" s="6"/>
      <c r="M3044" s="6"/>
      <c r="N3044" s="6"/>
      <c r="O3044" s="6"/>
      <c r="P3044" s="7"/>
      <c r="Q3044" s="2"/>
      <c r="R3044" s="3"/>
      <c r="S3044" s="3"/>
      <c r="T3044" s="3"/>
      <c r="U3044" s="3"/>
      <c r="V3044" s="3"/>
      <c r="W3044" s="3"/>
      <c r="X3044" s="4"/>
      <c r="Y3044" s="8">
        <f>ROUND(588.8025,2)</f>
        <v>588.79999999999995</v>
      </c>
      <c r="Z3044" s="9"/>
      <c r="AA3044" s="9"/>
      <c r="AB3044" s="9"/>
      <c r="AC3044" s="9"/>
      <c r="AD3044" s="10"/>
      <c r="AE3044" s="8">
        <f>ROUND(0,2)</f>
        <v>0</v>
      </c>
      <c r="AF3044" s="9"/>
      <c r="AG3044" s="9"/>
      <c r="AH3044" s="9"/>
      <c r="AI3044" s="9"/>
      <c r="AJ3044" s="9"/>
      <c r="AK3044" s="10"/>
    </row>
    <row r="3045" spans="1:37" x14ac:dyDescent="0.25">
      <c r="A3045" s="11"/>
      <c r="B3045" s="12"/>
      <c r="C3045" s="12"/>
      <c r="D3045" s="12"/>
      <c r="E3045" s="12"/>
      <c r="F3045" s="12"/>
      <c r="G3045" s="12"/>
      <c r="H3045" s="12"/>
      <c r="I3045" s="12"/>
      <c r="J3045" s="13"/>
      <c r="K3045" s="13"/>
      <c r="L3045" s="13"/>
      <c r="M3045" s="13"/>
      <c r="N3045" s="13"/>
      <c r="O3045" s="13"/>
      <c r="P3045" s="13"/>
      <c r="Q3045" s="14"/>
      <c r="R3045" s="14"/>
      <c r="S3045" s="14"/>
      <c r="T3045" s="14"/>
      <c r="U3045" s="14"/>
      <c r="V3045" s="14"/>
      <c r="W3045" s="14"/>
      <c r="X3045" s="14"/>
      <c r="Y3045" s="15">
        <f>ROUND(588.8025,2)</f>
        <v>588.79999999999995</v>
      </c>
      <c r="Z3045" s="15"/>
      <c r="AA3045" s="15"/>
      <c r="AB3045" s="15"/>
      <c r="AC3045" s="15"/>
      <c r="AD3045" s="15"/>
      <c r="AE3045" s="15">
        <f>ROUND(0,2)</f>
        <v>0</v>
      </c>
      <c r="AF3045" s="15"/>
      <c r="AG3045" s="15"/>
      <c r="AH3045" s="15"/>
      <c r="AI3045" s="15"/>
      <c r="AJ3045" s="15"/>
      <c r="AK3045" s="16"/>
    </row>
    <row r="3046" spans="1:37" x14ac:dyDescent="0.25">
      <c r="A3046" s="20" t="s">
        <v>107</v>
      </c>
      <c r="B3046" s="21"/>
      <c r="C3046" s="21"/>
      <c r="D3046" s="21"/>
      <c r="E3046" s="21"/>
      <c r="F3046" s="21"/>
      <c r="G3046" s="21"/>
      <c r="H3046" s="21"/>
      <c r="I3046" s="21"/>
      <c r="J3046" s="21"/>
      <c r="K3046" s="21"/>
      <c r="L3046" s="21"/>
      <c r="M3046" s="21"/>
      <c r="N3046" s="21"/>
      <c r="O3046" s="21"/>
      <c r="P3046" s="21"/>
      <c r="Q3046" s="21"/>
      <c r="R3046" s="21"/>
      <c r="S3046" s="21"/>
      <c r="T3046" s="21"/>
      <c r="U3046" s="21"/>
      <c r="V3046" s="21"/>
      <c r="W3046" s="21"/>
      <c r="X3046" s="21"/>
      <c r="Y3046" s="21"/>
      <c r="Z3046" s="21"/>
      <c r="AA3046" s="21"/>
      <c r="AB3046" s="21"/>
      <c r="AC3046" s="21"/>
      <c r="AD3046" s="21"/>
      <c r="AE3046" s="21"/>
      <c r="AF3046" s="21"/>
      <c r="AG3046" s="21"/>
      <c r="AH3046" s="21"/>
      <c r="AI3046" s="21"/>
      <c r="AJ3046" s="21"/>
      <c r="AK3046" s="22"/>
    </row>
    <row r="3047" spans="1:37" x14ac:dyDescent="0.25">
      <c r="A3047" s="20"/>
      <c r="B3047" s="21"/>
      <c r="C3047" s="21"/>
      <c r="D3047" s="21"/>
      <c r="E3047" s="21"/>
      <c r="F3047" s="21"/>
      <c r="G3047" s="21"/>
      <c r="H3047" s="21"/>
      <c r="I3047" s="21"/>
      <c r="J3047" s="23">
        <f>ROUND(38,2)</f>
        <v>38</v>
      </c>
      <c r="K3047" s="23"/>
      <c r="L3047" s="23"/>
      <c r="M3047" s="23"/>
      <c r="N3047" s="23"/>
      <c r="O3047" s="23"/>
      <c r="P3047" s="23"/>
      <c r="Q3047" s="21"/>
      <c r="R3047" s="21"/>
      <c r="S3047" s="21"/>
      <c r="T3047" s="21"/>
      <c r="U3047" s="21"/>
      <c r="V3047" s="21"/>
      <c r="W3047" s="21"/>
      <c r="X3047" s="21"/>
      <c r="Y3047" s="21"/>
      <c r="Z3047" s="21"/>
      <c r="AA3047" s="21"/>
      <c r="AB3047" s="21"/>
      <c r="AC3047" s="21"/>
      <c r="AD3047" s="21"/>
      <c r="AE3047" s="21"/>
      <c r="AF3047" s="21"/>
      <c r="AG3047" s="21"/>
      <c r="AH3047" s="21"/>
      <c r="AI3047" s="21"/>
      <c r="AJ3047" s="21"/>
      <c r="AK3047" s="22"/>
    </row>
    <row r="3048" spans="1:37" x14ac:dyDescent="0.25">
      <c r="A3048" s="11"/>
      <c r="B3048" s="12"/>
      <c r="C3048" s="12"/>
      <c r="D3048" s="12"/>
      <c r="E3048" s="12"/>
      <c r="F3048" s="12"/>
      <c r="G3048" s="12"/>
      <c r="H3048" s="12"/>
      <c r="I3048" s="12"/>
      <c r="J3048" s="12"/>
      <c r="K3048" s="12"/>
      <c r="L3048" s="12"/>
      <c r="M3048" s="12"/>
      <c r="N3048" s="12"/>
      <c r="O3048" s="12"/>
      <c r="P3048" s="12"/>
      <c r="Q3048" s="14" t="s">
        <v>83</v>
      </c>
      <c r="R3048" s="14"/>
      <c r="S3048" s="14"/>
      <c r="T3048" s="14"/>
      <c r="U3048" s="14"/>
      <c r="V3048" s="14"/>
      <c r="W3048" s="14"/>
      <c r="X3048" s="14"/>
      <c r="Y3048" s="12"/>
      <c r="Z3048" s="12"/>
      <c r="AA3048" s="12"/>
      <c r="AB3048" s="12"/>
      <c r="AC3048" s="12"/>
      <c r="AD3048" s="12"/>
      <c r="AE3048" s="12"/>
      <c r="AF3048" s="12"/>
      <c r="AG3048" s="12"/>
      <c r="AH3048" s="12"/>
      <c r="AI3048" s="12"/>
      <c r="AJ3048" s="12"/>
      <c r="AK3048" s="24"/>
    </row>
    <row r="3049" spans="1:37" x14ac:dyDescent="0.25">
      <c r="A3049" s="2"/>
      <c r="B3049" s="3"/>
      <c r="C3049" s="3"/>
      <c r="D3049" s="3"/>
      <c r="E3049" s="3"/>
      <c r="F3049" s="3"/>
      <c r="G3049" s="3"/>
      <c r="H3049" s="3"/>
      <c r="I3049" s="4"/>
      <c r="J3049" s="5"/>
      <c r="K3049" s="6"/>
      <c r="L3049" s="6"/>
      <c r="M3049" s="6"/>
      <c r="N3049" s="6"/>
      <c r="O3049" s="6"/>
      <c r="P3049" s="7"/>
      <c r="Q3049" s="2"/>
      <c r="R3049" s="3"/>
      <c r="S3049" s="3"/>
      <c r="T3049" s="3"/>
      <c r="U3049" s="3"/>
      <c r="V3049" s="3"/>
      <c r="W3049" s="3"/>
      <c r="X3049" s="4"/>
      <c r="Y3049" s="8">
        <f>ROUND(984.96,2)</f>
        <v>984.96</v>
      </c>
      <c r="Z3049" s="9"/>
      <c r="AA3049" s="9"/>
      <c r="AB3049" s="9"/>
      <c r="AC3049" s="9"/>
      <c r="AD3049" s="10"/>
      <c r="AE3049" s="8">
        <f>ROUND(0,2)</f>
        <v>0</v>
      </c>
      <c r="AF3049" s="9"/>
      <c r="AG3049" s="9"/>
      <c r="AH3049" s="9"/>
      <c r="AI3049" s="9"/>
      <c r="AJ3049" s="9"/>
      <c r="AK3049" s="10"/>
    </row>
    <row r="3050" spans="1:37" x14ac:dyDescent="0.25">
      <c r="A3050" s="11"/>
      <c r="B3050" s="12"/>
      <c r="C3050" s="12"/>
      <c r="D3050" s="12"/>
      <c r="E3050" s="12"/>
      <c r="F3050" s="12"/>
      <c r="G3050" s="12"/>
      <c r="H3050" s="12"/>
      <c r="I3050" s="12"/>
      <c r="J3050" s="13"/>
      <c r="K3050" s="13"/>
      <c r="L3050" s="13"/>
      <c r="M3050" s="13"/>
      <c r="N3050" s="13"/>
      <c r="O3050" s="13"/>
      <c r="P3050" s="13"/>
      <c r="Q3050" s="14"/>
      <c r="R3050" s="14"/>
      <c r="S3050" s="14"/>
      <c r="T3050" s="14"/>
      <c r="U3050" s="14"/>
      <c r="V3050" s="14"/>
      <c r="W3050" s="14"/>
      <c r="X3050" s="14"/>
      <c r="Y3050" s="15">
        <f>ROUND(984.96,2)</f>
        <v>984.96</v>
      </c>
      <c r="Z3050" s="15"/>
      <c r="AA3050" s="15"/>
      <c r="AB3050" s="15"/>
      <c r="AC3050" s="15"/>
      <c r="AD3050" s="15"/>
      <c r="AE3050" s="15">
        <f>ROUND(0,2)</f>
        <v>0</v>
      </c>
      <c r="AF3050" s="15"/>
      <c r="AG3050" s="15"/>
      <c r="AH3050" s="15"/>
      <c r="AI3050" s="15"/>
      <c r="AJ3050" s="15"/>
      <c r="AK3050" s="16"/>
    </row>
    <row r="3051" spans="1:37" x14ac:dyDescent="0.25">
      <c r="A3051" s="20"/>
      <c r="B3051" s="21"/>
      <c r="C3051" s="21"/>
      <c r="D3051" s="21"/>
      <c r="E3051" s="21"/>
      <c r="F3051" s="21"/>
      <c r="G3051" s="21"/>
      <c r="H3051" s="21"/>
      <c r="I3051" s="21"/>
      <c r="J3051" s="23">
        <f>ROUND(38.25,2)</f>
        <v>38.25</v>
      </c>
      <c r="K3051" s="23"/>
      <c r="L3051" s="23"/>
      <c r="M3051" s="23"/>
      <c r="N3051" s="23"/>
      <c r="O3051" s="23"/>
      <c r="P3051" s="23"/>
      <c r="Q3051" s="21"/>
      <c r="R3051" s="21"/>
      <c r="S3051" s="21"/>
      <c r="T3051" s="21"/>
      <c r="U3051" s="21"/>
      <c r="V3051" s="21"/>
      <c r="W3051" s="21"/>
      <c r="X3051" s="21"/>
      <c r="Y3051" s="21"/>
      <c r="Z3051" s="21"/>
      <c r="AA3051" s="21"/>
      <c r="AB3051" s="21"/>
      <c r="AC3051" s="21"/>
      <c r="AD3051" s="21"/>
      <c r="AE3051" s="21"/>
      <c r="AF3051" s="21"/>
      <c r="AG3051" s="21"/>
      <c r="AH3051" s="21"/>
      <c r="AI3051" s="21"/>
      <c r="AJ3051" s="21"/>
      <c r="AK3051" s="22"/>
    </row>
    <row r="3052" spans="1:37" x14ac:dyDescent="0.25">
      <c r="A3052" s="11"/>
      <c r="B3052" s="12"/>
      <c r="C3052" s="12"/>
      <c r="D3052" s="12"/>
      <c r="E3052" s="12"/>
      <c r="F3052" s="12"/>
      <c r="G3052" s="12"/>
      <c r="H3052" s="12"/>
      <c r="I3052" s="12"/>
      <c r="J3052" s="12"/>
      <c r="K3052" s="12"/>
      <c r="L3052" s="12"/>
      <c r="M3052" s="12"/>
      <c r="N3052" s="12"/>
      <c r="O3052" s="12"/>
      <c r="P3052" s="12"/>
      <c r="Q3052" s="14" t="s">
        <v>54</v>
      </c>
      <c r="R3052" s="14"/>
      <c r="S3052" s="14"/>
      <c r="T3052" s="14"/>
      <c r="U3052" s="14"/>
      <c r="V3052" s="14"/>
      <c r="W3052" s="14"/>
      <c r="X3052" s="14"/>
      <c r="Y3052" s="12"/>
      <c r="Z3052" s="12"/>
      <c r="AA3052" s="12"/>
      <c r="AB3052" s="12"/>
      <c r="AC3052" s="12"/>
      <c r="AD3052" s="12"/>
      <c r="AE3052" s="12"/>
      <c r="AF3052" s="12"/>
      <c r="AG3052" s="12"/>
      <c r="AH3052" s="12"/>
      <c r="AI3052" s="12"/>
      <c r="AJ3052" s="12"/>
      <c r="AK3052" s="24"/>
    </row>
    <row r="3053" spans="1:37" x14ac:dyDescent="0.25">
      <c r="A3053" s="2"/>
      <c r="B3053" s="3"/>
      <c r="C3053" s="3"/>
      <c r="D3053" s="3"/>
      <c r="E3053" s="3"/>
      <c r="F3053" s="3"/>
      <c r="G3053" s="3"/>
      <c r="H3053" s="3"/>
      <c r="I3053" s="4"/>
      <c r="J3053" s="5"/>
      <c r="K3053" s="6"/>
      <c r="L3053" s="6"/>
      <c r="M3053" s="6"/>
      <c r="N3053" s="6"/>
      <c r="O3053" s="6"/>
      <c r="P3053" s="7"/>
      <c r="Q3053" s="2"/>
      <c r="R3053" s="3"/>
      <c r="S3053" s="3"/>
      <c r="T3053" s="3"/>
      <c r="U3053" s="3"/>
      <c r="V3053" s="3"/>
      <c r="W3053" s="3"/>
      <c r="X3053" s="4"/>
      <c r="Y3053" s="8">
        <f>ROUND(964.2825,2)</f>
        <v>964.28</v>
      </c>
      <c r="Z3053" s="9"/>
      <c r="AA3053" s="9"/>
      <c r="AB3053" s="9"/>
      <c r="AC3053" s="9"/>
      <c r="AD3053" s="10"/>
      <c r="AE3053" s="8">
        <f>ROUND(0,2)</f>
        <v>0</v>
      </c>
      <c r="AF3053" s="9"/>
      <c r="AG3053" s="9"/>
      <c r="AH3053" s="9"/>
      <c r="AI3053" s="9"/>
      <c r="AJ3053" s="9"/>
      <c r="AK3053" s="10"/>
    </row>
    <row r="3054" spans="1:37" x14ac:dyDescent="0.25">
      <c r="A3054" s="11"/>
      <c r="B3054" s="12"/>
      <c r="C3054" s="12"/>
      <c r="D3054" s="12"/>
      <c r="E3054" s="12"/>
      <c r="F3054" s="12"/>
      <c r="G3054" s="12"/>
      <c r="H3054" s="12"/>
      <c r="I3054" s="12"/>
      <c r="J3054" s="13"/>
      <c r="K3054" s="13"/>
      <c r="L3054" s="13"/>
      <c r="M3054" s="13"/>
      <c r="N3054" s="13"/>
      <c r="O3054" s="13"/>
      <c r="P3054" s="13"/>
      <c r="Q3054" s="14"/>
      <c r="R3054" s="14"/>
      <c r="S3054" s="14"/>
      <c r="T3054" s="14"/>
      <c r="U3054" s="14"/>
      <c r="V3054" s="14"/>
      <c r="W3054" s="14"/>
      <c r="X3054" s="14"/>
      <c r="Y3054" s="15">
        <f>ROUND(964.2825,2)</f>
        <v>964.28</v>
      </c>
      <c r="Z3054" s="15"/>
      <c r="AA3054" s="15"/>
      <c r="AB3054" s="15"/>
      <c r="AC3054" s="15"/>
      <c r="AD3054" s="15"/>
      <c r="AE3054" s="15">
        <f>ROUND(0,2)</f>
        <v>0</v>
      </c>
      <c r="AF3054" s="15"/>
      <c r="AG3054" s="15"/>
      <c r="AH3054" s="15"/>
      <c r="AI3054" s="15"/>
      <c r="AJ3054" s="15"/>
      <c r="AK3054" s="16"/>
    </row>
    <row r="3055" spans="1:37" x14ac:dyDescent="0.25">
      <c r="A3055" s="20"/>
      <c r="B3055" s="21"/>
      <c r="C3055" s="21"/>
      <c r="D3055" s="21"/>
      <c r="E3055" s="21"/>
      <c r="F3055" s="21"/>
      <c r="G3055" s="21"/>
      <c r="H3055" s="21"/>
      <c r="I3055" s="21"/>
      <c r="J3055" s="23">
        <f>ROUND(46.25,2)</f>
        <v>46.25</v>
      </c>
      <c r="K3055" s="23"/>
      <c r="L3055" s="23"/>
      <c r="M3055" s="23"/>
      <c r="N3055" s="23"/>
      <c r="O3055" s="23"/>
      <c r="P3055" s="23"/>
      <c r="Q3055" s="21"/>
      <c r="R3055" s="21"/>
      <c r="S3055" s="21"/>
      <c r="T3055" s="21"/>
      <c r="U3055" s="21"/>
      <c r="V3055" s="21"/>
      <c r="W3055" s="21"/>
      <c r="X3055" s="21"/>
      <c r="Y3055" s="21"/>
      <c r="Z3055" s="21"/>
      <c r="AA3055" s="21"/>
      <c r="AB3055" s="21"/>
      <c r="AC3055" s="21"/>
      <c r="AD3055" s="21"/>
      <c r="AE3055" s="21"/>
      <c r="AF3055" s="21"/>
      <c r="AG3055" s="21"/>
      <c r="AH3055" s="21"/>
      <c r="AI3055" s="21"/>
      <c r="AJ3055" s="21"/>
      <c r="AK3055" s="22"/>
    </row>
    <row r="3056" spans="1:37" x14ac:dyDescent="0.25">
      <c r="A3056" s="11"/>
      <c r="B3056" s="12"/>
      <c r="C3056" s="12"/>
      <c r="D3056" s="12"/>
      <c r="E3056" s="12"/>
      <c r="F3056" s="12"/>
      <c r="G3056" s="12"/>
      <c r="H3056" s="12"/>
      <c r="I3056" s="12"/>
      <c r="J3056" s="12"/>
      <c r="K3056" s="12"/>
      <c r="L3056" s="12"/>
      <c r="M3056" s="12"/>
      <c r="N3056" s="12"/>
      <c r="O3056" s="12"/>
      <c r="P3056" s="12"/>
      <c r="Q3056" s="14" t="s">
        <v>35</v>
      </c>
      <c r="R3056" s="14"/>
      <c r="S3056" s="14"/>
      <c r="T3056" s="14"/>
      <c r="U3056" s="14"/>
      <c r="V3056" s="14"/>
      <c r="W3056" s="14"/>
      <c r="X3056" s="14"/>
      <c r="Y3056" s="12"/>
      <c r="Z3056" s="12"/>
      <c r="AA3056" s="12"/>
      <c r="AB3056" s="12"/>
      <c r="AC3056" s="12"/>
      <c r="AD3056" s="12"/>
      <c r="AE3056" s="12"/>
      <c r="AF3056" s="12"/>
      <c r="AG3056" s="12"/>
      <c r="AH3056" s="12"/>
      <c r="AI3056" s="12"/>
      <c r="AJ3056" s="12"/>
      <c r="AK3056" s="24"/>
    </row>
    <row r="3057" spans="1:37" x14ac:dyDescent="0.25">
      <c r="A3057" s="2"/>
      <c r="B3057" s="3"/>
      <c r="C3057" s="3"/>
      <c r="D3057" s="3"/>
      <c r="E3057" s="3"/>
      <c r="F3057" s="3"/>
      <c r="G3057" s="3"/>
      <c r="H3057" s="3"/>
      <c r="I3057" s="4"/>
      <c r="J3057" s="5"/>
      <c r="K3057" s="6"/>
      <c r="L3057" s="6"/>
      <c r="M3057" s="6"/>
      <c r="N3057" s="6"/>
      <c r="O3057" s="6"/>
      <c r="P3057" s="7"/>
      <c r="Q3057" s="2"/>
      <c r="R3057" s="3"/>
      <c r="S3057" s="3"/>
      <c r="T3057" s="3"/>
      <c r="U3057" s="3"/>
      <c r="V3057" s="3"/>
      <c r="W3057" s="3"/>
      <c r="X3057" s="4"/>
      <c r="Y3057" s="8">
        <f>ROUND(1174.63125,2)</f>
        <v>1174.6300000000001</v>
      </c>
      <c r="Z3057" s="9"/>
      <c r="AA3057" s="9"/>
      <c r="AB3057" s="9"/>
      <c r="AC3057" s="9"/>
      <c r="AD3057" s="10"/>
      <c r="AE3057" s="8">
        <f>ROUND(0,2)</f>
        <v>0</v>
      </c>
      <c r="AF3057" s="9"/>
      <c r="AG3057" s="9"/>
      <c r="AH3057" s="9"/>
      <c r="AI3057" s="9"/>
      <c r="AJ3057" s="9"/>
      <c r="AK3057" s="10"/>
    </row>
    <row r="3058" spans="1:37" x14ac:dyDescent="0.25">
      <c r="A3058" s="11"/>
      <c r="B3058" s="12"/>
      <c r="C3058" s="12"/>
      <c r="D3058" s="12"/>
      <c r="E3058" s="12"/>
      <c r="F3058" s="12"/>
      <c r="G3058" s="12"/>
      <c r="H3058" s="12"/>
      <c r="I3058" s="12"/>
      <c r="J3058" s="13"/>
      <c r="K3058" s="13"/>
      <c r="L3058" s="13"/>
      <c r="M3058" s="13"/>
      <c r="N3058" s="13"/>
      <c r="O3058" s="13"/>
      <c r="P3058" s="13"/>
      <c r="Q3058" s="14"/>
      <c r="R3058" s="14"/>
      <c r="S3058" s="14"/>
      <c r="T3058" s="14"/>
      <c r="U3058" s="14"/>
      <c r="V3058" s="14"/>
      <c r="W3058" s="14"/>
      <c r="X3058" s="14"/>
      <c r="Y3058" s="15">
        <f>ROUND(1174.63125,2)</f>
        <v>1174.6300000000001</v>
      </c>
      <c r="Z3058" s="15"/>
      <c r="AA3058" s="15"/>
      <c r="AB3058" s="15"/>
      <c r="AC3058" s="15"/>
      <c r="AD3058" s="15"/>
      <c r="AE3058" s="15">
        <f>ROUND(0,2)</f>
        <v>0</v>
      </c>
      <c r="AF3058" s="15"/>
      <c r="AG3058" s="15"/>
      <c r="AH3058" s="15"/>
      <c r="AI3058" s="15"/>
      <c r="AJ3058" s="15"/>
      <c r="AK3058" s="16"/>
    </row>
    <row r="3059" spans="1:37" x14ac:dyDescent="0.25">
      <c r="A3059" s="20"/>
      <c r="B3059" s="21"/>
      <c r="C3059" s="21"/>
      <c r="D3059" s="21"/>
      <c r="E3059" s="21"/>
      <c r="F3059" s="21"/>
      <c r="G3059" s="21"/>
      <c r="H3059" s="21"/>
      <c r="I3059" s="21"/>
      <c r="J3059" s="23">
        <f>ROUND(48,2)</f>
        <v>48</v>
      </c>
      <c r="K3059" s="23"/>
      <c r="L3059" s="23"/>
      <c r="M3059" s="23"/>
      <c r="N3059" s="23"/>
      <c r="O3059" s="23"/>
      <c r="P3059" s="23"/>
      <c r="Q3059" s="21"/>
      <c r="R3059" s="21"/>
      <c r="S3059" s="21"/>
      <c r="T3059" s="21"/>
      <c r="U3059" s="21"/>
      <c r="V3059" s="21"/>
      <c r="W3059" s="21"/>
      <c r="X3059" s="21"/>
      <c r="Y3059" s="21"/>
      <c r="Z3059" s="21"/>
      <c r="AA3059" s="21"/>
      <c r="AB3059" s="21"/>
      <c r="AC3059" s="21"/>
      <c r="AD3059" s="21"/>
      <c r="AE3059" s="21"/>
      <c r="AF3059" s="21"/>
      <c r="AG3059" s="21"/>
      <c r="AH3059" s="21"/>
      <c r="AI3059" s="21"/>
      <c r="AJ3059" s="21"/>
      <c r="AK3059" s="22"/>
    </row>
    <row r="3060" spans="1:37" x14ac:dyDescent="0.25">
      <c r="A3060" s="11"/>
      <c r="B3060" s="12"/>
      <c r="C3060" s="12"/>
      <c r="D3060" s="12"/>
      <c r="E3060" s="12"/>
      <c r="F3060" s="12"/>
      <c r="G3060" s="12"/>
      <c r="H3060" s="12"/>
      <c r="I3060" s="12"/>
      <c r="J3060" s="12"/>
      <c r="K3060" s="12"/>
      <c r="L3060" s="12"/>
      <c r="M3060" s="12"/>
      <c r="N3060" s="12"/>
      <c r="O3060" s="12"/>
      <c r="P3060" s="12"/>
      <c r="Q3060" s="14" t="s">
        <v>34</v>
      </c>
      <c r="R3060" s="14"/>
      <c r="S3060" s="14"/>
      <c r="T3060" s="14"/>
      <c r="U3060" s="14"/>
      <c r="V3060" s="14"/>
      <c r="W3060" s="14"/>
      <c r="X3060" s="14"/>
      <c r="Y3060" s="12"/>
      <c r="Z3060" s="12"/>
      <c r="AA3060" s="12"/>
      <c r="AB3060" s="12"/>
      <c r="AC3060" s="12"/>
      <c r="AD3060" s="12"/>
      <c r="AE3060" s="12"/>
      <c r="AF3060" s="12"/>
      <c r="AG3060" s="12"/>
      <c r="AH3060" s="12"/>
      <c r="AI3060" s="12"/>
      <c r="AJ3060" s="12"/>
      <c r="AK3060" s="24"/>
    </row>
    <row r="3061" spans="1:37" x14ac:dyDescent="0.25">
      <c r="A3061" s="2"/>
      <c r="B3061" s="3"/>
      <c r="C3061" s="3"/>
      <c r="D3061" s="3"/>
      <c r="E3061" s="3"/>
      <c r="F3061" s="3"/>
      <c r="G3061" s="3"/>
      <c r="H3061" s="3"/>
      <c r="I3061" s="4"/>
      <c r="J3061" s="5"/>
      <c r="K3061" s="6"/>
      <c r="L3061" s="6"/>
      <c r="M3061" s="6"/>
      <c r="N3061" s="6"/>
      <c r="O3061" s="6"/>
      <c r="P3061" s="7"/>
      <c r="Q3061" s="2"/>
      <c r="R3061" s="3"/>
      <c r="S3061" s="3"/>
      <c r="T3061" s="3"/>
      <c r="U3061" s="3"/>
      <c r="V3061" s="3"/>
      <c r="W3061" s="3"/>
      <c r="X3061" s="4"/>
      <c r="Y3061" s="8">
        <f>ROUND(1274,2)</f>
        <v>1274</v>
      </c>
      <c r="Z3061" s="9"/>
      <c r="AA3061" s="9"/>
      <c r="AB3061" s="9"/>
      <c r="AC3061" s="9"/>
      <c r="AD3061" s="10"/>
      <c r="AE3061" s="8">
        <f>ROUND(0,2)</f>
        <v>0</v>
      </c>
      <c r="AF3061" s="9"/>
      <c r="AG3061" s="9"/>
      <c r="AH3061" s="9"/>
      <c r="AI3061" s="9"/>
      <c r="AJ3061" s="9"/>
      <c r="AK3061" s="10"/>
    </row>
    <row r="3062" spans="1:37" x14ac:dyDescent="0.25">
      <c r="A3062" s="11"/>
      <c r="B3062" s="12"/>
      <c r="C3062" s="12"/>
      <c r="D3062" s="12"/>
      <c r="E3062" s="12"/>
      <c r="F3062" s="12"/>
      <c r="G3062" s="12"/>
      <c r="H3062" s="12"/>
      <c r="I3062" s="12"/>
      <c r="J3062" s="13"/>
      <c r="K3062" s="13"/>
      <c r="L3062" s="13"/>
      <c r="M3062" s="13"/>
      <c r="N3062" s="13"/>
      <c r="O3062" s="13"/>
      <c r="P3062" s="13"/>
      <c r="Q3062" s="14"/>
      <c r="R3062" s="14"/>
      <c r="S3062" s="14"/>
      <c r="T3062" s="14"/>
      <c r="U3062" s="14"/>
      <c r="V3062" s="14"/>
      <c r="W3062" s="14"/>
      <c r="X3062" s="14"/>
      <c r="Y3062" s="15">
        <f>ROUND(1274,2)</f>
        <v>1274</v>
      </c>
      <c r="Z3062" s="15"/>
      <c r="AA3062" s="15"/>
      <c r="AB3062" s="15"/>
      <c r="AC3062" s="15"/>
      <c r="AD3062" s="15"/>
      <c r="AE3062" s="15">
        <f>ROUND(0,2)</f>
        <v>0</v>
      </c>
      <c r="AF3062" s="15"/>
      <c r="AG3062" s="15"/>
      <c r="AH3062" s="15"/>
      <c r="AI3062" s="15"/>
      <c r="AJ3062" s="15"/>
      <c r="AK3062" s="16"/>
    </row>
    <row r="3063" spans="1:37" x14ac:dyDescent="0.25">
      <c r="A3063" s="11"/>
      <c r="B3063" s="12"/>
      <c r="C3063" s="12"/>
      <c r="D3063" s="12"/>
      <c r="E3063" s="12"/>
      <c r="F3063" s="12"/>
      <c r="G3063" s="12"/>
      <c r="H3063" s="12"/>
      <c r="I3063" s="12"/>
      <c r="J3063" s="12"/>
      <c r="K3063" s="12"/>
      <c r="L3063" s="12"/>
      <c r="M3063" s="12"/>
      <c r="N3063" s="12"/>
      <c r="O3063" s="12"/>
      <c r="P3063" s="12"/>
      <c r="Q3063" s="14" t="s">
        <v>41</v>
      </c>
      <c r="R3063" s="14"/>
      <c r="S3063" s="14"/>
      <c r="T3063" s="14"/>
      <c r="U3063" s="14"/>
      <c r="V3063" s="14"/>
      <c r="W3063" s="14"/>
      <c r="X3063" s="14"/>
      <c r="Y3063" s="12"/>
      <c r="Z3063" s="12"/>
      <c r="AA3063" s="12"/>
      <c r="AB3063" s="12"/>
      <c r="AC3063" s="12"/>
      <c r="AD3063" s="12"/>
      <c r="AE3063" s="12"/>
      <c r="AF3063" s="12"/>
      <c r="AG3063" s="12"/>
      <c r="AH3063" s="12"/>
      <c r="AI3063" s="12"/>
      <c r="AJ3063" s="12"/>
      <c r="AK3063" s="24"/>
    </row>
    <row r="3064" spans="1:37" x14ac:dyDescent="0.25">
      <c r="A3064" s="2"/>
      <c r="B3064" s="3"/>
      <c r="C3064" s="3"/>
      <c r="D3064" s="3"/>
      <c r="E3064" s="3"/>
      <c r="F3064" s="3"/>
      <c r="G3064" s="3"/>
      <c r="H3064" s="3"/>
      <c r="I3064" s="4"/>
      <c r="J3064" s="5"/>
      <c r="K3064" s="6"/>
      <c r="L3064" s="6"/>
      <c r="M3064" s="6"/>
      <c r="N3064" s="6"/>
      <c r="O3064" s="6"/>
      <c r="P3064" s="7"/>
      <c r="Q3064" s="2"/>
      <c r="R3064" s="3"/>
      <c r="S3064" s="3"/>
      <c r="T3064" s="3"/>
      <c r="U3064" s="3"/>
      <c r="V3064" s="3"/>
      <c r="W3064" s="3"/>
      <c r="X3064" s="4"/>
      <c r="Y3064" s="8">
        <f>ROUND(1274,2)</f>
        <v>1274</v>
      </c>
      <c r="Z3064" s="9"/>
      <c r="AA3064" s="9"/>
      <c r="AB3064" s="9"/>
      <c r="AC3064" s="9"/>
      <c r="AD3064" s="10"/>
      <c r="AE3064" s="8">
        <f>ROUND(0,2)</f>
        <v>0</v>
      </c>
      <c r="AF3064" s="9"/>
      <c r="AG3064" s="9"/>
      <c r="AH3064" s="9"/>
      <c r="AI3064" s="9"/>
      <c r="AJ3064" s="9"/>
      <c r="AK3064" s="10"/>
    </row>
    <row r="3065" spans="1:37" x14ac:dyDescent="0.25">
      <c r="A3065" s="11"/>
      <c r="B3065" s="12"/>
      <c r="C3065" s="12"/>
      <c r="D3065" s="12"/>
      <c r="E3065" s="12"/>
      <c r="F3065" s="12"/>
      <c r="G3065" s="12"/>
      <c r="H3065" s="12"/>
      <c r="I3065" s="12"/>
      <c r="J3065" s="13"/>
      <c r="K3065" s="13"/>
      <c r="L3065" s="13"/>
      <c r="M3065" s="13"/>
      <c r="N3065" s="13"/>
      <c r="O3065" s="13"/>
      <c r="P3065" s="13"/>
      <c r="Q3065" s="14"/>
      <c r="R3065" s="14"/>
      <c r="S3065" s="14"/>
      <c r="T3065" s="14"/>
      <c r="U3065" s="14"/>
      <c r="V3065" s="14"/>
      <c r="W3065" s="14"/>
      <c r="X3065" s="14"/>
      <c r="Y3065" s="15">
        <f>ROUND(1274,2)</f>
        <v>1274</v>
      </c>
      <c r="Z3065" s="15"/>
      <c r="AA3065" s="15"/>
      <c r="AB3065" s="15"/>
      <c r="AC3065" s="15"/>
      <c r="AD3065" s="15"/>
      <c r="AE3065" s="15">
        <f>ROUND(0,2)</f>
        <v>0</v>
      </c>
      <c r="AF3065" s="15"/>
      <c r="AG3065" s="15"/>
      <c r="AH3065" s="15"/>
      <c r="AI3065" s="15"/>
      <c r="AJ3065" s="15"/>
      <c r="AK3065" s="16"/>
    </row>
    <row r="3066" spans="1:37" x14ac:dyDescent="0.25">
      <c r="A3066" s="11"/>
      <c r="B3066" s="12"/>
      <c r="C3066" s="12"/>
      <c r="D3066" s="12"/>
      <c r="E3066" s="12"/>
      <c r="F3066" s="12"/>
      <c r="G3066" s="12"/>
      <c r="H3066" s="12"/>
      <c r="I3066" s="12"/>
      <c r="J3066" s="12"/>
      <c r="K3066" s="12"/>
      <c r="L3066" s="12"/>
      <c r="M3066" s="12"/>
      <c r="N3066" s="12"/>
      <c r="O3066" s="12"/>
      <c r="P3066" s="12"/>
      <c r="Q3066" s="14" t="s">
        <v>42</v>
      </c>
      <c r="R3066" s="14"/>
      <c r="S3066" s="14"/>
      <c r="T3066" s="14"/>
      <c r="U3066" s="14"/>
      <c r="V3066" s="14"/>
      <c r="W3066" s="14"/>
      <c r="X3066" s="14"/>
      <c r="Y3066" s="12"/>
      <c r="Z3066" s="12"/>
      <c r="AA3066" s="12"/>
      <c r="AB3066" s="12"/>
      <c r="AC3066" s="12"/>
      <c r="AD3066" s="12"/>
      <c r="AE3066" s="12"/>
      <c r="AF3066" s="12"/>
      <c r="AG3066" s="12"/>
      <c r="AH3066" s="12"/>
      <c r="AI3066" s="12"/>
      <c r="AJ3066" s="12"/>
      <c r="AK3066" s="24"/>
    </row>
    <row r="3067" spans="1:37" x14ac:dyDescent="0.25">
      <c r="A3067" s="2"/>
      <c r="B3067" s="3"/>
      <c r="C3067" s="3"/>
      <c r="D3067" s="3"/>
      <c r="E3067" s="3"/>
      <c r="F3067" s="3"/>
      <c r="G3067" s="3"/>
      <c r="H3067" s="3"/>
      <c r="I3067" s="4"/>
      <c r="J3067" s="5"/>
      <c r="K3067" s="6"/>
      <c r="L3067" s="6"/>
      <c r="M3067" s="6"/>
      <c r="N3067" s="6"/>
      <c r="O3067" s="6"/>
      <c r="P3067" s="7"/>
      <c r="Q3067" s="2"/>
      <c r="R3067" s="3"/>
      <c r="S3067" s="3"/>
      <c r="T3067" s="3"/>
      <c r="U3067" s="3"/>
      <c r="V3067" s="3"/>
      <c r="W3067" s="3"/>
      <c r="X3067" s="4"/>
      <c r="Y3067" s="8">
        <f>ROUND(1274,2)</f>
        <v>1274</v>
      </c>
      <c r="Z3067" s="9"/>
      <c r="AA3067" s="9"/>
      <c r="AB3067" s="9"/>
      <c r="AC3067" s="9"/>
      <c r="AD3067" s="10"/>
      <c r="AE3067" s="8">
        <f>ROUND(0,2)</f>
        <v>0</v>
      </c>
      <c r="AF3067" s="9"/>
      <c r="AG3067" s="9"/>
      <c r="AH3067" s="9"/>
      <c r="AI3067" s="9"/>
      <c r="AJ3067" s="9"/>
      <c r="AK3067" s="10"/>
    </row>
    <row r="3068" spans="1:37" x14ac:dyDescent="0.25">
      <c r="A3068" s="11"/>
      <c r="B3068" s="12"/>
      <c r="C3068" s="12"/>
      <c r="D3068" s="12"/>
      <c r="E3068" s="12"/>
      <c r="F3068" s="12"/>
      <c r="G3068" s="12"/>
      <c r="H3068" s="12"/>
      <c r="I3068" s="12"/>
      <c r="J3068" s="13"/>
      <c r="K3068" s="13"/>
      <c r="L3068" s="13"/>
      <c r="M3068" s="13"/>
      <c r="N3068" s="13"/>
      <c r="O3068" s="13"/>
      <c r="P3068" s="13"/>
      <c r="Q3068" s="14"/>
      <c r="R3068" s="14"/>
      <c r="S3068" s="14"/>
      <c r="T3068" s="14"/>
      <c r="U3068" s="14"/>
      <c r="V3068" s="14"/>
      <c r="W3068" s="14"/>
      <c r="X3068" s="14"/>
      <c r="Y3068" s="15">
        <f>ROUND(1274,2)</f>
        <v>1274</v>
      </c>
      <c r="Z3068" s="15"/>
      <c r="AA3068" s="15"/>
      <c r="AB3068" s="15"/>
      <c r="AC3068" s="15"/>
      <c r="AD3068" s="15"/>
      <c r="AE3068" s="15">
        <f>ROUND(0,2)</f>
        <v>0</v>
      </c>
      <c r="AF3068" s="15"/>
      <c r="AG3068" s="15"/>
      <c r="AH3068" s="15"/>
      <c r="AI3068" s="15"/>
      <c r="AJ3068" s="15"/>
      <c r="AK3068" s="16"/>
    </row>
    <row r="3069" spans="1:37" x14ac:dyDescent="0.25">
      <c r="A3069" s="11"/>
      <c r="B3069" s="12"/>
      <c r="C3069" s="12"/>
      <c r="D3069" s="12"/>
      <c r="E3069" s="12"/>
      <c r="F3069" s="12"/>
      <c r="G3069" s="12"/>
      <c r="H3069" s="12"/>
      <c r="I3069" s="12"/>
      <c r="J3069" s="12"/>
      <c r="K3069" s="12"/>
      <c r="L3069" s="12"/>
      <c r="M3069" s="12"/>
      <c r="N3069" s="12"/>
      <c r="O3069" s="12"/>
      <c r="P3069" s="12"/>
      <c r="Q3069" s="14" t="s">
        <v>46</v>
      </c>
      <c r="R3069" s="14"/>
      <c r="S3069" s="14"/>
      <c r="T3069" s="14"/>
      <c r="U3069" s="14"/>
      <c r="V3069" s="14"/>
      <c r="W3069" s="14"/>
      <c r="X3069" s="14"/>
      <c r="Y3069" s="12"/>
      <c r="Z3069" s="12"/>
      <c r="AA3069" s="12"/>
      <c r="AB3069" s="12"/>
      <c r="AC3069" s="12"/>
      <c r="AD3069" s="12"/>
      <c r="AE3069" s="12"/>
      <c r="AF3069" s="12"/>
      <c r="AG3069" s="12"/>
      <c r="AH3069" s="12"/>
      <c r="AI3069" s="12"/>
      <c r="AJ3069" s="12"/>
      <c r="AK3069" s="24"/>
    </row>
    <row r="3070" spans="1:37" x14ac:dyDescent="0.25">
      <c r="A3070" s="2"/>
      <c r="B3070" s="3"/>
      <c r="C3070" s="3"/>
      <c r="D3070" s="3"/>
      <c r="E3070" s="3"/>
      <c r="F3070" s="3"/>
      <c r="G3070" s="3"/>
      <c r="H3070" s="3"/>
      <c r="I3070" s="4"/>
      <c r="J3070" s="5"/>
      <c r="K3070" s="6"/>
      <c r="L3070" s="6"/>
      <c r="M3070" s="6"/>
      <c r="N3070" s="6"/>
      <c r="O3070" s="6"/>
      <c r="P3070" s="7"/>
      <c r="Q3070" s="2"/>
      <c r="R3070" s="3"/>
      <c r="S3070" s="3"/>
      <c r="T3070" s="3"/>
      <c r="U3070" s="3"/>
      <c r="V3070" s="3"/>
      <c r="W3070" s="3"/>
      <c r="X3070" s="4"/>
      <c r="Y3070" s="8">
        <f>ROUND(1274,2)</f>
        <v>1274</v>
      </c>
      <c r="Z3070" s="9"/>
      <c r="AA3070" s="9"/>
      <c r="AB3070" s="9"/>
      <c r="AC3070" s="9"/>
      <c r="AD3070" s="10"/>
      <c r="AE3070" s="8">
        <f>ROUND(0,2)</f>
        <v>0</v>
      </c>
      <c r="AF3070" s="9"/>
      <c r="AG3070" s="9"/>
      <c r="AH3070" s="9"/>
      <c r="AI3070" s="9"/>
      <c r="AJ3070" s="9"/>
      <c r="AK3070" s="10"/>
    </row>
    <row r="3071" spans="1:37" x14ac:dyDescent="0.25">
      <c r="A3071" s="11"/>
      <c r="B3071" s="12"/>
      <c r="C3071" s="12"/>
      <c r="D3071" s="12"/>
      <c r="E3071" s="12"/>
      <c r="F3071" s="12"/>
      <c r="G3071" s="12"/>
      <c r="H3071" s="12"/>
      <c r="I3071" s="12"/>
      <c r="J3071" s="13"/>
      <c r="K3071" s="13"/>
      <c r="L3071" s="13"/>
      <c r="M3071" s="13"/>
      <c r="N3071" s="13"/>
      <c r="O3071" s="13"/>
      <c r="P3071" s="13"/>
      <c r="Q3071" s="14"/>
      <c r="R3071" s="14"/>
      <c r="S3071" s="14"/>
      <c r="T3071" s="14"/>
      <c r="U3071" s="14"/>
      <c r="V3071" s="14"/>
      <c r="W3071" s="14"/>
      <c r="X3071" s="14"/>
      <c r="Y3071" s="15">
        <f>ROUND(1274,2)</f>
        <v>1274</v>
      </c>
      <c r="Z3071" s="15"/>
      <c r="AA3071" s="15"/>
      <c r="AB3071" s="15"/>
      <c r="AC3071" s="15"/>
      <c r="AD3071" s="15"/>
      <c r="AE3071" s="15">
        <f>ROUND(0,2)</f>
        <v>0</v>
      </c>
      <c r="AF3071" s="15"/>
      <c r="AG3071" s="15"/>
      <c r="AH3071" s="15"/>
      <c r="AI3071" s="15"/>
      <c r="AJ3071" s="15"/>
      <c r="AK3071" s="16"/>
    </row>
    <row r="3072" spans="1:37" x14ac:dyDescent="0.25">
      <c r="A3072" s="11"/>
      <c r="B3072" s="12"/>
      <c r="C3072" s="12"/>
      <c r="D3072" s="12"/>
      <c r="E3072" s="12"/>
      <c r="F3072" s="12"/>
      <c r="G3072" s="12"/>
      <c r="H3072" s="12"/>
      <c r="I3072" s="12"/>
      <c r="J3072" s="12"/>
      <c r="K3072" s="12"/>
      <c r="L3072" s="12"/>
      <c r="M3072" s="12"/>
      <c r="N3072" s="12"/>
      <c r="O3072" s="12"/>
      <c r="P3072" s="12"/>
      <c r="Q3072" s="14" t="s">
        <v>50</v>
      </c>
      <c r="R3072" s="14"/>
      <c r="S3072" s="14"/>
      <c r="T3072" s="14"/>
      <c r="U3072" s="14"/>
      <c r="V3072" s="14"/>
      <c r="W3072" s="14"/>
      <c r="X3072" s="14"/>
      <c r="Y3072" s="12"/>
      <c r="Z3072" s="12"/>
      <c r="AA3072" s="12"/>
      <c r="AB3072" s="12"/>
      <c r="AC3072" s="12"/>
      <c r="AD3072" s="12"/>
      <c r="AE3072" s="12"/>
      <c r="AF3072" s="12"/>
      <c r="AG3072" s="12"/>
      <c r="AH3072" s="12"/>
      <c r="AI3072" s="12"/>
      <c r="AJ3072" s="12"/>
      <c r="AK3072" s="24"/>
    </row>
    <row r="3073" spans="1:37" x14ac:dyDescent="0.25">
      <c r="A3073" s="2"/>
      <c r="B3073" s="3"/>
      <c r="C3073" s="3"/>
      <c r="D3073" s="3"/>
      <c r="E3073" s="3"/>
      <c r="F3073" s="3"/>
      <c r="G3073" s="3"/>
      <c r="H3073" s="3"/>
      <c r="I3073" s="4"/>
      <c r="J3073" s="5"/>
      <c r="K3073" s="6"/>
      <c r="L3073" s="6"/>
      <c r="M3073" s="6"/>
      <c r="N3073" s="6"/>
      <c r="O3073" s="6"/>
      <c r="P3073" s="7"/>
      <c r="Q3073" s="2"/>
      <c r="R3073" s="3"/>
      <c r="S3073" s="3"/>
      <c r="T3073" s="3"/>
      <c r="U3073" s="3"/>
      <c r="V3073" s="3"/>
      <c r="W3073" s="3"/>
      <c r="X3073" s="4"/>
      <c r="Y3073" s="8">
        <f>ROUND(1246.96,2)</f>
        <v>1246.96</v>
      </c>
      <c r="Z3073" s="9"/>
      <c r="AA3073" s="9"/>
      <c r="AB3073" s="9"/>
      <c r="AC3073" s="9"/>
      <c r="AD3073" s="10"/>
      <c r="AE3073" s="8">
        <f>ROUND(0,2)</f>
        <v>0</v>
      </c>
      <c r="AF3073" s="9"/>
      <c r="AG3073" s="9"/>
      <c r="AH3073" s="9"/>
      <c r="AI3073" s="9"/>
      <c r="AJ3073" s="9"/>
      <c r="AK3073" s="10"/>
    </row>
    <row r="3074" spans="1:37" x14ac:dyDescent="0.25">
      <c r="A3074" s="11"/>
      <c r="B3074" s="12"/>
      <c r="C3074" s="12"/>
      <c r="D3074" s="12"/>
      <c r="E3074" s="12"/>
      <c r="F3074" s="12"/>
      <c r="G3074" s="12"/>
      <c r="H3074" s="12"/>
      <c r="I3074" s="12"/>
      <c r="J3074" s="13"/>
      <c r="K3074" s="13"/>
      <c r="L3074" s="13"/>
      <c r="M3074" s="13"/>
      <c r="N3074" s="13"/>
      <c r="O3074" s="13"/>
      <c r="P3074" s="13"/>
      <c r="Q3074" s="14"/>
      <c r="R3074" s="14"/>
      <c r="S3074" s="14"/>
      <c r="T3074" s="14"/>
      <c r="U3074" s="14"/>
      <c r="V3074" s="14"/>
      <c r="W3074" s="14"/>
      <c r="X3074" s="14"/>
      <c r="Y3074" s="15">
        <f>ROUND(1246.96,2)</f>
        <v>1246.96</v>
      </c>
      <c r="Z3074" s="15"/>
      <c r="AA3074" s="15"/>
      <c r="AB3074" s="15"/>
      <c r="AC3074" s="15"/>
      <c r="AD3074" s="15"/>
      <c r="AE3074" s="15">
        <f>ROUND(0,2)</f>
        <v>0</v>
      </c>
      <c r="AF3074" s="15"/>
      <c r="AG3074" s="15"/>
      <c r="AH3074" s="15"/>
      <c r="AI3074" s="15"/>
      <c r="AJ3074" s="15"/>
      <c r="AK3074" s="16"/>
    </row>
    <row r="3075" spans="1:37" x14ac:dyDescent="0.25">
      <c r="A3075" s="11"/>
      <c r="B3075" s="12"/>
      <c r="C3075" s="12"/>
      <c r="D3075" s="12"/>
      <c r="E3075" s="12"/>
      <c r="F3075" s="12"/>
      <c r="G3075" s="12"/>
      <c r="H3075" s="12"/>
      <c r="I3075" s="12"/>
      <c r="J3075" s="12"/>
      <c r="K3075" s="12"/>
      <c r="L3075" s="12"/>
      <c r="M3075" s="12"/>
      <c r="N3075" s="12"/>
      <c r="O3075" s="12"/>
      <c r="P3075" s="12"/>
      <c r="Q3075" s="14" t="s">
        <v>66</v>
      </c>
      <c r="R3075" s="14"/>
      <c r="S3075" s="14"/>
      <c r="T3075" s="14"/>
      <c r="U3075" s="14"/>
      <c r="V3075" s="14"/>
      <c r="W3075" s="14"/>
      <c r="X3075" s="14"/>
      <c r="Y3075" s="12"/>
      <c r="Z3075" s="12"/>
      <c r="AA3075" s="12"/>
      <c r="AB3075" s="12"/>
      <c r="AC3075" s="12"/>
      <c r="AD3075" s="12"/>
      <c r="AE3075" s="12"/>
      <c r="AF3075" s="12"/>
      <c r="AG3075" s="12"/>
      <c r="AH3075" s="12"/>
      <c r="AI3075" s="12"/>
      <c r="AJ3075" s="12"/>
      <c r="AK3075" s="24"/>
    </row>
    <row r="3076" spans="1:37" x14ac:dyDescent="0.25">
      <c r="A3076" s="2"/>
      <c r="B3076" s="3"/>
      <c r="C3076" s="3"/>
      <c r="D3076" s="3"/>
      <c r="E3076" s="3"/>
      <c r="F3076" s="3"/>
      <c r="G3076" s="3"/>
      <c r="H3076" s="3"/>
      <c r="I3076" s="4"/>
      <c r="J3076" s="5"/>
      <c r="K3076" s="6"/>
      <c r="L3076" s="6"/>
      <c r="M3076" s="6"/>
      <c r="N3076" s="6"/>
      <c r="O3076" s="6"/>
      <c r="P3076" s="7"/>
      <c r="Q3076" s="2"/>
      <c r="R3076" s="3"/>
      <c r="S3076" s="3"/>
      <c r="T3076" s="3"/>
      <c r="U3076" s="3"/>
      <c r="V3076" s="3"/>
      <c r="W3076" s="3"/>
      <c r="X3076" s="4"/>
      <c r="Y3076" s="8">
        <f>ROUND(1274,2)</f>
        <v>1274</v>
      </c>
      <c r="Z3076" s="9"/>
      <c r="AA3076" s="9"/>
      <c r="AB3076" s="9"/>
      <c r="AC3076" s="9"/>
      <c r="AD3076" s="10"/>
      <c r="AE3076" s="8">
        <f>ROUND(0,2)</f>
        <v>0</v>
      </c>
      <c r="AF3076" s="9"/>
      <c r="AG3076" s="9"/>
      <c r="AH3076" s="9"/>
      <c r="AI3076" s="9"/>
      <c r="AJ3076" s="9"/>
      <c r="AK3076" s="10"/>
    </row>
    <row r="3077" spans="1:37" x14ac:dyDescent="0.25">
      <c r="A3077" s="11"/>
      <c r="B3077" s="12"/>
      <c r="C3077" s="12"/>
      <c r="D3077" s="12"/>
      <c r="E3077" s="12"/>
      <c r="F3077" s="12"/>
      <c r="G3077" s="12"/>
      <c r="H3077" s="12"/>
      <c r="I3077" s="12"/>
      <c r="J3077" s="13"/>
      <c r="K3077" s="13"/>
      <c r="L3077" s="13"/>
      <c r="M3077" s="13"/>
      <c r="N3077" s="13"/>
      <c r="O3077" s="13"/>
      <c r="P3077" s="13"/>
      <c r="Q3077" s="14"/>
      <c r="R3077" s="14"/>
      <c r="S3077" s="14"/>
      <c r="T3077" s="14"/>
      <c r="U3077" s="14"/>
      <c r="V3077" s="14"/>
      <c r="W3077" s="14"/>
      <c r="X3077" s="14"/>
      <c r="Y3077" s="15">
        <f>ROUND(1274,2)</f>
        <v>1274</v>
      </c>
      <c r="Z3077" s="15"/>
      <c r="AA3077" s="15"/>
      <c r="AB3077" s="15"/>
      <c r="AC3077" s="15"/>
      <c r="AD3077" s="15"/>
      <c r="AE3077" s="15">
        <f>ROUND(0,2)</f>
        <v>0</v>
      </c>
      <c r="AF3077" s="15"/>
      <c r="AG3077" s="15"/>
      <c r="AH3077" s="15"/>
      <c r="AI3077" s="15"/>
      <c r="AJ3077" s="15"/>
      <c r="AK3077" s="16"/>
    </row>
    <row r="3078" spans="1:37" x14ac:dyDescent="0.25">
      <c r="A3078" s="11"/>
      <c r="B3078" s="12"/>
      <c r="C3078" s="12"/>
      <c r="D3078" s="12"/>
      <c r="E3078" s="12"/>
      <c r="F3078" s="12"/>
      <c r="G3078" s="12"/>
      <c r="H3078" s="12"/>
      <c r="I3078" s="12"/>
      <c r="J3078" s="12"/>
      <c r="K3078" s="12"/>
      <c r="L3078" s="12"/>
      <c r="M3078" s="12"/>
      <c r="N3078" s="12"/>
      <c r="O3078" s="12"/>
      <c r="P3078" s="12"/>
      <c r="Q3078" s="14" t="s">
        <v>69</v>
      </c>
      <c r="R3078" s="14"/>
      <c r="S3078" s="14"/>
      <c r="T3078" s="14"/>
      <c r="U3078" s="14"/>
      <c r="V3078" s="14"/>
      <c r="W3078" s="14"/>
      <c r="X3078" s="14"/>
      <c r="Y3078" s="12"/>
      <c r="Z3078" s="12"/>
      <c r="AA3078" s="12"/>
      <c r="AB3078" s="12"/>
      <c r="AC3078" s="12"/>
      <c r="AD3078" s="12"/>
      <c r="AE3078" s="12"/>
      <c r="AF3078" s="12"/>
      <c r="AG3078" s="12"/>
      <c r="AH3078" s="12"/>
      <c r="AI3078" s="12"/>
      <c r="AJ3078" s="12"/>
      <c r="AK3078" s="24"/>
    </row>
    <row r="3079" spans="1:37" x14ac:dyDescent="0.25">
      <c r="A3079" s="2"/>
      <c r="B3079" s="3"/>
      <c r="C3079" s="3"/>
      <c r="D3079" s="3"/>
      <c r="E3079" s="3"/>
      <c r="F3079" s="3"/>
      <c r="G3079" s="3"/>
      <c r="H3079" s="3"/>
      <c r="I3079" s="4"/>
      <c r="J3079" s="5"/>
      <c r="K3079" s="6"/>
      <c r="L3079" s="6"/>
      <c r="M3079" s="6"/>
      <c r="N3079" s="6"/>
      <c r="O3079" s="6"/>
      <c r="P3079" s="7"/>
      <c r="Q3079" s="2"/>
      <c r="R3079" s="3"/>
      <c r="S3079" s="3"/>
      <c r="T3079" s="3"/>
      <c r="U3079" s="3"/>
      <c r="V3079" s="3"/>
      <c r="W3079" s="3"/>
      <c r="X3079" s="4"/>
      <c r="Y3079" s="8">
        <f>ROUND(1246.96,2)</f>
        <v>1246.96</v>
      </c>
      <c r="Z3079" s="9"/>
      <c r="AA3079" s="9"/>
      <c r="AB3079" s="9"/>
      <c r="AC3079" s="9"/>
      <c r="AD3079" s="10"/>
      <c r="AE3079" s="8">
        <f>ROUND(0,2)</f>
        <v>0</v>
      </c>
      <c r="AF3079" s="9"/>
      <c r="AG3079" s="9"/>
      <c r="AH3079" s="9"/>
      <c r="AI3079" s="9"/>
      <c r="AJ3079" s="9"/>
      <c r="AK3079" s="10"/>
    </row>
    <row r="3080" spans="1:37" x14ac:dyDescent="0.25">
      <c r="A3080" s="11"/>
      <c r="B3080" s="12"/>
      <c r="C3080" s="12"/>
      <c r="D3080" s="12"/>
      <c r="E3080" s="12"/>
      <c r="F3080" s="12"/>
      <c r="G3080" s="12"/>
      <c r="H3080" s="12"/>
      <c r="I3080" s="12"/>
      <c r="J3080" s="13"/>
      <c r="K3080" s="13"/>
      <c r="L3080" s="13"/>
      <c r="M3080" s="13"/>
      <c r="N3080" s="13"/>
      <c r="O3080" s="13"/>
      <c r="P3080" s="13"/>
      <c r="Q3080" s="14"/>
      <c r="R3080" s="14"/>
      <c r="S3080" s="14"/>
      <c r="T3080" s="14"/>
      <c r="U3080" s="14"/>
      <c r="V3080" s="14"/>
      <c r="W3080" s="14"/>
      <c r="X3080" s="14"/>
      <c r="Y3080" s="15">
        <f>ROUND(1246.96,2)</f>
        <v>1246.96</v>
      </c>
      <c r="Z3080" s="15"/>
      <c r="AA3080" s="15"/>
      <c r="AB3080" s="15"/>
      <c r="AC3080" s="15"/>
      <c r="AD3080" s="15"/>
      <c r="AE3080" s="15">
        <f>ROUND(0,2)</f>
        <v>0</v>
      </c>
      <c r="AF3080" s="15"/>
      <c r="AG3080" s="15"/>
      <c r="AH3080" s="15"/>
      <c r="AI3080" s="15"/>
      <c r="AJ3080" s="15"/>
      <c r="AK3080" s="16"/>
    </row>
    <row r="3081" spans="1:37" x14ac:dyDescent="0.25">
      <c r="A3081" s="11"/>
      <c r="B3081" s="12"/>
      <c r="C3081" s="12"/>
      <c r="D3081" s="12"/>
      <c r="E3081" s="12"/>
      <c r="F3081" s="12"/>
      <c r="G3081" s="12"/>
      <c r="H3081" s="12"/>
      <c r="I3081" s="12"/>
      <c r="J3081" s="12"/>
      <c r="K3081" s="12"/>
      <c r="L3081" s="12"/>
      <c r="M3081" s="12"/>
      <c r="N3081" s="12"/>
      <c r="O3081" s="12"/>
      <c r="P3081" s="12"/>
      <c r="Q3081" s="14" t="s">
        <v>70</v>
      </c>
      <c r="R3081" s="14"/>
      <c r="S3081" s="14"/>
      <c r="T3081" s="14"/>
      <c r="U3081" s="14"/>
      <c r="V3081" s="14"/>
      <c r="W3081" s="14"/>
      <c r="X3081" s="14"/>
      <c r="Y3081" s="12"/>
      <c r="Z3081" s="12"/>
      <c r="AA3081" s="12"/>
      <c r="AB3081" s="12"/>
      <c r="AC3081" s="12"/>
      <c r="AD3081" s="12"/>
      <c r="AE3081" s="12"/>
      <c r="AF3081" s="12"/>
      <c r="AG3081" s="12"/>
      <c r="AH3081" s="12"/>
      <c r="AI3081" s="12"/>
      <c r="AJ3081" s="12"/>
      <c r="AK3081" s="24"/>
    </row>
    <row r="3082" spans="1:37" x14ac:dyDescent="0.25">
      <c r="A3082" s="2"/>
      <c r="B3082" s="3"/>
      <c r="C3082" s="3"/>
      <c r="D3082" s="3"/>
      <c r="E3082" s="3"/>
      <c r="F3082" s="3"/>
      <c r="G3082" s="3"/>
      <c r="H3082" s="3"/>
      <c r="I3082" s="4"/>
      <c r="J3082" s="5"/>
      <c r="K3082" s="6"/>
      <c r="L3082" s="6"/>
      <c r="M3082" s="6"/>
      <c r="N3082" s="6"/>
      <c r="O3082" s="6"/>
      <c r="P3082" s="7"/>
      <c r="Q3082" s="2"/>
      <c r="R3082" s="3"/>
      <c r="S3082" s="3"/>
      <c r="T3082" s="3"/>
      <c r="U3082" s="3"/>
      <c r="V3082" s="3"/>
      <c r="W3082" s="3"/>
      <c r="X3082" s="4"/>
      <c r="Y3082" s="8">
        <f>ROUND(1246.96,2)</f>
        <v>1246.96</v>
      </c>
      <c r="Z3082" s="9"/>
      <c r="AA3082" s="9"/>
      <c r="AB3082" s="9"/>
      <c r="AC3082" s="9"/>
      <c r="AD3082" s="10"/>
      <c r="AE3082" s="8">
        <f>ROUND(0,2)</f>
        <v>0</v>
      </c>
      <c r="AF3082" s="9"/>
      <c r="AG3082" s="9"/>
      <c r="AH3082" s="9"/>
      <c r="AI3082" s="9"/>
      <c r="AJ3082" s="9"/>
      <c r="AK3082" s="10"/>
    </row>
    <row r="3083" spans="1:37" x14ac:dyDescent="0.25">
      <c r="A3083" s="11"/>
      <c r="B3083" s="12"/>
      <c r="C3083" s="12"/>
      <c r="D3083" s="12"/>
      <c r="E3083" s="12"/>
      <c r="F3083" s="12"/>
      <c r="G3083" s="12"/>
      <c r="H3083" s="12"/>
      <c r="I3083" s="12"/>
      <c r="J3083" s="13"/>
      <c r="K3083" s="13"/>
      <c r="L3083" s="13"/>
      <c r="M3083" s="13"/>
      <c r="N3083" s="13"/>
      <c r="O3083" s="13"/>
      <c r="P3083" s="13"/>
      <c r="Q3083" s="14"/>
      <c r="R3083" s="14"/>
      <c r="S3083" s="14"/>
      <c r="T3083" s="14"/>
      <c r="U3083" s="14"/>
      <c r="V3083" s="14"/>
      <c r="W3083" s="14"/>
      <c r="X3083" s="14"/>
      <c r="Y3083" s="15">
        <f>ROUND(1246.96,2)</f>
        <v>1246.96</v>
      </c>
      <c r="Z3083" s="15"/>
      <c r="AA3083" s="15"/>
      <c r="AB3083" s="15"/>
      <c r="AC3083" s="15"/>
      <c r="AD3083" s="15"/>
      <c r="AE3083" s="15">
        <f>ROUND(0,2)</f>
        <v>0</v>
      </c>
      <c r="AF3083" s="15"/>
      <c r="AG3083" s="15"/>
      <c r="AH3083" s="15"/>
      <c r="AI3083" s="15"/>
      <c r="AJ3083" s="15"/>
      <c r="AK3083" s="16"/>
    </row>
    <row r="3084" spans="1:37" x14ac:dyDescent="0.25">
      <c r="A3084" s="11"/>
      <c r="B3084" s="12"/>
      <c r="C3084" s="12"/>
      <c r="D3084" s="12"/>
      <c r="E3084" s="12"/>
      <c r="F3084" s="12"/>
      <c r="G3084" s="12"/>
      <c r="H3084" s="12"/>
      <c r="I3084" s="12"/>
      <c r="J3084" s="12"/>
      <c r="K3084" s="12"/>
      <c r="L3084" s="12"/>
      <c r="M3084" s="12"/>
      <c r="N3084" s="12"/>
      <c r="O3084" s="12"/>
      <c r="P3084" s="12"/>
      <c r="Q3084" s="14" t="s">
        <v>71</v>
      </c>
      <c r="R3084" s="14"/>
      <c r="S3084" s="14"/>
      <c r="T3084" s="14"/>
      <c r="U3084" s="14"/>
      <c r="V3084" s="14"/>
      <c r="W3084" s="14"/>
      <c r="X3084" s="14"/>
      <c r="Y3084" s="12"/>
      <c r="Z3084" s="12"/>
      <c r="AA3084" s="12"/>
      <c r="AB3084" s="12"/>
      <c r="AC3084" s="12"/>
      <c r="AD3084" s="12"/>
      <c r="AE3084" s="12"/>
      <c r="AF3084" s="12"/>
      <c r="AG3084" s="12"/>
      <c r="AH3084" s="12"/>
      <c r="AI3084" s="12"/>
      <c r="AJ3084" s="12"/>
      <c r="AK3084" s="24"/>
    </row>
    <row r="3085" spans="1:37" x14ac:dyDescent="0.25">
      <c r="A3085" s="2"/>
      <c r="B3085" s="3"/>
      <c r="C3085" s="3"/>
      <c r="D3085" s="3"/>
      <c r="E3085" s="3"/>
      <c r="F3085" s="3"/>
      <c r="G3085" s="3"/>
      <c r="H3085" s="3"/>
      <c r="I3085" s="4"/>
      <c r="J3085" s="5"/>
      <c r="K3085" s="6"/>
      <c r="L3085" s="6"/>
      <c r="M3085" s="6"/>
      <c r="N3085" s="6"/>
      <c r="O3085" s="6"/>
      <c r="P3085" s="7"/>
      <c r="Q3085" s="2"/>
      <c r="R3085" s="3"/>
      <c r="S3085" s="3"/>
      <c r="T3085" s="3"/>
      <c r="U3085" s="3"/>
      <c r="V3085" s="3"/>
      <c r="W3085" s="3"/>
      <c r="X3085" s="4"/>
      <c r="Y3085" s="8">
        <f>ROUND(1347.84,2)</f>
        <v>1347.84</v>
      </c>
      <c r="Z3085" s="9"/>
      <c r="AA3085" s="9"/>
      <c r="AB3085" s="9"/>
      <c r="AC3085" s="9"/>
      <c r="AD3085" s="10"/>
      <c r="AE3085" s="8">
        <f>ROUND(0,2)</f>
        <v>0</v>
      </c>
      <c r="AF3085" s="9"/>
      <c r="AG3085" s="9"/>
      <c r="AH3085" s="9"/>
      <c r="AI3085" s="9"/>
      <c r="AJ3085" s="9"/>
      <c r="AK3085" s="10"/>
    </row>
    <row r="3086" spans="1:37" x14ac:dyDescent="0.25">
      <c r="A3086" s="11"/>
      <c r="B3086" s="12"/>
      <c r="C3086" s="12"/>
      <c r="D3086" s="12"/>
      <c r="E3086" s="12"/>
      <c r="F3086" s="12"/>
      <c r="G3086" s="12"/>
      <c r="H3086" s="12"/>
      <c r="I3086" s="12"/>
      <c r="J3086" s="13"/>
      <c r="K3086" s="13"/>
      <c r="L3086" s="13"/>
      <c r="M3086" s="13"/>
      <c r="N3086" s="13"/>
      <c r="O3086" s="13"/>
      <c r="P3086" s="13"/>
      <c r="Q3086" s="14"/>
      <c r="R3086" s="14"/>
      <c r="S3086" s="14"/>
      <c r="T3086" s="14"/>
      <c r="U3086" s="14"/>
      <c r="V3086" s="14"/>
      <c r="W3086" s="14"/>
      <c r="X3086" s="14"/>
      <c r="Y3086" s="15">
        <f>ROUND(1347.84,2)</f>
        <v>1347.84</v>
      </c>
      <c r="Z3086" s="15"/>
      <c r="AA3086" s="15"/>
      <c r="AB3086" s="15"/>
      <c r="AC3086" s="15"/>
      <c r="AD3086" s="15"/>
      <c r="AE3086" s="15">
        <f>ROUND(0,2)</f>
        <v>0</v>
      </c>
      <c r="AF3086" s="15"/>
      <c r="AG3086" s="15"/>
      <c r="AH3086" s="15"/>
      <c r="AI3086" s="15"/>
      <c r="AJ3086" s="15"/>
      <c r="AK3086" s="16"/>
    </row>
    <row r="3087" spans="1:37" x14ac:dyDescent="0.25">
      <c r="A3087" s="11"/>
      <c r="B3087" s="12"/>
      <c r="C3087" s="12"/>
      <c r="D3087" s="12"/>
      <c r="E3087" s="12"/>
      <c r="F3087" s="12"/>
      <c r="G3087" s="12"/>
      <c r="H3087" s="12"/>
      <c r="I3087" s="12"/>
      <c r="J3087" s="12"/>
      <c r="K3087" s="12"/>
      <c r="L3087" s="12"/>
      <c r="M3087" s="12"/>
      <c r="N3087" s="12"/>
      <c r="O3087" s="12"/>
      <c r="P3087" s="12"/>
      <c r="Q3087" s="14" t="s">
        <v>73</v>
      </c>
      <c r="R3087" s="14"/>
      <c r="S3087" s="14"/>
      <c r="T3087" s="14"/>
      <c r="U3087" s="14"/>
      <c r="V3087" s="14"/>
      <c r="W3087" s="14"/>
      <c r="X3087" s="14"/>
      <c r="Y3087" s="12"/>
      <c r="Z3087" s="12"/>
      <c r="AA3087" s="12"/>
      <c r="AB3087" s="12"/>
      <c r="AC3087" s="12"/>
      <c r="AD3087" s="12"/>
      <c r="AE3087" s="12"/>
      <c r="AF3087" s="12"/>
      <c r="AG3087" s="12"/>
      <c r="AH3087" s="12"/>
      <c r="AI3087" s="12"/>
      <c r="AJ3087" s="12"/>
      <c r="AK3087" s="24"/>
    </row>
    <row r="3088" spans="1:37" x14ac:dyDescent="0.25">
      <c r="A3088" s="2"/>
      <c r="B3088" s="3"/>
      <c r="C3088" s="3"/>
      <c r="D3088" s="3"/>
      <c r="E3088" s="3"/>
      <c r="F3088" s="3"/>
      <c r="G3088" s="3"/>
      <c r="H3088" s="3"/>
      <c r="I3088" s="4"/>
      <c r="J3088" s="5"/>
      <c r="K3088" s="6"/>
      <c r="L3088" s="6"/>
      <c r="M3088" s="6"/>
      <c r="N3088" s="6"/>
      <c r="O3088" s="6"/>
      <c r="P3088" s="7"/>
      <c r="Q3088" s="2"/>
      <c r="R3088" s="3"/>
      <c r="S3088" s="3"/>
      <c r="T3088" s="3"/>
      <c r="U3088" s="3"/>
      <c r="V3088" s="3"/>
      <c r="W3088" s="3"/>
      <c r="X3088" s="4"/>
      <c r="Y3088" s="8">
        <f>ROUND(1274,2)</f>
        <v>1274</v>
      </c>
      <c r="Z3088" s="9"/>
      <c r="AA3088" s="9"/>
      <c r="AB3088" s="9"/>
      <c r="AC3088" s="9"/>
      <c r="AD3088" s="10"/>
      <c r="AE3088" s="8">
        <f>ROUND(0,2)</f>
        <v>0</v>
      </c>
      <c r="AF3088" s="9"/>
      <c r="AG3088" s="9"/>
      <c r="AH3088" s="9"/>
      <c r="AI3088" s="9"/>
      <c r="AJ3088" s="9"/>
      <c r="AK3088" s="10"/>
    </row>
    <row r="3089" spans="1:37" x14ac:dyDescent="0.25">
      <c r="A3089" s="11"/>
      <c r="B3089" s="12"/>
      <c r="C3089" s="12"/>
      <c r="D3089" s="12"/>
      <c r="E3089" s="12"/>
      <c r="F3089" s="12"/>
      <c r="G3089" s="12"/>
      <c r="H3089" s="12"/>
      <c r="I3089" s="12"/>
      <c r="J3089" s="13"/>
      <c r="K3089" s="13"/>
      <c r="L3089" s="13"/>
      <c r="M3089" s="13"/>
      <c r="N3089" s="13"/>
      <c r="O3089" s="13"/>
      <c r="P3089" s="13"/>
      <c r="Q3089" s="14"/>
      <c r="R3089" s="14"/>
      <c r="S3089" s="14"/>
      <c r="T3089" s="14"/>
      <c r="U3089" s="14"/>
      <c r="V3089" s="14"/>
      <c r="W3089" s="14"/>
      <c r="X3089" s="14"/>
      <c r="Y3089" s="15">
        <f>ROUND(1274,2)</f>
        <v>1274</v>
      </c>
      <c r="Z3089" s="15"/>
      <c r="AA3089" s="15"/>
      <c r="AB3089" s="15"/>
      <c r="AC3089" s="15"/>
      <c r="AD3089" s="15"/>
      <c r="AE3089" s="15">
        <f>ROUND(0,2)</f>
        <v>0</v>
      </c>
      <c r="AF3089" s="15"/>
      <c r="AG3089" s="15"/>
      <c r="AH3089" s="15"/>
      <c r="AI3089" s="15"/>
      <c r="AJ3089" s="15"/>
      <c r="AK3089" s="16"/>
    </row>
    <row r="3090" spans="1:37" x14ac:dyDescent="0.25">
      <c r="A3090" s="11"/>
      <c r="B3090" s="12"/>
      <c r="C3090" s="12"/>
      <c r="D3090" s="12"/>
      <c r="E3090" s="12"/>
      <c r="F3090" s="12"/>
      <c r="G3090" s="12"/>
      <c r="H3090" s="12"/>
      <c r="I3090" s="12"/>
      <c r="J3090" s="12"/>
      <c r="K3090" s="12"/>
      <c r="L3090" s="12"/>
      <c r="M3090" s="12"/>
      <c r="N3090" s="12"/>
      <c r="O3090" s="12"/>
      <c r="P3090" s="12"/>
      <c r="Q3090" s="14" t="s">
        <v>86</v>
      </c>
      <c r="R3090" s="14"/>
      <c r="S3090" s="14"/>
      <c r="T3090" s="14"/>
      <c r="U3090" s="14"/>
      <c r="V3090" s="14"/>
      <c r="W3090" s="14"/>
      <c r="X3090" s="14"/>
      <c r="Y3090" s="12"/>
      <c r="Z3090" s="12"/>
      <c r="AA3090" s="12"/>
      <c r="AB3090" s="12"/>
      <c r="AC3090" s="12"/>
      <c r="AD3090" s="12"/>
      <c r="AE3090" s="12"/>
      <c r="AF3090" s="12"/>
      <c r="AG3090" s="12"/>
      <c r="AH3090" s="12"/>
      <c r="AI3090" s="12"/>
      <c r="AJ3090" s="12"/>
      <c r="AK3090" s="24"/>
    </row>
    <row r="3091" spans="1:37" x14ac:dyDescent="0.25">
      <c r="A3091" s="2"/>
      <c r="B3091" s="3"/>
      <c r="C3091" s="3"/>
      <c r="D3091" s="3"/>
      <c r="E3091" s="3"/>
      <c r="F3091" s="3"/>
      <c r="G3091" s="3"/>
      <c r="H3091" s="3"/>
      <c r="I3091" s="4"/>
      <c r="J3091" s="5"/>
      <c r="K3091" s="6"/>
      <c r="L3091" s="6"/>
      <c r="M3091" s="6"/>
      <c r="N3091" s="6"/>
      <c r="O3091" s="6"/>
      <c r="P3091" s="7"/>
      <c r="Q3091" s="2"/>
      <c r="R3091" s="3"/>
      <c r="S3091" s="3"/>
      <c r="T3091" s="3"/>
      <c r="U3091" s="3"/>
      <c r="V3091" s="3"/>
      <c r="W3091" s="3"/>
      <c r="X3091" s="4"/>
      <c r="Y3091" s="8">
        <f>ROUND(1274,2)</f>
        <v>1274</v>
      </c>
      <c r="Z3091" s="9"/>
      <c r="AA3091" s="9"/>
      <c r="AB3091" s="9"/>
      <c r="AC3091" s="9"/>
      <c r="AD3091" s="10"/>
      <c r="AE3091" s="8">
        <f>ROUND(0,2)</f>
        <v>0</v>
      </c>
      <c r="AF3091" s="9"/>
      <c r="AG3091" s="9"/>
      <c r="AH3091" s="9"/>
      <c r="AI3091" s="9"/>
      <c r="AJ3091" s="9"/>
      <c r="AK3091" s="10"/>
    </row>
    <row r="3092" spans="1:37" x14ac:dyDescent="0.25">
      <c r="A3092" s="11"/>
      <c r="B3092" s="12"/>
      <c r="C3092" s="12"/>
      <c r="D3092" s="12"/>
      <c r="E3092" s="12"/>
      <c r="F3092" s="12"/>
      <c r="G3092" s="12"/>
      <c r="H3092" s="12"/>
      <c r="I3092" s="12"/>
      <c r="J3092" s="13"/>
      <c r="K3092" s="13"/>
      <c r="L3092" s="13"/>
      <c r="M3092" s="13"/>
      <c r="N3092" s="13"/>
      <c r="O3092" s="13"/>
      <c r="P3092" s="13"/>
      <c r="Q3092" s="14"/>
      <c r="R3092" s="14"/>
      <c r="S3092" s="14"/>
      <c r="T3092" s="14"/>
      <c r="U3092" s="14"/>
      <c r="V3092" s="14"/>
      <c r="W3092" s="14"/>
      <c r="X3092" s="14"/>
      <c r="Y3092" s="15">
        <f>ROUND(1274,2)</f>
        <v>1274</v>
      </c>
      <c r="Z3092" s="15"/>
      <c r="AA3092" s="15"/>
      <c r="AB3092" s="15"/>
      <c r="AC3092" s="15"/>
      <c r="AD3092" s="15"/>
      <c r="AE3092" s="15">
        <f>ROUND(0,2)</f>
        <v>0</v>
      </c>
      <c r="AF3092" s="15"/>
      <c r="AG3092" s="15"/>
      <c r="AH3092" s="15"/>
      <c r="AI3092" s="15"/>
      <c r="AJ3092" s="15"/>
      <c r="AK3092" s="16"/>
    </row>
    <row r="3093" spans="1:37" x14ac:dyDescent="0.25">
      <c r="A3093" s="11"/>
      <c r="B3093" s="12"/>
      <c r="C3093" s="12"/>
      <c r="D3093" s="12"/>
      <c r="E3093" s="12"/>
      <c r="F3093" s="12"/>
      <c r="G3093" s="12"/>
      <c r="H3093" s="12"/>
      <c r="I3093" s="12"/>
      <c r="J3093" s="12"/>
      <c r="K3093" s="12"/>
      <c r="L3093" s="12"/>
      <c r="M3093" s="12"/>
      <c r="N3093" s="12"/>
      <c r="O3093" s="12"/>
      <c r="P3093" s="12"/>
      <c r="Q3093" s="14" t="s">
        <v>87</v>
      </c>
      <c r="R3093" s="14"/>
      <c r="S3093" s="14"/>
      <c r="T3093" s="14"/>
      <c r="U3093" s="14"/>
      <c r="V3093" s="14"/>
      <c r="W3093" s="14"/>
      <c r="X3093" s="14"/>
      <c r="Y3093" s="12"/>
      <c r="Z3093" s="12"/>
      <c r="AA3093" s="12"/>
      <c r="AB3093" s="12"/>
      <c r="AC3093" s="12"/>
      <c r="AD3093" s="12"/>
      <c r="AE3093" s="12"/>
      <c r="AF3093" s="12"/>
      <c r="AG3093" s="12"/>
      <c r="AH3093" s="12"/>
      <c r="AI3093" s="12"/>
      <c r="AJ3093" s="12"/>
      <c r="AK3093" s="24"/>
    </row>
    <row r="3094" spans="1:37" x14ac:dyDescent="0.25">
      <c r="A3094" s="2"/>
      <c r="B3094" s="3"/>
      <c r="C3094" s="3"/>
      <c r="D3094" s="3"/>
      <c r="E3094" s="3"/>
      <c r="F3094" s="3"/>
      <c r="G3094" s="3"/>
      <c r="H3094" s="3"/>
      <c r="I3094" s="4"/>
      <c r="J3094" s="5"/>
      <c r="K3094" s="6"/>
      <c r="L3094" s="6"/>
      <c r="M3094" s="6"/>
      <c r="N3094" s="6"/>
      <c r="O3094" s="6"/>
      <c r="P3094" s="7"/>
      <c r="Q3094" s="2"/>
      <c r="R3094" s="3"/>
      <c r="S3094" s="3"/>
      <c r="T3094" s="3"/>
      <c r="U3094" s="3"/>
      <c r="V3094" s="3"/>
      <c r="W3094" s="3"/>
      <c r="X3094" s="4"/>
      <c r="Y3094" s="8">
        <f>ROUND(1246.96,2)</f>
        <v>1246.96</v>
      </c>
      <c r="Z3094" s="9"/>
      <c r="AA3094" s="9"/>
      <c r="AB3094" s="9"/>
      <c r="AC3094" s="9"/>
      <c r="AD3094" s="10"/>
      <c r="AE3094" s="8">
        <f>ROUND(0,2)</f>
        <v>0</v>
      </c>
      <c r="AF3094" s="9"/>
      <c r="AG3094" s="9"/>
      <c r="AH3094" s="9"/>
      <c r="AI3094" s="9"/>
      <c r="AJ3094" s="9"/>
      <c r="AK3094" s="10"/>
    </row>
    <row r="3095" spans="1:37" x14ac:dyDescent="0.25">
      <c r="A3095" s="11"/>
      <c r="B3095" s="12"/>
      <c r="C3095" s="12"/>
      <c r="D3095" s="12"/>
      <c r="E3095" s="12"/>
      <c r="F3095" s="12"/>
      <c r="G3095" s="12"/>
      <c r="H3095" s="12"/>
      <c r="I3095" s="12"/>
      <c r="J3095" s="13"/>
      <c r="K3095" s="13"/>
      <c r="L3095" s="13"/>
      <c r="M3095" s="13"/>
      <c r="N3095" s="13"/>
      <c r="O3095" s="13"/>
      <c r="P3095" s="13"/>
      <c r="Q3095" s="14"/>
      <c r="R3095" s="14"/>
      <c r="S3095" s="14"/>
      <c r="T3095" s="14"/>
      <c r="U3095" s="14"/>
      <c r="V3095" s="14"/>
      <c r="W3095" s="14"/>
      <c r="X3095" s="14"/>
      <c r="Y3095" s="15">
        <f>ROUND(1246.96,2)</f>
        <v>1246.96</v>
      </c>
      <c r="Z3095" s="15"/>
      <c r="AA3095" s="15"/>
      <c r="AB3095" s="15"/>
      <c r="AC3095" s="15"/>
      <c r="AD3095" s="15"/>
      <c r="AE3095" s="15">
        <f>ROUND(0,2)</f>
        <v>0</v>
      </c>
      <c r="AF3095" s="15"/>
      <c r="AG3095" s="15"/>
      <c r="AH3095" s="15"/>
      <c r="AI3095" s="15"/>
      <c r="AJ3095" s="15"/>
      <c r="AK3095" s="16"/>
    </row>
    <row r="3096" spans="1:37" x14ac:dyDescent="0.25">
      <c r="A3096" s="11"/>
      <c r="B3096" s="12"/>
      <c r="C3096" s="12"/>
      <c r="D3096" s="12"/>
      <c r="E3096" s="12"/>
      <c r="F3096" s="12"/>
      <c r="G3096" s="12"/>
      <c r="H3096" s="12"/>
      <c r="I3096" s="12"/>
      <c r="J3096" s="12"/>
      <c r="K3096" s="12"/>
      <c r="L3096" s="12"/>
      <c r="M3096" s="12"/>
      <c r="N3096" s="12"/>
      <c r="O3096" s="12"/>
      <c r="P3096" s="12"/>
      <c r="Q3096" s="14" t="s">
        <v>93</v>
      </c>
      <c r="R3096" s="14"/>
      <c r="S3096" s="14"/>
      <c r="T3096" s="14"/>
      <c r="U3096" s="14"/>
      <c r="V3096" s="14"/>
      <c r="W3096" s="14"/>
      <c r="X3096" s="14"/>
      <c r="Y3096" s="12"/>
      <c r="Z3096" s="12"/>
      <c r="AA3096" s="12"/>
      <c r="AB3096" s="12"/>
      <c r="AC3096" s="12"/>
      <c r="AD3096" s="12"/>
      <c r="AE3096" s="12"/>
      <c r="AF3096" s="12"/>
      <c r="AG3096" s="12"/>
      <c r="AH3096" s="12"/>
      <c r="AI3096" s="12"/>
      <c r="AJ3096" s="12"/>
      <c r="AK3096" s="24"/>
    </row>
    <row r="3097" spans="1:37" x14ac:dyDescent="0.25">
      <c r="A3097" s="2"/>
      <c r="B3097" s="3"/>
      <c r="C3097" s="3"/>
      <c r="D3097" s="3"/>
      <c r="E3097" s="3"/>
      <c r="F3097" s="3"/>
      <c r="G3097" s="3"/>
      <c r="H3097" s="3"/>
      <c r="I3097" s="4"/>
      <c r="J3097" s="5"/>
      <c r="K3097" s="6"/>
      <c r="L3097" s="6"/>
      <c r="M3097" s="6"/>
      <c r="N3097" s="6"/>
      <c r="O3097" s="6"/>
      <c r="P3097" s="7"/>
      <c r="Q3097" s="2"/>
      <c r="R3097" s="3"/>
      <c r="S3097" s="3"/>
      <c r="T3097" s="3"/>
      <c r="U3097" s="3"/>
      <c r="V3097" s="3"/>
      <c r="W3097" s="3"/>
      <c r="X3097" s="4"/>
      <c r="Y3097" s="8">
        <f>ROUND(1246.96,2)</f>
        <v>1246.96</v>
      </c>
      <c r="Z3097" s="9"/>
      <c r="AA3097" s="9"/>
      <c r="AB3097" s="9"/>
      <c r="AC3097" s="9"/>
      <c r="AD3097" s="10"/>
      <c r="AE3097" s="8">
        <f>ROUND(0,2)</f>
        <v>0</v>
      </c>
      <c r="AF3097" s="9"/>
      <c r="AG3097" s="9"/>
      <c r="AH3097" s="9"/>
      <c r="AI3097" s="9"/>
      <c r="AJ3097" s="9"/>
      <c r="AK3097" s="10"/>
    </row>
    <row r="3098" spans="1:37" x14ac:dyDescent="0.25">
      <c r="A3098" s="11"/>
      <c r="B3098" s="12"/>
      <c r="C3098" s="12"/>
      <c r="D3098" s="12"/>
      <c r="E3098" s="12"/>
      <c r="F3098" s="12"/>
      <c r="G3098" s="12"/>
      <c r="H3098" s="12"/>
      <c r="I3098" s="12"/>
      <c r="J3098" s="13"/>
      <c r="K3098" s="13"/>
      <c r="L3098" s="13"/>
      <c r="M3098" s="13"/>
      <c r="N3098" s="13"/>
      <c r="O3098" s="13"/>
      <c r="P3098" s="13"/>
      <c r="Q3098" s="14"/>
      <c r="R3098" s="14"/>
      <c r="S3098" s="14"/>
      <c r="T3098" s="14"/>
      <c r="U3098" s="14"/>
      <c r="V3098" s="14"/>
      <c r="W3098" s="14"/>
      <c r="X3098" s="14"/>
      <c r="Y3098" s="15">
        <f>ROUND(1246.96,2)</f>
        <v>1246.96</v>
      </c>
      <c r="Z3098" s="15"/>
      <c r="AA3098" s="15"/>
      <c r="AB3098" s="15"/>
      <c r="AC3098" s="15"/>
      <c r="AD3098" s="15"/>
      <c r="AE3098" s="15">
        <f>ROUND(0,2)</f>
        <v>0</v>
      </c>
      <c r="AF3098" s="15"/>
      <c r="AG3098" s="15"/>
      <c r="AH3098" s="15"/>
      <c r="AI3098" s="15"/>
      <c r="AJ3098" s="15"/>
      <c r="AK3098" s="16"/>
    </row>
    <row r="3099" spans="1:37" x14ac:dyDescent="0.25">
      <c r="A3099" s="11"/>
      <c r="B3099" s="12"/>
      <c r="C3099" s="12"/>
      <c r="D3099" s="12"/>
      <c r="E3099" s="12"/>
      <c r="F3099" s="12"/>
      <c r="G3099" s="12"/>
      <c r="H3099" s="12"/>
      <c r="I3099" s="12"/>
      <c r="J3099" s="12"/>
      <c r="K3099" s="12"/>
      <c r="L3099" s="12"/>
      <c r="M3099" s="12"/>
      <c r="N3099" s="12"/>
      <c r="O3099" s="12"/>
      <c r="P3099" s="12"/>
      <c r="Q3099" s="14" t="s">
        <v>94</v>
      </c>
      <c r="R3099" s="14"/>
      <c r="S3099" s="14"/>
      <c r="T3099" s="14"/>
      <c r="U3099" s="14"/>
      <c r="V3099" s="14"/>
      <c r="W3099" s="14"/>
      <c r="X3099" s="14"/>
      <c r="Y3099" s="12"/>
      <c r="Z3099" s="12"/>
      <c r="AA3099" s="12"/>
      <c r="AB3099" s="12"/>
      <c r="AC3099" s="12"/>
      <c r="AD3099" s="12"/>
      <c r="AE3099" s="12"/>
      <c r="AF3099" s="12"/>
      <c r="AG3099" s="12"/>
      <c r="AH3099" s="12"/>
      <c r="AI3099" s="12"/>
      <c r="AJ3099" s="12"/>
      <c r="AK3099" s="24"/>
    </row>
    <row r="3100" spans="1:37" x14ac:dyDescent="0.25">
      <c r="A3100" s="2"/>
      <c r="B3100" s="3"/>
      <c r="C3100" s="3"/>
      <c r="D3100" s="3"/>
      <c r="E3100" s="3"/>
      <c r="F3100" s="3"/>
      <c r="G3100" s="3"/>
      <c r="H3100" s="3"/>
      <c r="I3100" s="4"/>
      <c r="J3100" s="5"/>
      <c r="K3100" s="6"/>
      <c r="L3100" s="6"/>
      <c r="M3100" s="6"/>
      <c r="N3100" s="6"/>
      <c r="O3100" s="6"/>
      <c r="P3100" s="7"/>
      <c r="Q3100" s="2"/>
      <c r="R3100" s="3"/>
      <c r="S3100" s="3"/>
      <c r="T3100" s="3"/>
      <c r="U3100" s="3"/>
      <c r="V3100" s="3"/>
      <c r="W3100" s="3"/>
      <c r="X3100" s="4"/>
      <c r="Y3100" s="8">
        <f>ROUND(1282.84,2)</f>
        <v>1282.8399999999999</v>
      </c>
      <c r="Z3100" s="9"/>
      <c r="AA3100" s="9"/>
      <c r="AB3100" s="9"/>
      <c r="AC3100" s="9"/>
      <c r="AD3100" s="10"/>
      <c r="AE3100" s="8">
        <f>ROUND(0,2)</f>
        <v>0</v>
      </c>
      <c r="AF3100" s="9"/>
      <c r="AG3100" s="9"/>
      <c r="AH3100" s="9"/>
      <c r="AI3100" s="9"/>
      <c r="AJ3100" s="9"/>
      <c r="AK3100" s="10"/>
    </row>
    <row r="3101" spans="1:37" x14ac:dyDescent="0.25">
      <c r="A3101" s="11"/>
      <c r="B3101" s="12"/>
      <c r="C3101" s="12"/>
      <c r="D3101" s="12"/>
      <c r="E3101" s="12"/>
      <c r="F3101" s="12"/>
      <c r="G3101" s="12"/>
      <c r="H3101" s="12"/>
      <c r="I3101" s="12"/>
      <c r="J3101" s="13"/>
      <c r="K3101" s="13"/>
      <c r="L3101" s="13"/>
      <c r="M3101" s="13"/>
      <c r="N3101" s="13"/>
      <c r="O3101" s="13"/>
      <c r="P3101" s="13"/>
      <c r="Q3101" s="14"/>
      <c r="R3101" s="14"/>
      <c r="S3101" s="14"/>
      <c r="T3101" s="14"/>
      <c r="U3101" s="14"/>
      <c r="V3101" s="14"/>
      <c r="W3101" s="14"/>
      <c r="X3101" s="14"/>
      <c r="Y3101" s="15">
        <f>ROUND(1282.84,2)</f>
        <v>1282.8399999999999</v>
      </c>
      <c r="Z3101" s="15"/>
      <c r="AA3101" s="15"/>
      <c r="AB3101" s="15"/>
      <c r="AC3101" s="15"/>
      <c r="AD3101" s="15"/>
      <c r="AE3101" s="15">
        <f>ROUND(0,2)</f>
        <v>0</v>
      </c>
      <c r="AF3101" s="15"/>
      <c r="AG3101" s="15"/>
      <c r="AH3101" s="15"/>
      <c r="AI3101" s="15"/>
      <c r="AJ3101" s="15"/>
      <c r="AK3101" s="16"/>
    </row>
    <row r="3102" spans="1:37" x14ac:dyDescent="0.25">
      <c r="A3102" s="20"/>
      <c r="B3102" s="21"/>
      <c r="C3102" s="21"/>
      <c r="D3102" s="21"/>
      <c r="E3102" s="21"/>
      <c r="F3102" s="21"/>
      <c r="G3102" s="21"/>
      <c r="H3102" s="21"/>
      <c r="I3102" s="21"/>
      <c r="J3102" s="23">
        <f>ROUND(48.5,2)</f>
        <v>48.5</v>
      </c>
      <c r="K3102" s="23"/>
      <c r="L3102" s="23"/>
      <c r="M3102" s="23"/>
      <c r="N3102" s="23"/>
      <c r="O3102" s="23"/>
      <c r="P3102" s="23"/>
      <c r="Q3102" s="21"/>
      <c r="R3102" s="21"/>
      <c r="S3102" s="21"/>
      <c r="T3102" s="21"/>
      <c r="U3102" s="21"/>
      <c r="V3102" s="21"/>
      <c r="W3102" s="21"/>
      <c r="X3102" s="21"/>
      <c r="Y3102" s="21"/>
      <c r="Z3102" s="21"/>
      <c r="AA3102" s="21"/>
      <c r="AB3102" s="21"/>
      <c r="AC3102" s="21"/>
      <c r="AD3102" s="21"/>
      <c r="AE3102" s="21"/>
      <c r="AF3102" s="21"/>
      <c r="AG3102" s="21"/>
      <c r="AH3102" s="21"/>
      <c r="AI3102" s="21"/>
      <c r="AJ3102" s="21"/>
      <c r="AK3102" s="22"/>
    </row>
    <row r="3103" spans="1:37" x14ac:dyDescent="0.25">
      <c r="A3103" s="11"/>
      <c r="B3103" s="12"/>
      <c r="C3103" s="12"/>
      <c r="D3103" s="12"/>
      <c r="E3103" s="12"/>
      <c r="F3103" s="12"/>
      <c r="G3103" s="12"/>
      <c r="H3103" s="12"/>
      <c r="I3103" s="12"/>
      <c r="J3103" s="12"/>
      <c r="K3103" s="12"/>
      <c r="L3103" s="12"/>
      <c r="M3103" s="12"/>
      <c r="N3103" s="12"/>
      <c r="O3103" s="12"/>
      <c r="P3103" s="12"/>
      <c r="Q3103" s="14" t="s">
        <v>92</v>
      </c>
      <c r="R3103" s="14"/>
      <c r="S3103" s="14"/>
      <c r="T3103" s="14"/>
      <c r="U3103" s="14"/>
      <c r="V3103" s="14"/>
      <c r="W3103" s="14"/>
      <c r="X3103" s="14"/>
      <c r="Y3103" s="12"/>
      <c r="Z3103" s="12"/>
      <c r="AA3103" s="12"/>
      <c r="AB3103" s="12"/>
      <c r="AC3103" s="12"/>
      <c r="AD3103" s="12"/>
      <c r="AE3103" s="12"/>
      <c r="AF3103" s="12"/>
      <c r="AG3103" s="12"/>
      <c r="AH3103" s="12"/>
      <c r="AI3103" s="12"/>
      <c r="AJ3103" s="12"/>
      <c r="AK3103" s="24"/>
    </row>
    <row r="3104" spans="1:37" x14ac:dyDescent="0.25">
      <c r="A3104" s="2"/>
      <c r="B3104" s="3"/>
      <c r="C3104" s="3"/>
      <c r="D3104" s="3"/>
      <c r="E3104" s="3"/>
      <c r="F3104" s="3"/>
      <c r="G3104" s="3"/>
      <c r="H3104" s="3"/>
      <c r="I3104" s="4"/>
      <c r="J3104" s="5"/>
      <c r="K3104" s="6"/>
      <c r="L3104" s="6"/>
      <c r="M3104" s="6"/>
      <c r="N3104" s="6"/>
      <c r="O3104" s="6"/>
      <c r="P3104" s="7"/>
      <c r="Q3104" s="2"/>
      <c r="R3104" s="3"/>
      <c r="S3104" s="3"/>
      <c r="T3104" s="3"/>
      <c r="U3104" s="3"/>
      <c r="V3104" s="3"/>
      <c r="W3104" s="3"/>
      <c r="X3104" s="4"/>
      <c r="Y3104" s="8">
        <f>ROUND(1292.375,2)</f>
        <v>1292.3800000000001</v>
      </c>
      <c r="Z3104" s="9"/>
      <c r="AA3104" s="9"/>
      <c r="AB3104" s="9"/>
      <c r="AC3104" s="9"/>
      <c r="AD3104" s="10"/>
      <c r="AE3104" s="8">
        <f>ROUND(0,2)</f>
        <v>0</v>
      </c>
      <c r="AF3104" s="9"/>
      <c r="AG3104" s="9"/>
      <c r="AH3104" s="9"/>
      <c r="AI3104" s="9"/>
      <c r="AJ3104" s="9"/>
      <c r="AK3104" s="10"/>
    </row>
    <row r="3105" spans="1:37" x14ac:dyDescent="0.25">
      <c r="A3105" s="11"/>
      <c r="B3105" s="12"/>
      <c r="C3105" s="12"/>
      <c r="D3105" s="12"/>
      <c r="E3105" s="12"/>
      <c r="F3105" s="12"/>
      <c r="G3105" s="12"/>
      <c r="H3105" s="12"/>
      <c r="I3105" s="12"/>
      <c r="J3105" s="13"/>
      <c r="K3105" s="13"/>
      <c r="L3105" s="13"/>
      <c r="M3105" s="13"/>
      <c r="N3105" s="13"/>
      <c r="O3105" s="13"/>
      <c r="P3105" s="13"/>
      <c r="Q3105" s="14"/>
      <c r="R3105" s="14"/>
      <c r="S3105" s="14"/>
      <c r="T3105" s="14"/>
      <c r="U3105" s="14"/>
      <c r="V3105" s="14"/>
      <c r="W3105" s="14"/>
      <c r="X3105" s="14"/>
      <c r="Y3105" s="15">
        <f>ROUND(1292.375,2)</f>
        <v>1292.3800000000001</v>
      </c>
      <c r="Z3105" s="15"/>
      <c r="AA3105" s="15"/>
      <c r="AB3105" s="15"/>
      <c r="AC3105" s="15"/>
      <c r="AD3105" s="15"/>
      <c r="AE3105" s="15">
        <f>ROUND(0,2)</f>
        <v>0</v>
      </c>
      <c r="AF3105" s="15"/>
      <c r="AG3105" s="15"/>
      <c r="AH3105" s="15"/>
      <c r="AI3105" s="15"/>
      <c r="AJ3105" s="15"/>
      <c r="AK3105" s="16"/>
    </row>
    <row r="3106" spans="1:37" x14ac:dyDescent="0.25">
      <c r="A3106" s="20"/>
      <c r="B3106" s="21"/>
      <c r="C3106" s="21"/>
      <c r="D3106" s="21"/>
      <c r="E3106" s="21"/>
      <c r="F3106" s="21"/>
      <c r="G3106" s="21"/>
      <c r="H3106" s="21"/>
      <c r="I3106" s="21"/>
      <c r="J3106" s="23">
        <f>ROUND(48.75,2)</f>
        <v>48.75</v>
      </c>
      <c r="K3106" s="23"/>
      <c r="L3106" s="23"/>
      <c r="M3106" s="23"/>
      <c r="N3106" s="23"/>
      <c r="O3106" s="23"/>
      <c r="P3106" s="23"/>
      <c r="Q3106" s="21"/>
      <c r="R3106" s="21"/>
      <c r="S3106" s="21"/>
      <c r="T3106" s="21"/>
      <c r="U3106" s="21"/>
      <c r="V3106" s="21"/>
      <c r="W3106" s="21"/>
      <c r="X3106" s="21"/>
      <c r="Y3106" s="21"/>
      <c r="Z3106" s="21"/>
      <c r="AA3106" s="21"/>
      <c r="AB3106" s="21"/>
      <c r="AC3106" s="21"/>
      <c r="AD3106" s="21"/>
      <c r="AE3106" s="21"/>
      <c r="AF3106" s="21"/>
      <c r="AG3106" s="21"/>
      <c r="AH3106" s="21"/>
      <c r="AI3106" s="21"/>
      <c r="AJ3106" s="21"/>
      <c r="AK3106" s="22"/>
    </row>
    <row r="3107" spans="1:37" x14ac:dyDescent="0.25">
      <c r="A3107" s="11"/>
      <c r="B3107" s="12"/>
      <c r="C3107" s="12"/>
      <c r="D3107" s="12"/>
      <c r="E3107" s="12"/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  <c r="P3107" s="12"/>
      <c r="Q3107" s="14" t="s">
        <v>44</v>
      </c>
      <c r="R3107" s="14"/>
      <c r="S3107" s="14"/>
      <c r="T3107" s="14"/>
      <c r="U3107" s="14"/>
      <c r="V3107" s="14"/>
      <c r="W3107" s="14"/>
      <c r="X3107" s="14"/>
      <c r="Y3107" s="12"/>
      <c r="Z3107" s="12"/>
      <c r="AA3107" s="12"/>
      <c r="AB3107" s="12"/>
      <c r="AC3107" s="12"/>
      <c r="AD3107" s="12"/>
      <c r="AE3107" s="12"/>
      <c r="AF3107" s="12"/>
      <c r="AG3107" s="12"/>
      <c r="AH3107" s="12"/>
      <c r="AI3107" s="12"/>
      <c r="AJ3107" s="12"/>
      <c r="AK3107" s="24"/>
    </row>
    <row r="3108" spans="1:37" x14ac:dyDescent="0.25">
      <c r="A3108" s="2"/>
      <c r="B3108" s="3"/>
      <c r="C3108" s="3"/>
      <c r="D3108" s="3"/>
      <c r="E3108" s="3"/>
      <c r="F3108" s="3"/>
      <c r="G3108" s="3"/>
      <c r="H3108" s="3"/>
      <c r="I3108" s="4"/>
      <c r="J3108" s="5"/>
      <c r="K3108" s="6"/>
      <c r="L3108" s="6"/>
      <c r="M3108" s="6"/>
      <c r="N3108" s="6"/>
      <c r="O3108" s="6"/>
      <c r="P3108" s="7"/>
      <c r="Q3108" s="2"/>
      <c r="R3108" s="3"/>
      <c r="S3108" s="3"/>
      <c r="T3108" s="3"/>
      <c r="U3108" s="3"/>
      <c r="V3108" s="3"/>
      <c r="W3108" s="3"/>
      <c r="X3108" s="4"/>
      <c r="Y3108" s="8">
        <f>ROUND(1377,2)</f>
        <v>1377</v>
      </c>
      <c r="Z3108" s="9"/>
      <c r="AA3108" s="9"/>
      <c r="AB3108" s="9"/>
      <c r="AC3108" s="9"/>
      <c r="AD3108" s="10"/>
      <c r="AE3108" s="8">
        <f>ROUND(0,2)</f>
        <v>0</v>
      </c>
      <c r="AF3108" s="9"/>
      <c r="AG3108" s="9"/>
      <c r="AH3108" s="9"/>
      <c r="AI3108" s="9"/>
      <c r="AJ3108" s="9"/>
      <c r="AK3108" s="10"/>
    </row>
    <row r="3109" spans="1:37" x14ac:dyDescent="0.25">
      <c r="A3109" s="11"/>
      <c r="B3109" s="12"/>
      <c r="C3109" s="12"/>
      <c r="D3109" s="12"/>
      <c r="E3109" s="12"/>
      <c r="F3109" s="12"/>
      <c r="G3109" s="12"/>
      <c r="H3109" s="12"/>
      <c r="I3109" s="12"/>
      <c r="J3109" s="13"/>
      <c r="K3109" s="13"/>
      <c r="L3109" s="13"/>
      <c r="M3109" s="13"/>
      <c r="N3109" s="13"/>
      <c r="O3109" s="13"/>
      <c r="P3109" s="13"/>
      <c r="Q3109" s="14"/>
      <c r="R3109" s="14"/>
      <c r="S3109" s="14"/>
      <c r="T3109" s="14"/>
      <c r="U3109" s="14"/>
      <c r="V3109" s="14"/>
      <c r="W3109" s="14"/>
      <c r="X3109" s="14"/>
      <c r="Y3109" s="15">
        <f>ROUND(1377,2)</f>
        <v>1377</v>
      </c>
      <c r="Z3109" s="15"/>
      <c r="AA3109" s="15"/>
      <c r="AB3109" s="15"/>
      <c r="AC3109" s="15"/>
      <c r="AD3109" s="15"/>
      <c r="AE3109" s="15">
        <f>ROUND(0,2)</f>
        <v>0</v>
      </c>
      <c r="AF3109" s="15"/>
      <c r="AG3109" s="15"/>
      <c r="AH3109" s="15"/>
      <c r="AI3109" s="15"/>
      <c r="AJ3109" s="15"/>
      <c r="AK3109" s="16"/>
    </row>
    <row r="3110" spans="1:37" x14ac:dyDescent="0.25">
      <c r="A3110" s="11"/>
      <c r="B3110" s="12"/>
      <c r="C3110" s="12"/>
      <c r="D3110" s="12"/>
      <c r="E3110" s="12"/>
      <c r="F3110" s="12"/>
      <c r="G3110" s="12"/>
      <c r="H3110" s="12"/>
      <c r="I3110" s="12"/>
      <c r="J3110" s="12"/>
      <c r="K3110" s="12"/>
      <c r="L3110" s="12"/>
      <c r="M3110" s="12"/>
      <c r="N3110" s="12"/>
      <c r="O3110" s="12"/>
      <c r="P3110" s="12"/>
      <c r="Q3110" s="14" t="s">
        <v>88</v>
      </c>
      <c r="R3110" s="14"/>
      <c r="S3110" s="14"/>
      <c r="T3110" s="14"/>
      <c r="U3110" s="14"/>
      <c r="V3110" s="14"/>
      <c r="W3110" s="14"/>
      <c r="X3110" s="14"/>
      <c r="Y3110" s="12"/>
      <c r="Z3110" s="12"/>
      <c r="AA3110" s="12"/>
      <c r="AB3110" s="12"/>
      <c r="AC3110" s="12"/>
      <c r="AD3110" s="12"/>
      <c r="AE3110" s="12"/>
      <c r="AF3110" s="12"/>
      <c r="AG3110" s="12"/>
      <c r="AH3110" s="12"/>
      <c r="AI3110" s="12"/>
      <c r="AJ3110" s="12"/>
      <c r="AK3110" s="24"/>
    </row>
    <row r="3111" spans="1:37" x14ac:dyDescent="0.25">
      <c r="A3111" s="2"/>
      <c r="B3111" s="3"/>
      <c r="C3111" s="3"/>
      <c r="D3111" s="3"/>
      <c r="E3111" s="3"/>
      <c r="F3111" s="3"/>
      <c r="G3111" s="3"/>
      <c r="H3111" s="3"/>
      <c r="I3111" s="4"/>
      <c r="J3111" s="5"/>
      <c r="K3111" s="6"/>
      <c r="L3111" s="6"/>
      <c r="M3111" s="6"/>
      <c r="N3111" s="6"/>
      <c r="O3111" s="6"/>
      <c r="P3111" s="7"/>
      <c r="Q3111" s="2"/>
      <c r="R3111" s="3"/>
      <c r="S3111" s="3"/>
      <c r="T3111" s="3"/>
      <c r="U3111" s="3"/>
      <c r="V3111" s="3"/>
      <c r="W3111" s="3"/>
      <c r="X3111" s="4"/>
      <c r="Y3111" s="8">
        <f>ROUND(1377,2)</f>
        <v>1377</v>
      </c>
      <c r="Z3111" s="9"/>
      <c r="AA3111" s="9"/>
      <c r="AB3111" s="9"/>
      <c r="AC3111" s="9"/>
      <c r="AD3111" s="10"/>
      <c r="AE3111" s="8">
        <f>ROUND(0,2)</f>
        <v>0</v>
      </c>
      <c r="AF3111" s="9"/>
      <c r="AG3111" s="9"/>
      <c r="AH3111" s="9"/>
      <c r="AI3111" s="9"/>
      <c r="AJ3111" s="9"/>
      <c r="AK3111" s="10"/>
    </row>
    <row r="3112" spans="1:37" x14ac:dyDescent="0.25">
      <c r="A3112" s="11"/>
      <c r="B3112" s="12"/>
      <c r="C3112" s="12"/>
      <c r="D3112" s="12"/>
      <c r="E3112" s="12"/>
      <c r="F3112" s="12"/>
      <c r="G3112" s="12"/>
      <c r="H3112" s="12"/>
      <c r="I3112" s="12"/>
      <c r="J3112" s="13"/>
      <c r="K3112" s="13"/>
      <c r="L3112" s="13"/>
      <c r="M3112" s="13"/>
      <c r="N3112" s="13"/>
      <c r="O3112" s="13"/>
      <c r="P3112" s="13"/>
      <c r="Q3112" s="14"/>
      <c r="R3112" s="14"/>
      <c r="S3112" s="14"/>
      <c r="T3112" s="14"/>
      <c r="U3112" s="14"/>
      <c r="V3112" s="14"/>
      <c r="W3112" s="14"/>
      <c r="X3112" s="14"/>
      <c r="Y3112" s="15">
        <f>ROUND(1377,2)</f>
        <v>1377</v>
      </c>
      <c r="Z3112" s="15"/>
      <c r="AA3112" s="15"/>
      <c r="AB3112" s="15"/>
      <c r="AC3112" s="15"/>
      <c r="AD3112" s="15"/>
      <c r="AE3112" s="15">
        <f>ROUND(0,2)</f>
        <v>0</v>
      </c>
      <c r="AF3112" s="15"/>
      <c r="AG3112" s="15"/>
      <c r="AH3112" s="15"/>
      <c r="AI3112" s="15"/>
      <c r="AJ3112" s="15"/>
      <c r="AK3112" s="16"/>
    </row>
    <row r="3113" spans="1:37" x14ac:dyDescent="0.25">
      <c r="A3113" s="20"/>
      <c r="B3113" s="21"/>
      <c r="C3113" s="21"/>
      <c r="D3113" s="21"/>
      <c r="E3113" s="21"/>
      <c r="F3113" s="21"/>
      <c r="G3113" s="21"/>
      <c r="H3113" s="21"/>
      <c r="I3113" s="21"/>
      <c r="J3113" s="23">
        <f>ROUND(49.25,2)</f>
        <v>49.25</v>
      </c>
      <c r="K3113" s="23"/>
      <c r="L3113" s="23"/>
      <c r="M3113" s="23"/>
      <c r="N3113" s="23"/>
      <c r="O3113" s="23"/>
      <c r="P3113" s="23"/>
      <c r="Q3113" s="21"/>
      <c r="R3113" s="21"/>
      <c r="S3113" s="21"/>
      <c r="T3113" s="21"/>
      <c r="U3113" s="21"/>
      <c r="V3113" s="21"/>
      <c r="W3113" s="21"/>
      <c r="X3113" s="21"/>
      <c r="Y3113" s="21"/>
      <c r="Z3113" s="21"/>
      <c r="AA3113" s="21"/>
      <c r="AB3113" s="21"/>
      <c r="AC3113" s="21"/>
      <c r="AD3113" s="21"/>
      <c r="AE3113" s="21"/>
      <c r="AF3113" s="21"/>
      <c r="AG3113" s="21"/>
      <c r="AH3113" s="21"/>
      <c r="AI3113" s="21"/>
      <c r="AJ3113" s="21"/>
      <c r="AK3113" s="22"/>
    </row>
    <row r="3114" spans="1:37" x14ac:dyDescent="0.25">
      <c r="A3114" s="11"/>
      <c r="B3114" s="12"/>
      <c r="C3114" s="12"/>
      <c r="D3114" s="12"/>
      <c r="E3114" s="12"/>
      <c r="F3114" s="12"/>
      <c r="G3114" s="12"/>
      <c r="H3114" s="12"/>
      <c r="I3114" s="12"/>
      <c r="J3114" s="12"/>
      <c r="K3114" s="12"/>
      <c r="L3114" s="12"/>
      <c r="M3114" s="12"/>
      <c r="N3114" s="12"/>
      <c r="O3114" s="12"/>
      <c r="P3114" s="12"/>
      <c r="Q3114" s="14" t="s">
        <v>65</v>
      </c>
      <c r="R3114" s="14"/>
      <c r="S3114" s="14"/>
      <c r="T3114" s="14"/>
      <c r="U3114" s="14"/>
      <c r="V3114" s="14"/>
      <c r="W3114" s="14"/>
      <c r="X3114" s="14"/>
      <c r="Y3114" s="12"/>
      <c r="Z3114" s="12"/>
      <c r="AA3114" s="12"/>
      <c r="AB3114" s="12"/>
      <c r="AC3114" s="12"/>
      <c r="AD3114" s="12"/>
      <c r="AE3114" s="12"/>
      <c r="AF3114" s="12"/>
      <c r="AG3114" s="12"/>
      <c r="AH3114" s="12"/>
      <c r="AI3114" s="12"/>
      <c r="AJ3114" s="12"/>
      <c r="AK3114" s="24"/>
    </row>
    <row r="3115" spans="1:37" x14ac:dyDescent="0.25">
      <c r="A3115" s="2"/>
      <c r="B3115" s="3"/>
      <c r="C3115" s="3"/>
      <c r="D3115" s="3"/>
      <c r="E3115" s="3"/>
      <c r="F3115" s="3"/>
      <c r="G3115" s="3"/>
      <c r="H3115" s="3"/>
      <c r="I3115" s="4"/>
      <c r="J3115" s="5"/>
      <c r="K3115" s="6"/>
      <c r="L3115" s="6"/>
      <c r="M3115" s="6"/>
      <c r="N3115" s="6"/>
      <c r="O3115" s="6"/>
      <c r="P3115" s="7"/>
      <c r="Q3115" s="2"/>
      <c r="R3115" s="3"/>
      <c r="S3115" s="3"/>
      <c r="T3115" s="3"/>
      <c r="U3115" s="3"/>
      <c r="V3115" s="3"/>
      <c r="W3115" s="3"/>
      <c r="X3115" s="4"/>
      <c r="Y3115" s="8">
        <f>ROUND(1396.44,2)</f>
        <v>1396.44</v>
      </c>
      <c r="Z3115" s="9"/>
      <c r="AA3115" s="9"/>
      <c r="AB3115" s="9"/>
      <c r="AC3115" s="9"/>
      <c r="AD3115" s="10"/>
      <c r="AE3115" s="8">
        <f>ROUND(0,2)</f>
        <v>0</v>
      </c>
      <c r="AF3115" s="9"/>
      <c r="AG3115" s="9"/>
      <c r="AH3115" s="9"/>
      <c r="AI3115" s="9"/>
      <c r="AJ3115" s="9"/>
      <c r="AK3115" s="10"/>
    </row>
    <row r="3116" spans="1:37" x14ac:dyDescent="0.25">
      <c r="A3116" s="11"/>
      <c r="B3116" s="12"/>
      <c r="C3116" s="12"/>
      <c r="D3116" s="12"/>
      <c r="E3116" s="12"/>
      <c r="F3116" s="12"/>
      <c r="G3116" s="12"/>
      <c r="H3116" s="12"/>
      <c r="I3116" s="12"/>
      <c r="J3116" s="13"/>
      <c r="K3116" s="13"/>
      <c r="L3116" s="13"/>
      <c r="M3116" s="13"/>
      <c r="N3116" s="13"/>
      <c r="O3116" s="13"/>
      <c r="P3116" s="13"/>
      <c r="Q3116" s="14"/>
      <c r="R3116" s="14"/>
      <c r="S3116" s="14"/>
      <c r="T3116" s="14"/>
      <c r="U3116" s="14"/>
      <c r="V3116" s="14"/>
      <c r="W3116" s="14"/>
      <c r="X3116" s="14"/>
      <c r="Y3116" s="15">
        <f>ROUND(1396.44,2)</f>
        <v>1396.44</v>
      </c>
      <c r="Z3116" s="15"/>
      <c r="AA3116" s="15"/>
      <c r="AB3116" s="15"/>
      <c r="AC3116" s="15"/>
      <c r="AD3116" s="15"/>
      <c r="AE3116" s="15">
        <f>ROUND(0,2)</f>
        <v>0</v>
      </c>
      <c r="AF3116" s="15"/>
      <c r="AG3116" s="15"/>
      <c r="AH3116" s="15"/>
      <c r="AI3116" s="15"/>
      <c r="AJ3116" s="15"/>
      <c r="AK3116" s="16"/>
    </row>
    <row r="3117" spans="1:37" x14ac:dyDescent="0.25">
      <c r="A3117" s="11"/>
      <c r="B3117" s="12"/>
      <c r="C3117" s="12"/>
      <c r="D3117" s="12"/>
      <c r="E3117" s="12"/>
      <c r="F3117" s="12"/>
      <c r="G3117" s="12"/>
      <c r="H3117" s="12"/>
      <c r="I3117" s="12"/>
      <c r="J3117" s="12"/>
      <c r="K3117" s="12"/>
      <c r="L3117" s="12"/>
      <c r="M3117" s="12"/>
      <c r="N3117" s="12"/>
      <c r="O3117" s="12"/>
      <c r="P3117" s="12"/>
      <c r="Q3117" s="14" t="s">
        <v>75</v>
      </c>
      <c r="R3117" s="14"/>
      <c r="S3117" s="14"/>
      <c r="T3117" s="14"/>
      <c r="U3117" s="14"/>
      <c r="V3117" s="14"/>
      <c r="W3117" s="14"/>
      <c r="X3117" s="14"/>
      <c r="Y3117" s="12"/>
      <c r="Z3117" s="12"/>
      <c r="AA3117" s="12"/>
      <c r="AB3117" s="12"/>
      <c r="AC3117" s="12"/>
      <c r="AD3117" s="12"/>
      <c r="AE3117" s="12"/>
      <c r="AF3117" s="12"/>
      <c r="AG3117" s="12"/>
      <c r="AH3117" s="12"/>
      <c r="AI3117" s="12"/>
      <c r="AJ3117" s="12"/>
      <c r="AK3117" s="24"/>
    </row>
    <row r="3118" spans="1:37" x14ac:dyDescent="0.25">
      <c r="A3118" s="2"/>
      <c r="B3118" s="3"/>
      <c r="C3118" s="3"/>
      <c r="D3118" s="3"/>
      <c r="E3118" s="3"/>
      <c r="F3118" s="3"/>
      <c r="G3118" s="3"/>
      <c r="H3118" s="3"/>
      <c r="I3118" s="4"/>
      <c r="J3118" s="5"/>
      <c r="K3118" s="6"/>
      <c r="L3118" s="6"/>
      <c r="M3118" s="6"/>
      <c r="N3118" s="6"/>
      <c r="O3118" s="6"/>
      <c r="P3118" s="7"/>
      <c r="Q3118" s="2"/>
      <c r="R3118" s="3"/>
      <c r="S3118" s="3"/>
      <c r="T3118" s="3"/>
      <c r="U3118" s="3"/>
      <c r="V3118" s="3"/>
      <c r="W3118" s="3"/>
      <c r="X3118" s="4"/>
      <c r="Y3118" s="8">
        <f>ROUND(1366.27,2)</f>
        <v>1366.27</v>
      </c>
      <c r="Z3118" s="9"/>
      <c r="AA3118" s="9"/>
      <c r="AB3118" s="9"/>
      <c r="AC3118" s="9"/>
      <c r="AD3118" s="10"/>
      <c r="AE3118" s="8">
        <f>ROUND(0,2)</f>
        <v>0</v>
      </c>
      <c r="AF3118" s="9"/>
      <c r="AG3118" s="9"/>
      <c r="AH3118" s="9"/>
      <c r="AI3118" s="9"/>
      <c r="AJ3118" s="9"/>
      <c r="AK3118" s="10"/>
    </row>
    <row r="3119" spans="1:37" x14ac:dyDescent="0.25">
      <c r="A3119" s="11"/>
      <c r="B3119" s="12"/>
      <c r="C3119" s="12"/>
      <c r="D3119" s="12"/>
      <c r="E3119" s="12"/>
      <c r="F3119" s="12"/>
      <c r="G3119" s="12"/>
      <c r="H3119" s="12"/>
      <c r="I3119" s="12"/>
      <c r="J3119" s="13"/>
      <c r="K3119" s="13"/>
      <c r="L3119" s="13"/>
      <c r="M3119" s="13"/>
      <c r="N3119" s="13"/>
      <c r="O3119" s="13"/>
      <c r="P3119" s="13"/>
      <c r="Q3119" s="14"/>
      <c r="R3119" s="14"/>
      <c r="S3119" s="14"/>
      <c r="T3119" s="14"/>
      <c r="U3119" s="14"/>
      <c r="V3119" s="14"/>
      <c r="W3119" s="14"/>
      <c r="X3119" s="14"/>
      <c r="Y3119" s="15">
        <f>ROUND(1366.27,2)</f>
        <v>1366.27</v>
      </c>
      <c r="Z3119" s="15"/>
      <c r="AA3119" s="15"/>
      <c r="AB3119" s="15"/>
      <c r="AC3119" s="15"/>
      <c r="AD3119" s="15"/>
      <c r="AE3119" s="15">
        <f>ROUND(0,2)</f>
        <v>0</v>
      </c>
      <c r="AF3119" s="15"/>
      <c r="AG3119" s="15"/>
      <c r="AH3119" s="15"/>
      <c r="AI3119" s="15"/>
      <c r="AJ3119" s="15"/>
      <c r="AK3119" s="16"/>
    </row>
    <row r="3120" spans="1:37" x14ac:dyDescent="0.25">
      <c r="A3120" s="20"/>
      <c r="B3120" s="21"/>
      <c r="C3120" s="21"/>
      <c r="D3120" s="21"/>
      <c r="E3120" s="21"/>
      <c r="F3120" s="21"/>
      <c r="G3120" s="21"/>
      <c r="H3120" s="21"/>
      <c r="I3120" s="21"/>
      <c r="J3120" s="23">
        <f>ROUND(50,2)</f>
        <v>50</v>
      </c>
      <c r="K3120" s="23"/>
      <c r="L3120" s="23"/>
      <c r="M3120" s="23"/>
      <c r="N3120" s="23"/>
      <c r="O3120" s="23"/>
      <c r="P3120" s="23"/>
      <c r="Q3120" s="21"/>
      <c r="R3120" s="21"/>
      <c r="S3120" s="21"/>
      <c r="T3120" s="21"/>
      <c r="U3120" s="21"/>
      <c r="V3120" s="21"/>
      <c r="W3120" s="21"/>
      <c r="X3120" s="21"/>
      <c r="Y3120" s="21"/>
      <c r="Z3120" s="21"/>
      <c r="AA3120" s="21"/>
      <c r="AB3120" s="21"/>
      <c r="AC3120" s="21"/>
      <c r="AD3120" s="21"/>
      <c r="AE3120" s="21"/>
      <c r="AF3120" s="21"/>
      <c r="AG3120" s="21"/>
      <c r="AH3120" s="21"/>
      <c r="AI3120" s="21"/>
      <c r="AJ3120" s="21"/>
      <c r="AK3120" s="22"/>
    </row>
    <row r="3121" spans="1:37" x14ac:dyDescent="0.25">
      <c r="A3121" s="11"/>
      <c r="B3121" s="12"/>
      <c r="C3121" s="12"/>
      <c r="D3121" s="12"/>
      <c r="E3121" s="12"/>
      <c r="F3121" s="12"/>
      <c r="G3121" s="12"/>
      <c r="H3121" s="12"/>
      <c r="I3121" s="12"/>
      <c r="J3121" s="12"/>
      <c r="K3121" s="12"/>
      <c r="L3121" s="12"/>
      <c r="M3121" s="12"/>
      <c r="N3121" s="12"/>
      <c r="O3121" s="12"/>
      <c r="P3121" s="12"/>
      <c r="Q3121" s="14" t="s">
        <v>48</v>
      </c>
      <c r="R3121" s="14"/>
      <c r="S3121" s="14"/>
      <c r="T3121" s="14"/>
      <c r="U3121" s="14"/>
      <c r="V3121" s="14"/>
      <c r="W3121" s="14"/>
      <c r="X3121" s="14"/>
      <c r="Y3121" s="12"/>
      <c r="Z3121" s="12"/>
      <c r="AA3121" s="12"/>
      <c r="AB3121" s="12"/>
      <c r="AC3121" s="12"/>
      <c r="AD3121" s="12"/>
      <c r="AE3121" s="12"/>
      <c r="AF3121" s="12"/>
      <c r="AG3121" s="12"/>
      <c r="AH3121" s="12"/>
      <c r="AI3121" s="12"/>
      <c r="AJ3121" s="12"/>
      <c r="AK3121" s="24"/>
    </row>
    <row r="3122" spans="1:37" x14ac:dyDescent="0.25">
      <c r="A3122" s="2"/>
      <c r="B3122" s="3"/>
      <c r="C3122" s="3"/>
      <c r="D3122" s="3"/>
      <c r="E3122" s="3"/>
      <c r="F3122" s="3"/>
      <c r="G3122" s="3"/>
      <c r="H3122" s="3"/>
      <c r="I3122" s="4"/>
      <c r="J3122" s="5"/>
      <c r="K3122" s="6"/>
      <c r="L3122" s="6"/>
      <c r="M3122" s="6"/>
      <c r="N3122" s="6"/>
      <c r="O3122" s="6"/>
      <c r="P3122" s="7"/>
      <c r="Q3122" s="2"/>
      <c r="R3122" s="3"/>
      <c r="S3122" s="3"/>
      <c r="T3122" s="3"/>
      <c r="U3122" s="3"/>
      <c r="V3122" s="3"/>
      <c r="W3122" s="3"/>
      <c r="X3122" s="4"/>
      <c r="Y3122" s="8">
        <f>ROUND(1425.6,2)</f>
        <v>1425.6</v>
      </c>
      <c r="Z3122" s="9"/>
      <c r="AA3122" s="9"/>
      <c r="AB3122" s="9"/>
      <c r="AC3122" s="9"/>
      <c r="AD3122" s="10"/>
      <c r="AE3122" s="8">
        <f>ROUND(0,2)</f>
        <v>0</v>
      </c>
      <c r="AF3122" s="9"/>
      <c r="AG3122" s="9"/>
      <c r="AH3122" s="9"/>
      <c r="AI3122" s="9"/>
      <c r="AJ3122" s="9"/>
      <c r="AK3122" s="10"/>
    </row>
    <row r="3123" spans="1:37" x14ac:dyDescent="0.25">
      <c r="A3123" s="11"/>
      <c r="B3123" s="12"/>
      <c r="C3123" s="12"/>
      <c r="D3123" s="12"/>
      <c r="E3123" s="12"/>
      <c r="F3123" s="12"/>
      <c r="G3123" s="12"/>
      <c r="H3123" s="12"/>
      <c r="I3123" s="12"/>
      <c r="J3123" s="13"/>
      <c r="K3123" s="13"/>
      <c r="L3123" s="13"/>
      <c r="M3123" s="13"/>
      <c r="N3123" s="13"/>
      <c r="O3123" s="13"/>
      <c r="P3123" s="13"/>
      <c r="Q3123" s="14"/>
      <c r="R3123" s="14"/>
      <c r="S3123" s="14"/>
      <c r="T3123" s="14"/>
      <c r="U3123" s="14"/>
      <c r="V3123" s="14"/>
      <c r="W3123" s="14"/>
      <c r="X3123" s="14"/>
      <c r="Y3123" s="15">
        <f>ROUND(1425.6,2)</f>
        <v>1425.6</v>
      </c>
      <c r="Z3123" s="15"/>
      <c r="AA3123" s="15"/>
      <c r="AB3123" s="15"/>
      <c r="AC3123" s="15"/>
      <c r="AD3123" s="15"/>
      <c r="AE3123" s="15">
        <f>ROUND(0,2)</f>
        <v>0</v>
      </c>
      <c r="AF3123" s="15"/>
      <c r="AG3123" s="15"/>
      <c r="AH3123" s="15"/>
      <c r="AI3123" s="15"/>
      <c r="AJ3123" s="15"/>
      <c r="AK3123" s="16"/>
    </row>
    <row r="3124" spans="1:37" x14ac:dyDescent="0.25">
      <c r="A3124" s="11"/>
      <c r="B3124" s="12"/>
      <c r="C3124" s="12"/>
      <c r="D3124" s="12"/>
      <c r="E3124" s="12"/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  <c r="P3124" s="12"/>
      <c r="Q3124" s="14" t="s">
        <v>60</v>
      </c>
      <c r="R3124" s="14"/>
      <c r="S3124" s="14"/>
      <c r="T3124" s="14"/>
      <c r="U3124" s="14"/>
      <c r="V3124" s="14"/>
      <c r="W3124" s="14"/>
      <c r="X3124" s="14"/>
      <c r="Y3124" s="12"/>
      <c r="Z3124" s="12"/>
      <c r="AA3124" s="12"/>
      <c r="AB3124" s="12"/>
      <c r="AC3124" s="12"/>
      <c r="AD3124" s="12"/>
      <c r="AE3124" s="12"/>
      <c r="AF3124" s="12"/>
      <c r="AG3124" s="12"/>
      <c r="AH3124" s="12"/>
      <c r="AI3124" s="12"/>
      <c r="AJ3124" s="12"/>
      <c r="AK3124" s="24"/>
    </row>
    <row r="3125" spans="1:37" x14ac:dyDescent="0.25">
      <c r="A3125" s="2"/>
      <c r="B3125" s="3"/>
      <c r="C3125" s="3"/>
      <c r="D3125" s="3"/>
      <c r="E3125" s="3"/>
      <c r="F3125" s="3"/>
      <c r="G3125" s="3"/>
      <c r="H3125" s="3"/>
      <c r="I3125" s="4"/>
      <c r="J3125" s="5"/>
      <c r="K3125" s="6"/>
      <c r="L3125" s="6"/>
      <c r="M3125" s="6"/>
      <c r="N3125" s="6"/>
      <c r="O3125" s="6"/>
      <c r="P3125" s="7"/>
      <c r="Q3125" s="2"/>
      <c r="R3125" s="3"/>
      <c r="S3125" s="3"/>
      <c r="T3125" s="3"/>
      <c r="U3125" s="3"/>
      <c r="V3125" s="3"/>
      <c r="W3125" s="3"/>
      <c r="X3125" s="4"/>
      <c r="Y3125" s="8">
        <f>ROUND(1280.4,2)</f>
        <v>1280.4000000000001</v>
      </c>
      <c r="Z3125" s="9"/>
      <c r="AA3125" s="9"/>
      <c r="AB3125" s="9"/>
      <c r="AC3125" s="9"/>
      <c r="AD3125" s="10"/>
      <c r="AE3125" s="8">
        <f>ROUND(0,2)</f>
        <v>0</v>
      </c>
      <c r="AF3125" s="9"/>
      <c r="AG3125" s="9"/>
      <c r="AH3125" s="9"/>
      <c r="AI3125" s="9"/>
      <c r="AJ3125" s="9"/>
      <c r="AK3125" s="10"/>
    </row>
    <row r="3126" spans="1:37" x14ac:dyDescent="0.25">
      <c r="A3126" s="11"/>
      <c r="B3126" s="12"/>
      <c r="C3126" s="12"/>
      <c r="D3126" s="12"/>
      <c r="E3126" s="12"/>
      <c r="F3126" s="12"/>
      <c r="G3126" s="12"/>
      <c r="H3126" s="12"/>
      <c r="I3126" s="12"/>
      <c r="J3126" s="13"/>
      <c r="K3126" s="13"/>
      <c r="L3126" s="13"/>
      <c r="M3126" s="13"/>
      <c r="N3126" s="13"/>
      <c r="O3126" s="13"/>
      <c r="P3126" s="13"/>
      <c r="Q3126" s="14"/>
      <c r="R3126" s="14"/>
      <c r="S3126" s="14"/>
      <c r="T3126" s="14"/>
      <c r="U3126" s="14"/>
      <c r="V3126" s="14"/>
      <c r="W3126" s="14"/>
      <c r="X3126" s="14"/>
      <c r="Y3126" s="15">
        <f>ROUND(1280.4,2)</f>
        <v>1280.4000000000001</v>
      </c>
      <c r="Z3126" s="15"/>
      <c r="AA3126" s="15"/>
      <c r="AB3126" s="15"/>
      <c r="AC3126" s="15"/>
      <c r="AD3126" s="15"/>
      <c r="AE3126" s="15">
        <f>ROUND(0,2)</f>
        <v>0</v>
      </c>
      <c r="AF3126" s="15"/>
      <c r="AG3126" s="15"/>
      <c r="AH3126" s="15"/>
      <c r="AI3126" s="15"/>
      <c r="AJ3126" s="15"/>
      <c r="AK3126" s="16"/>
    </row>
    <row r="3127" spans="1:37" x14ac:dyDescent="0.25">
      <c r="A3127" s="11"/>
      <c r="B3127" s="12"/>
      <c r="C3127" s="12"/>
      <c r="D3127" s="12"/>
      <c r="E3127" s="12"/>
      <c r="F3127" s="12"/>
      <c r="G3127" s="12"/>
      <c r="H3127" s="12"/>
      <c r="I3127" s="12"/>
      <c r="J3127" s="12"/>
      <c r="K3127" s="12"/>
      <c r="L3127" s="12"/>
      <c r="M3127" s="12"/>
      <c r="N3127" s="12"/>
      <c r="O3127" s="12"/>
      <c r="P3127" s="12"/>
      <c r="Q3127" s="14" t="s">
        <v>63</v>
      </c>
      <c r="R3127" s="14"/>
      <c r="S3127" s="14"/>
      <c r="T3127" s="14"/>
      <c r="U3127" s="14"/>
      <c r="V3127" s="14"/>
      <c r="W3127" s="14"/>
      <c r="X3127" s="14"/>
      <c r="Y3127" s="12"/>
      <c r="Z3127" s="12"/>
      <c r="AA3127" s="12"/>
      <c r="AB3127" s="12"/>
      <c r="AC3127" s="12"/>
      <c r="AD3127" s="12"/>
      <c r="AE3127" s="12"/>
      <c r="AF3127" s="12"/>
      <c r="AG3127" s="12"/>
      <c r="AH3127" s="12"/>
      <c r="AI3127" s="12"/>
      <c r="AJ3127" s="12"/>
      <c r="AK3127" s="24"/>
    </row>
    <row r="3128" spans="1:37" x14ac:dyDescent="0.25">
      <c r="A3128" s="2"/>
      <c r="B3128" s="3"/>
      <c r="C3128" s="3"/>
      <c r="D3128" s="3"/>
      <c r="E3128" s="3"/>
      <c r="F3128" s="3"/>
      <c r="G3128" s="3"/>
      <c r="H3128" s="3"/>
      <c r="I3128" s="4"/>
      <c r="J3128" s="5"/>
      <c r="K3128" s="6"/>
      <c r="L3128" s="6"/>
      <c r="M3128" s="6"/>
      <c r="N3128" s="6"/>
      <c r="O3128" s="6"/>
      <c r="P3128" s="7"/>
      <c r="Q3128" s="2"/>
      <c r="R3128" s="3"/>
      <c r="S3128" s="3"/>
      <c r="T3128" s="3"/>
      <c r="U3128" s="3"/>
      <c r="V3128" s="3"/>
      <c r="W3128" s="3"/>
      <c r="X3128" s="4"/>
      <c r="Y3128" s="8">
        <f>ROUND(1280.4,2)</f>
        <v>1280.4000000000001</v>
      </c>
      <c r="Z3128" s="9"/>
      <c r="AA3128" s="9"/>
      <c r="AB3128" s="9"/>
      <c r="AC3128" s="9"/>
      <c r="AD3128" s="10"/>
      <c r="AE3128" s="8">
        <f>ROUND(0,2)</f>
        <v>0</v>
      </c>
      <c r="AF3128" s="9"/>
      <c r="AG3128" s="9"/>
      <c r="AH3128" s="9"/>
      <c r="AI3128" s="9"/>
      <c r="AJ3128" s="9"/>
      <c r="AK3128" s="10"/>
    </row>
    <row r="3129" spans="1:37" x14ac:dyDescent="0.25">
      <c r="A3129" s="11"/>
      <c r="B3129" s="12"/>
      <c r="C3129" s="12"/>
      <c r="D3129" s="12"/>
      <c r="E3129" s="12"/>
      <c r="F3129" s="12"/>
      <c r="G3129" s="12"/>
      <c r="H3129" s="12"/>
      <c r="I3129" s="12"/>
      <c r="J3129" s="13"/>
      <c r="K3129" s="13"/>
      <c r="L3129" s="13"/>
      <c r="M3129" s="13"/>
      <c r="N3129" s="13"/>
      <c r="O3129" s="13"/>
      <c r="P3129" s="13"/>
      <c r="Q3129" s="14"/>
      <c r="R3129" s="14"/>
      <c r="S3129" s="14"/>
      <c r="T3129" s="14"/>
      <c r="U3129" s="14"/>
      <c r="V3129" s="14"/>
      <c r="W3129" s="14"/>
      <c r="X3129" s="14"/>
      <c r="Y3129" s="15">
        <f>ROUND(1280.4,2)</f>
        <v>1280.4000000000001</v>
      </c>
      <c r="Z3129" s="15"/>
      <c r="AA3129" s="15"/>
      <c r="AB3129" s="15"/>
      <c r="AC3129" s="15"/>
      <c r="AD3129" s="15"/>
      <c r="AE3129" s="15">
        <f>ROUND(0,2)</f>
        <v>0</v>
      </c>
      <c r="AF3129" s="15"/>
      <c r="AG3129" s="15"/>
      <c r="AH3129" s="15"/>
      <c r="AI3129" s="15"/>
      <c r="AJ3129" s="15"/>
      <c r="AK3129" s="16"/>
    </row>
    <row r="3130" spans="1:37" x14ac:dyDescent="0.25">
      <c r="A3130" s="11"/>
      <c r="B3130" s="12"/>
      <c r="C3130" s="12"/>
      <c r="D3130" s="12"/>
      <c r="E3130" s="12"/>
      <c r="F3130" s="12"/>
      <c r="G3130" s="12"/>
      <c r="H3130" s="12"/>
      <c r="I3130" s="12"/>
      <c r="J3130" s="12"/>
      <c r="K3130" s="12"/>
      <c r="L3130" s="12"/>
      <c r="M3130" s="12"/>
      <c r="N3130" s="12"/>
      <c r="O3130" s="12"/>
      <c r="P3130" s="12"/>
      <c r="Q3130" s="14" t="s">
        <v>68</v>
      </c>
      <c r="R3130" s="14"/>
      <c r="S3130" s="14"/>
      <c r="T3130" s="14"/>
      <c r="U3130" s="14"/>
      <c r="V3130" s="14"/>
      <c r="W3130" s="14"/>
      <c r="X3130" s="14"/>
      <c r="Y3130" s="12"/>
      <c r="Z3130" s="12"/>
      <c r="AA3130" s="12"/>
      <c r="AB3130" s="12"/>
      <c r="AC3130" s="12"/>
      <c r="AD3130" s="12"/>
      <c r="AE3130" s="12"/>
      <c r="AF3130" s="12"/>
      <c r="AG3130" s="12"/>
      <c r="AH3130" s="12"/>
      <c r="AI3130" s="12"/>
      <c r="AJ3130" s="12"/>
      <c r="AK3130" s="24"/>
    </row>
    <row r="3131" spans="1:37" x14ac:dyDescent="0.25">
      <c r="A3131" s="2"/>
      <c r="B3131" s="3"/>
      <c r="C3131" s="3"/>
      <c r="D3131" s="3"/>
      <c r="E3131" s="3"/>
      <c r="F3131" s="3"/>
      <c r="G3131" s="3"/>
      <c r="H3131" s="3"/>
      <c r="I3131" s="4"/>
      <c r="J3131" s="5"/>
      <c r="K3131" s="6"/>
      <c r="L3131" s="6"/>
      <c r="M3131" s="6"/>
      <c r="N3131" s="6"/>
      <c r="O3131" s="6"/>
      <c r="P3131" s="7"/>
      <c r="Q3131" s="2"/>
      <c r="R3131" s="3"/>
      <c r="S3131" s="3"/>
      <c r="T3131" s="3"/>
      <c r="U3131" s="3"/>
      <c r="V3131" s="3"/>
      <c r="W3131" s="3"/>
      <c r="X3131" s="4"/>
      <c r="Y3131" s="8">
        <f>ROUND(1318.9,2)</f>
        <v>1318.9</v>
      </c>
      <c r="Z3131" s="9"/>
      <c r="AA3131" s="9"/>
      <c r="AB3131" s="9"/>
      <c r="AC3131" s="9"/>
      <c r="AD3131" s="10"/>
      <c r="AE3131" s="8">
        <f>ROUND(0,2)</f>
        <v>0</v>
      </c>
      <c r="AF3131" s="9"/>
      <c r="AG3131" s="9"/>
      <c r="AH3131" s="9"/>
      <c r="AI3131" s="9"/>
      <c r="AJ3131" s="9"/>
      <c r="AK3131" s="10"/>
    </row>
    <row r="3132" spans="1:37" x14ac:dyDescent="0.25">
      <c r="A3132" s="11"/>
      <c r="B3132" s="12"/>
      <c r="C3132" s="12"/>
      <c r="D3132" s="12"/>
      <c r="E3132" s="12"/>
      <c r="F3132" s="12"/>
      <c r="G3132" s="12"/>
      <c r="H3132" s="12"/>
      <c r="I3132" s="12"/>
      <c r="J3132" s="13"/>
      <c r="K3132" s="13"/>
      <c r="L3132" s="13"/>
      <c r="M3132" s="13"/>
      <c r="N3132" s="13"/>
      <c r="O3132" s="13"/>
      <c r="P3132" s="13"/>
      <c r="Q3132" s="14"/>
      <c r="R3132" s="14"/>
      <c r="S3132" s="14"/>
      <c r="T3132" s="14"/>
      <c r="U3132" s="14"/>
      <c r="V3132" s="14"/>
      <c r="W3132" s="14"/>
      <c r="X3132" s="14"/>
      <c r="Y3132" s="15">
        <f>ROUND(1318.9,2)</f>
        <v>1318.9</v>
      </c>
      <c r="Z3132" s="15"/>
      <c r="AA3132" s="15"/>
      <c r="AB3132" s="15"/>
      <c r="AC3132" s="15"/>
      <c r="AD3132" s="15"/>
      <c r="AE3132" s="15">
        <f>ROUND(0,2)</f>
        <v>0</v>
      </c>
      <c r="AF3132" s="15"/>
      <c r="AG3132" s="15"/>
      <c r="AH3132" s="15"/>
      <c r="AI3132" s="15"/>
      <c r="AJ3132" s="15"/>
      <c r="AK3132" s="16"/>
    </row>
    <row r="3133" spans="1:37" x14ac:dyDescent="0.25">
      <c r="A3133" s="11"/>
      <c r="B3133" s="12"/>
      <c r="C3133" s="12"/>
      <c r="D3133" s="12"/>
      <c r="E3133" s="12"/>
      <c r="F3133" s="12"/>
      <c r="G3133" s="12"/>
      <c r="H3133" s="12"/>
      <c r="I3133" s="12"/>
      <c r="J3133" s="12"/>
      <c r="K3133" s="12"/>
      <c r="L3133" s="12"/>
      <c r="M3133" s="12"/>
      <c r="N3133" s="12"/>
      <c r="O3133" s="12"/>
      <c r="P3133" s="12"/>
      <c r="Q3133" s="14" t="s">
        <v>77</v>
      </c>
      <c r="R3133" s="14"/>
      <c r="S3133" s="14"/>
      <c r="T3133" s="14"/>
      <c r="U3133" s="14"/>
      <c r="V3133" s="14"/>
      <c r="W3133" s="14"/>
      <c r="X3133" s="14"/>
      <c r="Y3133" s="12"/>
      <c r="Z3133" s="12"/>
      <c r="AA3133" s="12"/>
      <c r="AB3133" s="12"/>
      <c r="AC3133" s="12"/>
      <c r="AD3133" s="12"/>
      <c r="AE3133" s="12"/>
      <c r="AF3133" s="12"/>
      <c r="AG3133" s="12"/>
      <c r="AH3133" s="12"/>
      <c r="AI3133" s="12"/>
      <c r="AJ3133" s="12"/>
      <c r="AK3133" s="24"/>
    </row>
    <row r="3134" spans="1:37" x14ac:dyDescent="0.25">
      <c r="A3134" s="2"/>
      <c r="B3134" s="3"/>
      <c r="C3134" s="3"/>
      <c r="D3134" s="3"/>
      <c r="E3134" s="3"/>
      <c r="F3134" s="3"/>
      <c r="G3134" s="3"/>
      <c r="H3134" s="3"/>
      <c r="I3134" s="4"/>
      <c r="J3134" s="5"/>
      <c r="K3134" s="6"/>
      <c r="L3134" s="6"/>
      <c r="M3134" s="6"/>
      <c r="N3134" s="6"/>
      <c r="O3134" s="6"/>
      <c r="P3134" s="7"/>
      <c r="Q3134" s="2"/>
      <c r="R3134" s="3"/>
      <c r="S3134" s="3"/>
      <c r="T3134" s="3"/>
      <c r="U3134" s="3"/>
      <c r="V3134" s="3"/>
      <c r="W3134" s="3"/>
      <c r="X3134" s="4"/>
      <c r="Y3134" s="8">
        <f>ROUND(1280.4,2)</f>
        <v>1280.4000000000001</v>
      </c>
      <c r="Z3134" s="9"/>
      <c r="AA3134" s="9"/>
      <c r="AB3134" s="9"/>
      <c r="AC3134" s="9"/>
      <c r="AD3134" s="10"/>
      <c r="AE3134" s="8">
        <f>ROUND(0,2)</f>
        <v>0</v>
      </c>
      <c r="AF3134" s="9"/>
      <c r="AG3134" s="9"/>
      <c r="AH3134" s="9"/>
      <c r="AI3134" s="9"/>
      <c r="AJ3134" s="9"/>
      <c r="AK3134" s="10"/>
    </row>
    <row r="3135" spans="1:37" x14ac:dyDescent="0.25">
      <c r="A3135" s="11"/>
      <c r="B3135" s="12"/>
      <c r="C3135" s="12"/>
      <c r="D3135" s="12"/>
      <c r="E3135" s="12"/>
      <c r="F3135" s="12"/>
      <c r="G3135" s="12"/>
      <c r="H3135" s="12"/>
      <c r="I3135" s="12"/>
      <c r="J3135" s="13"/>
      <c r="K3135" s="13"/>
      <c r="L3135" s="13"/>
      <c r="M3135" s="13"/>
      <c r="N3135" s="13"/>
      <c r="O3135" s="13"/>
      <c r="P3135" s="13"/>
      <c r="Q3135" s="14"/>
      <c r="R3135" s="14"/>
      <c r="S3135" s="14"/>
      <c r="T3135" s="14"/>
      <c r="U3135" s="14"/>
      <c r="V3135" s="14"/>
      <c r="W3135" s="14"/>
      <c r="X3135" s="14"/>
      <c r="Y3135" s="15">
        <f>ROUND(1280.4,2)</f>
        <v>1280.4000000000001</v>
      </c>
      <c r="Z3135" s="15"/>
      <c r="AA3135" s="15"/>
      <c r="AB3135" s="15"/>
      <c r="AC3135" s="15"/>
      <c r="AD3135" s="15"/>
      <c r="AE3135" s="15">
        <f>ROUND(0,2)</f>
        <v>0</v>
      </c>
      <c r="AF3135" s="15"/>
      <c r="AG3135" s="15"/>
      <c r="AH3135" s="15"/>
      <c r="AI3135" s="15"/>
      <c r="AJ3135" s="15"/>
      <c r="AK3135" s="16"/>
    </row>
    <row r="3136" spans="1:37" x14ac:dyDescent="0.25">
      <c r="A3136" s="20"/>
      <c r="B3136" s="21"/>
      <c r="C3136" s="21"/>
      <c r="D3136" s="21"/>
      <c r="E3136" s="21"/>
      <c r="F3136" s="21"/>
      <c r="G3136" s="21"/>
      <c r="H3136" s="21"/>
      <c r="I3136" s="21"/>
      <c r="J3136" s="23">
        <f>ROUND(50.25,2)</f>
        <v>50.25</v>
      </c>
      <c r="K3136" s="23"/>
      <c r="L3136" s="23"/>
      <c r="M3136" s="23"/>
      <c r="N3136" s="23"/>
      <c r="O3136" s="23"/>
      <c r="P3136" s="23"/>
      <c r="Q3136" s="21"/>
      <c r="R3136" s="21"/>
      <c r="S3136" s="21"/>
      <c r="T3136" s="21"/>
      <c r="U3136" s="21"/>
      <c r="V3136" s="21"/>
      <c r="W3136" s="21"/>
      <c r="X3136" s="21"/>
      <c r="Y3136" s="21"/>
      <c r="Z3136" s="21"/>
      <c r="AA3136" s="21"/>
      <c r="AB3136" s="21"/>
      <c r="AC3136" s="21"/>
      <c r="AD3136" s="21"/>
      <c r="AE3136" s="21"/>
      <c r="AF3136" s="21"/>
      <c r="AG3136" s="21"/>
      <c r="AH3136" s="21"/>
      <c r="AI3136" s="21"/>
      <c r="AJ3136" s="21"/>
      <c r="AK3136" s="22"/>
    </row>
    <row r="3137" spans="1:37" x14ac:dyDescent="0.25">
      <c r="A3137" s="11"/>
      <c r="B3137" s="12"/>
      <c r="C3137" s="12"/>
      <c r="D3137" s="12"/>
      <c r="E3137" s="12"/>
      <c r="F3137" s="12"/>
      <c r="G3137" s="12"/>
      <c r="H3137" s="12"/>
      <c r="I3137" s="12"/>
      <c r="J3137" s="12"/>
      <c r="K3137" s="12"/>
      <c r="L3137" s="12"/>
      <c r="M3137" s="12"/>
      <c r="N3137" s="12"/>
      <c r="O3137" s="12"/>
      <c r="P3137" s="12"/>
      <c r="Q3137" s="14" t="s">
        <v>32</v>
      </c>
      <c r="R3137" s="14"/>
      <c r="S3137" s="14"/>
      <c r="T3137" s="14"/>
      <c r="U3137" s="14"/>
      <c r="V3137" s="14"/>
      <c r="W3137" s="14"/>
      <c r="X3137" s="14"/>
      <c r="Y3137" s="12"/>
      <c r="Z3137" s="12"/>
      <c r="AA3137" s="12"/>
      <c r="AB3137" s="12"/>
      <c r="AC3137" s="12"/>
      <c r="AD3137" s="12"/>
      <c r="AE3137" s="12"/>
      <c r="AF3137" s="12"/>
      <c r="AG3137" s="12"/>
      <c r="AH3137" s="12"/>
      <c r="AI3137" s="12"/>
      <c r="AJ3137" s="12"/>
      <c r="AK3137" s="24"/>
    </row>
    <row r="3138" spans="1:37" x14ac:dyDescent="0.25">
      <c r="A3138" s="2"/>
      <c r="B3138" s="3"/>
      <c r="C3138" s="3"/>
      <c r="D3138" s="3"/>
      <c r="E3138" s="3"/>
      <c r="F3138" s="3"/>
      <c r="G3138" s="3"/>
      <c r="H3138" s="3"/>
      <c r="I3138" s="4"/>
      <c r="J3138" s="5"/>
      <c r="K3138" s="6"/>
      <c r="L3138" s="6"/>
      <c r="M3138" s="6"/>
      <c r="N3138" s="6"/>
      <c r="O3138" s="6"/>
      <c r="P3138" s="7"/>
      <c r="Q3138" s="2"/>
      <c r="R3138" s="3"/>
      <c r="S3138" s="3"/>
      <c r="T3138" s="3"/>
      <c r="U3138" s="3"/>
      <c r="V3138" s="3"/>
      <c r="W3138" s="3"/>
      <c r="X3138" s="4"/>
      <c r="Y3138" s="8">
        <f>ROUND(1435.32,2)</f>
        <v>1435.32</v>
      </c>
      <c r="Z3138" s="9"/>
      <c r="AA3138" s="9"/>
      <c r="AB3138" s="9"/>
      <c r="AC3138" s="9"/>
      <c r="AD3138" s="10"/>
      <c r="AE3138" s="8">
        <f>ROUND(0,2)</f>
        <v>0</v>
      </c>
      <c r="AF3138" s="9"/>
      <c r="AG3138" s="9"/>
      <c r="AH3138" s="9"/>
      <c r="AI3138" s="9"/>
      <c r="AJ3138" s="9"/>
      <c r="AK3138" s="10"/>
    </row>
    <row r="3139" spans="1:37" x14ac:dyDescent="0.25">
      <c r="A3139" s="11"/>
      <c r="B3139" s="12"/>
      <c r="C3139" s="12"/>
      <c r="D3139" s="12"/>
      <c r="E3139" s="12"/>
      <c r="F3139" s="12"/>
      <c r="G3139" s="12"/>
      <c r="H3139" s="12"/>
      <c r="I3139" s="12"/>
      <c r="J3139" s="13"/>
      <c r="K3139" s="13"/>
      <c r="L3139" s="13"/>
      <c r="M3139" s="13"/>
      <c r="N3139" s="13"/>
      <c r="O3139" s="13"/>
      <c r="P3139" s="13"/>
      <c r="Q3139" s="14"/>
      <c r="R3139" s="14"/>
      <c r="S3139" s="14"/>
      <c r="T3139" s="14"/>
      <c r="U3139" s="14"/>
      <c r="V3139" s="14"/>
      <c r="W3139" s="14"/>
      <c r="X3139" s="14"/>
      <c r="Y3139" s="15">
        <f>ROUND(1435.32,2)</f>
        <v>1435.32</v>
      </c>
      <c r="Z3139" s="15"/>
      <c r="AA3139" s="15"/>
      <c r="AB3139" s="15"/>
      <c r="AC3139" s="15"/>
      <c r="AD3139" s="15"/>
      <c r="AE3139" s="15">
        <f>ROUND(0,2)</f>
        <v>0</v>
      </c>
      <c r="AF3139" s="15"/>
      <c r="AG3139" s="15"/>
      <c r="AH3139" s="15"/>
      <c r="AI3139" s="15"/>
      <c r="AJ3139" s="15"/>
      <c r="AK3139" s="16"/>
    </row>
    <row r="3140" spans="1:37" x14ac:dyDescent="0.25">
      <c r="A3140" s="20"/>
      <c r="B3140" s="21"/>
      <c r="C3140" s="21"/>
      <c r="D3140" s="21"/>
      <c r="E3140" s="21"/>
      <c r="F3140" s="21"/>
      <c r="G3140" s="21"/>
      <c r="H3140" s="21"/>
      <c r="I3140" s="21"/>
      <c r="J3140" s="23">
        <f>ROUND(51,2)</f>
        <v>51</v>
      </c>
      <c r="K3140" s="23"/>
      <c r="L3140" s="23"/>
      <c r="M3140" s="23"/>
      <c r="N3140" s="23"/>
      <c r="O3140" s="23"/>
      <c r="P3140" s="23"/>
      <c r="Q3140" s="21"/>
      <c r="R3140" s="21"/>
      <c r="S3140" s="21"/>
      <c r="T3140" s="21"/>
      <c r="U3140" s="21"/>
      <c r="V3140" s="21"/>
      <c r="W3140" s="21"/>
      <c r="X3140" s="21"/>
      <c r="Y3140" s="21"/>
      <c r="Z3140" s="21"/>
      <c r="AA3140" s="21"/>
      <c r="AB3140" s="21"/>
      <c r="AC3140" s="21"/>
      <c r="AD3140" s="21"/>
      <c r="AE3140" s="21"/>
      <c r="AF3140" s="21"/>
      <c r="AG3140" s="21"/>
      <c r="AH3140" s="21"/>
      <c r="AI3140" s="21"/>
      <c r="AJ3140" s="21"/>
      <c r="AK3140" s="22"/>
    </row>
    <row r="3141" spans="1:37" x14ac:dyDescent="0.25">
      <c r="A3141" s="11"/>
      <c r="B3141" s="12"/>
      <c r="C3141" s="12"/>
      <c r="D3141" s="12"/>
      <c r="E3141" s="12"/>
      <c r="F3141" s="12"/>
      <c r="G3141" s="12"/>
      <c r="H3141" s="12"/>
      <c r="I3141" s="12"/>
      <c r="J3141" s="12"/>
      <c r="K3141" s="12"/>
      <c r="L3141" s="12"/>
      <c r="M3141" s="12"/>
      <c r="N3141" s="12"/>
      <c r="O3141" s="12"/>
      <c r="P3141" s="12"/>
      <c r="Q3141" s="14" t="s">
        <v>74</v>
      </c>
      <c r="R3141" s="14"/>
      <c r="S3141" s="14"/>
      <c r="T3141" s="14"/>
      <c r="U3141" s="14"/>
      <c r="V3141" s="14"/>
      <c r="W3141" s="14"/>
      <c r="X3141" s="14"/>
      <c r="Y3141" s="12"/>
      <c r="Z3141" s="12"/>
      <c r="AA3141" s="12"/>
      <c r="AB3141" s="12"/>
      <c r="AC3141" s="12"/>
      <c r="AD3141" s="12"/>
      <c r="AE3141" s="12"/>
      <c r="AF3141" s="12"/>
      <c r="AG3141" s="12"/>
      <c r="AH3141" s="12"/>
      <c r="AI3141" s="12"/>
      <c r="AJ3141" s="12"/>
      <c r="AK3141" s="24"/>
    </row>
    <row r="3142" spans="1:37" x14ac:dyDescent="0.25">
      <c r="A3142" s="2"/>
      <c r="B3142" s="3"/>
      <c r="C3142" s="3"/>
      <c r="D3142" s="3"/>
      <c r="E3142" s="3"/>
      <c r="F3142" s="3"/>
      <c r="G3142" s="3"/>
      <c r="H3142" s="3"/>
      <c r="I3142" s="4"/>
      <c r="J3142" s="5"/>
      <c r="K3142" s="6"/>
      <c r="L3142" s="6"/>
      <c r="M3142" s="6"/>
      <c r="N3142" s="6"/>
      <c r="O3142" s="6"/>
      <c r="P3142" s="7"/>
      <c r="Q3142" s="2"/>
      <c r="R3142" s="3"/>
      <c r="S3142" s="3"/>
      <c r="T3142" s="3"/>
      <c r="U3142" s="3"/>
      <c r="V3142" s="3"/>
      <c r="W3142" s="3"/>
      <c r="X3142" s="4"/>
      <c r="Y3142" s="8">
        <f>ROUND(1424.365,2)</f>
        <v>1424.37</v>
      </c>
      <c r="Z3142" s="9"/>
      <c r="AA3142" s="9"/>
      <c r="AB3142" s="9"/>
      <c r="AC3142" s="9"/>
      <c r="AD3142" s="10"/>
      <c r="AE3142" s="8">
        <f>ROUND(0,2)</f>
        <v>0</v>
      </c>
      <c r="AF3142" s="9"/>
      <c r="AG3142" s="9"/>
      <c r="AH3142" s="9"/>
      <c r="AI3142" s="9"/>
      <c r="AJ3142" s="9"/>
      <c r="AK3142" s="10"/>
    </row>
    <row r="3143" spans="1:37" x14ac:dyDescent="0.25">
      <c r="A3143" s="11"/>
      <c r="B3143" s="12"/>
      <c r="C3143" s="12"/>
      <c r="D3143" s="12"/>
      <c r="E3143" s="12"/>
      <c r="F3143" s="12"/>
      <c r="G3143" s="12"/>
      <c r="H3143" s="12"/>
      <c r="I3143" s="12"/>
      <c r="J3143" s="13"/>
      <c r="K3143" s="13"/>
      <c r="L3143" s="13"/>
      <c r="M3143" s="13"/>
      <c r="N3143" s="13"/>
      <c r="O3143" s="13"/>
      <c r="P3143" s="13"/>
      <c r="Q3143" s="14"/>
      <c r="R3143" s="14"/>
      <c r="S3143" s="14"/>
      <c r="T3143" s="14"/>
      <c r="U3143" s="14"/>
      <c r="V3143" s="14"/>
      <c r="W3143" s="14"/>
      <c r="X3143" s="14"/>
      <c r="Y3143" s="15">
        <f>ROUND(1424.365,2)</f>
        <v>1424.37</v>
      </c>
      <c r="Z3143" s="15"/>
      <c r="AA3143" s="15"/>
      <c r="AB3143" s="15"/>
      <c r="AC3143" s="15"/>
      <c r="AD3143" s="15"/>
      <c r="AE3143" s="15">
        <f>ROUND(0,2)</f>
        <v>0</v>
      </c>
      <c r="AF3143" s="15"/>
      <c r="AG3143" s="15"/>
      <c r="AH3143" s="15"/>
      <c r="AI3143" s="15"/>
      <c r="AJ3143" s="15"/>
      <c r="AK3143" s="16"/>
    </row>
    <row r="3144" spans="1:37" x14ac:dyDescent="0.25">
      <c r="A3144" s="11"/>
      <c r="B3144" s="12"/>
      <c r="C3144" s="12"/>
      <c r="D3144" s="12"/>
      <c r="E3144" s="12"/>
      <c r="F3144" s="12"/>
      <c r="G3144" s="12"/>
      <c r="H3144" s="12"/>
      <c r="I3144" s="12"/>
      <c r="J3144" s="12"/>
      <c r="K3144" s="12"/>
      <c r="L3144" s="12"/>
      <c r="M3144" s="12"/>
      <c r="N3144" s="12"/>
      <c r="O3144" s="12"/>
      <c r="P3144" s="12"/>
      <c r="Q3144" s="14" t="s">
        <v>79</v>
      </c>
      <c r="R3144" s="14"/>
      <c r="S3144" s="14"/>
      <c r="T3144" s="14"/>
      <c r="U3144" s="14"/>
      <c r="V3144" s="14"/>
      <c r="W3144" s="14"/>
      <c r="X3144" s="14"/>
      <c r="Y3144" s="12"/>
      <c r="Z3144" s="12"/>
      <c r="AA3144" s="12"/>
      <c r="AB3144" s="12"/>
      <c r="AC3144" s="12"/>
      <c r="AD3144" s="12"/>
      <c r="AE3144" s="12"/>
      <c r="AF3144" s="12"/>
      <c r="AG3144" s="12"/>
      <c r="AH3144" s="12"/>
      <c r="AI3144" s="12"/>
      <c r="AJ3144" s="12"/>
      <c r="AK3144" s="24"/>
    </row>
    <row r="3145" spans="1:37" x14ac:dyDescent="0.25">
      <c r="A3145" s="2"/>
      <c r="B3145" s="3"/>
      <c r="C3145" s="3"/>
      <c r="D3145" s="3"/>
      <c r="E3145" s="3"/>
      <c r="F3145" s="3"/>
      <c r="G3145" s="3"/>
      <c r="H3145" s="3"/>
      <c r="I3145" s="4"/>
      <c r="J3145" s="5"/>
      <c r="K3145" s="6"/>
      <c r="L3145" s="6"/>
      <c r="M3145" s="6"/>
      <c r="N3145" s="6"/>
      <c r="O3145" s="6"/>
      <c r="P3145" s="7"/>
      <c r="Q3145" s="2"/>
      <c r="R3145" s="3"/>
      <c r="S3145" s="3"/>
      <c r="T3145" s="3"/>
      <c r="U3145" s="3"/>
      <c r="V3145" s="3"/>
      <c r="W3145" s="3"/>
      <c r="X3145" s="4"/>
      <c r="Y3145" s="8">
        <f>ROUND(1384.25,2)</f>
        <v>1384.25</v>
      </c>
      <c r="Z3145" s="9"/>
      <c r="AA3145" s="9"/>
      <c r="AB3145" s="9"/>
      <c r="AC3145" s="9"/>
      <c r="AD3145" s="10"/>
      <c r="AE3145" s="8">
        <f>ROUND(0,2)</f>
        <v>0</v>
      </c>
      <c r="AF3145" s="9"/>
      <c r="AG3145" s="9"/>
      <c r="AH3145" s="9"/>
      <c r="AI3145" s="9"/>
      <c r="AJ3145" s="9"/>
      <c r="AK3145" s="10"/>
    </row>
    <row r="3146" spans="1:37" x14ac:dyDescent="0.25">
      <c r="A3146" s="11"/>
      <c r="B3146" s="12"/>
      <c r="C3146" s="12"/>
      <c r="D3146" s="12"/>
      <c r="E3146" s="12"/>
      <c r="F3146" s="12"/>
      <c r="G3146" s="12"/>
      <c r="H3146" s="12"/>
      <c r="I3146" s="12"/>
      <c r="J3146" s="13"/>
      <c r="K3146" s="13"/>
      <c r="L3146" s="13"/>
      <c r="M3146" s="13"/>
      <c r="N3146" s="13"/>
      <c r="O3146" s="13"/>
      <c r="P3146" s="13"/>
      <c r="Q3146" s="14"/>
      <c r="R3146" s="14"/>
      <c r="S3146" s="14"/>
      <c r="T3146" s="14"/>
      <c r="U3146" s="14"/>
      <c r="V3146" s="14"/>
      <c r="W3146" s="14"/>
      <c r="X3146" s="14"/>
      <c r="Y3146" s="15">
        <f>ROUND(1384.25,2)</f>
        <v>1384.25</v>
      </c>
      <c r="Z3146" s="15"/>
      <c r="AA3146" s="15"/>
      <c r="AB3146" s="15"/>
      <c r="AC3146" s="15"/>
      <c r="AD3146" s="15"/>
      <c r="AE3146" s="15">
        <f>ROUND(0,2)</f>
        <v>0</v>
      </c>
      <c r="AF3146" s="15"/>
      <c r="AG3146" s="15"/>
      <c r="AH3146" s="15"/>
      <c r="AI3146" s="15"/>
      <c r="AJ3146" s="15"/>
      <c r="AK3146" s="16"/>
    </row>
    <row r="3147" spans="1:37" x14ac:dyDescent="0.25">
      <c r="A3147" s="20"/>
      <c r="B3147" s="21"/>
      <c r="C3147" s="21"/>
      <c r="D3147" s="21"/>
      <c r="E3147" s="21"/>
      <c r="F3147" s="21"/>
      <c r="G3147" s="21"/>
      <c r="H3147" s="21"/>
      <c r="I3147" s="21"/>
      <c r="J3147" s="23">
        <f>ROUND(51.25,2)</f>
        <v>51.25</v>
      </c>
      <c r="K3147" s="23"/>
      <c r="L3147" s="23"/>
      <c r="M3147" s="23"/>
      <c r="N3147" s="23"/>
      <c r="O3147" s="23"/>
      <c r="P3147" s="23"/>
      <c r="Q3147" s="21"/>
      <c r="R3147" s="21"/>
      <c r="S3147" s="21"/>
      <c r="T3147" s="21"/>
      <c r="U3147" s="21"/>
      <c r="V3147" s="21"/>
      <c r="W3147" s="21"/>
      <c r="X3147" s="21"/>
      <c r="Y3147" s="21"/>
      <c r="Z3147" s="21"/>
      <c r="AA3147" s="21"/>
      <c r="AB3147" s="21"/>
      <c r="AC3147" s="21"/>
      <c r="AD3147" s="21"/>
      <c r="AE3147" s="21"/>
      <c r="AF3147" s="21"/>
      <c r="AG3147" s="21"/>
      <c r="AH3147" s="21"/>
      <c r="AI3147" s="21"/>
      <c r="AJ3147" s="21"/>
      <c r="AK3147" s="22"/>
    </row>
    <row r="3148" spans="1:37" x14ac:dyDescent="0.25">
      <c r="A3148" s="11"/>
      <c r="B3148" s="12"/>
      <c r="C3148" s="12"/>
      <c r="D3148" s="12"/>
      <c r="E3148" s="12"/>
      <c r="F3148" s="12"/>
      <c r="G3148" s="12"/>
      <c r="H3148" s="12"/>
      <c r="I3148" s="12"/>
      <c r="J3148" s="12"/>
      <c r="K3148" s="12"/>
      <c r="L3148" s="12"/>
      <c r="M3148" s="12"/>
      <c r="N3148" s="12"/>
      <c r="O3148" s="12"/>
      <c r="P3148" s="12"/>
      <c r="Q3148" s="14" t="s">
        <v>64</v>
      </c>
      <c r="R3148" s="14"/>
      <c r="S3148" s="14"/>
      <c r="T3148" s="14"/>
      <c r="U3148" s="14"/>
      <c r="V3148" s="14"/>
      <c r="W3148" s="14"/>
      <c r="X3148" s="14"/>
      <c r="Y3148" s="12"/>
      <c r="Z3148" s="12"/>
      <c r="AA3148" s="12"/>
      <c r="AB3148" s="12"/>
      <c r="AC3148" s="12"/>
      <c r="AD3148" s="12"/>
      <c r="AE3148" s="12"/>
      <c r="AF3148" s="12"/>
      <c r="AG3148" s="12"/>
      <c r="AH3148" s="12"/>
      <c r="AI3148" s="12"/>
      <c r="AJ3148" s="12"/>
      <c r="AK3148" s="24"/>
    </row>
    <row r="3149" spans="1:37" x14ac:dyDescent="0.25">
      <c r="A3149" s="2"/>
      <c r="B3149" s="3"/>
      <c r="C3149" s="3"/>
      <c r="D3149" s="3"/>
      <c r="E3149" s="3"/>
      <c r="F3149" s="3"/>
      <c r="G3149" s="3"/>
      <c r="H3149" s="3"/>
      <c r="I3149" s="4"/>
      <c r="J3149" s="5"/>
      <c r="K3149" s="6"/>
      <c r="L3149" s="6"/>
      <c r="M3149" s="6"/>
      <c r="N3149" s="6"/>
      <c r="O3149" s="6"/>
      <c r="P3149" s="7"/>
      <c r="Q3149" s="2"/>
      <c r="R3149" s="3"/>
      <c r="S3149" s="3"/>
      <c r="T3149" s="3"/>
      <c r="U3149" s="3"/>
      <c r="V3149" s="3"/>
      <c r="W3149" s="3"/>
      <c r="X3149" s="4"/>
      <c r="Y3149" s="8">
        <f>ROUND(1353.05625,2)</f>
        <v>1353.06</v>
      </c>
      <c r="Z3149" s="9"/>
      <c r="AA3149" s="9"/>
      <c r="AB3149" s="9"/>
      <c r="AC3149" s="9"/>
      <c r="AD3149" s="10"/>
      <c r="AE3149" s="8">
        <f>ROUND(0,2)</f>
        <v>0</v>
      </c>
      <c r="AF3149" s="9"/>
      <c r="AG3149" s="9"/>
      <c r="AH3149" s="9"/>
      <c r="AI3149" s="9"/>
      <c r="AJ3149" s="9"/>
      <c r="AK3149" s="10"/>
    </row>
    <row r="3150" spans="1:37" x14ac:dyDescent="0.25">
      <c r="A3150" s="11"/>
      <c r="B3150" s="12"/>
      <c r="C3150" s="12"/>
      <c r="D3150" s="12"/>
      <c r="E3150" s="12"/>
      <c r="F3150" s="12"/>
      <c r="G3150" s="12"/>
      <c r="H3150" s="12"/>
      <c r="I3150" s="12"/>
      <c r="J3150" s="13"/>
      <c r="K3150" s="13"/>
      <c r="L3150" s="13"/>
      <c r="M3150" s="13"/>
      <c r="N3150" s="13"/>
      <c r="O3150" s="13"/>
      <c r="P3150" s="13"/>
      <c r="Q3150" s="14"/>
      <c r="R3150" s="14"/>
      <c r="S3150" s="14"/>
      <c r="T3150" s="14"/>
      <c r="U3150" s="14"/>
      <c r="V3150" s="14"/>
      <c r="W3150" s="14"/>
      <c r="X3150" s="14"/>
      <c r="Y3150" s="15">
        <f>ROUND(1353.05625,2)</f>
        <v>1353.06</v>
      </c>
      <c r="Z3150" s="15"/>
      <c r="AA3150" s="15"/>
      <c r="AB3150" s="15"/>
      <c r="AC3150" s="15"/>
      <c r="AD3150" s="15"/>
      <c r="AE3150" s="15">
        <f>ROUND(0,2)</f>
        <v>0</v>
      </c>
      <c r="AF3150" s="15"/>
      <c r="AG3150" s="15"/>
      <c r="AH3150" s="15"/>
      <c r="AI3150" s="15"/>
      <c r="AJ3150" s="15"/>
      <c r="AK3150" s="16"/>
    </row>
    <row r="3151" spans="1:37" x14ac:dyDescent="0.25">
      <c r="A3151" s="20"/>
      <c r="B3151" s="21"/>
      <c r="C3151" s="21"/>
      <c r="D3151" s="21"/>
      <c r="E3151" s="21"/>
      <c r="F3151" s="21"/>
      <c r="G3151" s="21"/>
      <c r="H3151" s="21"/>
      <c r="I3151" s="21"/>
      <c r="J3151" s="23">
        <f>ROUND(52,2)</f>
        <v>52</v>
      </c>
      <c r="K3151" s="23"/>
      <c r="L3151" s="23"/>
      <c r="M3151" s="23"/>
      <c r="N3151" s="23"/>
      <c r="O3151" s="23"/>
      <c r="P3151" s="23"/>
      <c r="Q3151" s="21"/>
      <c r="R3151" s="21"/>
      <c r="S3151" s="21"/>
      <c r="T3151" s="21"/>
      <c r="U3151" s="21"/>
      <c r="V3151" s="21"/>
      <c r="W3151" s="21"/>
      <c r="X3151" s="21"/>
      <c r="Y3151" s="21"/>
      <c r="Z3151" s="21"/>
      <c r="AA3151" s="21"/>
      <c r="AB3151" s="21"/>
      <c r="AC3151" s="21"/>
      <c r="AD3151" s="21"/>
      <c r="AE3151" s="21"/>
      <c r="AF3151" s="21"/>
      <c r="AG3151" s="21"/>
      <c r="AH3151" s="21"/>
      <c r="AI3151" s="21"/>
      <c r="AJ3151" s="21"/>
      <c r="AK3151" s="22"/>
    </row>
    <row r="3152" spans="1:37" x14ac:dyDescent="0.25">
      <c r="A3152" s="11"/>
      <c r="B3152" s="12"/>
      <c r="C3152" s="12"/>
      <c r="D3152" s="12"/>
      <c r="E3152" s="12"/>
      <c r="F3152" s="12"/>
      <c r="G3152" s="12"/>
      <c r="H3152" s="12"/>
      <c r="I3152" s="12"/>
      <c r="J3152" s="12"/>
      <c r="K3152" s="12"/>
      <c r="L3152" s="12"/>
      <c r="M3152" s="12"/>
      <c r="N3152" s="12"/>
      <c r="O3152" s="12"/>
      <c r="P3152" s="12"/>
      <c r="Q3152" s="14" t="s">
        <v>12</v>
      </c>
      <c r="R3152" s="14"/>
      <c r="S3152" s="14"/>
      <c r="T3152" s="14"/>
      <c r="U3152" s="14"/>
      <c r="V3152" s="14"/>
      <c r="W3152" s="14"/>
      <c r="X3152" s="14"/>
      <c r="Y3152" s="12"/>
      <c r="Z3152" s="12"/>
      <c r="AA3152" s="12"/>
      <c r="AB3152" s="12"/>
      <c r="AC3152" s="12"/>
      <c r="AD3152" s="12"/>
      <c r="AE3152" s="12"/>
      <c r="AF3152" s="12"/>
      <c r="AG3152" s="12"/>
      <c r="AH3152" s="12"/>
      <c r="AI3152" s="12"/>
      <c r="AJ3152" s="12"/>
      <c r="AK3152" s="24"/>
    </row>
    <row r="3153" spans="1:37" x14ac:dyDescent="0.25">
      <c r="A3153" s="2"/>
      <c r="B3153" s="3"/>
      <c r="C3153" s="3"/>
      <c r="D3153" s="3"/>
      <c r="E3153" s="3"/>
      <c r="F3153" s="3"/>
      <c r="G3153" s="3"/>
      <c r="H3153" s="3"/>
      <c r="I3153" s="4"/>
      <c r="J3153" s="5"/>
      <c r="K3153" s="6"/>
      <c r="L3153" s="6"/>
      <c r="M3153" s="6"/>
      <c r="N3153" s="6"/>
      <c r="O3153" s="6"/>
      <c r="P3153" s="7"/>
      <c r="Q3153" s="2"/>
      <c r="R3153" s="3"/>
      <c r="S3153" s="3"/>
      <c r="T3153" s="3"/>
      <c r="U3153" s="3"/>
      <c r="V3153" s="3"/>
      <c r="W3153" s="3"/>
      <c r="X3153" s="4"/>
      <c r="Y3153" s="8">
        <f>ROUND(1390.84,2)</f>
        <v>1390.84</v>
      </c>
      <c r="Z3153" s="9"/>
      <c r="AA3153" s="9"/>
      <c r="AB3153" s="9"/>
      <c r="AC3153" s="9"/>
      <c r="AD3153" s="10"/>
      <c r="AE3153" s="8">
        <f>ROUND(0,2)</f>
        <v>0</v>
      </c>
      <c r="AF3153" s="9"/>
      <c r="AG3153" s="9"/>
      <c r="AH3153" s="9"/>
      <c r="AI3153" s="9"/>
      <c r="AJ3153" s="9"/>
      <c r="AK3153" s="10"/>
    </row>
    <row r="3154" spans="1:37" x14ac:dyDescent="0.25">
      <c r="A3154" s="11"/>
      <c r="B3154" s="12"/>
      <c r="C3154" s="12"/>
      <c r="D3154" s="12"/>
      <c r="E3154" s="12"/>
      <c r="F3154" s="12"/>
      <c r="G3154" s="12"/>
      <c r="H3154" s="12"/>
      <c r="I3154" s="12"/>
      <c r="J3154" s="13"/>
      <c r="K3154" s="13"/>
      <c r="L3154" s="13"/>
      <c r="M3154" s="13"/>
      <c r="N3154" s="13"/>
      <c r="O3154" s="13"/>
      <c r="P3154" s="13"/>
      <c r="Q3154" s="14"/>
      <c r="R3154" s="14"/>
      <c r="S3154" s="14"/>
      <c r="T3154" s="14"/>
      <c r="U3154" s="14"/>
      <c r="V3154" s="14"/>
      <c r="W3154" s="14"/>
      <c r="X3154" s="14"/>
      <c r="Y3154" s="15">
        <f>ROUND(1390.84,2)</f>
        <v>1390.84</v>
      </c>
      <c r="Z3154" s="15"/>
      <c r="AA3154" s="15"/>
      <c r="AB3154" s="15"/>
      <c r="AC3154" s="15"/>
      <c r="AD3154" s="15"/>
      <c r="AE3154" s="15">
        <f>ROUND(0,2)</f>
        <v>0</v>
      </c>
      <c r="AF3154" s="15"/>
      <c r="AG3154" s="15"/>
      <c r="AH3154" s="15"/>
      <c r="AI3154" s="15"/>
      <c r="AJ3154" s="15"/>
      <c r="AK3154" s="16"/>
    </row>
    <row r="3155" spans="1:37" x14ac:dyDescent="0.25">
      <c r="A3155" s="11"/>
      <c r="B3155" s="12"/>
      <c r="C3155" s="12"/>
      <c r="D3155" s="12"/>
      <c r="E3155" s="12"/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  <c r="P3155" s="12"/>
      <c r="Q3155" s="14" t="s">
        <v>30</v>
      </c>
      <c r="R3155" s="14"/>
      <c r="S3155" s="14"/>
      <c r="T3155" s="14"/>
      <c r="U3155" s="14"/>
      <c r="V3155" s="14"/>
      <c r="W3155" s="14"/>
      <c r="X3155" s="14"/>
      <c r="Y3155" s="12"/>
      <c r="Z3155" s="12"/>
      <c r="AA3155" s="12"/>
      <c r="AB3155" s="12"/>
      <c r="AC3155" s="12"/>
      <c r="AD3155" s="12"/>
      <c r="AE3155" s="12"/>
      <c r="AF3155" s="12"/>
      <c r="AG3155" s="12"/>
      <c r="AH3155" s="12"/>
      <c r="AI3155" s="12"/>
      <c r="AJ3155" s="12"/>
      <c r="AK3155" s="24"/>
    </row>
    <row r="3156" spans="1:37" x14ac:dyDescent="0.25">
      <c r="A3156" s="2"/>
      <c r="B3156" s="3"/>
      <c r="C3156" s="3"/>
      <c r="D3156" s="3"/>
      <c r="E3156" s="3"/>
      <c r="F3156" s="3"/>
      <c r="G3156" s="3"/>
      <c r="H3156" s="3"/>
      <c r="I3156" s="4"/>
      <c r="J3156" s="5"/>
      <c r="K3156" s="6"/>
      <c r="L3156" s="6"/>
      <c r="M3156" s="6"/>
      <c r="N3156" s="6"/>
      <c r="O3156" s="6"/>
      <c r="P3156" s="7"/>
      <c r="Q3156" s="2"/>
      <c r="R3156" s="3"/>
      <c r="S3156" s="3"/>
      <c r="T3156" s="3"/>
      <c r="U3156" s="3"/>
      <c r="V3156" s="3"/>
      <c r="W3156" s="3"/>
      <c r="X3156" s="4"/>
      <c r="Y3156" s="8">
        <f>ROUND(1390.84,2)</f>
        <v>1390.84</v>
      </c>
      <c r="Z3156" s="9"/>
      <c r="AA3156" s="9"/>
      <c r="AB3156" s="9"/>
      <c r="AC3156" s="9"/>
      <c r="AD3156" s="10"/>
      <c r="AE3156" s="8">
        <f>ROUND(0,2)</f>
        <v>0</v>
      </c>
      <c r="AF3156" s="9"/>
      <c r="AG3156" s="9"/>
      <c r="AH3156" s="9"/>
      <c r="AI3156" s="9"/>
      <c r="AJ3156" s="9"/>
      <c r="AK3156" s="10"/>
    </row>
    <row r="3157" spans="1:37" x14ac:dyDescent="0.25">
      <c r="A3157" s="11"/>
      <c r="B3157" s="12"/>
      <c r="C3157" s="12"/>
      <c r="D3157" s="12"/>
      <c r="E3157" s="12"/>
      <c r="F3157" s="12"/>
      <c r="G3157" s="12"/>
      <c r="H3157" s="12"/>
      <c r="I3157" s="12"/>
      <c r="J3157" s="13"/>
      <c r="K3157" s="13"/>
      <c r="L3157" s="13"/>
      <c r="M3157" s="13"/>
      <c r="N3157" s="13"/>
      <c r="O3157" s="13"/>
      <c r="P3157" s="13"/>
      <c r="Q3157" s="14"/>
      <c r="R3157" s="14"/>
      <c r="S3157" s="14"/>
      <c r="T3157" s="14"/>
      <c r="U3157" s="14"/>
      <c r="V3157" s="14"/>
      <c r="W3157" s="14"/>
      <c r="X3157" s="14"/>
      <c r="Y3157" s="15">
        <f>ROUND(1390.84,2)</f>
        <v>1390.84</v>
      </c>
      <c r="Z3157" s="15"/>
      <c r="AA3157" s="15"/>
      <c r="AB3157" s="15"/>
      <c r="AC3157" s="15"/>
      <c r="AD3157" s="15"/>
      <c r="AE3157" s="15">
        <f>ROUND(0,2)</f>
        <v>0</v>
      </c>
      <c r="AF3157" s="15"/>
      <c r="AG3157" s="15"/>
      <c r="AH3157" s="15"/>
      <c r="AI3157" s="15"/>
      <c r="AJ3157" s="15"/>
      <c r="AK3157" s="16"/>
    </row>
    <row r="3158" spans="1:37" x14ac:dyDescent="0.25">
      <c r="A3158" s="11"/>
      <c r="B3158" s="12"/>
      <c r="C3158" s="12"/>
      <c r="D3158" s="12"/>
      <c r="E3158" s="12"/>
      <c r="F3158" s="12"/>
      <c r="G3158" s="12"/>
      <c r="H3158" s="12"/>
      <c r="I3158" s="12"/>
      <c r="J3158" s="12"/>
      <c r="K3158" s="12"/>
      <c r="L3158" s="12"/>
      <c r="M3158" s="12"/>
      <c r="N3158" s="12"/>
      <c r="O3158" s="12"/>
      <c r="P3158" s="12"/>
      <c r="Q3158" s="14" t="s">
        <v>37</v>
      </c>
      <c r="R3158" s="14"/>
      <c r="S3158" s="14"/>
      <c r="T3158" s="14"/>
      <c r="U3158" s="14"/>
      <c r="V3158" s="14"/>
      <c r="W3158" s="14"/>
      <c r="X3158" s="14"/>
      <c r="Y3158" s="12"/>
      <c r="Z3158" s="12"/>
      <c r="AA3158" s="12"/>
      <c r="AB3158" s="12"/>
      <c r="AC3158" s="12"/>
      <c r="AD3158" s="12"/>
      <c r="AE3158" s="12"/>
      <c r="AF3158" s="12"/>
      <c r="AG3158" s="12"/>
      <c r="AH3158" s="12"/>
      <c r="AI3158" s="12"/>
      <c r="AJ3158" s="12"/>
      <c r="AK3158" s="24"/>
    </row>
    <row r="3159" spans="1:37" x14ac:dyDescent="0.25">
      <c r="A3159" s="2"/>
      <c r="B3159" s="3"/>
      <c r="C3159" s="3"/>
      <c r="D3159" s="3"/>
      <c r="E3159" s="3"/>
      <c r="F3159" s="3"/>
      <c r="G3159" s="3"/>
      <c r="H3159" s="3"/>
      <c r="I3159" s="4"/>
      <c r="J3159" s="5"/>
      <c r="K3159" s="6"/>
      <c r="L3159" s="6"/>
      <c r="M3159" s="6"/>
      <c r="N3159" s="6"/>
      <c r="O3159" s="6"/>
      <c r="P3159" s="7"/>
      <c r="Q3159" s="2"/>
      <c r="R3159" s="3"/>
      <c r="S3159" s="3"/>
      <c r="T3159" s="3"/>
      <c r="U3159" s="3"/>
      <c r="V3159" s="3"/>
      <c r="W3159" s="3"/>
      <c r="X3159" s="4"/>
      <c r="Y3159" s="8">
        <f>ROUND(1379.82,2)</f>
        <v>1379.82</v>
      </c>
      <c r="Z3159" s="9"/>
      <c r="AA3159" s="9"/>
      <c r="AB3159" s="9"/>
      <c r="AC3159" s="9"/>
      <c r="AD3159" s="10"/>
      <c r="AE3159" s="8">
        <f>ROUND(0,2)</f>
        <v>0</v>
      </c>
      <c r="AF3159" s="9"/>
      <c r="AG3159" s="9"/>
      <c r="AH3159" s="9"/>
      <c r="AI3159" s="9"/>
      <c r="AJ3159" s="9"/>
      <c r="AK3159" s="10"/>
    </row>
    <row r="3160" spans="1:37" x14ac:dyDescent="0.25">
      <c r="A3160" s="11"/>
      <c r="B3160" s="12"/>
      <c r="C3160" s="12"/>
      <c r="D3160" s="12"/>
      <c r="E3160" s="12"/>
      <c r="F3160" s="12"/>
      <c r="G3160" s="12"/>
      <c r="H3160" s="12"/>
      <c r="I3160" s="12"/>
      <c r="J3160" s="13"/>
      <c r="K3160" s="13"/>
      <c r="L3160" s="13"/>
      <c r="M3160" s="13"/>
      <c r="N3160" s="13"/>
      <c r="O3160" s="13"/>
      <c r="P3160" s="13"/>
      <c r="Q3160" s="14"/>
      <c r="R3160" s="14"/>
      <c r="S3160" s="14"/>
      <c r="T3160" s="14"/>
      <c r="U3160" s="14"/>
      <c r="V3160" s="14"/>
      <c r="W3160" s="14"/>
      <c r="X3160" s="14"/>
      <c r="Y3160" s="15">
        <f>ROUND(1379.82,2)</f>
        <v>1379.82</v>
      </c>
      <c r="Z3160" s="15"/>
      <c r="AA3160" s="15"/>
      <c r="AB3160" s="15"/>
      <c r="AC3160" s="15"/>
      <c r="AD3160" s="15"/>
      <c r="AE3160" s="15">
        <f>ROUND(0,2)</f>
        <v>0</v>
      </c>
      <c r="AF3160" s="15"/>
      <c r="AG3160" s="15"/>
      <c r="AH3160" s="15"/>
      <c r="AI3160" s="15"/>
      <c r="AJ3160" s="15"/>
      <c r="AK3160" s="16"/>
    </row>
    <row r="3161" spans="1:37" x14ac:dyDescent="0.25">
      <c r="A3161" s="11"/>
      <c r="B3161" s="12"/>
      <c r="C3161" s="12"/>
      <c r="D3161" s="12"/>
      <c r="E3161" s="12"/>
      <c r="F3161" s="12"/>
      <c r="G3161" s="12"/>
      <c r="H3161" s="12"/>
      <c r="I3161" s="12"/>
      <c r="J3161" s="12"/>
      <c r="K3161" s="12"/>
      <c r="L3161" s="12"/>
      <c r="M3161" s="12"/>
      <c r="N3161" s="12"/>
      <c r="O3161" s="12"/>
      <c r="P3161" s="12"/>
      <c r="Q3161" s="14" t="s">
        <v>38</v>
      </c>
      <c r="R3161" s="14"/>
      <c r="S3161" s="14"/>
      <c r="T3161" s="14"/>
      <c r="U3161" s="14"/>
      <c r="V3161" s="14"/>
      <c r="W3161" s="14"/>
      <c r="X3161" s="14"/>
      <c r="Y3161" s="12"/>
      <c r="Z3161" s="12"/>
      <c r="AA3161" s="12"/>
      <c r="AB3161" s="12"/>
      <c r="AC3161" s="12"/>
      <c r="AD3161" s="12"/>
      <c r="AE3161" s="12"/>
      <c r="AF3161" s="12"/>
      <c r="AG3161" s="12"/>
      <c r="AH3161" s="12"/>
      <c r="AI3161" s="12"/>
      <c r="AJ3161" s="12"/>
      <c r="AK3161" s="24"/>
    </row>
    <row r="3162" spans="1:37" x14ac:dyDescent="0.25">
      <c r="A3162" s="2"/>
      <c r="B3162" s="3"/>
      <c r="C3162" s="3"/>
      <c r="D3162" s="3"/>
      <c r="E3162" s="3"/>
      <c r="F3162" s="3"/>
      <c r="G3162" s="3"/>
      <c r="H3162" s="3"/>
      <c r="I3162" s="4"/>
      <c r="J3162" s="5"/>
      <c r="K3162" s="6"/>
      <c r="L3162" s="6"/>
      <c r="M3162" s="6"/>
      <c r="N3162" s="6"/>
      <c r="O3162" s="6"/>
      <c r="P3162" s="7"/>
      <c r="Q3162" s="2"/>
      <c r="R3162" s="3"/>
      <c r="S3162" s="3"/>
      <c r="T3162" s="3"/>
      <c r="U3162" s="3"/>
      <c r="V3162" s="3"/>
      <c r="W3162" s="3"/>
      <c r="X3162" s="4"/>
      <c r="Y3162" s="8">
        <f>ROUND(1421,2)</f>
        <v>1421</v>
      </c>
      <c r="Z3162" s="9"/>
      <c r="AA3162" s="9"/>
      <c r="AB3162" s="9"/>
      <c r="AC3162" s="9"/>
      <c r="AD3162" s="10"/>
      <c r="AE3162" s="8">
        <f>ROUND(0,2)</f>
        <v>0</v>
      </c>
      <c r="AF3162" s="9"/>
      <c r="AG3162" s="9"/>
      <c r="AH3162" s="9"/>
      <c r="AI3162" s="9"/>
      <c r="AJ3162" s="9"/>
      <c r="AK3162" s="10"/>
    </row>
    <row r="3163" spans="1:37" x14ac:dyDescent="0.25">
      <c r="A3163" s="11"/>
      <c r="B3163" s="12"/>
      <c r="C3163" s="12"/>
      <c r="D3163" s="12"/>
      <c r="E3163" s="12"/>
      <c r="F3163" s="12"/>
      <c r="G3163" s="12"/>
      <c r="H3163" s="12"/>
      <c r="I3163" s="12"/>
      <c r="J3163" s="13"/>
      <c r="K3163" s="13"/>
      <c r="L3163" s="13"/>
      <c r="M3163" s="13"/>
      <c r="N3163" s="13"/>
      <c r="O3163" s="13"/>
      <c r="P3163" s="13"/>
      <c r="Q3163" s="14"/>
      <c r="R3163" s="14"/>
      <c r="S3163" s="14"/>
      <c r="T3163" s="14"/>
      <c r="U3163" s="14"/>
      <c r="V3163" s="14"/>
      <c r="W3163" s="14"/>
      <c r="X3163" s="14"/>
      <c r="Y3163" s="15">
        <f>ROUND(1421,2)</f>
        <v>1421</v>
      </c>
      <c r="Z3163" s="15"/>
      <c r="AA3163" s="15"/>
      <c r="AB3163" s="15"/>
      <c r="AC3163" s="15"/>
      <c r="AD3163" s="15"/>
      <c r="AE3163" s="15">
        <f>ROUND(0,2)</f>
        <v>0</v>
      </c>
      <c r="AF3163" s="15"/>
      <c r="AG3163" s="15"/>
      <c r="AH3163" s="15"/>
      <c r="AI3163" s="15"/>
      <c r="AJ3163" s="15"/>
      <c r="AK3163" s="16"/>
    </row>
    <row r="3164" spans="1:37" x14ac:dyDescent="0.25">
      <c r="A3164" s="11"/>
      <c r="B3164" s="12"/>
      <c r="C3164" s="12"/>
      <c r="D3164" s="12"/>
      <c r="E3164" s="12"/>
      <c r="F3164" s="12"/>
      <c r="G3164" s="12"/>
      <c r="H3164" s="12"/>
      <c r="I3164" s="12"/>
      <c r="J3164" s="12"/>
      <c r="K3164" s="12"/>
      <c r="L3164" s="12"/>
      <c r="M3164" s="12"/>
      <c r="N3164" s="12"/>
      <c r="O3164" s="12"/>
      <c r="P3164" s="12"/>
      <c r="Q3164" s="14" t="s">
        <v>43</v>
      </c>
      <c r="R3164" s="14"/>
      <c r="S3164" s="14"/>
      <c r="T3164" s="14"/>
      <c r="U3164" s="14"/>
      <c r="V3164" s="14"/>
      <c r="W3164" s="14"/>
      <c r="X3164" s="14"/>
      <c r="Y3164" s="12"/>
      <c r="Z3164" s="12"/>
      <c r="AA3164" s="12"/>
      <c r="AB3164" s="12"/>
      <c r="AC3164" s="12"/>
      <c r="AD3164" s="12"/>
      <c r="AE3164" s="12"/>
      <c r="AF3164" s="12"/>
      <c r="AG3164" s="12"/>
      <c r="AH3164" s="12"/>
      <c r="AI3164" s="12"/>
      <c r="AJ3164" s="12"/>
      <c r="AK3164" s="24"/>
    </row>
    <row r="3165" spans="1:37" x14ac:dyDescent="0.25">
      <c r="A3165" s="2"/>
      <c r="B3165" s="3"/>
      <c r="C3165" s="3"/>
      <c r="D3165" s="3"/>
      <c r="E3165" s="3"/>
      <c r="F3165" s="3"/>
      <c r="G3165" s="3"/>
      <c r="H3165" s="3"/>
      <c r="I3165" s="4"/>
      <c r="J3165" s="5"/>
      <c r="K3165" s="6"/>
      <c r="L3165" s="6"/>
      <c r="M3165" s="6"/>
      <c r="N3165" s="6"/>
      <c r="O3165" s="6"/>
      <c r="P3165" s="7"/>
      <c r="Q3165" s="2"/>
      <c r="R3165" s="3"/>
      <c r="S3165" s="3"/>
      <c r="T3165" s="3"/>
      <c r="U3165" s="3"/>
      <c r="V3165" s="3"/>
      <c r="W3165" s="3"/>
      <c r="X3165" s="4"/>
      <c r="Y3165" s="8">
        <f>ROUND(1390.84,2)</f>
        <v>1390.84</v>
      </c>
      <c r="Z3165" s="9"/>
      <c r="AA3165" s="9"/>
      <c r="AB3165" s="9"/>
      <c r="AC3165" s="9"/>
      <c r="AD3165" s="10"/>
      <c r="AE3165" s="8">
        <f>ROUND(0,2)</f>
        <v>0</v>
      </c>
      <c r="AF3165" s="9"/>
      <c r="AG3165" s="9"/>
      <c r="AH3165" s="9"/>
      <c r="AI3165" s="9"/>
      <c r="AJ3165" s="9"/>
      <c r="AK3165" s="10"/>
    </row>
    <row r="3166" spans="1:37" x14ac:dyDescent="0.25">
      <c r="A3166" s="11"/>
      <c r="B3166" s="12"/>
      <c r="C3166" s="12"/>
      <c r="D3166" s="12"/>
      <c r="E3166" s="12"/>
      <c r="F3166" s="12"/>
      <c r="G3166" s="12"/>
      <c r="H3166" s="12"/>
      <c r="I3166" s="12"/>
      <c r="J3166" s="13"/>
      <c r="K3166" s="13"/>
      <c r="L3166" s="13"/>
      <c r="M3166" s="13"/>
      <c r="N3166" s="13"/>
      <c r="O3166" s="13"/>
      <c r="P3166" s="13"/>
      <c r="Q3166" s="14"/>
      <c r="R3166" s="14"/>
      <c r="S3166" s="14"/>
      <c r="T3166" s="14"/>
      <c r="U3166" s="14"/>
      <c r="V3166" s="14"/>
      <c r="W3166" s="14"/>
      <c r="X3166" s="14"/>
      <c r="Y3166" s="15">
        <f>ROUND(1390.84,2)</f>
        <v>1390.84</v>
      </c>
      <c r="Z3166" s="15"/>
      <c r="AA3166" s="15"/>
      <c r="AB3166" s="15"/>
      <c r="AC3166" s="15"/>
      <c r="AD3166" s="15"/>
      <c r="AE3166" s="15">
        <f>ROUND(0,2)</f>
        <v>0</v>
      </c>
      <c r="AF3166" s="15"/>
      <c r="AG3166" s="15"/>
      <c r="AH3166" s="15"/>
      <c r="AI3166" s="15"/>
      <c r="AJ3166" s="15"/>
      <c r="AK3166" s="16"/>
    </row>
    <row r="3167" spans="1:37" x14ac:dyDescent="0.25">
      <c r="A3167" s="11"/>
      <c r="B3167" s="12"/>
      <c r="C3167" s="12"/>
      <c r="D3167" s="12"/>
      <c r="E3167" s="12"/>
      <c r="F3167" s="12"/>
      <c r="G3167" s="12"/>
      <c r="H3167" s="12"/>
      <c r="I3167" s="12"/>
      <c r="J3167" s="12"/>
      <c r="K3167" s="12"/>
      <c r="L3167" s="12"/>
      <c r="M3167" s="12"/>
      <c r="N3167" s="12"/>
      <c r="O3167" s="12"/>
      <c r="P3167" s="12"/>
      <c r="Q3167" s="14" t="s">
        <v>49</v>
      </c>
      <c r="R3167" s="14"/>
      <c r="S3167" s="14"/>
      <c r="T3167" s="14"/>
      <c r="U3167" s="14"/>
      <c r="V3167" s="14"/>
      <c r="W3167" s="14"/>
      <c r="X3167" s="14"/>
      <c r="Y3167" s="12"/>
      <c r="Z3167" s="12"/>
      <c r="AA3167" s="12"/>
      <c r="AB3167" s="12"/>
      <c r="AC3167" s="12"/>
      <c r="AD3167" s="12"/>
      <c r="AE3167" s="12"/>
      <c r="AF3167" s="12"/>
      <c r="AG3167" s="12"/>
      <c r="AH3167" s="12"/>
      <c r="AI3167" s="12"/>
      <c r="AJ3167" s="12"/>
      <c r="AK3167" s="24"/>
    </row>
    <row r="3168" spans="1:37" x14ac:dyDescent="0.25">
      <c r="A3168" s="2"/>
      <c r="B3168" s="3"/>
      <c r="C3168" s="3"/>
      <c r="D3168" s="3"/>
      <c r="E3168" s="3"/>
      <c r="F3168" s="3"/>
      <c r="G3168" s="3"/>
      <c r="H3168" s="3"/>
      <c r="I3168" s="4"/>
      <c r="J3168" s="5"/>
      <c r="K3168" s="6"/>
      <c r="L3168" s="6"/>
      <c r="M3168" s="6"/>
      <c r="N3168" s="6"/>
      <c r="O3168" s="6"/>
      <c r="P3168" s="7"/>
      <c r="Q3168" s="2"/>
      <c r="R3168" s="3"/>
      <c r="S3168" s="3"/>
      <c r="T3168" s="3"/>
      <c r="U3168" s="3"/>
      <c r="V3168" s="3"/>
      <c r="W3168" s="3"/>
      <c r="X3168" s="4"/>
      <c r="Y3168" s="8">
        <f>ROUND(1390.84,2)</f>
        <v>1390.84</v>
      </c>
      <c r="Z3168" s="9"/>
      <c r="AA3168" s="9"/>
      <c r="AB3168" s="9"/>
      <c r="AC3168" s="9"/>
      <c r="AD3168" s="10"/>
      <c r="AE3168" s="8">
        <f>ROUND(0,2)</f>
        <v>0</v>
      </c>
      <c r="AF3168" s="9"/>
      <c r="AG3168" s="9"/>
      <c r="AH3168" s="9"/>
      <c r="AI3168" s="9"/>
      <c r="AJ3168" s="9"/>
      <c r="AK3168" s="10"/>
    </row>
    <row r="3169" spans="1:37" x14ac:dyDescent="0.25">
      <c r="A3169" s="11"/>
      <c r="B3169" s="12"/>
      <c r="C3169" s="12"/>
      <c r="D3169" s="12"/>
      <c r="E3169" s="12"/>
      <c r="F3169" s="12"/>
      <c r="G3169" s="12"/>
      <c r="H3169" s="12"/>
      <c r="I3169" s="12"/>
      <c r="J3169" s="13"/>
      <c r="K3169" s="13"/>
      <c r="L3169" s="13"/>
      <c r="M3169" s="13"/>
      <c r="N3169" s="13"/>
      <c r="O3169" s="13"/>
      <c r="P3169" s="13"/>
      <c r="Q3169" s="14"/>
      <c r="R3169" s="14"/>
      <c r="S3169" s="14"/>
      <c r="T3169" s="14"/>
      <c r="U3169" s="14"/>
      <c r="V3169" s="14"/>
      <c r="W3169" s="14"/>
      <c r="X3169" s="14"/>
      <c r="Y3169" s="15">
        <f>ROUND(1390.84,2)</f>
        <v>1390.84</v>
      </c>
      <c r="Z3169" s="15"/>
      <c r="AA3169" s="15"/>
      <c r="AB3169" s="15"/>
      <c r="AC3169" s="15"/>
      <c r="AD3169" s="15"/>
      <c r="AE3169" s="15">
        <f>ROUND(0,2)</f>
        <v>0</v>
      </c>
      <c r="AF3169" s="15"/>
      <c r="AG3169" s="15"/>
      <c r="AH3169" s="15"/>
      <c r="AI3169" s="15"/>
      <c r="AJ3169" s="15"/>
      <c r="AK3169" s="16"/>
    </row>
    <row r="3170" spans="1:37" x14ac:dyDescent="0.25">
      <c r="A3170" s="11"/>
      <c r="B3170" s="12"/>
      <c r="C3170" s="12"/>
      <c r="D3170" s="12"/>
      <c r="E3170" s="12"/>
      <c r="F3170" s="12"/>
      <c r="G3170" s="12"/>
      <c r="H3170" s="12"/>
      <c r="I3170" s="12"/>
      <c r="J3170" s="12"/>
      <c r="K3170" s="12"/>
      <c r="L3170" s="12"/>
      <c r="M3170" s="12"/>
      <c r="N3170" s="12"/>
      <c r="O3170" s="12"/>
      <c r="P3170" s="12"/>
      <c r="Q3170" s="14" t="s">
        <v>51</v>
      </c>
      <c r="R3170" s="14"/>
      <c r="S3170" s="14"/>
      <c r="T3170" s="14"/>
      <c r="U3170" s="14"/>
      <c r="V3170" s="14"/>
      <c r="W3170" s="14"/>
      <c r="X3170" s="14"/>
      <c r="Y3170" s="12"/>
      <c r="Z3170" s="12"/>
      <c r="AA3170" s="12"/>
      <c r="AB3170" s="12"/>
      <c r="AC3170" s="12"/>
      <c r="AD3170" s="12"/>
      <c r="AE3170" s="12"/>
      <c r="AF3170" s="12"/>
      <c r="AG3170" s="12"/>
      <c r="AH3170" s="12"/>
      <c r="AI3170" s="12"/>
      <c r="AJ3170" s="12"/>
      <c r="AK3170" s="24"/>
    </row>
    <row r="3171" spans="1:37" x14ac:dyDescent="0.25">
      <c r="A3171" s="2"/>
      <c r="B3171" s="3"/>
      <c r="C3171" s="3"/>
      <c r="D3171" s="3"/>
      <c r="E3171" s="3"/>
      <c r="F3171" s="3"/>
      <c r="G3171" s="3"/>
      <c r="H3171" s="3"/>
      <c r="I3171" s="4"/>
      <c r="J3171" s="5"/>
      <c r="K3171" s="6"/>
      <c r="L3171" s="6"/>
      <c r="M3171" s="6"/>
      <c r="N3171" s="6"/>
      <c r="O3171" s="6"/>
      <c r="P3171" s="7"/>
      <c r="Q3171" s="2"/>
      <c r="R3171" s="3"/>
      <c r="S3171" s="3"/>
      <c r="T3171" s="3"/>
      <c r="U3171" s="3"/>
      <c r="V3171" s="3"/>
      <c r="W3171" s="3"/>
      <c r="X3171" s="4"/>
      <c r="Y3171" s="8">
        <f>ROUND(1390.84,2)</f>
        <v>1390.84</v>
      </c>
      <c r="Z3171" s="9"/>
      <c r="AA3171" s="9"/>
      <c r="AB3171" s="9"/>
      <c r="AC3171" s="9"/>
      <c r="AD3171" s="10"/>
      <c r="AE3171" s="8">
        <f>ROUND(0,2)</f>
        <v>0</v>
      </c>
      <c r="AF3171" s="9"/>
      <c r="AG3171" s="9"/>
      <c r="AH3171" s="9"/>
      <c r="AI3171" s="9"/>
      <c r="AJ3171" s="9"/>
      <c r="AK3171" s="10"/>
    </row>
    <row r="3172" spans="1:37" x14ac:dyDescent="0.25">
      <c r="A3172" s="11"/>
      <c r="B3172" s="12"/>
      <c r="C3172" s="12"/>
      <c r="D3172" s="12"/>
      <c r="E3172" s="12"/>
      <c r="F3172" s="12"/>
      <c r="G3172" s="12"/>
      <c r="H3172" s="12"/>
      <c r="I3172" s="12"/>
      <c r="J3172" s="13"/>
      <c r="K3172" s="13"/>
      <c r="L3172" s="13"/>
      <c r="M3172" s="13"/>
      <c r="N3172" s="13"/>
      <c r="O3172" s="13"/>
      <c r="P3172" s="13"/>
      <c r="Q3172" s="14"/>
      <c r="R3172" s="14"/>
      <c r="S3172" s="14"/>
      <c r="T3172" s="14"/>
      <c r="U3172" s="14"/>
      <c r="V3172" s="14"/>
      <c r="W3172" s="14"/>
      <c r="X3172" s="14"/>
      <c r="Y3172" s="15">
        <f>ROUND(1390.84,2)</f>
        <v>1390.84</v>
      </c>
      <c r="Z3172" s="15"/>
      <c r="AA3172" s="15"/>
      <c r="AB3172" s="15"/>
      <c r="AC3172" s="15"/>
      <c r="AD3172" s="15"/>
      <c r="AE3172" s="15">
        <f>ROUND(0,2)</f>
        <v>0</v>
      </c>
      <c r="AF3172" s="15"/>
      <c r="AG3172" s="15"/>
      <c r="AH3172" s="15"/>
      <c r="AI3172" s="15"/>
      <c r="AJ3172" s="15"/>
      <c r="AK3172" s="16"/>
    </row>
    <row r="3173" spans="1:37" x14ac:dyDescent="0.25">
      <c r="A3173" s="11"/>
      <c r="B3173" s="12"/>
      <c r="C3173" s="12"/>
      <c r="D3173" s="12"/>
      <c r="E3173" s="12"/>
      <c r="F3173" s="12"/>
      <c r="G3173" s="12"/>
      <c r="H3173" s="12"/>
      <c r="I3173" s="12"/>
      <c r="J3173" s="12"/>
      <c r="K3173" s="12"/>
      <c r="L3173" s="12"/>
      <c r="M3173" s="12"/>
      <c r="N3173" s="12"/>
      <c r="O3173" s="12"/>
      <c r="P3173" s="12"/>
      <c r="Q3173" s="14" t="s">
        <v>52</v>
      </c>
      <c r="R3173" s="14"/>
      <c r="S3173" s="14"/>
      <c r="T3173" s="14"/>
      <c r="U3173" s="14"/>
      <c r="V3173" s="14"/>
      <c r="W3173" s="14"/>
      <c r="X3173" s="14"/>
      <c r="Y3173" s="12"/>
      <c r="Z3173" s="12"/>
      <c r="AA3173" s="12"/>
      <c r="AB3173" s="12"/>
      <c r="AC3173" s="12"/>
      <c r="AD3173" s="12"/>
      <c r="AE3173" s="12"/>
      <c r="AF3173" s="12"/>
      <c r="AG3173" s="12"/>
      <c r="AH3173" s="12"/>
      <c r="AI3173" s="12"/>
      <c r="AJ3173" s="12"/>
      <c r="AK3173" s="24"/>
    </row>
    <row r="3174" spans="1:37" x14ac:dyDescent="0.25">
      <c r="A3174" s="2"/>
      <c r="B3174" s="3"/>
      <c r="C3174" s="3"/>
      <c r="D3174" s="3"/>
      <c r="E3174" s="3"/>
      <c r="F3174" s="3"/>
      <c r="G3174" s="3"/>
      <c r="H3174" s="3"/>
      <c r="I3174" s="4"/>
      <c r="J3174" s="5"/>
      <c r="K3174" s="6"/>
      <c r="L3174" s="6"/>
      <c r="M3174" s="6"/>
      <c r="N3174" s="6"/>
      <c r="O3174" s="6"/>
      <c r="P3174" s="7"/>
      <c r="Q3174" s="2"/>
      <c r="R3174" s="3"/>
      <c r="S3174" s="3"/>
      <c r="T3174" s="3"/>
      <c r="U3174" s="3"/>
      <c r="V3174" s="3"/>
      <c r="W3174" s="3"/>
      <c r="X3174" s="4"/>
      <c r="Y3174" s="8">
        <f>ROUND(1390.84,2)</f>
        <v>1390.84</v>
      </c>
      <c r="Z3174" s="9"/>
      <c r="AA3174" s="9"/>
      <c r="AB3174" s="9"/>
      <c r="AC3174" s="9"/>
      <c r="AD3174" s="10"/>
      <c r="AE3174" s="8">
        <f>ROUND(0,2)</f>
        <v>0</v>
      </c>
      <c r="AF3174" s="9"/>
      <c r="AG3174" s="9"/>
      <c r="AH3174" s="9"/>
      <c r="AI3174" s="9"/>
      <c r="AJ3174" s="9"/>
      <c r="AK3174" s="10"/>
    </row>
    <row r="3175" spans="1:37" x14ac:dyDescent="0.25">
      <c r="A3175" s="11"/>
      <c r="B3175" s="12"/>
      <c r="C3175" s="12"/>
      <c r="D3175" s="12"/>
      <c r="E3175" s="12"/>
      <c r="F3175" s="12"/>
      <c r="G3175" s="12"/>
      <c r="H3175" s="12"/>
      <c r="I3175" s="12"/>
      <c r="J3175" s="13"/>
      <c r="K3175" s="13"/>
      <c r="L3175" s="13"/>
      <c r="M3175" s="13"/>
      <c r="N3175" s="13"/>
      <c r="O3175" s="13"/>
      <c r="P3175" s="13"/>
      <c r="Q3175" s="14"/>
      <c r="R3175" s="14"/>
      <c r="S3175" s="14"/>
      <c r="T3175" s="14"/>
      <c r="U3175" s="14"/>
      <c r="V3175" s="14"/>
      <c r="W3175" s="14"/>
      <c r="X3175" s="14"/>
      <c r="Y3175" s="15">
        <f>ROUND(1390.84,2)</f>
        <v>1390.84</v>
      </c>
      <c r="Z3175" s="15"/>
      <c r="AA3175" s="15"/>
      <c r="AB3175" s="15"/>
      <c r="AC3175" s="15"/>
      <c r="AD3175" s="15"/>
      <c r="AE3175" s="15">
        <f>ROUND(0,2)</f>
        <v>0</v>
      </c>
      <c r="AF3175" s="15"/>
      <c r="AG3175" s="15"/>
      <c r="AH3175" s="15"/>
      <c r="AI3175" s="15"/>
      <c r="AJ3175" s="15"/>
      <c r="AK3175" s="16"/>
    </row>
    <row r="3176" spans="1:37" x14ac:dyDescent="0.25">
      <c r="A3176" s="11"/>
      <c r="B3176" s="12"/>
      <c r="C3176" s="12"/>
      <c r="D3176" s="12"/>
      <c r="E3176" s="12"/>
      <c r="F3176" s="12"/>
      <c r="G3176" s="12"/>
      <c r="H3176" s="12"/>
      <c r="I3176" s="12"/>
      <c r="J3176" s="12"/>
      <c r="K3176" s="12"/>
      <c r="L3176" s="12"/>
      <c r="M3176" s="12"/>
      <c r="N3176" s="12"/>
      <c r="O3176" s="12"/>
      <c r="P3176" s="12"/>
      <c r="Q3176" s="14" t="s">
        <v>53</v>
      </c>
      <c r="R3176" s="14"/>
      <c r="S3176" s="14"/>
      <c r="T3176" s="14"/>
      <c r="U3176" s="14"/>
      <c r="V3176" s="14"/>
      <c r="W3176" s="14"/>
      <c r="X3176" s="14"/>
      <c r="Y3176" s="12"/>
      <c r="Z3176" s="12"/>
      <c r="AA3176" s="12"/>
      <c r="AB3176" s="12"/>
      <c r="AC3176" s="12"/>
      <c r="AD3176" s="12"/>
      <c r="AE3176" s="12"/>
      <c r="AF3176" s="12"/>
      <c r="AG3176" s="12"/>
      <c r="AH3176" s="12"/>
      <c r="AI3176" s="12"/>
      <c r="AJ3176" s="12"/>
      <c r="AK3176" s="24"/>
    </row>
    <row r="3177" spans="1:37" x14ac:dyDescent="0.25">
      <c r="A3177" s="2"/>
      <c r="B3177" s="3"/>
      <c r="C3177" s="3"/>
      <c r="D3177" s="3"/>
      <c r="E3177" s="3"/>
      <c r="F3177" s="3"/>
      <c r="G3177" s="3"/>
      <c r="H3177" s="3"/>
      <c r="I3177" s="4"/>
      <c r="J3177" s="5"/>
      <c r="K3177" s="6"/>
      <c r="L3177" s="6"/>
      <c r="M3177" s="6"/>
      <c r="N3177" s="6"/>
      <c r="O3177" s="6"/>
      <c r="P3177" s="7"/>
      <c r="Q3177" s="2"/>
      <c r="R3177" s="3"/>
      <c r="S3177" s="3"/>
      <c r="T3177" s="3"/>
      <c r="U3177" s="3"/>
      <c r="V3177" s="3"/>
      <c r="W3177" s="3"/>
      <c r="X3177" s="4"/>
      <c r="Y3177" s="8">
        <f>ROUND(1390.84,2)</f>
        <v>1390.84</v>
      </c>
      <c r="Z3177" s="9"/>
      <c r="AA3177" s="9"/>
      <c r="AB3177" s="9"/>
      <c r="AC3177" s="9"/>
      <c r="AD3177" s="10"/>
      <c r="AE3177" s="8">
        <f>ROUND(0,2)</f>
        <v>0</v>
      </c>
      <c r="AF3177" s="9"/>
      <c r="AG3177" s="9"/>
      <c r="AH3177" s="9"/>
      <c r="AI3177" s="9"/>
      <c r="AJ3177" s="9"/>
      <c r="AK3177" s="10"/>
    </row>
    <row r="3178" spans="1:37" x14ac:dyDescent="0.25">
      <c r="A3178" s="11"/>
      <c r="B3178" s="12"/>
      <c r="C3178" s="12"/>
      <c r="D3178" s="12"/>
      <c r="E3178" s="12"/>
      <c r="F3178" s="12"/>
      <c r="G3178" s="12"/>
      <c r="H3178" s="12"/>
      <c r="I3178" s="12"/>
      <c r="J3178" s="13"/>
      <c r="K3178" s="13"/>
      <c r="L3178" s="13"/>
      <c r="M3178" s="13"/>
      <c r="N3178" s="13"/>
      <c r="O3178" s="13"/>
      <c r="P3178" s="13"/>
      <c r="Q3178" s="14"/>
      <c r="R3178" s="14"/>
      <c r="S3178" s="14"/>
      <c r="T3178" s="14"/>
      <c r="U3178" s="14"/>
      <c r="V3178" s="14"/>
      <c r="W3178" s="14"/>
      <c r="X3178" s="14"/>
      <c r="Y3178" s="15">
        <f>ROUND(1390.84,2)</f>
        <v>1390.84</v>
      </c>
      <c r="Z3178" s="15"/>
      <c r="AA3178" s="15"/>
      <c r="AB3178" s="15"/>
      <c r="AC3178" s="15"/>
      <c r="AD3178" s="15"/>
      <c r="AE3178" s="15">
        <f>ROUND(0,2)</f>
        <v>0</v>
      </c>
      <c r="AF3178" s="15"/>
      <c r="AG3178" s="15"/>
      <c r="AH3178" s="15"/>
      <c r="AI3178" s="15"/>
      <c r="AJ3178" s="15"/>
      <c r="AK3178" s="16"/>
    </row>
    <row r="3179" spans="1:37" x14ac:dyDescent="0.25">
      <c r="A3179" s="11"/>
      <c r="B3179" s="12"/>
      <c r="C3179" s="12"/>
      <c r="D3179" s="12"/>
      <c r="E3179" s="12"/>
      <c r="F3179" s="12"/>
      <c r="G3179" s="12"/>
      <c r="H3179" s="12"/>
      <c r="I3179" s="12"/>
      <c r="J3179" s="12"/>
      <c r="K3179" s="12"/>
      <c r="L3179" s="12"/>
      <c r="M3179" s="12"/>
      <c r="N3179" s="12"/>
      <c r="O3179" s="12"/>
      <c r="P3179" s="12"/>
      <c r="Q3179" s="14" t="s">
        <v>61</v>
      </c>
      <c r="R3179" s="14"/>
      <c r="S3179" s="14"/>
      <c r="T3179" s="14"/>
      <c r="U3179" s="14"/>
      <c r="V3179" s="14"/>
      <c r="W3179" s="14"/>
      <c r="X3179" s="14"/>
      <c r="Y3179" s="12"/>
      <c r="Z3179" s="12"/>
      <c r="AA3179" s="12"/>
      <c r="AB3179" s="12"/>
      <c r="AC3179" s="12"/>
      <c r="AD3179" s="12"/>
      <c r="AE3179" s="12"/>
      <c r="AF3179" s="12"/>
      <c r="AG3179" s="12"/>
      <c r="AH3179" s="12"/>
      <c r="AI3179" s="12"/>
      <c r="AJ3179" s="12"/>
      <c r="AK3179" s="24"/>
    </row>
    <row r="3180" spans="1:37" x14ac:dyDescent="0.25">
      <c r="A3180" s="2"/>
      <c r="B3180" s="3"/>
      <c r="C3180" s="3"/>
      <c r="D3180" s="3"/>
      <c r="E3180" s="3"/>
      <c r="F3180" s="3"/>
      <c r="G3180" s="3"/>
      <c r="H3180" s="3"/>
      <c r="I3180" s="4"/>
      <c r="J3180" s="5"/>
      <c r="K3180" s="6"/>
      <c r="L3180" s="6"/>
      <c r="M3180" s="6"/>
      <c r="N3180" s="6"/>
      <c r="O3180" s="6"/>
      <c r="P3180" s="7"/>
      <c r="Q3180" s="2"/>
      <c r="R3180" s="3"/>
      <c r="S3180" s="3"/>
      <c r="T3180" s="3"/>
      <c r="U3180" s="3"/>
      <c r="V3180" s="3"/>
      <c r="W3180" s="3"/>
      <c r="X3180" s="4"/>
      <c r="Y3180" s="8">
        <f>ROUND(1390.84,2)</f>
        <v>1390.84</v>
      </c>
      <c r="Z3180" s="9"/>
      <c r="AA3180" s="9"/>
      <c r="AB3180" s="9"/>
      <c r="AC3180" s="9"/>
      <c r="AD3180" s="10"/>
      <c r="AE3180" s="8">
        <f>ROUND(0,2)</f>
        <v>0</v>
      </c>
      <c r="AF3180" s="9"/>
      <c r="AG3180" s="9"/>
      <c r="AH3180" s="9"/>
      <c r="AI3180" s="9"/>
      <c r="AJ3180" s="9"/>
      <c r="AK3180" s="10"/>
    </row>
    <row r="3181" spans="1:37" x14ac:dyDescent="0.25">
      <c r="A3181" s="11"/>
      <c r="B3181" s="12"/>
      <c r="C3181" s="12"/>
      <c r="D3181" s="12"/>
      <c r="E3181" s="12"/>
      <c r="F3181" s="12"/>
      <c r="G3181" s="12"/>
      <c r="H3181" s="12"/>
      <c r="I3181" s="12"/>
      <c r="J3181" s="13"/>
      <c r="K3181" s="13"/>
      <c r="L3181" s="13"/>
      <c r="M3181" s="13"/>
      <c r="N3181" s="13"/>
      <c r="O3181" s="13"/>
      <c r="P3181" s="13"/>
      <c r="Q3181" s="14"/>
      <c r="R3181" s="14"/>
      <c r="S3181" s="14"/>
      <c r="T3181" s="14"/>
      <c r="U3181" s="14"/>
      <c r="V3181" s="14"/>
      <c r="W3181" s="14"/>
      <c r="X3181" s="14"/>
      <c r="Y3181" s="15">
        <f>ROUND(1390.84,2)</f>
        <v>1390.84</v>
      </c>
      <c r="Z3181" s="15"/>
      <c r="AA3181" s="15"/>
      <c r="AB3181" s="15"/>
      <c r="AC3181" s="15"/>
      <c r="AD3181" s="15"/>
      <c r="AE3181" s="15">
        <f>ROUND(0,2)</f>
        <v>0</v>
      </c>
      <c r="AF3181" s="15"/>
      <c r="AG3181" s="15"/>
      <c r="AH3181" s="15"/>
      <c r="AI3181" s="15"/>
      <c r="AJ3181" s="15"/>
      <c r="AK3181" s="16"/>
    </row>
    <row r="3182" spans="1:37" x14ac:dyDescent="0.25">
      <c r="A3182" s="11"/>
      <c r="B3182" s="12"/>
      <c r="C3182" s="12"/>
      <c r="D3182" s="12"/>
      <c r="E3182" s="12"/>
      <c r="F3182" s="12"/>
      <c r="G3182" s="12"/>
      <c r="H3182" s="12"/>
      <c r="I3182" s="12"/>
      <c r="J3182" s="12"/>
      <c r="K3182" s="12"/>
      <c r="L3182" s="12"/>
      <c r="M3182" s="12"/>
      <c r="N3182" s="12"/>
      <c r="O3182" s="12"/>
      <c r="P3182" s="12"/>
      <c r="Q3182" s="14" t="s">
        <v>62</v>
      </c>
      <c r="R3182" s="14"/>
      <c r="S3182" s="14"/>
      <c r="T3182" s="14"/>
      <c r="U3182" s="14"/>
      <c r="V3182" s="14"/>
      <c r="W3182" s="14"/>
      <c r="X3182" s="14"/>
      <c r="Y3182" s="12"/>
      <c r="Z3182" s="12"/>
      <c r="AA3182" s="12"/>
      <c r="AB3182" s="12"/>
      <c r="AC3182" s="12"/>
      <c r="AD3182" s="12"/>
      <c r="AE3182" s="12"/>
      <c r="AF3182" s="12"/>
      <c r="AG3182" s="12"/>
      <c r="AH3182" s="12"/>
      <c r="AI3182" s="12"/>
      <c r="AJ3182" s="12"/>
      <c r="AK3182" s="24"/>
    </row>
    <row r="3183" spans="1:37" x14ac:dyDescent="0.25">
      <c r="A3183" s="2"/>
      <c r="B3183" s="3"/>
      <c r="C3183" s="3"/>
      <c r="D3183" s="3"/>
      <c r="E3183" s="3"/>
      <c r="F3183" s="3"/>
      <c r="G3183" s="3"/>
      <c r="H3183" s="3"/>
      <c r="I3183" s="4"/>
      <c r="J3183" s="5"/>
      <c r="K3183" s="6"/>
      <c r="L3183" s="6"/>
      <c r="M3183" s="6"/>
      <c r="N3183" s="6"/>
      <c r="O3183" s="6"/>
      <c r="P3183" s="7"/>
      <c r="Q3183" s="2"/>
      <c r="R3183" s="3"/>
      <c r="S3183" s="3"/>
      <c r="T3183" s="3"/>
      <c r="U3183" s="3"/>
      <c r="V3183" s="3"/>
      <c r="W3183" s="3"/>
      <c r="X3183" s="4"/>
      <c r="Y3183" s="8">
        <f>ROUND(1390.84,2)</f>
        <v>1390.84</v>
      </c>
      <c r="Z3183" s="9"/>
      <c r="AA3183" s="9"/>
      <c r="AB3183" s="9"/>
      <c r="AC3183" s="9"/>
      <c r="AD3183" s="10"/>
      <c r="AE3183" s="8">
        <f>ROUND(0,2)</f>
        <v>0</v>
      </c>
      <c r="AF3183" s="9"/>
      <c r="AG3183" s="9"/>
      <c r="AH3183" s="9"/>
      <c r="AI3183" s="9"/>
      <c r="AJ3183" s="9"/>
      <c r="AK3183" s="10"/>
    </row>
    <row r="3184" spans="1:37" x14ac:dyDescent="0.25">
      <c r="A3184" s="11"/>
      <c r="B3184" s="12"/>
      <c r="C3184" s="12"/>
      <c r="D3184" s="12"/>
      <c r="E3184" s="12"/>
      <c r="F3184" s="12"/>
      <c r="G3184" s="12"/>
      <c r="H3184" s="12"/>
      <c r="I3184" s="12"/>
      <c r="J3184" s="13"/>
      <c r="K3184" s="13"/>
      <c r="L3184" s="13"/>
      <c r="M3184" s="13"/>
      <c r="N3184" s="13"/>
      <c r="O3184" s="13"/>
      <c r="P3184" s="13"/>
      <c r="Q3184" s="14"/>
      <c r="R3184" s="14"/>
      <c r="S3184" s="14"/>
      <c r="T3184" s="14"/>
      <c r="U3184" s="14"/>
      <c r="V3184" s="14"/>
      <c r="W3184" s="14"/>
      <c r="X3184" s="14"/>
      <c r="Y3184" s="15">
        <f>ROUND(1390.84,2)</f>
        <v>1390.84</v>
      </c>
      <c r="Z3184" s="15"/>
      <c r="AA3184" s="15"/>
      <c r="AB3184" s="15"/>
      <c r="AC3184" s="15"/>
      <c r="AD3184" s="15"/>
      <c r="AE3184" s="15">
        <f>ROUND(0,2)</f>
        <v>0</v>
      </c>
      <c r="AF3184" s="15"/>
      <c r="AG3184" s="15"/>
      <c r="AH3184" s="15"/>
      <c r="AI3184" s="15"/>
      <c r="AJ3184" s="15"/>
      <c r="AK3184" s="16"/>
    </row>
    <row r="3185" spans="1:37" x14ac:dyDescent="0.25">
      <c r="A3185" s="11"/>
      <c r="B3185" s="12"/>
      <c r="C3185" s="12"/>
      <c r="D3185" s="12"/>
      <c r="E3185" s="12"/>
      <c r="F3185" s="12"/>
      <c r="G3185" s="12"/>
      <c r="H3185" s="12"/>
      <c r="I3185" s="12"/>
      <c r="J3185" s="12"/>
      <c r="K3185" s="12"/>
      <c r="L3185" s="12"/>
      <c r="M3185" s="12"/>
      <c r="N3185" s="12"/>
      <c r="O3185" s="12"/>
      <c r="P3185" s="12"/>
      <c r="Q3185" s="14" t="s">
        <v>67</v>
      </c>
      <c r="R3185" s="14"/>
      <c r="S3185" s="14"/>
      <c r="T3185" s="14"/>
      <c r="U3185" s="14"/>
      <c r="V3185" s="14"/>
      <c r="W3185" s="14"/>
      <c r="X3185" s="14"/>
      <c r="Y3185" s="12"/>
      <c r="Z3185" s="12"/>
      <c r="AA3185" s="12"/>
      <c r="AB3185" s="12"/>
      <c r="AC3185" s="12"/>
      <c r="AD3185" s="12"/>
      <c r="AE3185" s="12"/>
      <c r="AF3185" s="12"/>
      <c r="AG3185" s="12"/>
      <c r="AH3185" s="12"/>
      <c r="AI3185" s="12"/>
      <c r="AJ3185" s="12"/>
      <c r="AK3185" s="24"/>
    </row>
    <row r="3186" spans="1:37" x14ac:dyDescent="0.25">
      <c r="A3186" s="2"/>
      <c r="B3186" s="3"/>
      <c r="C3186" s="3"/>
      <c r="D3186" s="3"/>
      <c r="E3186" s="3"/>
      <c r="F3186" s="3"/>
      <c r="G3186" s="3"/>
      <c r="H3186" s="3"/>
      <c r="I3186" s="4"/>
      <c r="J3186" s="5"/>
      <c r="K3186" s="6"/>
      <c r="L3186" s="6"/>
      <c r="M3186" s="6"/>
      <c r="N3186" s="6"/>
      <c r="O3186" s="6"/>
      <c r="P3186" s="7"/>
      <c r="Q3186" s="2"/>
      <c r="R3186" s="3"/>
      <c r="S3186" s="3"/>
      <c r="T3186" s="3"/>
      <c r="U3186" s="3"/>
      <c r="V3186" s="3"/>
      <c r="W3186" s="3"/>
      <c r="X3186" s="4"/>
      <c r="Y3186" s="8">
        <f>ROUND(1390.84,2)</f>
        <v>1390.84</v>
      </c>
      <c r="Z3186" s="9"/>
      <c r="AA3186" s="9"/>
      <c r="AB3186" s="9"/>
      <c r="AC3186" s="9"/>
      <c r="AD3186" s="10"/>
      <c r="AE3186" s="8">
        <f>ROUND(0,2)</f>
        <v>0</v>
      </c>
      <c r="AF3186" s="9"/>
      <c r="AG3186" s="9"/>
      <c r="AH3186" s="9"/>
      <c r="AI3186" s="9"/>
      <c r="AJ3186" s="9"/>
      <c r="AK3186" s="10"/>
    </row>
    <row r="3187" spans="1:37" x14ac:dyDescent="0.25">
      <c r="A3187" s="11"/>
      <c r="B3187" s="12"/>
      <c r="C3187" s="12"/>
      <c r="D3187" s="12"/>
      <c r="E3187" s="12"/>
      <c r="F3187" s="12"/>
      <c r="G3187" s="12"/>
      <c r="H3187" s="12"/>
      <c r="I3187" s="12"/>
      <c r="J3187" s="13"/>
      <c r="K3187" s="13"/>
      <c r="L3187" s="13"/>
      <c r="M3187" s="13"/>
      <c r="N3187" s="13"/>
      <c r="O3187" s="13"/>
      <c r="P3187" s="13"/>
      <c r="Q3187" s="14"/>
      <c r="R3187" s="14"/>
      <c r="S3187" s="14"/>
      <c r="T3187" s="14"/>
      <c r="U3187" s="14"/>
      <c r="V3187" s="14"/>
      <c r="W3187" s="14"/>
      <c r="X3187" s="14"/>
      <c r="Y3187" s="15">
        <f>ROUND(1390.84,2)</f>
        <v>1390.84</v>
      </c>
      <c r="Z3187" s="15"/>
      <c r="AA3187" s="15"/>
      <c r="AB3187" s="15"/>
      <c r="AC3187" s="15"/>
      <c r="AD3187" s="15"/>
      <c r="AE3187" s="15">
        <f>ROUND(0,2)</f>
        <v>0</v>
      </c>
      <c r="AF3187" s="15"/>
      <c r="AG3187" s="15"/>
      <c r="AH3187" s="15"/>
      <c r="AI3187" s="15"/>
      <c r="AJ3187" s="15"/>
      <c r="AK3187" s="16"/>
    </row>
    <row r="3188" spans="1:37" x14ac:dyDescent="0.25">
      <c r="A3188" s="11"/>
      <c r="B3188" s="12"/>
      <c r="C3188" s="12"/>
      <c r="D3188" s="12"/>
      <c r="E3188" s="12"/>
      <c r="F3188" s="12"/>
      <c r="G3188" s="12"/>
      <c r="H3188" s="12"/>
      <c r="I3188" s="12"/>
      <c r="J3188" s="12"/>
      <c r="K3188" s="12"/>
      <c r="L3188" s="12"/>
      <c r="M3188" s="12"/>
      <c r="N3188" s="12"/>
      <c r="O3188" s="12"/>
      <c r="P3188" s="12"/>
      <c r="Q3188" s="14" t="s">
        <v>72</v>
      </c>
      <c r="R3188" s="14"/>
      <c r="S3188" s="14"/>
      <c r="T3188" s="14"/>
      <c r="U3188" s="14"/>
      <c r="V3188" s="14"/>
      <c r="W3188" s="14"/>
      <c r="X3188" s="14"/>
      <c r="Y3188" s="12"/>
      <c r="Z3188" s="12"/>
      <c r="AA3188" s="12"/>
      <c r="AB3188" s="12"/>
      <c r="AC3188" s="12"/>
      <c r="AD3188" s="12"/>
      <c r="AE3188" s="12"/>
      <c r="AF3188" s="12"/>
      <c r="AG3188" s="12"/>
      <c r="AH3188" s="12"/>
      <c r="AI3188" s="12"/>
      <c r="AJ3188" s="12"/>
      <c r="AK3188" s="24"/>
    </row>
    <row r="3189" spans="1:37" x14ac:dyDescent="0.25">
      <c r="A3189" s="2"/>
      <c r="B3189" s="3"/>
      <c r="C3189" s="3"/>
      <c r="D3189" s="3"/>
      <c r="E3189" s="3"/>
      <c r="F3189" s="3"/>
      <c r="G3189" s="3"/>
      <c r="H3189" s="3"/>
      <c r="I3189" s="4"/>
      <c r="J3189" s="5"/>
      <c r="K3189" s="6"/>
      <c r="L3189" s="6"/>
      <c r="M3189" s="6"/>
      <c r="N3189" s="6"/>
      <c r="O3189" s="6"/>
      <c r="P3189" s="7"/>
      <c r="Q3189" s="2"/>
      <c r="R3189" s="3"/>
      <c r="S3189" s="3"/>
      <c r="T3189" s="3"/>
      <c r="U3189" s="3"/>
      <c r="V3189" s="3"/>
      <c r="W3189" s="3"/>
      <c r="X3189" s="4"/>
      <c r="Y3189" s="8">
        <f>ROUND(1379.82,2)</f>
        <v>1379.82</v>
      </c>
      <c r="Z3189" s="9"/>
      <c r="AA3189" s="9"/>
      <c r="AB3189" s="9"/>
      <c r="AC3189" s="9"/>
      <c r="AD3189" s="10"/>
      <c r="AE3189" s="8">
        <f>ROUND(0,2)</f>
        <v>0</v>
      </c>
      <c r="AF3189" s="9"/>
      <c r="AG3189" s="9"/>
      <c r="AH3189" s="9"/>
      <c r="AI3189" s="9"/>
      <c r="AJ3189" s="9"/>
      <c r="AK3189" s="10"/>
    </row>
    <row r="3190" spans="1:37" x14ac:dyDescent="0.25">
      <c r="A3190" s="11"/>
      <c r="B3190" s="12"/>
      <c r="C3190" s="12"/>
      <c r="D3190" s="12"/>
      <c r="E3190" s="12"/>
      <c r="F3190" s="12"/>
      <c r="G3190" s="12"/>
      <c r="H3190" s="12"/>
      <c r="I3190" s="12"/>
      <c r="J3190" s="13"/>
      <c r="K3190" s="13"/>
      <c r="L3190" s="13"/>
      <c r="M3190" s="13"/>
      <c r="N3190" s="13"/>
      <c r="O3190" s="13"/>
      <c r="P3190" s="13"/>
      <c r="Q3190" s="14"/>
      <c r="R3190" s="14"/>
      <c r="S3190" s="14"/>
      <c r="T3190" s="14"/>
      <c r="U3190" s="14"/>
      <c r="V3190" s="14"/>
      <c r="W3190" s="14"/>
      <c r="X3190" s="14"/>
      <c r="Y3190" s="15">
        <f>ROUND(1379.82,2)</f>
        <v>1379.82</v>
      </c>
      <c r="Z3190" s="15"/>
      <c r="AA3190" s="15"/>
      <c r="AB3190" s="15"/>
      <c r="AC3190" s="15"/>
      <c r="AD3190" s="15"/>
      <c r="AE3190" s="15">
        <f>ROUND(0,2)</f>
        <v>0</v>
      </c>
      <c r="AF3190" s="15"/>
      <c r="AG3190" s="15"/>
      <c r="AH3190" s="15"/>
      <c r="AI3190" s="15"/>
      <c r="AJ3190" s="15"/>
      <c r="AK3190" s="16"/>
    </row>
    <row r="3191" spans="1:37" x14ac:dyDescent="0.25">
      <c r="A3191" s="11"/>
      <c r="B3191" s="12"/>
      <c r="C3191" s="12"/>
      <c r="D3191" s="12"/>
      <c r="E3191" s="12"/>
      <c r="F3191" s="12"/>
      <c r="G3191" s="12"/>
      <c r="H3191" s="12"/>
      <c r="I3191" s="12"/>
      <c r="J3191" s="12"/>
      <c r="K3191" s="12"/>
      <c r="L3191" s="12"/>
      <c r="M3191" s="12"/>
      <c r="N3191" s="12"/>
      <c r="O3191" s="12"/>
      <c r="P3191" s="12"/>
      <c r="Q3191" s="14" t="s">
        <v>76</v>
      </c>
      <c r="R3191" s="14"/>
      <c r="S3191" s="14"/>
      <c r="T3191" s="14"/>
      <c r="U3191" s="14"/>
      <c r="V3191" s="14"/>
      <c r="W3191" s="14"/>
      <c r="X3191" s="14"/>
      <c r="Y3191" s="12"/>
      <c r="Z3191" s="12"/>
      <c r="AA3191" s="12"/>
      <c r="AB3191" s="12"/>
      <c r="AC3191" s="12"/>
      <c r="AD3191" s="12"/>
      <c r="AE3191" s="12"/>
      <c r="AF3191" s="12"/>
      <c r="AG3191" s="12"/>
      <c r="AH3191" s="12"/>
      <c r="AI3191" s="12"/>
      <c r="AJ3191" s="12"/>
      <c r="AK3191" s="24"/>
    </row>
    <row r="3192" spans="1:37" x14ac:dyDescent="0.25">
      <c r="A3192" s="2"/>
      <c r="B3192" s="3"/>
      <c r="C3192" s="3"/>
      <c r="D3192" s="3"/>
      <c r="E3192" s="3"/>
      <c r="F3192" s="3"/>
      <c r="G3192" s="3"/>
      <c r="H3192" s="3"/>
      <c r="I3192" s="4"/>
      <c r="J3192" s="5"/>
      <c r="K3192" s="6"/>
      <c r="L3192" s="6"/>
      <c r="M3192" s="6"/>
      <c r="N3192" s="6"/>
      <c r="O3192" s="6"/>
      <c r="P3192" s="7"/>
      <c r="Q3192" s="2"/>
      <c r="R3192" s="3"/>
      <c r="S3192" s="3"/>
      <c r="T3192" s="3"/>
      <c r="U3192" s="3"/>
      <c r="V3192" s="3"/>
      <c r="W3192" s="3"/>
      <c r="X3192" s="4"/>
      <c r="Y3192" s="8">
        <f>ROUND(1390.84,2)</f>
        <v>1390.84</v>
      </c>
      <c r="Z3192" s="9"/>
      <c r="AA3192" s="9"/>
      <c r="AB3192" s="9"/>
      <c r="AC3192" s="9"/>
      <c r="AD3192" s="10"/>
      <c r="AE3192" s="8">
        <f>ROUND(0,2)</f>
        <v>0</v>
      </c>
      <c r="AF3192" s="9"/>
      <c r="AG3192" s="9"/>
      <c r="AH3192" s="9"/>
      <c r="AI3192" s="9"/>
      <c r="AJ3192" s="9"/>
      <c r="AK3192" s="10"/>
    </row>
    <row r="3193" spans="1:37" x14ac:dyDescent="0.25">
      <c r="A3193" s="11"/>
      <c r="B3193" s="12"/>
      <c r="C3193" s="12"/>
      <c r="D3193" s="12"/>
      <c r="E3193" s="12"/>
      <c r="F3193" s="12"/>
      <c r="G3193" s="12"/>
      <c r="H3193" s="12"/>
      <c r="I3193" s="12"/>
      <c r="J3193" s="13"/>
      <c r="K3193" s="13"/>
      <c r="L3193" s="13"/>
      <c r="M3193" s="13"/>
      <c r="N3193" s="13"/>
      <c r="O3193" s="13"/>
      <c r="P3193" s="13"/>
      <c r="Q3193" s="14"/>
      <c r="R3193" s="14"/>
      <c r="S3193" s="14"/>
      <c r="T3193" s="14"/>
      <c r="U3193" s="14"/>
      <c r="V3193" s="14"/>
      <c r="W3193" s="14"/>
      <c r="X3193" s="14"/>
      <c r="Y3193" s="15">
        <f>ROUND(1390.84,2)</f>
        <v>1390.84</v>
      </c>
      <c r="Z3193" s="15"/>
      <c r="AA3193" s="15"/>
      <c r="AB3193" s="15"/>
      <c r="AC3193" s="15"/>
      <c r="AD3193" s="15"/>
      <c r="AE3193" s="15">
        <f>ROUND(0,2)</f>
        <v>0</v>
      </c>
      <c r="AF3193" s="15"/>
      <c r="AG3193" s="15"/>
      <c r="AH3193" s="15"/>
      <c r="AI3193" s="15"/>
      <c r="AJ3193" s="15"/>
      <c r="AK3193" s="16"/>
    </row>
    <row r="3194" spans="1:37" x14ac:dyDescent="0.25">
      <c r="A3194" s="11"/>
      <c r="B3194" s="12"/>
      <c r="C3194" s="12"/>
      <c r="D3194" s="12"/>
      <c r="E3194" s="12"/>
      <c r="F3194" s="12"/>
      <c r="G3194" s="12"/>
      <c r="H3194" s="12"/>
      <c r="I3194" s="12"/>
      <c r="J3194" s="12"/>
      <c r="K3194" s="12"/>
      <c r="L3194" s="12"/>
      <c r="M3194" s="12"/>
      <c r="N3194" s="12"/>
      <c r="O3194" s="12"/>
      <c r="P3194" s="12"/>
      <c r="Q3194" s="14" t="s">
        <v>78</v>
      </c>
      <c r="R3194" s="14"/>
      <c r="S3194" s="14"/>
      <c r="T3194" s="14"/>
      <c r="U3194" s="14"/>
      <c r="V3194" s="14"/>
      <c r="W3194" s="14"/>
      <c r="X3194" s="14"/>
      <c r="Y3194" s="12"/>
      <c r="Z3194" s="12"/>
      <c r="AA3194" s="12"/>
      <c r="AB3194" s="12"/>
      <c r="AC3194" s="12"/>
      <c r="AD3194" s="12"/>
      <c r="AE3194" s="12"/>
      <c r="AF3194" s="12"/>
      <c r="AG3194" s="12"/>
      <c r="AH3194" s="12"/>
      <c r="AI3194" s="12"/>
      <c r="AJ3194" s="12"/>
      <c r="AK3194" s="24"/>
    </row>
    <row r="3195" spans="1:37" x14ac:dyDescent="0.25">
      <c r="A3195" s="2"/>
      <c r="B3195" s="3"/>
      <c r="C3195" s="3"/>
      <c r="D3195" s="3"/>
      <c r="E3195" s="3"/>
      <c r="F3195" s="3"/>
      <c r="G3195" s="3"/>
      <c r="H3195" s="3"/>
      <c r="I3195" s="4"/>
      <c r="J3195" s="5"/>
      <c r="K3195" s="6"/>
      <c r="L3195" s="6"/>
      <c r="M3195" s="6"/>
      <c r="N3195" s="6"/>
      <c r="O3195" s="6"/>
      <c r="P3195" s="7"/>
      <c r="Q3195" s="2"/>
      <c r="R3195" s="3"/>
      <c r="S3195" s="3"/>
      <c r="T3195" s="3"/>
      <c r="U3195" s="3"/>
      <c r="V3195" s="3"/>
      <c r="W3195" s="3"/>
      <c r="X3195" s="4"/>
      <c r="Y3195" s="8">
        <f>ROUND(1421,2)</f>
        <v>1421</v>
      </c>
      <c r="Z3195" s="9"/>
      <c r="AA3195" s="9"/>
      <c r="AB3195" s="9"/>
      <c r="AC3195" s="9"/>
      <c r="AD3195" s="10"/>
      <c r="AE3195" s="8">
        <f>ROUND(0,2)</f>
        <v>0</v>
      </c>
      <c r="AF3195" s="9"/>
      <c r="AG3195" s="9"/>
      <c r="AH3195" s="9"/>
      <c r="AI3195" s="9"/>
      <c r="AJ3195" s="9"/>
      <c r="AK3195" s="10"/>
    </row>
    <row r="3196" spans="1:37" x14ac:dyDescent="0.25">
      <c r="A3196" s="11"/>
      <c r="B3196" s="12"/>
      <c r="C3196" s="12"/>
      <c r="D3196" s="12"/>
      <c r="E3196" s="12"/>
      <c r="F3196" s="12"/>
      <c r="G3196" s="12"/>
      <c r="H3196" s="12"/>
      <c r="I3196" s="12"/>
      <c r="J3196" s="13"/>
      <c r="K3196" s="13"/>
      <c r="L3196" s="13"/>
      <c r="M3196" s="13"/>
      <c r="N3196" s="13"/>
      <c r="O3196" s="13"/>
      <c r="P3196" s="13"/>
      <c r="Q3196" s="14"/>
      <c r="R3196" s="14"/>
      <c r="S3196" s="14"/>
      <c r="T3196" s="14"/>
      <c r="U3196" s="14"/>
      <c r="V3196" s="14"/>
      <c r="W3196" s="14"/>
      <c r="X3196" s="14"/>
      <c r="Y3196" s="15">
        <f>ROUND(1421,2)</f>
        <v>1421</v>
      </c>
      <c r="Z3196" s="15"/>
      <c r="AA3196" s="15"/>
      <c r="AB3196" s="15"/>
      <c r="AC3196" s="15"/>
      <c r="AD3196" s="15"/>
      <c r="AE3196" s="15">
        <f>ROUND(0,2)</f>
        <v>0</v>
      </c>
      <c r="AF3196" s="15"/>
      <c r="AG3196" s="15"/>
      <c r="AH3196" s="15"/>
      <c r="AI3196" s="15"/>
      <c r="AJ3196" s="15"/>
      <c r="AK3196" s="16"/>
    </row>
    <row r="3197" spans="1:37" x14ac:dyDescent="0.25">
      <c r="A3197" s="11"/>
      <c r="B3197" s="12"/>
      <c r="C3197" s="12"/>
      <c r="D3197" s="12"/>
      <c r="E3197" s="12"/>
      <c r="F3197" s="12"/>
      <c r="G3197" s="12"/>
      <c r="H3197" s="12"/>
      <c r="I3197" s="12"/>
      <c r="J3197" s="12"/>
      <c r="K3197" s="12"/>
      <c r="L3197" s="12"/>
      <c r="M3197" s="12"/>
      <c r="N3197" s="12"/>
      <c r="O3197" s="12"/>
      <c r="P3197" s="12"/>
      <c r="Q3197" s="14" t="s">
        <v>80</v>
      </c>
      <c r="R3197" s="14"/>
      <c r="S3197" s="14"/>
      <c r="T3197" s="14"/>
      <c r="U3197" s="14"/>
      <c r="V3197" s="14"/>
      <c r="W3197" s="14"/>
      <c r="X3197" s="14"/>
      <c r="Y3197" s="12"/>
      <c r="Z3197" s="12"/>
      <c r="AA3197" s="12"/>
      <c r="AB3197" s="12"/>
      <c r="AC3197" s="12"/>
      <c r="AD3197" s="12"/>
      <c r="AE3197" s="12"/>
      <c r="AF3197" s="12"/>
      <c r="AG3197" s="12"/>
      <c r="AH3197" s="12"/>
      <c r="AI3197" s="12"/>
      <c r="AJ3197" s="12"/>
      <c r="AK3197" s="24"/>
    </row>
    <row r="3198" spans="1:37" x14ac:dyDescent="0.25">
      <c r="A3198" s="2"/>
      <c r="B3198" s="3"/>
      <c r="C3198" s="3"/>
      <c r="D3198" s="3"/>
      <c r="E3198" s="3"/>
      <c r="F3198" s="3"/>
      <c r="G3198" s="3"/>
      <c r="H3198" s="3"/>
      <c r="I3198" s="4"/>
      <c r="J3198" s="5"/>
      <c r="K3198" s="6"/>
      <c r="L3198" s="6"/>
      <c r="M3198" s="6"/>
      <c r="N3198" s="6"/>
      <c r="O3198" s="6"/>
      <c r="P3198" s="7"/>
      <c r="Q3198" s="2"/>
      <c r="R3198" s="3"/>
      <c r="S3198" s="3"/>
      <c r="T3198" s="3"/>
      <c r="U3198" s="3"/>
      <c r="V3198" s="3"/>
      <c r="W3198" s="3"/>
      <c r="X3198" s="4"/>
      <c r="Y3198" s="8">
        <f>ROUND(1390.84,2)</f>
        <v>1390.84</v>
      </c>
      <c r="Z3198" s="9"/>
      <c r="AA3198" s="9"/>
      <c r="AB3198" s="9"/>
      <c r="AC3198" s="9"/>
      <c r="AD3198" s="10"/>
      <c r="AE3198" s="8">
        <f>ROUND(0,2)</f>
        <v>0</v>
      </c>
      <c r="AF3198" s="9"/>
      <c r="AG3198" s="9"/>
      <c r="AH3198" s="9"/>
      <c r="AI3198" s="9"/>
      <c r="AJ3198" s="9"/>
      <c r="AK3198" s="10"/>
    </row>
    <row r="3199" spans="1:37" x14ac:dyDescent="0.25">
      <c r="A3199" s="11"/>
      <c r="B3199" s="12"/>
      <c r="C3199" s="12"/>
      <c r="D3199" s="12"/>
      <c r="E3199" s="12"/>
      <c r="F3199" s="12"/>
      <c r="G3199" s="12"/>
      <c r="H3199" s="12"/>
      <c r="I3199" s="12"/>
      <c r="J3199" s="13"/>
      <c r="K3199" s="13"/>
      <c r="L3199" s="13"/>
      <c r="M3199" s="13"/>
      <c r="N3199" s="13"/>
      <c r="O3199" s="13"/>
      <c r="P3199" s="13"/>
      <c r="Q3199" s="14"/>
      <c r="R3199" s="14"/>
      <c r="S3199" s="14"/>
      <c r="T3199" s="14"/>
      <c r="U3199" s="14"/>
      <c r="V3199" s="14"/>
      <c r="W3199" s="14"/>
      <c r="X3199" s="14"/>
      <c r="Y3199" s="15">
        <f>ROUND(1390.84,2)</f>
        <v>1390.84</v>
      </c>
      <c r="Z3199" s="15"/>
      <c r="AA3199" s="15"/>
      <c r="AB3199" s="15"/>
      <c r="AC3199" s="15"/>
      <c r="AD3199" s="15"/>
      <c r="AE3199" s="15">
        <f>ROUND(0,2)</f>
        <v>0</v>
      </c>
      <c r="AF3199" s="15"/>
      <c r="AG3199" s="15"/>
      <c r="AH3199" s="15"/>
      <c r="AI3199" s="15"/>
      <c r="AJ3199" s="15"/>
      <c r="AK3199" s="16"/>
    </row>
    <row r="3200" spans="1:37" x14ac:dyDescent="0.25">
      <c r="A3200" s="11"/>
      <c r="B3200" s="12"/>
      <c r="C3200" s="12"/>
      <c r="D3200" s="12"/>
      <c r="E3200" s="12"/>
      <c r="F3200" s="12"/>
      <c r="G3200" s="12"/>
      <c r="H3200" s="12"/>
      <c r="I3200" s="12"/>
      <c r="J3200" s="12"/>
      <c r="K3200" s="12"/>
      <c r="L3200" s="12"/>
      <c r="M3200" s="12"/>
      <c r="N3200" s="12"/>
      <c r="O3200" s="12"/>
      <c r="P3200" s="12"/>
      <c r="Q3200" s="14" t="s">
        <v>84</v>
      </c>
      <c r="R3200" s="14"/>
      <c r="S3200" s="14"/>
      <c r="T3200" s="14"/>
      <c r="U3200" s="14"/>
      <c r="V3200" s="14"/>
      <c r="W3200" s="14"/>
      <c r="X3200" s="14"/>
      <c r="Y3200" s="12"/>
      <c r="Z3200" s="12"/>
      <c r="AA3200" s="12"/>
      <c r="AB3200" s="12"/>
      <c r="AC3200" s="12"/>
      <c r="AD3200" s="12"/>
      <c r="AE3200" s="12"/>
      <c r="AF3200" s="12"/>
      <c r="AG3200" s="12"/>
      <c r="AH3200" s="12"/>
      <c r="AI3200" s="12"/>
      <c r="AJ3200" s="12"/>
      <c r="AK3200" s="24"/>
    </row>
    <row r="3201" spans="1:37" x14ac:dyDescent="0.25">
      <c r="A3201" s="2"/>
      <c r="B3201" s="3"/>
      <c r="C3201" s="3"/>
      <c r="D3201" s="3"/>
      <c r="E3201" s="3"/>
      <c r="F3201" s="3"/>
      <c r="G3201" s="3"/>
      <c r="H3201" s="3"/>
      <c r="I3201" s="4"/>
      <c r="J3201" s="5"/>
      <c r="K3201" s="6"/>
      <c r="L3201" s="6"/>
      <c r="M3201" s="6"/>
      <c r="N3201" s="6"/>
      <c r="O3201" s="6"/>
      <c r="P3201" s="7"/>
      <c r="Q3201" s="2"/>
      <c r="R3201" s="3"/>
      <c r="S3201" s="3"/>
      <c r="T3201" s="3"/>
      <c r="U3201" s="3"/>
      <c r="V3201" s="3"/>
      <c r="W3201" s="3"/>
      <c r="X3201" s="4"/>
      <c r="Y3201" s="8">
        <f>ROUND(1390.84,2)</f>
        <v>1390.84</v>
      </c>
      <c r="Z3201" s="9"/>
      <c r="AA3201" s="9"/>
      <c r="AB3201" s="9"/>
      <c r="AC3201" s="9"/>
      <c r="AD3201" s="10"/>
      <c r="AE3201" s="8">
        <f>ROUND(0,2)</f>
        <v>0</v>
      </c>
      <c r="AF3201" s="9"/>
      <c r="AG3201" s="9"/>
      <c r="AH3201" s="9"/>
      <c r="AI3201" s="9"/>
      <c r="AJ3201" s="9"/>
      <c r="AK3201" s="10"/>
    </row>
    <row r="3202" spans="1:37" x14ac:dyDescent="0.25">
      <c r="A3202" s="11"/>
      <c r="B3202" s="12"/>
      <c r="C3202" s="12"/>
      <c r="D3202" s="12"/>
      <c r="E3202" s="12"/>
      <c r="F3202" s="12"/>
      <c r="G3202" s="12"/>
      <c r="H3202" s="12"/>
      <c r="I3202" s="12"/>
      <c r="J3202" s="13"/>
      <c r="K3202" s="13"/>
      <c r="L3202" s="13"/>
      <c r="M3202" s="13"/>
      <c r="N3202" s="13"/>
      <c r="O3202" s="13"/>
      <c r="P3202" s="13"/>
      <c r="Q3202" s="14"/>
      <c r="R3202" s="14"/>
      <c r="S3202" s="14"/>
      <c r="T3202" s="14"/>
      <c r="U3202" s="14"/>
      <c r="V3202" s="14"/>
      <c r="W3202" s="14"/>
      <c r="X3202" s="14"/>
      <c r="Y3202" s="15">
        <f>ROUND(1390.84,2)</f>
        <v>1390.84</v>
      </c>
      <c r="Z3202" s="15"/>
      <c r="AA3202" s="15"/>
      <c r="AB3202" s="15"/>
      <c r="AC3202" s="15"/>
      <c r="AD3202" s="15"/>
      <c r="AE3202" s="15">
        <f>ROUND(0,2)</f>
        <v>0</v>
      </c>
      <c r="AF3202" s="15"/>
      <c r="AG3202" s="15"/>
      <c r="AH3202" s="15"/>
      <c r="AI3202" s="15"/>
      <c r="AJ3202" s="15"/>
      <c r="AK3202" s="16"/>
    </row>
    <row r="3203" spans="1:37" x14ac:dyDescent="0.25">
      <c r="A3203" s="11"/>
      <c r="B3203" s="12"/>
      <c r="C3203" s="12"/>
      <c r="D3203" s="12"/>
      <c r="E3203" s="12"/>
      <c r="F3203" s="12"/>
      <c r="G3203" s="12"/>
      <c r="H3203" s="12"/>
      <c r="I3203" s="12"/>
      <c r="J3203" s="12"/>
      <c r="K3203" s="12"/>
      <c r="L3203" s="12"/>
      <c r="M3203" s="12"/>
      <c r="N3203" s="12"/>
      <c r="O3203" s="12"/>
      <c r="P3203" s="12"/>
      <c r="Q3203" s="14" t="s">
        <v>85</v>
      </c>
      <c r="R3203" s="14"/>
      <c r="S3203" s="14"/>
      <c r="T3203" s="14"/>
      <c r="U3203" s="14"/>
      <c r="V3203" s="14"/>
      <c r="W3203" s="14"/>
      <c r="X3203" s="14"/>
      <c r="Y3203" s="12"/>
      <c r="Z3203" s="12"/>
      <c r="AA3203" s="12"/>
      <c r="AB3203" s="12"/>
      <c r="AC3203" s="12"/>
      <c r="AD3203" s="12"/>
      <c r="AE3203" s="12"/>
      <c r="AF3203" s="12"/>
      <c r="AG3203" s="12"/>
      <c r="AH3203" s="12"/>
      <c r="AI3203" s="12"/>
      <c r="AJ3203" s="12"/>
      <c r="AK3203" s="24"/>
    </row>
    <row r="3204" spans="1:37" x14ac:dyDescent="0.25">
      <c r="A3204" s="2"/>
      <c r="B3204" s="3"/>
      <c r="C3204" s="3"/>
      <c r="D3204" s="3"/>
      <c r="E3204" s="3"/>
      <c r="F3204" s="3"/>
      <c r="G3204" s="3"/>
      <c r="H3204" s="3"/>
      <c r="I3204" s="4"/>
      <c r="J3204" s="5"/>
      <c r="K3204" s="6"/>
      <c r="L3204" s="6"/>
      <c r="M3204" s="6"/>
      <c r="N3204" s="6"/>
      <c r="O3204" s="6"/>
      <c r="P3204" s="7"/>
      <c r="Q3204" s="2"/>
      <c r="R3204" s="3"/>
      <c r="S3204" s="3"/>
      <c r="T3204" s="3"/>
      <c r="U3204" s="3"/>
      <c r="V3204" s="3"/>
      <c r="W3204" s="3"/>
      <c r="X3204" s="4"/>
      <c r="Y3204" s="8">
        <f>ROUND(1390.84,2)</f>
        <v>1390.84</v>
      </c>
      <c r="Z3204" s="9"/>
      <c r="AA3204" s="9"/>
      <c r="AB3204" s="9"/>
      <c r="AC3204" s="9"/>
      <c r="AD3204" s="10"/>
      <c r="AE3204" s="8">
        <f>ROUND(0,2)</f>
        <v>0</v>
      </c>
      <c r="AF3204" s="9"/>
      <c r="AG3204" s="9"/>
      <c r="AH3204" s="9"/>
      <c r="AI3204" s="9"/>
      <c r="AJ3204" s="9"/>
      <c r="AK3204" s="10"/>
    </row>
    <row r="3205" spans="1:37" x14ac:dyDescent="0.25">
      <c r="A3205" s="11"/>
      <c r="B3205" s="12"/>
      <c r="C3205" s="12"/>
      <c r="D3205" s="12"/>
      <c r="E3205" s="12"/>
      <c r="F3205" s="12"/>
      <c r="G3205" s="12"/>
      <c r="H3205" s="12"/>
      <c r="I3205" s="12"/>
      <c r="J3205" s="13"/>
      <c r="K3205" s="13"/>
      <c r="L3205" s="13"/>
      <c r="M3205" s="13"/>
      <c r="N3205" s="13"/>
      <c r="O3205" s="13"/>
      <c r="P3205" s="13"/>
      <c r="Q3205" s="14"/>
      <c r="R3205" s="14"/>
      <c r="S3205" s="14"/>
      <c r="T3205" s="14"/>
      <c r="U3205" s="14"/>
      <c r="V3205" s="14"/>
      <c r="W3205" s="14"/>
      <c r="X3205" s="14"/>
      <c r="Y3205" s="15">
        <f>ROUND(1390.84,2)</f>
        <v>1390.84</v>
      </c>
      <c r="Z3205" s="15"/>
      <c r="AA3205" s="15"/>
      <c r="AB3205" s="15"/>
      <c r="AC3205" s="15"/>
      <c r="AD3205" s="15"/>
      <c r="AE3205" s="15">
        <f>ROUND(0,2)</f>
        <v>0</v>
      </c>
      <c r="AF3205" s="15"/>
      <c r="AG3205" s="15"/>
      <c r="AH3205" s="15"/>
      <c r="AI3205" s="15"/>
      <c r="AJ3205" s="15"/>
      <c r="AK3205" s="16"/>
    </row>
    <row r="3206" spans="1:37" x14ac:dyDescent="0.25">
      <c r="A3206" s="11"/>
      <c r="B3206" s="12"/>
      <c r="C3206" s="12"/>
      <c r="D3206" s="12"/>
      <c r="E3206" s="12"/>
      <c r="F3206" s="12"/>
      <c r="G3206" s="12"/>
      <c r="H3206" s="12"/>
      <c r="I3206" s="12"/>
      <c r="J3206" s="12"/>
      <c r="K3206" s="12"/>
      <c r="L3206" s="12"/>
      <c r="M3206" s="12"/>
      <c r="N3206" s="12"/>
      <c r="O3206" s="12"/>
      <c r="P3206" s="12"/>
      <c r="Q3206" s="14" t="s">
        <v>89</v>
      </c>
      <c r="R3206" s="14"/>
      <c r="S3206" s="14"/>
      <c r="T3206" s="14"/>
      <c r="U3206" s="14"/>
      <c r="V3206" s="14"/>
      <c r="W3206" s="14"/>
      <c r="X3206" s="14"/>
      <c r="Y3206" s="12"/>
      <c r="Z3206" s="12"/>
      <c r="AA3206" s="12"/>
      <c r="AB3206" s="12"/>
      <c r="AC3206" s="12"/>
      <c r="AD3206" s="12"/>
      <c r="AE3206" s="12"/>
      <c r="AF3206" s="12"/>
      <c r="AG3206" s="12"/>
      <c r="AH3206" s="12"/>
      <c r="AI3206" s="12"/>
      <c r="AJ3206" s="12"/>
      <c r="AK3206" s="24"/>
    </row>
    <row r="3207" spans="1:37" x14ac:dyDescent="0.25">
      <c r="A3207" s="2"/>
      <c r="B3207" s="3"/>
      <c r="C3207" s="3"/>
      <c r="D3207" s="3"/>
      <c r="E3207" s="3"/>
      <c r="F3207" s="3"/>
      <c r="G3207" s="3"/>
      <c r="H3207" s="3"/>
      <c r="I3207" s="4"/>
      <c r="J3207" s="5"/>
      <c r="K3207" s="6"/>
      <c r="L3207" s="6"/>
      <c r="M3207" s="6"/>
      <c r="N3207" s="6"/>
      <c r="O3207" s="6"/>
      <c r="P3207" s="7"/>
      <c r="Q3207" s="2"/>
      <c r="R3207" s="3"/>
      <c r="S3207" s="3"/>
      <c r="T3207" s="3"/>
      <c r="U3207" s="3"/>
      <c r="V3207" s="3"/>
      <c r="W3207" s="3"/>
      <c r="X3207" s="4"/>
      <c r="Y3207" s="8">
        <f>ROUND(1390.84,2)</f>
        <v>1390.84</v>
      </c>
      <c r="Z3207" s="9"/>
      <c r="AA3207" s="9"/>
      <c r="AB3207" s="9"/>
      <c r="AC3207" s="9"/>
      <c r="AD3207" s="10"/>
      <c r="AE3207" s="8">
        <f>ROUND(0,2)</f>
        <v>0</v>
      </c>
      <c r="AF3207" s="9"/>
      <c r="AG3207" s="9"/>
      <c r="AH3207" s="9"/>
      <c r="AI3207" s="9"/>
      <c r="AJ3207" s="9"/>
      <c r="AK3207" s="10"/>
    </row>
    <row r="3208" spans="1:37" x14ac:dyDescent="0.25">
      <c r="A3208" s="11"/>
      <c r="B3208" s="12"/>
      <c r="C3208" s="12"/>
      <c r="D3208" s="12"/>
      <c r="E3208" s="12"/>
      <c r="F3208" s="12"/>
      <c r="G3208" s="12"/>
      <c r="H3208" s="12"/>
      <c r="I3208" s="12"/>
      <c r="J3208" s="13"/>
      <c r="K3208" s="13"/>
      <c r="L3208" s="13"/>
      <c r="M3208" s="13"/>
      <c r="N3208" s="13"/>
      <c r="O3208" s="13"/>
      <c r="P3208" s="13"/>
      <c r="Q3208" s="14"/>
      <c r="R3208" s="14"/>
      <c r="S3208" s="14"/>
      <c r="T3208" s="14"/>
      <c r="U3208" s="14"/>
      <c r="V3208" s="14"/>
      <c r="W3208" s="14"/>
      <c r="X3208" s="14"/>
      <c r="Y3208" s="15">
        <f>ROUND(1390.84,2)</f>
        <v>1390.84</v>
      </c>
      <c r="Z3208" s="15"/>
      <c r="AA3208" s="15"/>
      <c r="AB3208" s="15"/>
      <c r="AC3208" s="15"/>
      <c r="AD3208" s="15"/>
      <c r="AE3208" s="15">
        <f>ROUND(0,2)</f>
        <v>0</v>
      </c>
      <c r="AF3208" s="15"/>
      <c r="AG3208" s="15"/>
      <c r="AH3208" s="15"/>
      <c r="AI3208" s="15"/>
      <c r="AJ3208" s="15"/>
      <c r="AK3208" s="16"/>
    </row>
    <row r="3209" spans="1:37" x14ac:dyDescent="0.25">
      <c r="A3209" s="11"/>
      <c r="B3209" s="12"/>
      <c r="C3209" s="12"/>
      <c r="D3209" s="12"/>
      <c r="E3209" s="12"/>
      <c r="F3209" s="12"/>
      <c r="G3209" s="12"/>
      <c r="H3209" s="12"/>
      <c r="I3209" s="12"/>
      <c r="J3209" s="12"/>
      <c r="K3209" s="12"/>
      <c r="L3209" s="12"/>
      <c r="M3209" s="12"/>
      <c r="N3209" s="12"/>
      <c r="O3209" s="12"/>
      <c r="P3209" s="12"/>
      <c r="Q3209" s="14" t="s">
        <v>95</v>
      </c>
      <c r="R3209" s="14"/>
      <c r="S3209" s="14"/>
      <c r="T3209" s="14"/>
      <c r="U3209" s="14"/>
      <c r="V3209" s="14"/>
      <c r="W3209" s="14"/>
      <c r="X3209" s="14"/>
      <c r="Y3209" s="12"/>
      <c r="Z3209" s="12"/>
      <c r="AA3209" s="12"/>
      <c r="AB3209" s="12"/>
      <c r="AC3209" s="12"/>
      <c r="AD3209" s="12"/>
      <c r="AE3209" s="12"/>
      <c r="AF3209" s="12"/>
      <c r="AG3209" s="12"/>
      <c r="AH3209" s="12"/>
      <c r="AI3209" s="12"/>
      <c r="AJ3209" s="12"/>
      <c r="AK3209" s="24"/>
    </row>
    <row r="3210" spans="1:37" x14ac:dyDescent="0.25">
      <c r="A3210" s="2"/>
      <c r="B3210" s="3"/>
      <c r="C3210" s="3"/>
      <c r="D3210" s="3"/>
      <c r="E3210" s="3"/>
      <c r="F3210" s="3"/>
      <c r="G3210" s="3"/>
      <c r="H3210" s="3"/>
      <c r="I3210" s="4"/>
      <c r="J3210" s="5"/>
      <c r="K3210" s="6"/>
      <c r="L3210" s="6"/>
      <c r="M3210" s="6"/>
      <c r="N3210" s="6"/>
      <c r="O3210" s="6"/>
      <c r="P3210" s="7"/>
      <c r="Q3210" s="2"/>
      <c r="R3210" s="3"/>
      <c r="S3210" s="3"/>
      <c r="T3210" s="3"/>
      <c r="U3210" s="3"/>
      <c r="V3210" s="3"/>
      <c r="W3210" s="3"/>
      <c r="X3210" s="4"/>
      <c r="Y3210" s="8">
        <f>ROUND(1379.82,2)</f>
        <v>1379.82</v>
      </c>
      <c r="Z3210" s="9"/>
      <c r="AA3210" s="9"/>
      <c r="AB3210" s="9"/>
      <c r="AC3210" s="9"/>
      <c r="AD3210" s="10"/>
      <c r="AE3210" s="8">
        <f>ROUND(0,2)</f>
        <v>0</v>
      </c>
      <c r="AF3210" s="9"/>
      <c r="AG3210" s="9"/>
      <c r="AH3210" s="9"/>
      <c r="AI3210" s="9"/>
      <c r="AJ3210" s="9"/>
      <c r="AK3210" s="10"/>
    </row>
    <row r="3211" spans="1:37" x14ac:dyDescent="0.25">
      <c r="A3211" s="11"/>
      <c r="B3211" s="12"/>
      <c r="C3211" s="12"/>
      <c r="D3211" s="12"/>
      <c r="E3211" s="12"/>
      <c r="F3211" s="12"/>
      <c r="G3211" s="12"/>
      <c r="H3211" s="12"/>
      <c r="I3211" s="12"/>
      <c r="J3211" s="13"/>
      <c r="K3211" s="13"/>
      <c r="L3211" s="13"/>
      <c r="M3211" s="13"/>
      <c r="N3211" s="13"/>
      <c r="O3211" s="13"/>
      <c r="P3211" s="13"/>
      <c r="Q3211" s="14"/>
      <c r="R3211" s="14"/>
      <c r="S3211" s="14"/>
      <c r="T3211" s="14"/>
      <c r="U3211" s="14"/>
      <c r="V3211" s="14"/>
      <c r="W3211" s="14"/>
      <c r="X3211" s="14"/>
      <c r="Y3211" s="15">
        <f>ROUND(1379.82,2)</f>
        <v>1379.82</v>
      </c>
      <c r="Z3211" s="15"/>
      <c r="AA3211" s="15"/>
      <c r="AB3211" s="15"/>
      <c r="AC3211" s="15"/>
      <c r="AD3211" s="15"/>
      <c r="AE3211" s="15">
        <f>ROUND(0,2)</f>
        <v>0</v>
      </c>
      <c r="AF3211" s="15"/>
      <c r="AG3211" s="15"/>
      <c r="AH3211" s="15"/>
      <c r="AI3211" s="15"/>
      <c r="AJ3211" s="15"/>
      <c r="AK3211" s="16"/>
    </row>
    <row r="3212" spans="1:37" x14ac:dyDescent="0.25">
      <c r="A3212" s="20"/>
      <c r="B3212" s="21"/>
      <c r="C3212" s="21"/>
      <c r="D3212" s="21"/>
      <c r="E3212" s="21"/>
      <c r="F3212" s="21"/>
      <c r="G3212" s="21"/>
      <c r="H3212" s="21"/>
      <c r="I3212" s="21"/>
      <c r="J3212" s="23">
        <f>ROUND(52.25,2)</f>
        <v>52.25</v>
      </c>
      <c r="K3212" s="23"/>
      <c r="L3212" s="23"/>
      <c r="M3212" s="23"/>
      <c r="N3212" s="23"/>
      <c r="O3212" s="23"/>
      <c r="P3212" s="23"/>
      <c r="Q3212" s="21"/>
      <c r="R3212" s="21"/>
      <c r="S3212" s="21"/>
      <c r="T3212" s="21"/>
      <c r="U3212" s="21"/>
      <c r="V3212" s="21"/>
      <c r="W3212" s="21"/>
      <c r="X3212" s="21"/>
      <c r="Y3212" s="21"/>
      <c r="Z3212" s="21"/>
      <c r="AA3212" s="21"/>
      <c r="AB3212" s="21"/>
      <c r="AC3212" s="21"/>
      <c r="AD3212" s="21"/>
      <c r="AE3212" s="21"/>
      <c r="AF3212" s="21"/>
      <c r="AG3212" s="21"/>
      <c r="AH3212" s="21"/>
      <c r="AI3212" s="21"/>
      <c r="AJ3212" s="21"/>
      <c r="AK3212" s="22"/>
    </row>
    <row r="3213" spans="1:37" x14ac:dyDescent="0.25">
      <c r="A3213" s="11"/>
      <c r="B3213" s="12"/>
      <c r="C3213" s="12"/>
      <c r="D3213" s="12"/>
      <c r="E3213" s="12"/>
      <c r="F3213" s="12"/>
      <c r="G3213" s="12"/>
      <c r="H3213" s="12"/>
      <c r="I3213" s="12"/>
      <c r="J3213" s="12"/>
      <c r="K3213" s="12"/>
      <c r="L3213" s="12"/>
      <c r="M3213" s="12"/>
      <c r="N3213" s="12"/>
      <c r="O3213" s="12"/>
      <c r="P3213" s="12"/>
      <c r="Q3213" s="14" t="s">
        <v>91</v>
      </c>
      <c r="R3213" s="14"/>
      <c r="S3213" s="14"/>
      <c r="T3213" s="14"/>
      <c r="U3213" s="14"/>
      <c r="V3213" s="14"/>
      <c r="W3213" s="14"/>
      <c r="X3213" s="14"/>
      <c r="Y3213" s="12"/>
      <c r="Z3213" s="12"/>
      <c r="AA3213" s="12"/>
      <c r="AB3213" s="12"/>
      <c r="AC3213" s="12"/>
      <c r="AD3213" s="12"/>
      <c r="AE3213" s="12"/>
      <c r="AF3213" s="12"/>
      <c r="AG3213" s="12"/>
      <c r="AH3213" s="12"/>
      <c r="AI3213" s="12"/>
      <c r="AJ3213" s="12"/>
      <c r="AK3213" s="24"/>
    </row>
    <row r="3214" spans="1:37" x14ac:dyDescent="0.25">
      <c r="A3214" s="2"/>
      <c r="B3214" s="3"/>
      <c r="C3214" s="3"/>
      <c r="D3214" s="3"/>
      <c r="E3214" s="3"/>
      <c r="F3214" s="3"/>
      <c r="G3214" s="3"/>
      <c r="H3214" s="3"/>
      <c r="I3214" s="4"/>
      <c r="J3214" s="5"/>
      <c r="K3214" s="6"/>
      <c r="L3214" s="6"/>
      <c r="M3214" s="6"/>
      <c r="N3214" s="6"/>
      <c r="O3214" s="6"/>
      <c r="P3214" s="7"/>
      <c r="Q3214" s="2"/>
      <c r="R3214" s="3"/>
      <c r="S3214" s="3"/>
      <c r="T3214" s="3"/>
      <c r="U3214" s="3"/>
      <c r="V3214" s="3"/>
      <c r="W3214" s="3"/>
      <c r="X3214" s="4"/>
      <c r="Y3214" s="8">
        <f>ROUND(1430.1875,2)</f>
        <v>1430.19</v>
      </c>
      <c r="Z3214" s="9"/>
      <c r="AA3214" s="9"/>
      <c r="AB3214" s="9"/>
      <c r="AC3214" s="9"/>
      <c r="AD3214" s="10"/>
      <c r="AE3214" s="8">
        <f>ROUND(0,2)</f>
        <v>0</v>
      </c>
      <c r="AF3214" s="9"/>
      <c r="AG3214" s="9"/>
      <c r="AH3214" s="9"/>
      <c r="AI3214" s="9"/>
      <c r="AJ3214" s="9"/>
      <c r="AK3214" s="10"/>
    </row>
    <row r="3215" spans="1:37" x14ac:dyDescent="0.25">
      <c r="A3215" s="11"/>
      <c r="B3215" s="12"/>
      <c r="C3215" s="12"/>
      <c r="D3215" s="12"/>
      <c r="E3215" s="12"/>
      <c r="F3215" s="12"/>
      <c r="G3215" s="12"/>
      <c r="H3215" s="12"/>
      <c r="I3215" s="12"/>
      <c r="J3215" s="13"/>
      <c r="K3215" s="13"/>
      <c r="L3215" s="13"/>
      <c r="M3215" s="13"/>
      <c r="N3215" s="13"/>
      <c r="O3215" s="13"/>
      <c r="P3215" s="13"/>
      <c r="Q3215" s="14"/>
      <c r="R3215" s="14"/>
      <c r="S3215" s="14"/>
      <c r="T3215" s="14"/>
      <c r="U3215" s="14"/>
      <c r="V3215" s="14"/>
      <c r="W3215" s="14"/>
      <c r="X3215" s="14"/>
      <c r="Y3215" s="15">
        <f>ROUND(1430.1875,2)</f>
        <v>1430.19</v>
      </c>
      <c r="Z3215" s="15"/>
      <c r="AA3215" s="15"/>
      <c r="AB3215" s="15"/>
      <c r="AC3215" s="15"/>
      <c r="AD3215" s="15"/>
      <c r="AE3215" s="15">
        <f>ROUND(0,2)</f>
        <v>0</v>
      </c>
      <c r="AF3215" s="15"/>
      <c r="AG3215" s="15"/>
      <c r="AH3215" s="15"/>
      <c r="AI3215" s="15"/>
      <c r="AJ3215" s="15"/>
      <c r="AK3215" s="16"/>
    </row>
    <row r="3216" spans="1:37" x14ac:dyDescent="0.25">
      <c r="A3216" s="20"/>
      <c r="B3216" s="21"/>
      <c r="C3216" s="21"/>
      <c r="D3216" s="21"/>
      <c r="E3216" s="21"/>
      <c r="F3216" s="21"/>
      <c r="G3216" s="21"/>
      <c r="H3216" s="21"/>
      <c r="I3216" s="21"/>
      <c r="J3216" s="23">
        <f>ROUND(52.5,2)</f>
        <v>52.5</v>
      </c>
      <c r="K3216" s="23"/>
      <c r="L3216" s="23"/>
      <c r="M3216" s="23"/>
      <c r="N3216" s="23"/>
      <c r="O3216" s="23"/>
      <c r="P3216" s="23"/>
      <c r="Q3216" s="21"/>
      <c r="R3216" s="21"/>
      <c r="S3216" s="21"/>
      <c r="T3216" s="21"/>
      <c r="U3216" s="21"/>
      <c r="V3216" s="21"/>
      <c r="W3216" s="21"/>
      <c r="X3216" s="21"/>
      <c r="Y3216" s="21"/>
      <c r="Z3216" s="21"/>
      <c r="AA3216" s="21"/>
      <c r="AB3216" s="21"/>
      <c r="AC3216" s="21"/>
      <c r="AD3216" s="21"/>
      <c r="AE3216" s="21"/>
      <c r="AF3216" s="21"/>
      <c r="AG3216" s="21"/>
      <c r="AH3216" s="21"/>
      <c r="AI3216" s="21"/>
      <c r="AJ3216" s="21"/>
      <c r="AK3216" s="22"/>
    </row>
    <row r="3217" spans="1:37" x14ac:dyDescent="0.25">
      <c r="A3217" s="11"/>
      <c r="B3217" s="12"/>
      <c r="C3217" s="12"/>
      <c r="D3217" s="12"/>
      <c r="E3217" s="12"/>
      <c r="F3217" s="12"/>
      <c r="G3217" s="12"/>
      <c r="H3217" s="12"/>
      <c r="I3217" s="12"/>
      <c r="J3217" s="12"/>
      <c r="K3217" s="12"/>
      <c r="L3217" s="12"/>
      <c r="M3217" s="12"/>
      <c r="N3217" s="12"/>
      <c r="O3217" s="12"/>
      <c r="P3217" s="12"/>
      <c r="Q3217" s="14" t="s">
        <v>82</v>
      </c>
      <c r="R3217" s="14"/>
      <c r="S3217" s="14"/>
      <c r="T3217" s="14"/>
      <c r="U3217" s="14"/>
      <c r="V3217" s="14"/>
      <c r="W3217" s="14"/>
      <c r="X3217" s="14"/>
      <c r="Y3217" s="12"/>
      <c r="Z3217" s="12"/>
      <c r="AA3217" s="12"/>
      <c r="AB3217" s="12"/>
      <c r="AC3217" s="12"/>
      <c r="AD3217" s="12"/>
      <c r="AE3217" s="12"/>
      <c r="AF3217" s="12"/>
      <c r="AG3217" s="12"/>
      <c r="AH3217" s="12"/>
      <c r="AI3217" s="12"/>
      <c r="AJ3217" s="12"/>
      <c r="AK3217" s="24"/>
    </row>
    <row r="3218" spans="1:37" x14ac:dyDescent="0.25">
      <c r="A3218" s="2"/>
      <c r="B3218" s="3"/>
      <c r="C3218" s="3"/>
      <c r="D3218" s="3"/>
      <c r="E3218" s="3"/>
      <c r="F3218" s="3"/>
      <c r="G3218" s="3"/>
      <c r="H3218" s="3"/>
      <c r="I3218" s="4"/>
      <c r="J3218" s="5"/>
      <c r="K3218" s="6"/>
      <c r="L3218" s="6"/>
      <c r="M3218" s="6"/>
      <c r="N3218" s="6"/>
      <c r="O3218" s="6"/>
      <c r="P3218" s="7"/>
      <c r="Q3218" s="2"/>
      <c r="R3218" s="3"/>
      <c r="S3218" s="3"/>
      <c r="T3218" s="3"/>
      <c r="U3218" s="3"/>
      <c r="V3218" s="3"/>
      <c r="W3218" s="3"/>
      <c r="X3218" s="4"/>
      <c r="Y3218" s="8">
        <f>ROUND(1439.375,2)</f>
        <v>1439.38</v>
      </c>
      <c r="Z3218" s="9"/>
      <c r="AA3218" s="9"/>
      <c r="AB3218" s="9"/>
      <c r="AC3218" s="9"/>
      <c r="AD3218" s="10"/>
      <c r="AE3218" s="8">
        <f>ROUND(0,2)</f>
        <v>0</v>
      </c>
      <c r="AF3218" s="9"/>
      <c r="AG3218" s="9"/>
      <c r="AH3218" s="9"/>
      <c r="AI3218" s="9"/>
      <c r="AJ3218" s="9"/>
      <c r="AK3218" s="10"/>
    </row>
    <row r="3219" spans="1:37" x14ac:dyDescent="0.25">
      <c r="A3219" s="11"/>
      <c r="B3219" s="12"/>
      <c r="C3219" s="12"/>
      <c r="D3219" s="12"/>
      <c r="E3219" s="12"/>
      <c r="F3219" s="12"/>
      <c r="G3219" s="12"/>
      <c r="H3219" s="12"/>
      <c r="I3219" s="12"/>
      <c r="J3219" s="13"/>
      <c r="K3219" s="13"/>
      <c r="L3219" s="13"/>
      <c r="M3219" s="13"/>
      <c r="N3219" s="13"/>
      <c r="O3219" s="13"/>
      <c r="P3219" s="13"/>
      <c r="Q3219" s="14"/>
      <c r="R3219" s="14"/>
      <c r="S3219" s="14"/>
      <c r="T3219" s="14"/>
      <c r="U3219" s="14"/>
      <c r="V3219" s="14"/>
      <c r="W3219" s="14"/>
      <c r="X3219" s="14"/>
      <c r="Y3219" s="15">
        <f>ROUND(1439.375,2)</f>
        <v>1439.38</v>
      </c>
      <c r="Z3219" s="15"/>
      <c r="AA3219" s="15"/>
      <c r="AB3219" s="15"/>
      <c r="AC3219" s="15"/>
      <c r="AD3219" s="15"/>
      <c r="AE3219" s="15">
        <f>ROUND(0,2)</f>
        <v>0</v>
      </c>
      <c r="AF3219" s="15"/>
      <c r="AG3219" s="15"/>
      <c r="AH3219" s="15"/>
      <c r="AI3219" s="15"/>
      <c r="AJ3219" s="15"/>
      <c r="AK3219" s="16"/>
    </row>
    <row r="3220" spans="1:37" x14ac:dyDescent="0.25">
      <c r="A3220" s="20"/>
      <c r="B3220" s="21"/>
      <c r="C3220" s="21"/>
      <c r="D3220" s="21"/>
      <c r="E3220" s="21"/>
      <c r="F3220" s="21"/>
      <c r="G3220" s="21"/>
      <c r="H3220" s="21"/>
      <c r="I3220" s="21"/>
      <c r="J3220" s="23">
        <f>ROUND(53.25,2)</f>
        <v>53.25</v>
      </c>
      <c r="K3220" s="23"/>
      <c r="L3220" s="23"/>
      <c r="M3220" s="23"/>
      <c r="N3220" s="23"/>
      <c r="O3220" s="23"/>
      <c r="P3220" s="23"/>
      <c r="Q3220" s="21"/>
      <c r="R3220" s="21"/>
      <c r="S3220" s="21"/>
      <c r="T3220" s="21"/>
      <c r="U3220" s="21"/>
      <c r="V3220" s="21"/>
      <c r="W3220" s="21"/>
      <c r="X3220" s="21"/>
      <c r="Y3220" s="21"/>
      <c r="Z3220" s="21"/>
      <c r="AA3220" s="21"/>
      <c r="AB3220" s="21"/>
      <c r="AC3220" s="21"/>
      <c r="AD3220" s="21"/>
      <c r="AE3220" s="21"/>
      <c r="AF3220" s="21"/>
      <c r="AG3220" s="21"/>
      <c r="AH3220" s="21"/>
      <c r="AI3220" s="21"/>
      <c r="AJ3220" s="21"/>
      <c r="AK3220" s="22"/>
    </row>
    <row r="3221" spans="1:37" x14ac:dyDescent="0.25">
      <c r="A3221" s="11"/>
      <c r="B3221" s="12"/>
      <c r="C3221" s="12"/>
      <c r="D3221" s="12"/>
      <c r="E3221" s="12"/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  <c r="P3221" s="12"/>
      <c r="Q3221" s="14" t="s">
        <v>81</v>
      </c>
      <c r="R3221" s="14"/>
      <c r="S3221" s="14"/>
      <c r="T3221" s="14"/>
      <c r="U3221" s="14"/>
      <c r="V3221" s="14"/>
      <c r="W3221" s="14"/>
      <c r="X3221" s="14"/>
      <c r="Y3221" s="12"/>
      <c r="Z3221" s="12"/>
      <c r="AA3221" s="12"/>
      <c r="AB3221" s="12"/>
      <c r="AC3221" s="12"/>
      <c r="AD3221" s="12"/>
      <c r="AE3221" s="12"/>
      <c r="AF3221" s="12"/>
      <c r="AG3221" s="12"/>
      <c r="AH3221" s="12"/>
      <c r="AI3221" s="12"/>
      <c r="AJ3221" s="12"/>
      <c r="AK3221" s="24"/>
    </row>
    <row r="3222" spans="1:37" x14ac:dyDescent="0.25">
      <c r="A3222" s="2"/>
      <c r="B3222" s="3"/>
      <c r="C3222" s="3"/>
      <c r="D3222" s="3"/>
      <c r="E3222" s="3"/>
      <c r="F3222" s="3"/>
      <c r="G3222" s="3"/>
      <c r="H3222" s="3"/>
      <c r="I3222" s="4"/>
      <c r="J3222" s="5"/>
      <c r="K3222" s="6"/>
      <c r="L3222" s="6"/>
      <c r="M3222" s="6"/>
      <c r="N3222" s="6"/>
      <c r="O3222" s="6"/>
      <c r="P3222" s="7"/>
      <c r="Q3222" s="2"/>
      <c r="R3222" s="3"/>
      <c r="S3222" s="3"/>
      <c r="T3222" s="3"/>
      <c r="U3222" s="3"/>
      <c r="V3222" s="3"/>
      <c r="W3222" s="3"/>
      <c r="X3222" s="4"/>
      <c r="Y3222" s="8">
        <f>ROUND(1466.9375,2)</f>
        <v>1466.94</v>
      </c>
      <c r="Z3222" s="9"/>
      <c r="AA3222" s="9"/>
      <c r="AB3222" s="9"/>
      <c r="AC3222" s="9"/>
      <c r="AD3222" s="10"/>
      <c r="AE3222" s="8">
        <f>ROUND(0,2)</f>
        <v>0</v>
      </c>
      <c r="AF3222" s="9"/>
      <c r="AG3222" s="9"/>
      <c r="AH3222" s="9"/>
      <c r="AI3222" s="9"/>
      <c r="AJ3222" s="9"/>
      <c r="AK3222" s="10"/>
    </row>
    <row r="3223" spans="1:37" x14ac:dyDescent="0.25">
      <c r="A3223" s="11"/>
      <c r="B3223" s="12"/>
      <c r="C3223" s="12"/>
      <c r="D3223" s="12"/>
      <c r="E3223" s="12"/>
      <c r="F3223" s="12"/>
      <c r="G3223" s="12"/>
      <c r="H3223" s="12"/>
      <c r="I3223" s="12"/>
      <c r="J3223" s="13"/>
      <c r="K3223" s="13"/>
      <c r="L3223" s="13"/>
      <c r="M3223" s="13"/>
      <c r="N3223" s="13"/>
      <c r="O3223" s="13"/>
      <c r="P3223" s="13"/>
      <c r="Q3223" s="14"/>
      <c r="R3223" s="14"/>
      <c r="S3223" s="14"/>
      <c r="T3223" s="14"/>
      <c r="U3223" s="14"/>
      <c r="V3223" s="14"/>
      <c r="W3223" s="14"/>
      <c r="X3223" s="14"/>
      <c r="Y3223" s="15">
        <f>ROUND(1466.9375,2)</f>
        <v>1466.94</v>
      </c>
      <c r="Z3223" s="15"/>
      <c r="AA3223" s="15"/>
      <c r="AB3223" s="15"/>
      <c r="AC3223" s="15"/>
      <c r="AD3223" s="15"/>
      <c r="AE3223" s="15">
        <f>ROUND(0,2)</f>
        <v>0</v>
      </c>
      <c r="AF3223" s="15"/>
      <c r="AG3223" s="15"/>
      <c r="AH3223" s="15"/>
      <c r="AI3223" s="15"/>
      <c r="AJ3223" s="15"/>
      <c r="AK3223" s="16"/>
    </row>
    <row r="3224" spans="1:37" x14ac:dyDescent="0.25">
      <c r="A3224" s="11"/>
      <c r="B3224" s="12"/>
      <c r="C3224" s="12"/>
      <c r="D3224" s="12"/>
      <c r="E3224" s="12"/>
      <c r="F3224" s="12"/>
      <c r="G3224" s="12"/>
      <c r="H3224" s="12"/>
      <c r="I3224" s="12"/>
      <c r="J3224" s="12"/>
      <c r="K3224" s="12"/>
      <c r="L3224" s="12"/>
      <c r="M3224" s="12"/>
      <c r="N3224" s="12"/>
      <c r="O3224" s="12"/>
      <c r="P3224" s="12"/>
      <c r="Q3224" s="14" t="s">
        <v>97</v>
      </c>
      <c r="R3224" s="14"/>
      <c r="S3224" s="14"/>
      <c r="T3224" s="14"/>
      <c r="U3224" s="14"/>
      <c r="V3224" s="14"/>
      <c r="W3224" s="14"/>
      <c r="X3224" s="14"/>
      <c r="Y3224" s="12"/>
      <c r="Z3224" s="12"/>
      <c r="AA3224" s="12"/>
      <c r="AB3224" s="12"/>
      <c r="AC3224" s="12"/>
      <c r="AD3224" s="12"/>
      <c r="AE3224" s="12"/>
      <c r="AF3224" s="12"/>
      <c r="AG3224" s="12"/>
      <c r="AH3224" s="12"/>
      <c r="AI3224" s="12"/>
      <c r="AJ3224" s="12"/>
      <c r="AK3224" s="24"/>
    </row>
    <row r="3225" spans="1:37" x14ac:dyDescent="0.25">
      <c r="A3225" s="2"/>
      <c r="B3225" s="3"/>
      <c r="C3225" s="3"/>
      <c r="D3225" s="3"/>
      <c r="E3225" s="3"/>
      <c r="F3225" s="3"/>
      <c r="G3225" s="3"/>
      <c r="H3225" s="3"/>
      <c r="I3225" s="4"/>
      <c r="J3225" s="5"/>
      <c r="K3225" s="6"/>
      <c r="L3225" s="6"/>
      <c r="M3225" s="6"/>
      <c r="N3225" s="6"/>
      <c r="O3225" s="6"/>
      <c r="P3225" s="7"/>
      <c r="Q3225" s="2"/>
      <c r="R3225" s="3"/>
      <c r="S3225" s="3"/>
      <c r="T3225" s="3"/>
      <c r="U3225" s="3"/>
      <c r="V3225" s="3"/>
      <c r="W3225" s="3"/>
      <c r="X3225" s="4"/>
      <c r="Y3225" s="8">
        <f>ROUND(1466.9375,2)</f>
        <v>1466.94</v>
      </c>
      <c r="Z3225" s="9"/>
      <c r="AA3225" s="9"/>
      <c r="AB3225" s="9"/>
      <c r="AC3225" s="9"/>
      <c r="AD3225" s="10"/>
      <c r="AE3225" s="8">
        <f>ROUND(0,2)</f>
        <v>0</v>
      </c>
      <c r="AF3225" s="9"/>
      <c r="AG3225" s="9"/>
      <c r="AH3225" s="9"/>
      <c r="AI3225" s="9"/>
      <c r="AJ3225" s="9"/>
      <c r="AK3225" s="10"/>
    </row>
    <row r="3226" spans="1:37" x14ac:dyDescent="0.25">
      <c r="A3226" s="11"/>
      <c r="B3226" s="12"/>
      <c r="C3226" s="12"/>
      <c r="D3226" s="12"/>
      <c r="E3226" s="12"/>
      <c r="F3226" s="12"/>
      <c r="G3226" s="12"/>
      <c r="H3226" s="12"/>
      <c r="I3226" s="12"/>
      <c r="J3226" s="13"/>
      <c r="K3226" s="13"/>
      <c r="L3226" s="13"/>
      <c r="M3226" s="13"/>
      <c r="N3226" s="13"/>
      <c r="O3226" s="13"/>
      <c r="P3226" s="13"/>
      <c r="Q3226" s="14"/>
      <c r="R3226" s="14"/>
      <c r="S3226" s="14"/>
      <c r="T3226" s="14"/>
      <c r="U3226" s="14"/>
      <c r="V3226" s="14"/>
      <c r="W3226" s="14"/>
      <c r="X3226" s="14"/>
      <c r="Y3226" s="15">
        <f>ROUND(1466.9375,2)</f>
        <v>1466.94</v>
      </c>
      <c r="Z3226" s="15"/>
      <c r="AA3226" s="15"/>
      <c r="AB3226" s="15"/>
      <c r="AC3226" s="15"/>
      <c r="AD3226" s="15"/>
      <c r="AE3226" s="15">
        <f>ROUND(0,2)</f>
        <v>0</v>
      </c>
      <c r="AF3226" s="15"/>
      <c r="AG3226" s="15"/>
      <c r="AH3226" s="15"/>
      <c r="AI3226" s="15"/>
      <c r="AJ3226" s="15"/>
      <c r="AK3226" s="16"/>
    </row>
    <row r="3227" spans="1:37" x14ac:dyDescent="0.25">
      <c r="A3227" s="20"/>
      <c r="B3227" s="21"/>
      <c r="C3227" s="21"/>
      <c r="D3227" s="21"/>
      <c r="E3227" s="21"/>
      <c r="F3227" s="21"/>
      <c r="G3227" s="21"/>
      <c r="H3227" s="21"/>
      <c r="I3227" s="21"/>
      <c r="J3227" s="23">
        <f>ROUND(56,2)</f>
        <v>56</v>
      </c>
      <c r="K3227" s="23"/>
      <c r="L3227" s="23"/>
      <c r="M3227" s="23"/>
      <c r="N3227" s="23"/>
      <c r="O3227" s="23"/>
      <c r="P3227" s="23"/>
      <c r="Q3227" s="21"/>
      <c r="R3227" s="21"/>
      <c r="S3227" s="21"/>
      <c r="T3227" s="21"/>
      <c r="U3227" s="21"/>
      <c r="V3227" s="21"/>
      <c r="W3227" s="21"/>
      <c r="X3227" s="21"/>
      <c r="Y3227" s="21"/>
      <c r="Z3227" s="21"/>
      <c r="AA3227" s="21"/>
      <c r="AB3227" s="21"/>
      <c r="AC3227" s="21"/>
      <c r="AD3227" s="21"/>
      <c r="AE3227" s="21"/>
      <c r="AF3227" s="21"/>
      <c r="AG3227" s="21"/>
      <c r="AH3227" s="21"/>
      <c r="AI3227" s="21"/>
      <c r="AJ3227" s="21"/>
      <c r="AK3227" s="22"/>
    </row>
    <row r="3228" spans="1:37" x14ac:dyDescent="0.25">
      <c r="A3228" s="11"/>
      <c r="B3228" s="12"/>
      <c r="C3228" s="12"/>
      <c r="D3228" s="12"/>
      <c r="E3228" s="12"/>
      <c r="F3228" s="12"/>
      <c r="G3228" s="12"/>
      <c r="H3228" s="12"/>
      <c r="I3228" s="12"/>
      <c r="J3228" s="12"/>
      <c r="K3228" s="12"/>
      <c r="L3228" s="12"/>
      <c r="M3228" s="12"/>
      <c r="N3228" s="12"/>
      <c r="O3228" s="12"/>
      <c r="P3228" s="12"/>
      <c r="Q3228" s="14" t="s">
        <v>40</v>
      </c>
      <c r="R3228" s="14"/>
      <c r="S3228" s="14"/>
      <c r="T3228" s="14"/>
      <c r="U3228" s="14"/>
      <c r="V3228" s="14"/>
      <c r="W3228" s="14"/>
      <c r="X3228" s="14"/>
      <c r="Y3228" s="12"/>
      <c r="Z3228" s="12"/>
      <c r="AA3228" s="12"/>
      <c r="AB3228" s="12"/>
      <c r="AC3228" s="12"/>
      <c r="AD3228" s="12"/>
      <c r="AE3228" s="12"/>
      <c r="AF3228" s="12"/>
      <c r="AG3228" s="12"/>
      <c r="AH3228" s="12"/>
      <c r="AI3228" s="12"/>
      <c r="AJ3228" s="12"/>
      <c r="AK3228" s="24"/>
    </row>
    <row r="3229" spans="1:37" x14ac:dyDescent="0.25">
      <c r="A3229" s="2"/>
      <c r="B3229" s="3"/>
      <c r="C3229" s="3"/>
      <c r="D3229" s="3"/>
      <c r="E3229" s="3"/>
      <c r="F3229" s="3"/>
      <c r="G3229" s="3"/>
      <c r="H3229" s="3"/>
      <c r="I3229" s="4"/>
      <c r="J3229" s="5"/>
      <c r="K3229" s="6"/>
      <c r="L3229" s="6"/>
      <c r="M3229" s="6"/>
      <c r="N3229" s="6"/>
      <c r="O3229" s="6"/>
      <c r="P3229" s="7"/>
      <c r="Q3229" s="2"/>
      <c r="R3229" s="3"/>
      <c r="S3229" s="3"/>
      <c r="T3229" s="3"/>
      <c r="U3229" s="3"/>
      <c r="V3229" s="3"/>
      <c r="W3229" s="3"/>
      <c r="X3229" s="4"/>
      <c r="Y3229" s="8">
        <f>ROUND(1568,2)</f>
        <v>1568</v>
      </c>
      <c r="Z3229" s="9"/>
      <c r="AA3229" s="9"/>
      <c r="AB3229" s="9"/>
      <c r="AC3229" s="9"/>
      <c r="AD3229" s="10"/>
      <c r="AE3229" s="8">
        <f>ROUND(0,2)</f>
        <v>0</v>
      </c>
      <c r="AF3229" s="9"/>
      <c r="AG3229" s="9"/>
      <c r="AH3229" s="9"/>
      <c r="AI3229" s="9"/>
      <c r="AJ3229" s="9"/>
      <c r="AK3229" s="10"/>
    </row>
    <row r="3230" spans="1:37" x14ac:dyDescent="0.25">
      <c r="A3230" s="11"/>
      <c r="B3230" s="12"/>
      <c r="C3230" s="12"/>
      <c r="D3230" s="12"/>
      <c r="E3230" s="12"/>
      <c r="F3230" s="12"/>
      <c r="G3230" s="12"/>
      <c r="H3230" s="12"/>
      <c r="I3230" s="12"/>
      <c r="J3230" s="13"/>
      <c r="K3230" s="13"/>
      <c r="L3230" s="13"/>
      <c r="M3230" s="13"/>
      <c r="N3230" s="13"/>
      <c r="O3230" s="13"/>
      <c r="P3230" s="13"/>
      <c r="Q3230" s="14"/>
      <c r="R3230" s="14"/>
      <c r="S3230" s="14"/>
      <c r="T3230" s="14"/>
      <c r="U3230" s="14"/>
      <c r="V3230" s="14"/>
      <c r="W3230" s="14"/>
      <c r="X3230" s="14"/>
      <c r="Y3230" s="15">
        <f>ROUND(1568,2)</f>
        <v>1568</v>
      </c>
      <c r="Z3230" s="15"/>
      <c r="AA3230" s="15"/>
      <c r="AB3230" s="15"/>
      <c r="AC3230" s="15"/>
      <c r="AD3230" s="15"/>
      <c r="AE3230" s="15">
        <f>ROUND(0,2)</f>
        <v>0</v>
      </c>
      <c r="AF3230" s="15"/>
      <c r="AG3230" s="15"/>
      <c r="AH3230" s="15"/>
      <c r="AI3230" s="15"/>
      <c r="AJ3230" s="15"/>
      <c r="AK3230" s="16"/>
    </row>
    <row r="3231" spans="1:37" x14ac:dyDescent="0.25">
      <c r="A3231" s="20"/>
      <c r="B3231" s="21"/>
      <c r="C3231" s="21"/>
      <c r="D3231" s="21"/>
      <c r="E3231" s="21"/>
      <c r="F3231" s="21"/>
      <c r="G3231" s="21"/>
      <c r="H3231" s="21"/>
      <c r="I3231" s="21"/>
      <c r="J3231" s="23">
        <f>ROUND(56.25,2)</f>
        <v>56.25</v>
      </c>
      <c r="K3231" s="23"/>
      <c r="L3231" s="23"/>
      <c r="M3231" s="23"/>
      <c r="N3231" s="23"/>
      <c r="O3231" s="23"/>
      <c r="P3231" s="23"/>
      <c r="Q3231" s="21"/>
      <c r="R3231" s="21"/>
      <c r="S3231" s="21"/>
      <c r="T3231" s="21"/>
      <c r="U3231" s="21"/>
      <c r="V3231" s="21"/>
      <c r="W3231" s="21"/>
      <c r="X3231" s="21"/>
      <c r="Y3231" s="21"/>
      <c r="Z3231" s="21"/>
      <c r="AA3231" s="21"/>
      <c r="AB3231" s="21"/>
      <c r="AC3231" s="21"/>
      <c r="AD3231" s="21"/>
      <c r="AE3231" s="21"/>
      <c r="AF3231" s="21"/>
      <c r="AG3231" s="21"/>
      <c r="AH3231" s="21"/>
      <c r="AI3231" s="21"/>
      <c r="AJ3231" s="21"/>
      <c r="AK3231" s="22"/>
    </row>
    <row r="3232" spans="1:37" x14ac:dyDescent="0.25">
      <c r="A3232" s="11"/>
      <c r="B3232" s="12"/>
      <c r="C3232" s="12"/>
      <c r="D3232" s="12"/>
      <c r="E3232" s="12"/>
      <c r="F3232" s="12"/>
      <c r="G3232" s="12"/>
      <c r="H3232" s="12"/>
      <c r="I3232" s="12"/>
      <c r="J3232" s="12"/>
      <c r="K3232" s="12"/>
      <c r="L3232" s="12"/>
      <c r="M3232" s="12"/>
      <c r="N3232" s="12"/>
      <c r="O3232" s="12"/>
      <c r="P3232" s="12"/>
      <c r="Q3232" s="14" t="s">
        <v>96</v>
      </c>
      <c r="R3232" s="14"/>
      <c r="S3232" s="14"/>
      <c r="T3232" s="14"/>
      <c r="U3232" s="14"/>
      <c r="V3232" s="14"/>
      <c r="W3232" s="14"/>
      <c r="X3232" s="14"/>
      <c r="Y3232" s="12"/>
      <c r="Z3232" s="12"/>
      <c r="AA3232" s="12"/>
      <c r="AB3232" s="12"/>
      <c r="AC3232" s="12"/>
      <c r="AD3232" s="12"/>
      <c r="AE3232" s="12"/>
      <c r="AF3232" s="12"/>
      <c r="AG3232" s="12"/>
      <c r="AH3232" s="12"/>
      <c r="AI3232" s="12"/>
      <c r="AJ3232" s="12"/>
      <c r="AK3232" s="24"/>
    </row>
    <row r="3233" spans="1:37" x14ac:dyDescent="0.25">
      <c r="A3233" s="2"/>
      <c r="B3233" s="3"/>
      <c r="C3233" s="3"/>
      <c r="D3233" s="3"/>
      <c r="E3233" s="3"/>
      <c r="F3233" s="3"/>
      <c r="G3233" s="3"/>
      <c r="H3233" s="3"/>
      <c r="I3233" s="4"/>
      <c r="J3233" s="5"/>
      <c r="K3233" s="6"/>
      <c r="L3233" s="6"/>
      <c r="M3233" s="6"/>
      <c r="N3233" s="6"/>
      <c r="O3233" s="6"/>
      <c r="P3233" s="7"/>
      <c r="Q3233" s="2"/>
      <c r="R3233" s="3"/>
      <c r="S3233" s="3"/>
      <c r="T3233" s="3"/>
      <c r="U3233" s="3"/>
      <c r="V3233" s="3"/>
      <c r="W3233" s="3"/>
      <c r="X3233" s="4"/>
      <c r="Y3233" s="8">
        <f>ROUND(1531.48125,2)</f>
        <v>1531.48</v>
      </c>
      <c r="Z3233" s="9"/>
      <c r="AA3233" s="9"/>
      <c r="AB3233" s="9"/>
      <c r="AC3233" s="9"/>
      <c r="AD3233" s="10"/>
      <c r="AE3233" s="8">
        <f>ROUND(0,2)</f>
        <v>0</v>
      </c>
      <c r="AF3233" s="9"/>
      <c r="AG3233" s="9"/>
      <c r="AH3233" s="9"/>
      <c r="AI3233" s="9"/>
      <c r="AJ3233" s="9"/>
      <c r="AK3233" s="10"/>
    </row>
    <row r="3234" spans="1:37" x14ac:dyDescent="0.25">
      <c r="A3234" s="11"/>
      <c r="B3234" s="12"/>
      <c r="C3234" s="12"/>
      <c r="D3234" s="12"/>
      <c r="E3234" s="12"/>
      <c r="F3234" s="12"/>
      <c r="G3234" s="12"/>
      <c r="H3234" s="12"/>
      <c r="I3234" s="12"/>
      <c r="J3234" s="13"/>
      <c r="K3234" s="13"/>
      <c r="L3234" s="13"/>
      <c r="M3234" s="13"/>
      <c r="N3234" s="13"/>
      <c r="O3234" s="13"/>
      <c r="P3234" s="13"/>
      <c r="Q3234" s="14"/>
      <c r="R3234" s="14"/>
      <c r="S3234" s="14"/>
      <c r="T3234" s="14"/>
      <c r="U3234" s="14"/>
      <c r="V3234" s="14"/>
      <c r="W3234" s="14"/>
      <c r="X3234" s="14"/>
      <c r="Y3234" s="15">
        <f>ROUND(1531.48125,2)</f>
        <v>1531.48</v>
      </c>
      <c r="Z3234" s="15"/>
      <c r="AA3234" s="15"/>
      <c r="AB3234" s="15"/>
      <c r="AC3234" s="15"/>
      <c r="AD3234" s="15"/>
      <c r="AE3234" s="15">
        <f>ROUND(0,2)</f>
        <v>0</v>
      </c>
      <c r="AF3234" s="15"/>
      <c r="AG3234" s="15"/>
      <c r="AH3234" s="15"/>
      <c r="AI3234" s="15"/>
      <c r="AJ3234" s="15"/>
      <c r="AK3234" s="16"/>
    </row>
    <row r="3235" spans="1:37" x14ac:dyDescent="0.25">
      <c r="A3235" s="20"/>
      <c r="B3235" s="21"/>
      <c r="C3235" s="21"/>
      <c r="D3235" s="21"/>
      <c r="E3235" s="21"/>
      <c r="F3235" s="21"/>
      <c r="G3235" s="21"/>
      <c r="H3235" s="21"/>
      <c r="I3235" s="21"/>
      <c r="J3235" s="23">
        <f>ROUND(56.5,2)</f>
        <v>56.5</v>
      </c>
      <c r="K3235" s="23"/>
      <c r="L3235" s="23"/>
      <c r="M3235" s="23"/>
      <c r="N3235" s="23"/>
      <c r="O3235" s="23"/>
      <c r="P3235" s="23"/>
      <c r="Q3235" s="21"/>
      <c r="R3235" s="21"/>
      <c r="S3235" s="21"/>
      <c r="T3235" s="21"/>
      <c r="U3235" s="21"/>
      <c r="V3235" s="21"/>
      <c r="W3235" s="21"/>
      <c r="X3235" s="21"/>
      <c r="Y3235" s="21"/>
      <c r="Z3235" s="21"/>
      <c r="AA3235" s="21"/>
      <c r="AB3235" s="21"/>
      <c r="AC3235" s="21"/>
      <c r="AD3235" s="21"/>
      <c r="AE3235" s="21"/>
      <c r="AF3235" s="21"/>
      <c r="AG3235" s="21"/>
      <c r="AH3235" s="21"/>
      <c r="AI3235" s="21"/>
      <c r="AJ3235" s="21"/>
      <c r="AK3235" s="22"/>
    </row>
    <row r="3236" spans="1:37" x14ac:dyDescent="0.25">
      <c r="A3236" s="11"/>
      <c r="B3236" s="12"/>
      <c r="C3236" s="12"/>
      <c r="D3236" s="12"/>
      <c r="E3236" s="12"/>
      <c r="F3236" s="12"/>
      <c r="G3236" s="12"/>
      <c r="H3236" s="12"/>
      <c r="I3236" s="12"/>
      <c r="J3236" s="12"/>
      <c r="K3236" s="12"/>
      <c r="L3236" s="12"/>
      <c r="M3236" s="12"/>
      <c r="N3236" s="12"/>
      <c r="O3236" s="12"/>
      <c r="P3236" s="12"/>
      <c r="Q3236" s="14" t="s">
        <v>47</v>
      </c>
      <c r="R3236" s="14"/>
      <c r="S3236" s="14"/>
      <c r="T3236" s="14"/>
      <c r="U3236" s="14"/>
      <c r="V3236" s="14"/>
      <c r="W3236" s="14"/>
      <c r="X3236" s="14"/>
      <c r="Y3236" s="12"/>
      <c r="Z3236" s="12"/>
      <c r="AA3236" s="12"/>
      <c r="AB3236" s="12"/>
      <c r="AC3236" s="12"/>
      <c r="AD3236" s="12"/>
      <c r="AE3236" s="12"/>
      <c r="AF3236" s="12"/>
      <c r="AG3236" s="12"/>
      <c r="AH3236" s="12"/>
      <c r="AI3236" s="12"/>
      <c r="AJ3236" s="12"/>
      <c r="AK3236" s="24"/>
    </row>
    <row r="3237" spans="1:37" x14ac:dyDescent="0.25">
      <c r="A3237" s="2"/>
      <c r="B3237" s="3"/>
      <c r="C3237" s="3"/>
      <c r="D3237" s="3"/>
      <c r="E3237" s="3"/>
      <c r="F3237" s="3"/>
      <c r="G3237" s="3"/>
      <c r="H3237" s="3"/>
      <c r="I3237" s="4"/>
      <c r="J3237" s="5"/>
      <c r="K3237" s="6"/>
      <c r="L3237" s="6"/>
      <c r="M3237" s="6"/>
      <c r="N3237" s="6"/>
      <c r="O3237" s="6"/>
      <c r="P3237" s="7"/>
      <c r="Q3237" s="2"/>
      <c r="R3237" s="3"/>
      <c r="S3237" s="3"/>
      <c r="T3237" s="3"/>
      <c r="U3237" s="3"/>
      <c r="V3237" s="3"/>
      <c r="W3237" s="3"/>
      <c r="X3237" s="4"/>
      <c r="Y3237" s="8">
        <f>ROUND(1540.4025,2)</f>
        <v>1540.4</v>
      </c>
      <c r="Z3237" s="9"/>
      <c r="AA3237" s="9"/>
      <c r="AB3237" s="9"/>
      <c r="AC3237" s="9"/>
      <c r="AD3237" s="10"/>
      <c r="AE3237" s="8">
        <f>ROUND(0,2)</f>
        <v>0</v>
      </c>
      <c r="AF3237" s="9"/>
      <c r="AG3237" s="9"/>
      <c r="AH3237" s="9"/>
      <c r="AI3237" s="9"/>
      <c r="AJ3237" s="9"/>
      <c r="AK3237" s="10"/>
    </row>
    <row r="3238" spans="1:37" x14ac:dyDescent="0.25">
      <c r="A3238" s="11"/>
      <c r="B3238" s="12"/>
      <c r="C3238" s="12"/>
      <c r="D3238" s="12"/>
      <c r="E3238" s="12"/>
      <c r="F3238" s="12"/>
      <c r="G3238" s="12"/>
      <c r="H3238" s="12"/>
      <c r="I3238" s="12"/>
      <c r="J3238" s="13"/>
      <c r="K3238" s="13"/>
      <c r="L3238" s="13"/>
      <c r="M3238" s="13"/>
      <c r="N3238" s="13"/>
      <c r="O3238" s="13"/>
      <c r="P3238" s="13"/>
      <c r="Q3238" s="14"/>
      <c r="R3238" s="14"/>
      <c r="S3238" s="14"/>
      <c r="T3238" s="14"/>
      <c r="U3238" s="14"/>
      <c r="V3238" s="14"/>
      <c r="W3238" s="14"/>
      <c r="X3238" s="14"/>
      <c r="Y3238" s="15">
        <f>ROUND(1540.4025,2)</f>
        <v>1540.4</v>
      </c>
      <c r="Z3238" s="15"/>
      <c r="AA3238" s="15"/>
      <c r="AB3238" s="15"/>
      <c r="AC3238" s="15"/>
      <c r="AD3238" s="15"/>
      <c r="AE3238" s="15">
        <f>ROUND(0,2)</f>
        <v>0</v>
      </c>
      <c r="AF3238" s="15"/>
      <c r="AG3238" s="15"/>
      <c r="AH3238" s="15"/>
      <c r="AI3238" s="15"/>
      <c r="AJ3238" s="15"/>
      <c r="AK3238" s="16"/>
    </row>
    <row r="3239" spans="1:37" x14ac:dyDescent="0.25">
      <c r="A3239" s="20" t="s">
        <v>105</v>
      </c>
      <c r="B3239" s="21"/>
      <c r="C3239" s="21"/>
      <c r="D3239" s="21"/>
      <c r="E3239" s="21"/>
      <c r="F3239" s="21"/>
      <c r="G3239" s="21"/>
      <c r="H3239" s="21"/>
      <c r="I3239" s="21"/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/>
      <c r="Z3239" s="21"/>
      <c r="AA3239" s="21"/>
      <c r="AB3239" s="21"/>
      <c r="AC3239" s="21"/>
      <c r="AD3239" s="21"/>
      <c r="AE3239" s="21"/>
      <c r="AF3239" s="21"/>
      <c r="AG3239" s="21"/>
      <c r="AH3239" s="21"/>
      <c r="AI3239" s="21"/>
      <c r="AJ3239" s="21"/>
      <c r="AK3239" s="22"/>
    </row>
    <row r="3240" spans="1:37" x14ac:dyDescent="0.25">
      <c r="A3240" s="20"/>
      <c r="B3240" s="21"/>
      <c r="C3240" s="21"/>
      <c r="D3240" s="21"/>
      <c r="E3240" s="21"/>
      <c r="F3240" s="21"/>
      <c r="G3240" s="21"/>
      <c r="H3240" s="21"/>
      <c r="I3240" s="21"/>
      <c r="J3240" s="23">
        <f>ROUND(38,2)</f>
        <v>38</v>
      </c>
      <c r="K3240" s="23"/>
      <c r="L3240" s="23"/>
      <c r="M3240" s="23"/>
      <c r="N3240" s="23"/>
      <c r="O3240" s="23"/>
      <c r="P3240" s="23"/>
      <c r="Q3240" s="21"/>
      <c r="R3240" s="21"/>
      <c r="S3240" s="21"/>
      <c r="T3240" s="21"/>
      <c r="U3240" s="21"/>
      <c r="V3240" s="21"/>
      <c r="W3240" s="21"/>
      <c r="X3240" s="21"/>
      <c r="Y3240" s="21"/>
      <c r="Z3240" s="21"/>
      <c r="AA3240" s="21"/>
      <c r="AB3240" s="21"/>
      <c r="AC3240" s="21"/>
      <c r="AD3240" s="21"/>
      <c r="AE3240" s="21"/>
      <c r="AF3240" s="21"/>
      <c r="AG3240" s="21"/>
      <c r="AH3240" s="21"/>
      <c r="AI3240" s="21"/>
      <c r="AJ3240" s="21"/>
      <c r="AK3240" s="22"/>
    </row>
    <row r="3241" spans="1:37" x14ac:dyDescent="0.25">
      <c r="A3241" s="11"/>
      <c r="B3241" s="12"/>
      <c r="C3241" s="12"/>
      <c r="D3241" s="12"/>
      <c r="E3241" s="12"/>
      <c r="F3241" s="12"/>
      <c r="G3241" s="12"/>
      <c r="H3241" s="12"/>
      <c r="I3241" s="12"/>
      <c r="J3241" s="12"/>
      <c r="K3241" s="12"/>
      <c r="L3241" s="12"/>
      <c r="M3241" s="12"/>
      <c r="N3241" s="12"/>
      <c r="O3241" s="12"/>
      <c r="P3241" s="12"/>
      <c r="Q3241" s="14" t="s">
        <v>83</v>
      </c>
      <c r="R3241" s="14"/>
      <c r="S3241" s="14"/>
      <c r="T3241" s="14"/>
      <c r="U3241" s="14"/>
      <c r="V3241" s="14"/>
      <c r="W3241" s="14"/>
      <c r="X3241" s="14"/>
      <c r="Y3241" s="12"/>
      <c r="Z3241" s="12"/>
      <c r="AA3241" s="12"/>
      <c r="AB3241" s="12"/>
      <c r="AC3241" s="12"/>
      <c r="AD3241" s="12"/>
      <c r="AE3241" s="12"/>
      <c r="AF3241" s="12"/>
      <c r="AG3241" s="12"/>
      <c r="AH3241" s="12"/>
      <c r="AI3241" s="12"/>
      <c r="AJ3241" s="12"/>
      <c r="AK3241" s="24"/>
    </row>
    <row r="3242" spans="1:37" x14ac:dyDescent="0.25">
      <c r="A3242" s="2"/>
      <c r="B3242" s="3"/>
      <c r="C3242" s="3"/>
      <c r="D3242" s="3"/>
      <c r="E3242" s="3"/>
      <c r="F3242" s="3"/>
      <c r="G3242" s="3"/>
      <c r="H3242" s="3"/>
      <c r="I3242" s="4"/>
      <c r="J3242" s="5"/>
      <c r="K3242" s="6"/>
      <c r="L3242" s="6"/>
      <c r="M3242" s="6"/>
      <c r="N3242" s="6"/>
      <c r="O3242" s="6"/>
      <c r="P3242" s="7"/>
      <c r="Q3242" s="2"/>
      <c r="R3242" s="3"/>
      <c r="S3242" s="3"/>
      <c r="T3242" s="3"/>
      <c r="U3242" s="3"/>
      <c r="V3242" s="3"/>
      <c r="W3242" s="3"/>
      <c r="X3242" s="4"/>
      <c r="Y3242" s="8">
        <f>ROUND(984.96,2)</f>
        <v>984.96</v>
      </c>
      <c r="Z3242" s="9"/>
      <c r="AA3242" s="9"/>
      <c r="AB3242" s="9"/>
      <c r="AC3242" s="9"/>
      <c r="AD3242" s="10"/>
      <c r="AE3242" s="8">
        <f>ROUND(0,2)</f>
        <v>0</v>
      </c>
      <c r="AF3242" s="9"/>
      <c r="AG3242" s="9"/>
      <c r="AH3242" s="9"/>
      <c r="AI3242" s="9"/>
      <c r="AJ3242" s="9"/>
      <c r="AK3242" s="10"/>
    </row>
    <row r="3243" spans="1:37" x14ac:dyDescent="0.25">
      <c r="A3243" s="11"/>
      <c r="B3243" s="12"/>
      <c r="C3243" s="12"/>
      <c r="D3243" s="12"/>
      <c r="E3243" s="12"/>
      <c r="F3243" s="12"/>
      <c r="G3243" s="12"/>
      <c r="H3243" s="12"/>
      <c r="I3243" s="12"/>
      <c r="J3243" s="13"/>
      <c r="K3243" s="13"/>
      <c r="L3243" s="13"/>
      <c r="M3243" s="13"/>
      <c r="N3243" s="13"/>
      <c r="O3243" s="13"/>
      <c r="P3243" s="13"/>
      <c r="Q3243" s="14"/>
      <c r="R3243" s="14"/>
      <c r="S3243" s="14"/>
      <c r="T3243" s="14"/>
      <c r="U3243" s="14"/>
      <c r="V3243" s="14"/>
      <c r="W3243" s="14"/>
      <c r="X3243" s="14"/>
      <c r="Y3243" s="15">
        <f>ROUND(984.96,2)</f>
        <v>984.96</v>
      </c>
      <c r="Z3243" s="15"/>
      <c r="AA3243" s="15"/>
      <c r="AB3243" s="15"/>
      <c r="AC3243" s="15"/>
      <c r="AD3243" s="15"/>
      <c r="AE3243" s="15">
        <f>ROUND(0,2)</f>
        <v>0</v>
      </c>
      <c r="AF3243" s="15"/>
      <c r="AG3243" s="15"/>
      <c r="AH3243" s="15"/>
      <c r="AI3243" s="15"/>
      <c r="AJ3243" s="15"/>
      <c r="AK3243" s="16"/>
    </row>
    <row r="3244" spans="1:37" x14ac:dyDescent="0.25">
      <c r="A3244" s="20"/>
      <c r="B3244" s="21"/>
      <c r="C3244" s="21"/>
      <c r="D3244" s="21"/>
      <c r="E3244" s="21"/>
      <c r="F3244" s="21"/>
      <c r="G3244" s="21"/>
      <c r="H3244" s="21"/>
      <c r="I3244" s="21"/>
      <c r="J3244" s="23">
        <f>ROUND(38.25,2)</f>
        <v>38.25</v>
      </c>
      <c r="K3244" s="23"/>
      <c r="L3244" s="23"/>
      <c r="M3244" s="23"/>
      <c r="N3244" s="23"/>
      <c r="O3244" s="23"/>
      <c r="P3244" s="23"/>
      <c r="Q3244" s="21"/>
      <c r="R3244" s="21"/>
      <c r="S3244" s="21"/>
      <c r="T3244" s="21"/>
      <c r="U3244" s="21"/>
      <c r="V3244" s="21"/>
      <c r="W3244" s="21"/>
      <c r="X3244" s="21"/>
      <c r="Y3244" s="21"/>
      <c r="Z3244" s="21"/>
      <c r="AA3244" s="21"/>
      <c r="AB3244" s="21"/>
      <c r="AC3244" s="21"/>
      <c r="AD3244" s="21"/>
      <c r="AE3244" s="21"/>
      <c r="AF3244" s="21"/>
      <c r="AG3244" s="21"/>
      <c r="AH3244" s="21"/>
      <c r="AI3244" s="21"/>
      <c r="AJ3244" s="21"/>
      <c r="AK3244" s="22"/>
    </row>
    <row r="3245" spans="1:37" x14ac:dyDescent="0.25">
      <c r="A3245" s="11"/>
      <c r="B3245" s="12"/>
      <c r="C3245" s="12"/>
      <c r="D3245" s="12"/>
      <c r="E3245" s="12"/>
      <c r="F3245" s="12"/>
      <c r="G3245" s="12"/>
      <c r="H3245" s="12"/>
      <c r="I3245" s="12"/>
      <c r="J3245" s="12"/>
      <c r="K3245" s="12"/>
      <c r="L3245" s="12"/>
      <c r="M3245" s="12"/>
      <c r="N3245" s="12"/>
      <c r="O3245" s="12"/>
      <c r="P3245" s="12"/>
      <c r="Q3245" s="14" t="s">
        <v>54</v>
      </c>
      <c r="R3245" s="14"/>
      <c r="S3245" s="14"/>
      <c r="T3245" s="14"/>
      <c r="U3245" s="14"/>
      <c r="V3245" s="14"/>
      <c r="W3245" s="14"/>
      <c r="X3245" s="14"/>
      <c r="Y3245" s="12"/>
      <c r="Z3245" s="12"/>
      <c r="AA3245" s="12"/>
      <c r="AB3245" s="12"/>
      <c r="AC3245" s="12"/>
      <c r="AD3245" s="12"/>
      <c r="AE3245" s="12"/>
      <c r="AF3245" s="12"/>
      <c r="AG3245" s="12"/>
      <c r="AH3245" s="12"/>
      <c r="AI3245" s="12"/>
      <c r="AJ3245" s="12"/>
      <c r="AK3245" s="24"/>
    </row>
    <row r="3246" spans="1:37" x14ac:dyDescent="0.25">
      <c r="A3246" s="2"/>
      <c r="B3246" s="3"/>
      <c r="C3246" s="3"/>
      <c r="D3246" s="3"/>
      <c r="E3246" s="3"/>
      <c r="F3246" s="3"/>
      <c r="G3246" s="3"/>
      <c r="H3246" s="3"/>
      <c r="I3246" s="4"/>
      <c r="J3246" s="5"/>
      <c r="K3246" s="6"/>
      <c r="L3246" s="6"/>
      <c r="M3246" s="6"/>
      <c r="N3246" s="6"/>
      <c r="O3246" s="6"/>
      <c r="P3246" s="7"/>
      <c r="Q3246" s="2"/>
      <c r="R3246" s="3"/>
      <c r="S3246" s="3"/>
      <c r="T3246" s="3"/>
      <c r="U3246" s="3"/>
      <c r="V3246" s="3"/>
      <c r="W3246" s="3"/>
      <c r="X3246" s="4"/>
      <c r="Y3246" s="8">
        <f>ROUND(964.2825,2)</f>
        <v>964.28</v>
      </c>
      <c r="Z3246" s="9"/>
      <c r="AA3246" s="9"/>
      <c r="AB3246" s="9"/>
      <c r="AC3246" s="9"/>
      <c r="AD3246" s="10"/>
      <c r="AE3246" s="8">
        <f>ROUND(0,2)</f>
        <v>0</v>
      </c>
      <c r="AF3246" s="9"/>
      <c r="AG3246" s="9"/>
      <c r="AH3246" s="9"/>
      <c r="AI3246" s="9"/>
      <c r="AJ3246" s="9"/>
      <c r="AK3246" s="10"/>
    </row>
    <row r="3247" spans="1:37" x14ac:dyDescent="0.25">
      <c r="A3247" s="11"/>
      <c r="B3247" s="12"/>
      <c r="C3247" s="12"/>
      <c r="D3247" s="12"/>
      <c r="E3247" s="12"/>
      <c r="F3247" s="12"/>
      <c r="G3247" s="12"/>
      <c r="H3247" s="12"/>
      <c r="I3247" s="12"/>
      <c r="J3247" s="13"/>
      <c r="K3247" s="13"/>
      <c r="L3247" s="13"/>
      <c r="M3247" s="13"/>
      <c r="N3247" s="13"/>
      <c r="O3247" s="13"/>
      <c r="P3247" s="13"/>
      <c r="Q3247" s="14"/>
      <c r="R3247" s="14"/>
      <c r="S3247" s="14"/>
      <c r="T3247" s="14"/>
      <c r="U3247" s="14"/>
      <c r="V3247" s="14"/>
      <c r="W3247" s="14"/>
      <c r="X3247" s="14"/>
      <c r="Y3247" s="15">
        <f>ROUND(964.2825,2)</f>
        <v>964.28</v>
      </c>
      <c r="Z3247" s="15"/>
      <c r="AA3247" s="15"/>
      <c r="AB3247" s="15"/>
      <c r="AC3247" s="15"/>
      <c r="AD3247" s="15"/>
      <c r="AE3247" s="15">
        <f>ROUND(0,2)</f>
        <v>0</v>
      </c>
      <c r="AF3247" s="15"/>
      <c r="AG3247" s="15"/>
      <c r="AH3247" s="15"/>
      <c r="AI3247" s="15"/>
      <c r="AJ3247" s="15"/>
      <c r="AK3247" s="16"/>
    </row>
    <row r="3248" spans="1:37" x14ac:dyDescent="0.25">
      <c r="A3248" s="20"/>
      <c r="B3248" s="21"/>
      <c r="C3248" s="21"/>
      <c r="D3248" s="21"/>
      <c r="E3248" s="21"/>
      <c r="F3248" s="21"/>
      <c r="G3248" s="21"/>
      <c r="H3248" s="21"/>
      <c r="I3248" s="21"/>
      <c r="J3248" s="23">
        <f>ROUND(40,2)</f>
        <v>40</v>
      </c>
      <c r="K3248" s="23"/>
      <c r="L3248" s="23"/>
      <c r="M3248" s="23"/>
      <c r="N3248" s="23"/>
      <c r="O3248" s="23"/>
      <c r="P3248" s="23"/>
      <c r="Q3248" s="21"/>
      <c r="R3248" s="21"/>
      <c r="S3248" s="21"/>
      <c r="T3248" s="21"/>
      <c r="U3248" s="21"/>
      <c r="V3248" s="21"/>
      <c r="W3248" s="21"/>
      <c r="X3248" s="21"/>
      <c r="Y3248" s="21"/>
      <c r="Z3248" s="21"/>
      <c r="AA3248" s="21"/>
      <c r="AB3248" s="21"/>
      <c r="AC3248" s="21"/>
      <c r="AD3248" s="21"/>
      <c r="AE3248" s="21"/>
      <c r="AF3248" s="21"/>
      <c r="AG3248" s="21"/>
      <c r="AH3248" s="21"/>
      <c r="AI3248" s="21"/>
      <c r="AJ3248" s="21"/>
      <c r="AK3248" s="22"/>
    </row>
    <row r="3249" spans="1:37" x14ac:dyDescent="0.25">
      <c r="A3249" s="11"/>
      <c r="B3249" s="12"/>
      <c r="C3249" s="12"/>
      <c r="D3249" s="12"/>
      <c r="E3249" s="12"/>
      <c r="F3249" s="12"/>
      <c r="G3249" s="12"/>
      <c r="H3249" s="12"/>
      <c r="I3249" s="12"/>
      <c r="J3249" s="12"/>
      <c r="K3249" s="12"/>
      <c r="L3249" s="12"/>
      <c r="M3249" s="12"/>
      <c r="N3249" s="12"/>
      <c r="O3249" s="12"/>
      <c r="P3249" s="12"/>
      <c r="Q3249" s="14" t="s">
        <v>12</v>
      </c>
      <c r="R3249" s="14"/>
      <c r="S3249" s="14"/>
      <c r="T3249" s="14"/>
      <c r="U3249" s="14"/>
      <c r="V3249" s="14"/>
      <c r="W3249" s="14"/>
      <c r="X3249" s="14"/>
      <c r="Y3249" s="12"/>
      <c r="Z3249" s="12"/>
      <c r="AA3249" s="12"/>
      <c r="AB3249" s="12"/>
      <c r="AC3249" s="12"/>
      <c r="AD3249" s="12"/>
      <c r="AE3249" s="12"/>
      <c r="AF3249" s="12"/>
      <c r="AG3249" s="12"/>
      <c r="AH3249" s="12"/>
      <c r="AI3249" s="12"/>
      <c r="AJ3249" s="12"/>
      <c r="AK3249" s="24"/>
    </row>
    <row r="3250" spans="1:37" x14ac:dyDescent="0.25">
      <c r="A3250" s="2"/>
      <c r="B3250" s="3"/>
      <c r="C3250" s="3"/>
      <c r="D3250" s="3"/>
      <c r="E3250" s="3"/>
      <c r="F3250" s="3"/>
      <c r="G3250" s="3"/>
      <c r="H3250" s="3"/>
      <c r="I3250" s="4"/>
      <c r="J3250" s="5"/>
      <c r="K3250" s="6"/>
      <c r="L3250" s="6"/>
      <c r="M3250" s="6"/>
      <c r="N3250" s="6"/>
      <c r="O3250" s="6"/>
      <c r="P3250" s="7"/>
      <c r="Q3250" s="2"/>
      <c r="R3250" s="3"/>
      <c r="S3250" s="3"/>
      <c r="T3250" s="3"/>
      <c r="U3250" s="3"/>
      <c r="V3250" s="3"/>
      <c r="W3250" s="3"/>
      <c r="X3250" s="4"/>
      <c r="Y3250" s="8">
        <f>ROUND(959.2,2)</f>
        <v>959.2</v>
      </c>
      <c r="Z3250" s="9"/>
      <c r="AA3250" s="9"/>
      <c r="AB3250" s="9"/>
      <c r="AC3250" s="9"/>
      <c r="AD3250" s="10"/>
      <c r="AE3250" s="8">
        <f>ROUND(0,2)</f>
        <v>0</v>
      </c>
      <c r="AF3250" s="9"/>
      <c r="AG3250" s="9"/>
      <c r="AH3250" s="9"/>
      <c r="AI3250" s="9"/>
      <c r="AJ3250" s="9"/>
      <c r="AK3250" s="10"/>
    </row>
    <row r="3251" spans="1:37" x14ac:dyDescent="0.25">
      <c r="A3251" s="11"/>
      <c r="B3251" s="12"/>
      <c r="C3251" s="12"/>
      <c r="D3251" s="12"/>
      <c r="E3251" s="12"/>
      <c r="F3251" s="12"/>
      <c r="G3251" s="12"/>
      <c r="H3251" s="12"/>
      <c r="I3251" s="12"/>
      <c r="J3251" s="13"/>
      <c r="K3251" s="13"/>
      <c r="L3251" s="13"/>
      <c r="M3251" s="13"/>
      <c r="N3251" s="13"/>
      <c r="O3251" s="13"/>
      <c r="P3251" s="13"/>
      <c r="Q3251" s="14"/>
      <c r="R3251" s="14"/>
      <c r="S3251" s="14"/>
      <c r="T3251" s="14"/>
      <c r="U3251" s="14"/>
      <c r="V3251" s="14"/>
      <c r="W3251" s="14"/>
      <c r="X3251" s="14"/>
      <c r="Y3251" s="15">
        <f>ROUND(959.2,2)</f>
        <v>959.2</v>
      </c>
      <c r="Z3251" s="15"/>
      <c r="AA3251" s="15"/>
      <c r="AB3251" s="15"/>
      <c r="AC3251" s="15"/>
      <c r="AD3251" s="15"/>
      <c r="AE3251" s="15">
        <f>ROUND(0,2)</f>
        <v>0</v>
      </c>
      <c r="AF3251" s="15"/>
      <c r="AG3251" s="15"/>
      <c r="AH3251" s="15"/>
      <c r="AI3251" s="15"/>
      <c r="AJ3251" s="15"/>
      <c r="AK3251" s="16"/>
    </row>
    <row r="3252" spans="1:37" x14ac:dyDescent="0.25">
      <c r="A3252" s="11"/>
      <c r="B3252" s="12"/>
      <c r="C3252" s="12"/>
      <c r="D3252" s="12"/>
      <c r="E3252" s="12"/>
      <c r="F3252" s="12"/>
      <c r="G3252" s="12"/>
      <c r="H3252" s="12"/>
      <c r="I3252" s="12"/>
      <c r="J3252" s="12"/>
      <c r="K3252" s="12"/>
      <c r="L3252" s="12"/>
      <c r="M3252" s="12"/>
      <c r="N3252" s="12"/>
      <c r="O3252" s="12"/>
      <c r="P3252" s="12"/>
      <c r="Q3252" s="14" t="s">
        <v>30</v>
      </c>
      <c r="R3252" s="14"/>
      <c r="S3252" s="14"/>
      <c r="T3252" s="14"/>
      <c r="U3252" s="14"/>
      <c r="V3252" s="14"/>
      <c r="W3252" s="14"/>
      <c r="X3252" s="14"/>
      <c r="Y3252" s="12"/>
      <c r="Z3252" s="12"/>
      <c r="AA3252" s="12"/>
      <c r="AB3252" s="12"/>
      <c r="AC3252" s="12"/>
      <c r="AD3252" s="12"/>
      <c r="AE3252" s="12"/>
      <c r="AF3252" s="12"/>
      <c r="AG3252" s="12"/>
      <c r="AH3252" s="12"/>
      <c r="AI3252" s="12"/>
      <c r="AJ3252" s="12"/>
      <c r="AK3252" s="24"/>
    </row>
    <row r="3253" spans="1:37" x14ac:dyDescent="0.25">
      <c r="A3253" s="2"/>
      <c r="B3253" s="3"/>
      <c r="C3253" s="3"/>
      <c r="D3253" s="3"/>
      <c r="E3253" s="3"/>
      <c r="F3253" s="3"/>
      <c r="G3253" s="3"/>
      <c r="H3253" s="3"/>
      <c r="I3253" s="4"/>
      <c r="J3253" s="5"/>
      <c r="K3253" s="6"/>
      <c r="L3253" s="6"/>
      <c r="M3253" s="6"/>
      <c r="N3253" s="6"/>
      <c r="O3253" s="6"/>
      <c r="P3253" s="7"/>
      <c r="Q3253" s="2"/>
      <c r="R3253" s="3"/>
      <c r="S3253" s="3"/>
      <c r="T3253" s="3"/>
      <c r="U3253" s="3"/>
      <c r="V3253" s="3"/>
      <c r="W3253" s="3"/>
      <c r="X3253" s="4"/>
      <c r="Y3253" s="8">
        <f>ROUND(959.2,2)</f>
        <v>959.2</v>
      </c>
      <c r="Z3253" s="9"/>
      <c r="AA3253" s="9"/>
      <c r="AB3253" s="9"/>
      <c r="AC3253" s="9"/>
      <c r="AD3253" s="10"/>
      <c r="AE3253" s="8">
        <f>ROUND(0,2)</f>
        <v>0</v>
      </c>
      <c r="AF3253" s="9"/>
      <c r="AG3253" s="9"/>
      <c r="AH3253" s="9"/>
      <c r="AI3253" s="9"/>
      <c r="AJ3253" s="9"/>
      <c r="AK3253" s="10"/>
    </row>
    <row r="3254" spans="1:37" x14ac:dyDescent="0.25">
      <c r="A3254" s="11"/>
      <c r="B3254" s="12"/>
      <c r="C3254" s="12"/>
      <c r="D3254" s="12"/>
      <c r="E3254" s="12"/>
      <c r="F3254" s="12"/>
      <c r="G3254" s="12"/>
      <c r="H3254" s="12"/>
      <c r="I3254" s="12"/>
      <c r="J3254" s="13"/>
      <c r="K3254" s="13"/>
      <c r="L3254" s="13"/>
      <c r="M3254" s="13"/>
      <c r="N3254" s="13"/>
      <c r="O3254" s="13"/>
      <c r="P3254" s="13"/>
      <c r="Q3254" s="14"/>
      <c r="R3254" s="14"/>
      <c r="S3254" s="14"/>
      <c r="T3254" s="14"/>
      <c r="U3254" s="14"/>
      <c r="V3254" s="14"/>
      <c r="W3254" s="14"/>
      <c r="X3254" s="14"/>
      <c r="Y3254" s="15">
        <f>ROUND(959.2,2)</f>
        <v>959.2</v>
      </c>
      <c r="Z3254" s="15"/>
      <c r="AA3254" s="15"/>
      <c r="AB3254" s="15"/>
      <c r="AC3254" s="15"/>
      <c r="AD3254" s="15"/>
      <c r="AE3254" s="15">
        <f>ROUND(0,2)</f>
        <v>0</v>
      </c>
      <c r="AF3254" s="15"/>
      <c r="AG3254" s="15"/>
      <c r="AH3254" s="15"/>
      <c r="AI3254" s="15"/>
      <c r="AJ3254" s="15"/>
      <c r="AK3254" s="16"/>
    </row>
    <row r="3255" spans="1:37" x14ac:dyDescent="0.25">
      <c r="A3255" s="11"/>
      <c r="B3255" s="12"/>
      <c r="C3255" s="12"/>
      <c r="D3255" s="12"/>
      <c r="E3255" s="12"/>
      <c r="F3255" s="12"/>
      <c r="G3255" s="12"/>
      <c r="H3255" s="12"/>
      <c r="I3255" s="12"/>
      <c r="J3255" s="12"/>
      <c r="K3255" s="12"/>
      <c r="L3255" s="12"/>
      <c r="M3255" s="12"/>
      <c r="N3255" s="12"/>
      <c r="O3255" s="12"/>
      <c r="P3255" s="12"/>
      <c r="Q3255" s="14" t="s">
        <v>32</v>
      </c>
      <c r="R3255" s="14"/>
      <c r="S3255" s="14"/>
      <c r="T3255" s="14"/>
      <c r="U3255" s="14"/>
      <c r="V3255" s="14"/>
      <c r="W3255" s="14"/>
      <c r="X3255" s="14"/>
      <c r="Y3255" s="12"/>
      <c r="Z3255" s="12"/>
      <c r="AA3255" s="12"/>
      <c r="AB3255" s="12"/>
      <c r="AC3255" s="12"/>
      <c r="AD3255" s="12"/>
      <c r="AE3255" s="12"/>
      <c r="AF3255" s="12"/>
      <c r="AG3255" s="12"/>
      <c r="AH3255" s="12"/>
      <c r="AI3255" s="12"/>
      <c r="AJ3255" s="12"/>
      <c r="AK3255" s="24"/>
    </row>
    <row r="3256" spans="1:37" x14ac:dyDescent="0.25">
      <c r="A3256" s="2"/>
      <c r="B3256" s="3"/>
      <c r="C3256" s="3"/>
      <c r="D3256" s="3"/>
      <c r="E3256" s="3"/>
      <c r="F3256" s="3"/>
      <c r="G3256" s="3"/>
      <c r="H3256" s="3"/>
      <c r="I3256" s="4"/>
      <c r="J3256" s="5"/>
      <c r="K3256" s="6"/>
      <c r="L3256" s="6"/>
      <c r="M3256" s="6"/>
      <c r="N3256" s="6"/>
      <c r="O3256" s="6"/>
      <c r="P3256" s="7"/>
      <c r="Q3256" s="2"/>
      <c r="R3256" s="3"/>
      <c r="S3256" s="3"/>
      <c r="T3256" s="3"/>
      <c r="U3256" s="3"/>
      <c r="V3256" s="3"/>
      <c r="W3256" s="3"/>
      <c r="X3256" s="4"/>
      <c r="Y3256" s="8">
        <f>ROUND(1036.8,2)</f>
        <v>1036.8</v>
      </c>
      <c r="Z3256" s="9"/>
      <c r="AA3256" s="9"/>
      <c r="AB3256" s="9"/>
      <c r="AC3256" s="9"/>
      <c r="AD3256" s="10"/>
      <c r="AE3256" s="8">
        <f>ROUND(0,2)</f>
        <v>0</v>
      </c>
      <c r="AF3256" s="9"/>
      <c r="AG3256" s="9"/>
      <c r="AH3256" s="9"/>
      <c r="AI3256" s="9"/>
      <c r="AJ3256" s="9"/>
      <c r="AK3256" s="10"/>
    </row>
    <row r="3257" spans="1:37" x14ac:dyDescent="0.25">
      <c r="A3257" s="11"/>
      <c r="B3257" s="12"/>
      <c r="C3257" s="12"/>
      <c r="D3257" s="12"/>
      <c r="E3257" s="12"/>
      <c r="F3257" s="12"/>
      <c r="G3257" s="12"/>
      <c r="H3257" s="12"/>
      <c r="I3257" s="12"/>
      <c r="J3257" s="13"/>
      <c r="K3257" s="13"/>
      <c r="L3257" s="13"/>
      <c r="M3257" s="13"/>
      <c r="N3257" s="13"/>
      <c r="O3257" s="13"/>
      <c r="P3257" s="13"/>
      <c r="Q3257" s="14"/>
      <c r="R3257" s="14"/>
      <c r="S3257" s="14"/>
      <c r="T3257" s="14"/>
      <c r="U3257" s="14"/>
      <c r="V3257" s="14"/>
      <c r="W3257" s="14"/>
      <c r="X3257" s="14"/>
      <c r="Y3257" s="15">
        <f>ROUND(1036.8,2)</f>
        <v>1036.8</v>
      </c>
      <c r="Z3257" s="15"/>
      <c r="AA3257" s="15"/>
      <c r="AB3257" s="15"/>
      <c r="AC3257" s="15"/>
      <c r="AD3257" s="15"/>
      <c r="AE3257" s="15">
        <f>ROUND(0,2)</f>
        <v>0</v>
      </c>
      <c r="AF3257" s="15"/>
      <c r="AG3257" s="15"/>
      <c r="AH3257" s="15"/>
      <c r="AI3257" s="15"/>
      <c r="AJ3257" s="15"/>
      <c r="AK3257" s="16"/>
    </row>
    <row r="3258" spans="1:37" x14ac:dyDescent="0.25">
      <c r="A3258" s="11"/>
      <c r="B3258" s="12"/>
      <c r="C3258" s="12"/>
      <c r="D3258" s="12"/>
      <c r="E3258" s="12"/>
      <c r="F3258" s="12"/>
      <c r="G3258" s="12"/>
      <c r="H3258" s="12"/>
      <c r="I3258" s="12"/>
      <c r="J3258" s="12"/>
      <c r="K3258" s="12"/>
      <c r="L3258" s="12"/>
      <c r="M3258" s="12"/>
      <c r="N3258" s="12"/>
      <c r="O3258" s="12"/>
      <c r="P3258" s="12"/>
      <c r="Q3258" s="14" t="s">
        <v>34</v>
      </c>
      <c r="R3258" s="14"/>
      <c r="S3258" s="14"/>
      <c r="T3258" s="14"/>
      <c r="U3258" s="14"/>
      <c r="V3258" s="14"/>
      <c r="W3258" s="14"/>
      <c r="X3258" s="14"/>
      <c r="Y3258" s="12"/>
      <c r="Z3258" s="12"/>
      <c r="AA3258" s="12"/>
      <c r="AB3258" s="12"/>
      <c r="AC3258" s="12"/>
      <c r="AD3258" s="12"/>
      <c r="AE3258" s="12"/>
      <c r="AF3258" s="12"/>
      <c r="AG3258" s="12"/>
      <c r="AH3258" s="12"/>
      <c r="AI3258" s="12"/>
      <c r="AJ3258" s="12"/>
      <c r="AK3258" s="24"/>
    </row>
    <row r="3259" spans="1:37" x14ac:dyDescent="0.25">
      <c r="A3259" s="2"/>
      <c r="B3259" s="3"/>
      <c r="C3259" s="3"/>
      <c r="D3259" s="3"/>
      <c r="E3259" s="3"/>
      <c r="F3259" s="3"/>
      <c r="G3259" s="3"/>
      <c r="H3259" s="3"/>
      <c r="I3259" s="4"/>
      <c r="J3259" s="5"/>
      <c r="K3259" s="6"/>
      <c r="L3259" s="6"/>
      <c r="M3259" s="6"/>
      <c r="N3259" s="6"/>
      <c r="O3259" s="6"/>
      <c r="P3259" s="7"/>
      <c r="Q3259" s="2"/>
      <c r="R3259" s="3"/>
      <c r="S3259" s="3"/>
      <c r="T3259" s="3"/>
      <c r="U3259" s="3"/>
      <c r="V3259" s="3"/>
      <c r="W3259" s="3"/>
      <c r="X3259" s="4"/>
      <c r="Y3259" s="8">
        <f>ROUND(980,2)</f>
        <v>980</v>
      </c>
      <c r="Z3259" s="9"/>
      <c r="AA3259" s="9"/>
      <c r="AB3259" s="9"/>
      <c r="AC3259" s="9"/>
      <c r="AD3259" s="10"/>
      <c r="AE3259" s="8">
        <f>ROUND(0,2)</f>
        <v>0</v>
      </c>
      <c r="AF3259" s="9"/>
      <c r="AG3259" s="9"/>
      <c r="AH3259" s="9"/>
      <c r="AI3259" s="9"/>
      <c r="AJ3259" s="9"/>
      <c r="AK3259" s="10"/>
    </row>
    <row r="3260" spans="1:37" x14ac:dyDescent="0.25">
      <c r="A3260" s="11"/>
      <c r="B3260" s="12"/>
      <c r="C3260" s="12"/>
      <c r="D3260" s="12"/>
      <c r="E3260" s="12"/>
      <c r="F3260" s="12"/>
      <c r="G3260" s="12"/>
      <c r="H3260" s="12"/>
      <c r="I3260" s="12"/>
      <c r="J3260" s="13"/>
      <c r="K3260" s="13"/>
      <c r="L3260" s="13"/>
      <c r="M3260" s="13"/>
      <c r="N3260" s="13"/>
      <c r="O3260" s="13"/>
      <c r="P3260" s="13"/>
      <c r="Q3260" s="14"/>
      <c r="R3260" s="14"/>
      <c r="S3260" s="14"/>
      <c r="T3260" s="14"/>
      <c r="U3260" s="14"/>
      <c r="V3260" s="14"/>
      <c r="W3260" s="14"/>
      <c r="X3260" s="14"/>
      <c r="Y3260" s="15">
        <f>ROUND(980,2)</f>
        <v>980</v>
      </c>
      <c r="Z3260" s="15"/>
      <c r="AA3260" s="15"/>
      <c r="AB3260" s="15"/>
      <c r="AC3260" s="15"/>
      <c r="AD3260" s="15"/>
      <c r="AE3260" s="15">
        <f>ROUND(0,2)</f>
        <v>0</v>
      </c>
      <c r="AF3260" s="15"/>
      <c r="AG3260" s="15"/>
      <c r="AH3260" s="15"/>
      <c r="AI3260" s="15"/>
      <c r="AJ3260" s="15"/>
      <c r="AK3260" s="16"/>
    </row>
    <row r="3261" spans="1:37" x14ac:dyDescent="0.25">
      <c r="A3261" s="11"/>
      <c r="B3261" s="12"/>
      <c r="C3261" s="12"/>
      <c r="D3261" s="12"/>
      <c r="E3261" s="12"/>
      <c r="F3261" s="12"/>
      <c r="G3261" s="12"/>
      <c r="H3261" s="12"/>
      <c r="I3261" s="12"/>
      <c r="J3261" s="12"/>
      <c r="K3261" s="12"/>
      <c r="L3261" s="12"/>
      <c r="M3261" s="12"/>
      <c r="N3261" s="12"/>
      <c r="O3261" s="12"/>
      <c r="P3261" s="12"/>
      <c r="Q3261" s="14" t="s">
        <v>35</v>
      </c>
      <c r="R3261" s="14"/>
      <c r="S3261" s="14"/>
      <c r="T3261" s="14"/>
      <c r="U3261" s="14"/>
      <c r="V3261" s="14"/>
      <c r="W3261" s="14"/>
      <c r="X3261" s="14"/>
      <c r="Y3261" s="12"/>
      <c r="Z3261" s="12"/>
      <c r="AA3261" s="12"/>
      <c r="AB3261" s="12"/>
      <c r="AC3261" s="12"/>
      <c r="AD3261" s="12"/>
      <c r="AE3261" s="12"/>
      <c r="AF3261" s="12"/>
      <c r="AG3261" s="12"/>
      <c r="AH3261" s="12"/>
      <c r="AI3261" s="12"/>
      <c r="AJ3261" s="12"/>
      <c r="AK3261" s="24"/>
    </row>
    <row r="3262" spans="1:37" x14ac:dyDescent="0.25">
      <c r="A3262" s="2"/>
      <c r="B3262" s="3"/>
      <c r="C3262" s="3"/>
      <c r="D3262" s="3"/>
      <c r="E3262" s="3"/>
      <c r="F3262" s="3"/>
      <c r="G3262" s="3"/>
      <c r="H3262" s="3"/>
      <c r="I3262" s="4"/>
      <c r="J3262" s="5"/>
      <c r="K3262" s="6"/>
      <c r="L3262" s="6"/>
      <c r="M3262" s="6"/>
      <c r="N3262" s="6"/>
      <c r="O3262" s="6"/>
      <c r="P3262" s="7"/>
      <c r="Q3262" s="2"/>
      <c r="R3262" s="3"/>
      <c r="S3262" s="3"/>
      <c r="T3262" s="3"/>
      <c r="U3262" s="3"/>
      <c r="V3262" s="3"/>
      <c r="W3262" s="3"/>
      <c r="X3262" s="4"/>
      <c r="Y3262" s="8">
        <f>ROUND(951.6,2)</f>
        <v>951.6</v>
      </c>
      <c r="Z3262" s="9"/>
      <c r="AA3262" s="9"/>
      <c r="AB3262" s="9"/>
      <c r="AC3262" s="9"/>
      <c r="AD3262" s="10"/>
      <c r="AE3262" s="8">
        <f>ROUND(0,2)</f>
        <v>0</v>
      </c>
      <c r="AF3262" s="9"/>
      <c r="AG3262" s="9"/>
      <c r="AH3262" s="9"/>
      <c r="AI3262" s="9"/>
      <c r="AJ3262" s="9"/>
      <c r="AK3262" s="10"/>
    </row>
    <row r="3263" spans="1:37" x14ac:dyDescent="0.25">
      <c r="A3263" s="11"/>
      <c r="B3263" s="12"/>
      <c r="C3263" s="12"/>
      <c r="D3263" s="12"/>
      <c r="E3263" s="12"/>
      <c r="F3263" s="12"/>
      <c r="G3263" s="12"/>
      <c r="H3263" s="12"/>
      <c r="I3263" s="12"/>
      <c r="J3263" s="13"/>
      <c r="K3263" s="13"/>
      <c r="L3263" s="13"/>
      <c r="M3263" s="13"/>
      <c r="N3263" s="13"/>
      <c r="O3263" s="13"/>
      <c r="P3263" s="13"/>
      <c r="Q3263" s="14"/>
      <c r="R3263" s="14"/>
      <c r="S3263" s="14"/>
      <c r="T3263" s="14"/>
      <c r="U3263" s="14"/>
      <c r="V3263" s="14"/>
      <c r="W3263" s="14"/>
      <c r="X3263" s="14"/>
      <c r="Y3263" s="15">
        <f>ROUND(951.6,2)</f>
        <v>951.6</v>
      </c>
      <c r="Z3263" s="15"/>
      <c r="AA3263" s="15"/>
      <c r="AB3263" s="15"/>
      <c r="AC3263" s="15"/>
      <c r="AD3263" s="15"/>
      <c r="AE3263" s="15">
        <f>ROUND(0,2)</f>
        <v>0</v>
      </c>
      <c r="AF3263" s="15"/>
      <c r="AG3263" s="15"/>
      <c r="AH3263" s="15"/>
      <c r="AI3263" s="15"/>
      <c r="AJ3263" s="15"/>
      <c r="AK3263" s="16"/>
    </row>
    <row r="3264" spans="1:37" x14ac:dyDescent="0.25">
      <c r="A3264" s="11"/>
      <c r="B3264" s="12"/>
      <c r="C3264" s="12"/>
      <c r="D3264" s="12"/>
      <c r="E3264" s="12"/>
      <c r="F3264" s="12"/>
      <c r="G3264" s="12"/>
      <c r="H3264" s="12"/>
      <c r="I3264" s="12"/>
      <c r="J3264" s="12"/>
      <c r="K3264" s="12"/>
      <c r="L3264" s="12"/>
      <c r="M3264" s="12"/>
      <c r="N3264" s="12"/>
      <c r="O3264" s="12"/>
      <c r="P3264" s="12"/>
      <c r="Q3264" s="14" t="s">
        <v>37</v>
      </c>
      <c r="R3264" s="14"/>
      <c r="S3264" s="14"/>
      <c r="T3264" s="14"/>
      <c r="U3264" s="14"/>
      <c r="V3264" s="14"/>
      <c r="W3264" s="14"/>
      <c r="X3264" s="14"/>
      <c r="Y3264" s="12"/>
      <c r="Z3264" s="12"/>
      <c r="AA3264" s="12"/>
      <c r="AB3264" s="12"/>
      <c r="AC3264" s="12"/>
      <c r="AD3264" s="12"/>
      <c r="AE3264" s="12"/>
      <c r="AF3264" s="12"/>
      <c r="AG3264" s="12"/>
      <c r="AH3264" s="12"/>
      <c r="AI3264" s="12"/>
      <c r="AJ3264" s="12"/>
      <c r="AK3264" s="24"/>
    </row>
    <row r="3265" spans="1:37" x14ac:dyDescent="0.25">
      <c r="A3265" s="2"/>
      <c r="B3265" s="3"/>
      <c r="C3265" s="3"/>
      <c r="D3265" s="3"/>
      <c r="E3265" s="3"/>
      <c r="F3265" s="3"/>
      <c r="G3265" s="3"/>
      <c r="H3265" s="3"/>
      <c r="I3265" s="4"/>
      <c r="J3265" s="5"/>
      <c r="K3265" s="6"/>
      <c r="L3265" s="6"/>
      <c r="M3265" s="6"/>
      <c r="N3265" s="6"/>
      <c r="O3265" s="6"/>
      <c r="P3265" s="7"/>
      <c r="Q3265" s="2"/>
      <c r="R3265" s="3"/>
      <c r="S3265" s="3"/>
      <c r="T3265" s="3"/>
      <c r="U3265" s="3"/>
      <c r="V3265" s="3"/>
      <c r="W3265" s="3"/>
      <c r="X3265" s="4"/>
      <c r="Y3265" s="8">
        <f>ROUND(951.6,2)</f>
        <v>951.6</v>
      </c>
      <c r="Z3265" s="9"/>
      <c r="AA3265" s="9"/>
      <c r="AB3265" s="9"/>
      <c r="AC3265" s="9"/>
      <c r="AD3265" s="10"/>
      <c r="AE3265" s="8">
        <f>ROUND(0,2)</f>
        <v>0</v>
      </c>
      <c r="AF3265" s="9"/>
      <c r="AG3265" s="9"/>
      <c r="AH3265" s="9"/>
      <c r="AI3265" s="9"/>
      <c r="AJ3265" s="9"/>
      <c r="AK3265" s="10"/>
    </row>
    <row r="3266" spans="1:37" x14ac:dyDescent="0.25">
      <c r="A3266" s="11"/>
      <c r="B3266" s="12"/>
      <c r="C3266" s="12"/>
      <c r="D3266" s="12"/>
      <c r="E3266" s="12"/>
      <c r="F3266" s="12"/>
      <c r="G3266" s="12"/>
      <c r="H3266" s="12"/>
      <c r="I3266" s="12"/>
      <c r="J3266" s="13"/>
      <c r="K3266" s="13"/>
      <c r="L3266" s="13"/>
      <c r="M3266" s="13"/>
      <c r="N3266" s="13"/>
      <c r="O3266" s="13"/>
      <c r="P3266" s="13"/>
      <c r="Q3266" s="14"/>
      <c r="R3266" s="14"/>
      <c r="S3266" s="14"/>
      <c r="T3266" s="14"/>
      <c r="U3266" s="14"/>
      <c r="V3266" s="14"/>
      <c r="W3266" s="14"/>
      <c r="X3266" s="14"/>
      <c r="Y3266" s="15">
        <f>ROUND(951.6,2)</f>
        <v>951.6</v>
      </c>
      <c r="Z3266" s="15"/>
      <c r="AA3266" s="15"/>
      <c r="AB3266" s="15"/>
      <c r="AC3266" s="15"/>
      <c r="AD3266" s="15"/>
      <c r="AE3266" s="15">
        <f>ROUND(0,2)</f>
        <v>0</v>
      </c>
      <c r="AF3266" s="15"/>
      <c r="AG3266" s="15"/>
      <c r="AH3266" s="15"/>
      <c r="AI3266" s="15"/>
      <c r="AJ3266" s="15"/>
      <c r="AK3266" s="16"/>
    </row>
    <row r="3267" spans="1:37" x14ac:dyDescent="0.25">
      <c r="A3267" s="11"/>
      <c r="B3267" s="12"/>
      <c r="C3267" s="12"/>
      <c r="D3267" s="12"/>
      <c r="E3267" s="12"/>
      <c r="F3267" s="12"/>
      <c r="G3267" s="12"/>
      <c r="H3267" s="12"/>
      <c r="I3267" s="12"/>
      <c r="J3267" s="12"/>
      <c r="K3267" s="12"/>
      <c r="L3267" s="12"/>
      <c r="M3267" s="12"/>
      <c r="N3267" s="12"/>
      <c r="O3267" s="12"/>
      <c r="P3267" s="12"/>
      <c r="Q3267" s="14" t="s">
        <v>38</v>
      </c>
      <c r="R3267" s="14"/>
      <c r="S3267" s="14"/>
      <c r="T3267" s="14"/>
      <c r="U3267" s="14"/>
      <c r="V3267" s="14"/>
      <c r="W3267" s="14"/>
      <c r="X3267" s="14"/>
      <c r="Y3267" s="12"/>
      <c r="Z3267" s="12"/>
      <c r="AA3267" s="12"/>
      <c r="AB3267" s="12"/>
      <c r="AC3267" s="12"/>
      <c r="AD3267" s="12"/>
      <c r="AE3267" s="12"/>
      <c r="AF3267" s="12"/>
      <c r="AG3267" s="12"/>
      <c r="AH3267" s="12"/>
      <c r="AI3267" s="12"/>
      <c r="AJ3267" s="12"/>
      <c r="AK3267" s="24"/>
    </row>
    <row r="3268" spans="1:37" x14ac:dyDescent="0.25">
      <c r="A3268" s="2"/>
      <c r="B3268" s="3"/>
      <c r="C3268" s="3"/>
      <c r="D3268" s="3"/>
      <c r="E3268" s="3"/>
      <c r="F3268" s="3"/>
      <c r="G3268" s="3"/>
      <c r="H3268" s="3"/>
      <c r="I3268" s="4"/>
      <c r="J3268" s="5"/>
      <c r="K3268" s="6"/>
      <c r="L3268" s="6"/>
      <c r="M3268" s="6"/>
      <c r="N3268" s="6"/>
      <c r="O3268" s="6"/>
      <c r="P3268" s="7"/>
      <c r="Q3268" s="2"/>
      <c r="R3268" s="3"/>
      <c r="S3268" s="3"/>
      <c r="T3268" s="3"/>
      <c r="U3268" s="3"/>
      <c r="V3268" s="3"/>
      <c r="W3268" s="3"/>
      <c r="X3268" s="4"/>
      <c r="Y3268" s="8">
        <f>ROUND(980,2)</f>
        <v>980</v>
      </c>
      <c r="Z3268" s="9"/>
      <c r="AA3268" s="9"/>
      <c r="AB3268" s="9"/>
      <c r="AC3268" s="9"/>
      <c r="AD3268" s="10"/>
      <c r="AE3268" s="8">
        <f>ROUND(0,2)</f>
        <v>0</v>
      </c>
      <c r="AF3268" s="9"/>
      <c r="AG3268" s="9"/>
      <c r="AH3268" s="9"/>
      <c r="AI3268" s="9"/>
      <c r="AJ3268" s="9"/>
      <c r="AK3268" s="10"/>
    </row>
    <row r="3269" spans="1:37" x14ac:dyDescent="0.25">
      <c r="A3269" s="11"/>
      <c r="B3269" s="12"/>
      <c r="C3269" s="12"/>
      <c r="D3269" s="12"/>
      <c r="E3269" s="12"/>
      <c r="F3269" s="12"/>
      <c r="G3269" s="12"/>
      <c r="H3269" s="12"/>
      <c r="I3269" s="12"/>
      <c r="J3269" s="13"/>
      <c r="K3269" s="13"/>
      <c r="L3269" s="13"/>
      <c r="M3269" s="13"/>
      <c r="N3269" s="13"/>
      <c r="O3269" s="13"/>
      <c r="P3269" s="13"/>
      <c r="Q3269" s="14"/>
      <c r="R3269" s="14"/>
      <c r="S3269" s="14"/>
      <c r="T3269" s="14"/>
      <c r="U3269" s="14"/>
      <c r="V3269" s="14"/>
      <c r="W3269" s="14"/>
      <c r="X3269" s="14"/>
      <c r="Y3269" s="15">
        <f>ROUND(980,2)</f>
        <v>980</v>
      </c>
      <c r="Z3269" s="15"/>
      <c r="AA3269" s="15"/>
      <c r="AB3269" s="15"/>
      <c r="AC3269" s="15"/>
      <c r="AD3269" s="15"/>
      <c r="AE3269" s="15">
        <f>ROUND(0,2)</f>
        <v>0</v>
      </c>
      <c r="AF3269" s="15"/>
      <c r="AG3269" s="15"/>
      <c r="AH3269" s="15"/>
      <c r="AI3269" s="15"/>
      <c r="AJ3269" s="15"/>
      <c r="AK3269" s="16"/>
    </row>
    <row r="3270" spans="1:37" x14ac:dyDescent="0.25">
      <c r="A3270" s="11"/>
      <c r="B3270" s="12"/>
      <c r="C3270" s="12"/>
      <c r="D3270" s="12"/>
      <c r="E3270" s="12"/>
      <c r="F3270" s="12"/>
      <c r="G3270" s="12"/>
      <c r="H3270" s="12"/>
      <c r="I3270" s="12"/>
      <c r="J3270" s="12"/>
      <c r="K3270" s="12"/>
      <c r="L3270" s="12"/>
      <c r="M3270" s="12"/>
      <c r="N3270" s="12"/>
      <c r="O3270" s="12"/>
      <c r="P3270" s="12"/>
      <c r="Q3270" s="14" t="s">
        <v>40</v>
      </c>
      <c r="R3270" s="14"/>
      <c r="S3270" s="14"/>
      <c r="T3270" s="14"/>
      <c r="U3270" s="14"/>
      <c r="V3270" s="14"/>
      <c r="W3270" s="14"/>
      <c r="X3270" s="14"/>
      <c r="Y3270" s="12"/>
      <c r="Z3270" s="12"/>
      <c r="AA3270" s="12"/>
      <c r="AB3270" s="12"/>
      <c r="AC3270" s="12"/>
      <c r="AD3270" s="12"/>
      <c r="AE3270" s="12"/>
      <c r="AF3270" s="12"/>
      <c r="AG3270" s="12"/>
      <c r="AH3270" s="12"/>
      <c r="AI3270" s="12"/>
      <c r="AJ3270" s="12"/>
      <c r="AK3270" s="24"/>
    </row>
    <row r="3271" spans="1:37" x14ac:dyDescent="0.25">
      <c r="A3271" s="2"/>
      <c r="B3271" s="3"/>
      <c r="C3271" s="3"/>
      <c r="D3271" s="3"/>
      <c r="E3271" s="3"/>
      <c r="F3271" s="3"/>
      <c r="G3271" s="3"/>
      <c r="H3271" s="3"/>
      <c r="I3271" s="4"/>
      <c r="J3271" s="5"/>
      <c r="K3271" s="6"/>
      <c r="L3271" s="6"/>
      <c r="M3271" s="6"/>
      <c r="N3271" s="6"/>
      <c r="O3271" s="6"/>
      <c r="P3271" s="7"/>
      <c r="Q3271" s="2"/>
      <c r="R3271" s="3"/>
      <c r="S3271" s="3"/>
      <c r="T3271" s="3"/>
      <c r="U3271" s="3"/>
      <c r="V3271" s="3"/>
      <c r="W3271" s="3"/>
      <c r="X3271" s="4"/>
      <c r="Y3271" s="8">
        <f>ROUND(980,2)</f>
        <v>980</v>
      </c>
      <c r="Z3271" s="9"/>
      <c r="AA3271" s="9"/>
      <c r="AB3271" s="9"/>
      <c r="AC3271" s="9"/>
      <c r="AD3271" s="10"/>
      <c r="AE3271" s="8">
        <f>ROUND(0,2)</f>
        <v>0</v>
      </c>
      <c r="AF3271" s="9"/>
      <c r="AG3271" s="9"/>
      <c r="AH3271" s="9"/>
      <c r="AI3271" s="9"/>
      <c r="AJ3271" s="9"/>
      <c r="AK3271" s="10"/>
    </row>
    <row r="3272" spans="1:37" x14ac:dyDescent="0.25">
      <c r="A3272" s="11"/>
      <c r="B3272" s="12"/>
      <c r="C3272" s="12"/>
      <c r="D3272" s="12"/>
      <c r="E3272" s="12"/>
      <c r="F3272" s="12"/>
      <c r="G3272" s="12"/>
      <c r="H3272" s="12"/>
      <c r="I3272" s="12"/>
      <c r="J3272" s="13"/>
      <c r="K3272" s="13"/>
      <c r="L3272" s="13"/>
      <c r="M3272" s="13"/>
      <c r="N3272" s="13"/>
      <c r="O3272" s="13"/>
      <c r="P3272" s="13"/>
      <c r="Q3272" s="14"/>
      <c r="R3272" s="14"/>
      <c r="S3272" s="14"/>
      <c r="T3272" s="14"/>
      <c r="U3272" s="14"/>
      <c r="V3272" s="14"/>
      <c r="W3272" s="14"/>
      <c r="X3272" s="14"/>
      <c r="Y3272" s="15">
        <f>ROUND(980,2)</f>
        <v>980</v>
      </c>
      <c r="Z3272" s="15"/>
      <c r="AA3272" s="15"/>
      <c r="AB3272" s="15"/>
      <c r="AC3272" s="15"/>
      <c r="AD3272" s="15"/>
      <c r="AE3272" s="15">
        <f>ROUND(0,2)</f>
        <v>0</v>
      </c>
      <c r="AF3272" s="15"/>
      <c r="AG3272" s="15"/>
      <c r="AH3272" s="15"/>
      <c r="AI3272" s="15"/>
      <c r="AJ3272" s="15"/>
      <c r="AK3272" s="16"/>
    </row>
    <row r="3273" spans="1:37" x14ac:dyDescent="0.25">
      <c r="A3273" s="11"/>
      <c r="B3273" s="12"/>
      <c r="C3273" s="12"/>
      <c r="D3273" s="12"/>
      <c r="E3273" s="12"/>
      <c r="F3273" s="12"/>
      <c r="G3273" s="12"/>
      <c r="H3273" s="12"/>
      <c r="I3273" s="12"/>
      <c r="J3273" s="12"/>
      <c r="K3273" s="12"/>
      <c r="L3273" s="12"/>
      <c r="M3273" s="12"/>
      <c r="N3273" s="12"/>
      <c r="O3273" s="12"/>
      <c r="P3273" s="12"/>
      <c r="Q3273" s="14" t="s">
        <v>41</v>
      </c>
      <c r="R3273" s="14"/>
      <c r="S3273" s="14"/>
      <c r="T3273" s="14"/>
      <c r="U3273" s="14"/>
      <c r="V3273" s="14"/>
      <c r="W3273" s="14"/>
      <c r="X3273" s="14"/>
      <c r="Y3273" s="12"/>
      <c r="Z3273" s="12"/>
      <c r="AA3273" s="12"/>
      <c r="AB3273" s="12"/>
      <c r="AC3273" s="12"/>
      <c r="AD3273" s="12"/>
      <c r="AE3273" s="12"/>
      <c r="AF3273" s="12"/>
      <c r="AG3273" s="12"/>
      <c r="AH3273" s="12"/>
      <c r="AI3273" s="12"/>
      <c r="AJ3273" s="12"/>
      <c r="AK3273" s="24"/>
    </row>
    <row r="3274" spans="1:37" x14ac:dyDescent="0.25">
      <c r="A3274" s="2"/>
      <c r="B3274" s="3"/>
      <c r="C3274" s="3"/>
      <c r="D3274" s="3"/>
      <c r="E3274" s="3"/>
      <c r="F3274" s="3"/>
      <c r="G3274" s="3"/>
      <c r="H3274" s="3"/>
      <c r="I3274" s="4"/>
      <c r="J3274" s="5"/>
      <c r="K3274" s="6"/>
      <c r="L3274" s="6"/>
      <c r="M3274" s="6"/>
      <c r="N3274" s="6"/>
      <c r="O3274" s="6"/>
      <c r="P3274" s="7"/>
      <c r="Q3274" s="2"/>
      <c r="R3274" s="3"/>
      <c r="S3274" s="3"/>
      <c r="T3274" s="3"/>
      <c r="U3274" s="3"/>
      <c r="V3274" s="3"/>
      <c r="W3274" s="3"/>
      <c r="X3274" s="4"/>
      <c r="Y3274" s="8">
        <f>ROUND(980,2)</f>
        <v>980</v>
      </c>
      <c r="Z3274" s="9"/>
      <c r="AA3274" s="9"/>
      <c r="AB3274" s="9"/>
      <c r="AC3274" s="9"/>
      <c r="AD3274" s="10"/>
      <c r="AE3274" s="8">
        <f>ROUND(0,2)</f>
        <v>0</v>
      </c>
      <c r="AF3274" s="9"/>
      <c r="AG3274" s="9"/>
      <c r="AH3274" s="9"/>
      <c r="AI3274" s="9"/>
      <c r="AJ3274" s="9"/>
      <c r="AK3274" s="10"/>
    </row>
    <row r="3275" spans="1:37" x14ac:dyDescent="0.25">
      <c r="A3275" s="11"/>
      <c r="B3275" s="12"/>
      <c r="C3275" s="12"/>
      <c r="D3275" s="12"/>
      <c r="E3275" s="12"/>
      <c r="F3275" s="12"/>
      <c r="G3275" s="12"/>
      <c r="H3275" s="12"/>
      <c r="I3275" s="12"/>
      <c r="J3275" s="13"/>
      <c r="K3275" s="13"/>
      <c r="L3275" s="13"/>
      <c r="M3275" s="13"/>
      <c r="N3275" s="13"/>
      <c r="O3275" s="13"/>
      <c r="P3275" s="13"/>
      <c r="Q3275" s="14"/>
      <c r="R3275" s="14"/>
      <c r="S3275" s="14"/>
      <c r="T3275" s="14"/>
      <c r="U3275" s="14"/>
      <c r="V3275" s="14"/>
      <c r="W3275" s="14"/>
      <c r="X3275" s="14"/>
      <c r="Y3275" s="15">
        <f>ROUND(980,2)</f>
        <v>980</v>
      </c>
      <c r="Z3275" s="15"/>
      <c r="AA3275" s="15"/>
      <c r="AB3275" s="15"/>
      <c r="AC3275" s="15"/>
      <c r="AD3275" s="15"/>
      <c r="AE3275" s="15">
        <f>ROUND(0,2)</f>
        <v>0</v>
      </c>
      <c r="AF3275" s="15"/>
      <c r="AG3275" s="15"/>
      <c r="AH3275" s="15"/>
      <c r="AI3275" s="15"/>
      <c r="AJ3275" s="15"/>
      <c r="AK3275" s="16"/>
    </row>
    <row r="3276" spans="1:37" x14ac:dyDescent="0.25">
      <c r="A3276" s="11"/>
      <c r="B3276" s="12"/>
      <c r="C3276" s="12"/>
      <c r="D3276" s="12"/>
      <c r="E3276" s="12"/>
      <c r="F3276" s="12"/>
      <c r="G3276" s="12"/>
      <c r="H3276" s="12"/>
      <c r="I3276" s="12"/>
      <c r="J3276" s="12"/>
      <c r="K3276" s="12"/>
      <c r="L3276" s="12"/>
      <c r="M3276" s="12"/>
      <c r="N3276" s="12"/>
      <c r="O3276" s="12"/>
      <c r="P3276" s="12"/>
      <c r="Q3276" s="14" t="s">
        <v>42</v>
      </c>
      <c r="R3276" s="14"/>
      <c r="S3276" s="14"/>
      <c r="T3276" s="14"/>
      <c r="U3276" s="14"/>
      <c r="V3276" s="14"/>
      <c r="W3276" s="14"/>
      <c r="X3276" s="14"/>
      <c r="Y3276" s="12"/>
      <c r="Z3276" s="12"/>
      <c r="AA3276" s="12"/>
      <c r="AB3276" s="12"/>
      <c r="AC3276" s="12"/>
      <c r="AD3276" s="12"/>
      <c r="AE3276" s="12"/>
      <c r="AF3276" s="12"/>
      <c r="AG3276" s="12"/>
      <c r="AH3276" s="12"/>
      <c r="AI3276" s="12"/>
      <c r="AJ3276" s="12"/>
      <c r="AK3276" s="24"/>
    </row>
    <row r="3277" spans="1:37" x14ac:dyDescent="0.25">
      <c r="A3277" s="2"/>
      <c r="B3277" s="3"/>
      <c r="C3277" s="3"/>
      <c r="D3277" s="3"/>
      <c r="E3277" s="3"/>
      <c r="F3277" s="3"/>
      <c r="G3277" s="3"/>
      <c r="H3277" s="3"/>
      <c r="I3277" s="4"/>
      <c r="J3277" s="5"/>
      <c r="K3277" s="6"/>
      <c r="L3277" s="6"/>
      <c r="M3277" s="6"/>
      <c r="N3277" s="6"/>
      <c r="O3277" s="6"/>
      <c r="P3277" s="7"/>
      <c r="Q3277" s="2"/>
      <c r="R3277" s="3"/>
      <c r="S3277" s="3"/>
      <c r="T3277" s="3"/>
      <c r="U3277" s="3"/>
      <c r="V3277" s="3"/>
      <c r="W3277" s="3"/>
      <c r="X3277" s="4"/>
      <c r="Y3277" s="8">
        <f>ROUND(980,2)</f>
        <v>980</v>
      </c>
      <c r="Z3277" s="9"/>
      <c r="AA3277" s="9"/>
      <c r="AB3277" s="9"/>
      <c r="AC3277" s="9"/>
      <c r="AD3277" s="10"/>
      <c r="AE3277" s="8">
        <f>ROUND(0,2)</f>
        <v>0</v>
      </c>
      <c r="AF3277" s="9"/>
      <c r="AG3277" s="9"/>
      <c r="AH3277" s="9"/>
      <c r="AI3277" s="9"/>
      <c r="AJ3277" s="9"/>
      <c r="AK3277" s="10"/>
    </row>
    <row r="3278" spans="1:37" x14ac:dyDescent="0.25">
      <c r="A3278" s="11"/>
      <c r="B3278" s="12"/>
      <c r="C3278" s="12"/>
      <c r="D3278" s="12"/>
      <c r="E3278" s="12"/>
      <c r="F3278" s="12"/>
      <c r="G3278" s="12"/>
      <c r="H3278" s="12"/>
      <c r="I3278" s="12"/>
      <c r="J3278" s="13"/>
      <c r="K3278" s="13"/>
      <c r="L3278" s="13"/>
      <c r="M3278" s="13"/>
      <c r="N3278" s="13"/>
      <c r="O3278" s="13"/>
      <c r="P3278" s="13"/>
      <c r="Q3278" s="14"/>
      <c r="R3278" s="14"/>
      <c r="S3278" s="14"/>
      <c r="T3278" s="14"/>
      <c r="U3278" s="14"/>
      <c r="V3278" s="14"/>
      <c r="W3278" s="14"/>
      <c r="X3278" s="14"/>
      <c r="Y3278" s="15">
        <f>ROUND(980,2)</f>
        <v>980</v>
      </c>
      <c r="Z3278" s="15"/>
      <c r="AA3278" s="15"/>
      <c r="AB3278" s="15"/>
      <c r="AC3278" s="15"/>
      <c r="AD3278" s="15"/>
      <c r="AE3278" s="15">
        <f>ROUND(0,2)</f>
        <v>0</v>
      </c>
      <c r="AF3278" s="15"/>
      <c r="AG3278" s="15"/>
      <c r="AH3278" s="15"/>
      <c r="AI3278" s="15"/>
      <c r="AJ3278" s="15"/>
      <c r="AK3278" s="16"/>
    </row>
    <row r="3279" spans="1:37" x14ac:dyDescent="0.25">
      <c r="A3279" s="11"/>
      <c r="B3279" s="12"/>
      <c r="C3279" s="12"/>
      <c r="D3279" s="12"/>
      <c r="E3279" s="12"/>
      <c r="F3279" s="12"/>
      <c r="G3279" s="12"/>
      <c r="H3279" s="12"/>
      <c r="I3279" s="12"/>
      <c r="J3279" s="12"/>
      <c r="K3279" s="12"/>
      <c r="L3279" s="12"/>
      <c r="M3279" s="12"/>
      <c r="N3279" s="12"/>
      <c r="O3279" s="12"/>
      <c r="P3279" s="12"/>
      <c r="Q3279" s="14" t="s">
        <v>43</v>
      </c>
      <c r="R3279" s="14"/>
      <c r="S3279" s="14"/>
      <c r="T3279" s="14"/>
      <c r="U3279" s="14"/>
      <c r="V3279" s="14"/>
      <c r="W3279" s="14"/>
      <c r="X3279" s="14"/>
      <c r="Y3279" s="12"/>
      <c r="Z3279" s="12"/>
      <c r="AA3279" s="12"/>
      <c r="AB3279" s="12"/>
      <c r="AC3279" s="12"/>
      <c r="AD3279" s="12"/>
      <c r="AE3279" s="12"/>
      <c r="AF3279" s="12"/>
      <c r="AG3279" s="12"/>
      <c r="AH3279" s="12"/>
      <c r="AI3279" s="12"/>
      <c r="AJ3279" s="12"/>
      <c r="AK3279" s="24"/>
    </row>
    <row r="3280" spans="1:37" x14ac:dyDescent="0.25">
      <c r="A3280" s="2"/>
      <c r="B3280" s="3"/>
      <c r="C3280" s="3"/>
      <c r="D3280" s="3"/>
      <c r="E3280" s="3"/>
      <c r="F3280" s="3"/>
      <c r="G3280" s="3"/>
      <c r="H3280" s="3"/>
      <c r="I3280" s="4"/>
      <c r="J3280" s="5"/>
      <c r="K3280" s="6"/>
      <c r="L3280" s="6"/>
      <c r="M3280" s="6"/>
      <c r="N3280" s="6"/>
      <c r="O3280" s="6"/>
      <c r="P3280" s="7"/>
      <c r="Q3280" s="2"/>
      <c r="R3280" s="3"/>
      <c r="S3280" s="3"/>
      <c r="T3280" s="3"/>
      <c r="U3280" s="3"/>
      <c r="V3280" s="3"/>
      <c r="W3280" s="3"/>
      <c r="X3280" s="4"/>
      <c r="Y3280" s="8">
        <f>ROUND(959.2,2)</f>
        <v>959.2</v>
      </c>
      <c r="Z3280" s="9"/>
      <c r="AA3280" s="9"/>
      <c r="AB3280" s="9"/>
      <c r="AC3280" s="9"/>
      <c r="AD3280" s="10"/>
      <c r="AE3280" s="8">
        <f>ROUND(0,2)</f>
        <v>0</v>
      </c>
      <c r="AF3280" s="9"/>
      <c r="AG3280" s="9"/>
      <c r="AH3280" s="9"/>
      <c r="AI3280" s="9"/>
      <c r="AJ3280" s="9"/>
      <c r="AK3280" s="10"/>
    </row>
    <row r="3281" spans="1:37" x14ac:dyDescent="0.25">
      <c r="A3281" s="11"/>
      <c r="B3281" s="12"/>
      <c r="C3281" s="12"/>
      <c r="D3281" s="12"/>
      <c r="E3281" s="12"/>
      <c r="F3281" s="12"/>
      <c r="G3281" s="12"/>
      <c r="H3281" s="12"/>
      <c r="I3281" s="12"/>
      <c r="J3281" s="13"/>
      <c r="K3281" s="13"/>
      <c r="L3281" s="13"/>
      <c r="M3281" s="13"/>
      <c r="N3281" s="13"/>
      <c r="O3281" s="13"/>
      <c r="P3281" s="13"/>
      <c r="Q3281" s="14"/>
      <c r="R3281" s="14"/>
      <c r="S3281" s="14"/>
      <c r="T3281" s="14"/>
      <c r="U3281" s="14"/>
      <c r="V3281" s="14"/>
      <c r="W3281" s="14"/>
      <c r="X3281" s="14"/>
      <c r="Y3281" s="15">
        <f>ROUND(959.2,2)</f>
        <v>959.2</v>
      </c>
      <c r="Z3281" s="15"/>
      <c r="AA3281" s="15"/>
      <c r="AB3281" s="15"/>
      <c r="AC3281" s="15"/>
      <c r="AD3281" s="15"/>
      <c r="AE3281" s="15">
        <f>ROUND(0,2)</f>
        <v>0</v>
      </c>
      <c r="AF3281" s="15"/>
      <c r="AG3281" s="15"/>
      <c r="AH3281" s="15"/>
      <c r="AI3281" s="15"/>
      <c r="AJ3281" s="15"/>
      <c r="AK3281" s="16"/>
    </row>
    <row r="3282" spans="1:37" x14ac:dyDescent="0.25">
      <c r="A3282" s="11"/>
      <c r="B3282" s="12"/>
      <c r="C3282" s="12"/>
      <c r="D3282" s="12"/>
      <c r="E3282" s="12"/>
      <c r="F3282" s="12"/>
      <c r="G3282" s="12"/>
      <c r="H3282" s="12"/>
      <c r="I3282" s="12"/>
      <c r="J3282" s="12"/>
      <c r="K3282" s="12"/>
      <c r="L3282" s="12"/>
      <c r="M3282" s="12"/>
      <c r="N3282" s="12"/>
      <c r="O3282" s="12"/>
      <c r="P3282" s="12"/>
      <c r="Q3282" s="14" t="s">
        <v>44</v>
      </c>
      <c r="R3282" s="14"/>
      <c r="S3282" s="14"/>
      <c r="T3282" s="14"/>
      <c r="U3282" s="14"/>
      <c r="V3282" s="14"/>
      <c r="W3282" s="14"/>
      <c r="X3282" s="14"/>
      <c r="Y3282" s="12"/>
      <c r="Z3282" s="12"/>
      <c r="AA3282" s="12"/>
      <c r="AB3282" s="12"/>
      <c r="AC3282" s="12"/>
      <c r="AD3282" s="12"/>
      <c r="AE3282" s="12"/>
      <c r="AF3282" s="12"/>
      <c r="AG3282" s="12"/>
      <c r="AH3282" s="12"/>
      <c r="AI3282" s="12"/>
      <c r="AJ3282" s="12"/>
      <c r="AK3282" s="24"/>
    </row>
    <row r="3283" spans="1:37" x14ac:dyDescent="0.25">
      <c r="A3283" s="2"/>
      <c r="B3283" s="3"/>
      <c r="C3283" s="3"/>
      <c r="D3283" s="3"/>
      <c r="E3283" s="3"/>
      <c r="F3283" s="3"/>
      <c r="G3283" s="3"/>
      <c r="H3283" s="3"/>
      <c r="I3283" s="4"/>
      <c r="J3283" s="5"/>
      <c r="K3283" s="6"/>
      <c r="L3283" s="6"/>
      <c r="M3283" s="6"/>
      <c r="N3283" s="6"/>
      <c r="O3283" s="6"/>
      <c r="P3283" s="7"/>
      <c r="Q3283" s="2"/>
      <c r="R3283" s="3"/>
      <c r="S3283" s="3"/>
      <c r="T3283" s="3"/>
      <c r="U3283" s="3"/>
      <c r="V3283" s="3"/>
      <c r="W3283" s="3"/>
      <c r="X3283" s="4"/>
      <c r="Y3283" s="8">
        <f>ROUND(1036.8,2)</f>
        <v>1036.8</v>
      </c>
      <c r="Z3283" s="9"/>
      <c r="AA3283" s="9"/>
      <c r="AB3283" s="9"/>
      <c r="AC3283" s="9"/>
      <c r="AD3283" s="10"/>
      <c r="AE3283" s="8">
        <f>ROUND(0,2)</f>
        <v>0</v>
      </c>
      <c r="AF3283" s="9"/>
      <c r="AG3283" s="9"/>
      <c r="AH3283" s="9"/>
      <c r="AI3283" s="9"/>
      <c r="AJ3283" s="9"/>
      <c r="AK3283" s="10"/>
    </row>
    <row r="3284" spans="1:37" x14ac:dyDescent="0.25">
      <c r="A3284" s="11"/>
      <c r="B3284" s="12"/>
      <c r="C3284" s="12"/>
      <c r="D3284" s="12"/>
      <c r="E3284" s="12"/>
      <c r="F3284" s="12"/>
      <c r="G3284" s="12"/>
      <c r="H3284" s="12"/>
      <c r="I3284" s="12"/>
      <c r="J3284" s="13"/>
      <c r="K3284" s="13"/>
      <c r="L3284" s="13"/>
      <c r="M3284" s="13"/>
      <c r="N3284" s="13"/>
      <c r="O3284" s="13"/>
      <c r="P3284" s="13"/>
      <c r="Q3284" s="14"/>
      <c r="R3284" s="14"/>
      <c r="S3284" s="14"/>
      <c r="T3284" s="14"/>
      <c r="U3284" s="14"/>
      <c r="V3284" s="14"/>
      <c r="W3284" s="14"/>
      <c r="X3284" s="14"/>
      <c r="Y3284" s="15">
        <f>ROUND(1036.8,2)</f>
        <v>1036.8</v>
      </c>
      <c r="Z3284" s="15"/>
      <c r="AA3284" s="15"/>
      <c r="AB3284" s="15"/>
      <c r="AC3284" s="15"/>
      <c r="AD3284" s="15"/>
      <c r="AE3284" s="15">
        <f>ROUND(0,2)</f>
        <v>0</v>
      </c>
      <c r="AF3284" s="15"/>
      <c r="AG3284" s="15"/>
      <c r="AH3284" s="15"/>
      <c r="AI3284" s="15"/>
      <c r="AJ3284" s="15"/>
      <c r="AK3284" s="16"/>
    </row>
    <row r="3285" spans="1:37" x14ac:dyDescent="0.25">
      <c r="A3285" s="11"/>
      <c r="B3285" s="12"/>
      <c r="C3285" s="12"/>
      <c r="D3285" s="12"/>
      <c r="E3285" s="12"/>
      <c r="F3285" s="12"/>
      <c r="G3285" s="12"/>
      <c r="H3285" s="12"/>
      <c r="I3285" s="12"/>
      <c r="J3285" s="12"/>
      <c r="K3285" s="12"/>
      <c r="L3285" s="12"/>
      <c r="M3285" s="12"/>
      <c r="N3285" s="12"/>
      <c r="O3285" s="12"/>
      <c r="P3285" s="12"/>
      <c r="Q3285" s="14" t="s">
        <v>46</v>
      </c>
      <c r="R3285" s="14"/>
      <c r="S3285" s="14"/>
      <c r="T3285" s="14"/>
      <c r="U3285" s="14"/>
      <c r="V3285" s="14"/>
      <c r="W3285" s="14"/>
      <c r="X3285" s="14"/>
      <c r="Y3285" s="12"/>
      <c r="Z3285" s="12"/>
      <c r="AA3285" s="12"/>
      <c r="AB3285" s="12"/>
      <c r="AC3285" s="12"/>
      <c r="AD3285" s="12"/>
      <c r="AE3285" s="12"/>
      <c r="AF3285" s="12"/>
      <c r="AG3285" s="12"/>
      <c r="AH3285" s="12"/>
      <c r="AI3285" s="12"/>
      <c r="AJ3285" s="12"/>
      <c r="AK3285" s="24"/>
    </row>
    <row r="3286" spans="1:37" x14ac:dyDescent="0.25">
      <c r="A3286" s="2"/>
      <c r="B3286" s="3"/>
      <c r="C3286" s="3"/>
      <c r="D3286" s="3"/>
      <c r="E3286" s="3"/>
      <c r="F3286" s="3"/>
      <c r="G3286" s="3"/>
      <c r="H3286" s="3"/>
      <c r="I3286" s="4"/>
      <c r="J3286" s="5"/>
      <c r="K3286" s="6"/>
      <c r="L3286" s="6"/>
      <c r="M3286" s="6"/>
      <c r="N3286" s="6"/>
      <c r="O3286" s="6"/>
      <c r="P3286" s="7"/>
      <c r="Q3286" s="2"/>
      <c r="R3286" s="3"/>
      <c r="S3286" s="3"/>
      <c r="T3286" s="3"/>
      <c r="U3286" s="3"/>
      <c r="V3286" s="3"/>
      <c r="W3286" s="3"/>
      <c r="X3286" s="4"/>
      <c r="Y3286" s="8">
        <f>ROUND(980,2)</f>
        <v>980</v>
      </c>
      <c r="Z3286" s="9"/>
      <c r="AA3286" s="9"/>
      <c r="AB3286" s="9"/>
      <c r="AC3286" s="9"/>
      <c r="AD3286" s="10"/>
      <c r="AE3286" s="8">
        <f>ROUND(0,2)</f>
        <v>0</v>
      </c>
      <c r="AF3286" s="9"/>
      <c r="AG3286" s="9"/>
      <c r="AH3286" s="9"/>
      <c r="AI3286" s="9"/>
      <c r="AJ3286" s="9"/>
      <c r="AK3286" s="10"/>
    </row>
    <row r="3287" spans="1:37" x14ac:dyDescent="0.25">
      <c r="A3287" s="11"/>
      <c r="B3287" s="12"/>
      <c r="C3287" s="12"/>
      <c r="D3287" s="12"/>
      <c r="E3287" s="12"/>
      <c r="F3287" s="12"/>
      <c r="G3287" s="12"/>
      <c r="H3287" s="12"/>
      <c r="I3287" s="12"/>
      <c r="J3287" s="13"/>
      <c r="K3287" s="13"/>
      <c r="L3287" s="13"/>
      <c r="M3287" s="13"/>
      <c r="N3287" s="13"/>
      <c r="O3287" s="13"/>
      <c r="P3287" s="13"/>
      <c r="Q3287" s="14"/>
      <c r="R3287" s="14"/>
      <c r="S3287" s="14"/>
      <c r="T3287" s="14"/>
      <c r="U3287" s="14"/>
      <c r="V3287" s="14"/>
      <c r="W3287" s="14"/>
      <c r="X3287" s="14"/>
      <c r="Y3287" s="15">
        <f>ROUND(980,2)</f>
        <v>980</v>
      </c>
      <c r="Z3287" s="15"/>
      <c r="AA3287" s="15"/>
      <c r="AB3287" s="15"/>
      <c r="AC3287" s="15"/>
      <c r="AD3287" s="15"/>
      <c r="AE3287" s="15">
        <f>ROUND(0,2)</f>
        <v>0</v>
      </c>
      <c r="AF3287" s="15"/>
      <c r="AG3287" s="15"/>
      <c r="AH3287" s="15"/>
      <c r="AI3287" s="15"/>
      <c r="AJ3287" s="15"/>
      <c r="AK3287" s="16"/>
    </row>
    <row r="3288" spans="1:37" x14ac:dyDescent="0.25">
      <c r="A3288" s="11"/>
      <c r="B3288" s="12"/>
      <c r="C3288" s="12"/>
      <c r="D3288" s="12"/>
      <c r="E3288" s="12"/>
      <c r="F3288" s="12"/>
      <c r="G3288" s="12"/>
      <c r="H3288" s="12"/>
      <c r="I3288" s="12"/>
      <c r="J3288" s="12"/>
      <c r="K3288" s="12"/>
      <c r="L3288" s="12"/>
      <c r="M3288" s="12"/>
      <c r="N3288" s="12"/>
      <c r="O3288" s="12"/>
      <c r="P3288" s="12"/>
      <c r="Q3288" s="14" t="s">
        <v>47</v>
      </c>
      <c r="R3288" s="14"/>
      <c r="S3288" s="14"/>
      <c r="T3288" s="14"/>
      <c r="U3288" s="14"/>
      <c r="V3288" s="14"/>
      <c r="W3288" s="14"/>
      <c r="X3288" s="14"/>
      <c r="Y3288" s="12"/>
      <c r="Z3288" s="12"/>
      <c r="AA3288" s="12"/>
      <c r="AB3288" s="12"/>
      <c r="AC3288" s="12"/>
      <c r="AD3288" s="12"/>
      <c r="AE3288" s="12"/>
      <c r="AF3288" s="12"/>
      <c r="AG3288" s="12"/>
      <c r="AH3288" s="12"/>
      <c r="AI3288" s="12"/>
      <c r="AJ3288" s="12"/>
      <c r="AK3288" s="24"/>
    </row>
    <row r="3289" spans="1:37" x14ac:dyDescent="0.25">
      <c r="A3289" s="2"/>
      <c r="B3289" s="3"/>
      <c r="C3289" s="3"/>
      <c r="D3289" s="3"/>
      <c r="E3289" s="3"/>
      <c r="F3289" s="3"/>
      <c r="G3289" s="3"/>
      <c r="H3289" s="3"/>
      <c r="I3289" s="4"/>
      <c r="J3289" s="5"/>
      <c r="K3289" s="6"/>
      <c r="L3289" s="6"/>
      <c r="M3289" s="6"/>
      <c r="N3289" s="6"/>
      <c r="O3289" s="6"/>
      <c r="P3289" s="7"/>
      <c r="Q3289" s="2"/>
      <c r="R3289" s="3"/>
      <c r="S3289" s="3"/>
      <c r="T3289" s="3"/>
      <c r="U3289" s="3"/>
      <c r="V3289" s="3"/>
      <c r="W3289" s="3"/>
      <c r="X3289" s="4"/>
      <c r="Y3289" s="8">
        <f>ROUND(951.6,2)</f>
        <v>951.6</v>
      </c>
      <c r="Z3289" s="9"/>
      <c r="AA3289" s="9"/>
      <c r="AB3289" s="9"/>
      <c r="AC3289" s="9"/>
      <c r="AD3289" s="10"/>
      <c r="AE3289" s="8">
        <f>ROUND(0,2)</f>
        <v>0</v>
      </c>
      <c r="AF3289" s="9"/>
      <c r="AG3289" s="9"/>
      <c r="AH3289" s="9"/>
      <c r="AI3289" s="9"/>
      <c r="AJ3289" s="9"/>
      <c r="AK3289" s="10"/>
    </row>
    <row r="3290" spans="1:37" x14ac:dyDescent="0.25">
      <c r="A3290" s="11"/>
      <c r="B3290" s="12"/>
      <c r="C3290" s="12"/>
      <c r="D3290" s="12"/>
      <c r="E3290" s="12"/>
      <c r="F3290" s="12"/>
      <c r="G3290" s="12"/>
      <c r="H3290" s="12"/>
      <c r="I3290" s="12"/>
      <c r="J3290" s="13"/>
      <c r="K3290" s="13"/>
      <c r="L3290" s="13"/>
      <c r="M3290" s="13"/>
      <c r="N3290" s="13"/>
      <c r="O3290" s="13"/>
      <c r="P3290" s="13"/>
      <c r="Q3290" s="14"/>
      <c r="R3290" s="14"/>
      <c r="S3290" s="14"/>
      <c r="T3290" s="14"/>
      <c r="U3290" s="14"/>
      <c r="V3290" s="14"/>
      <c r="W3290" s="14"/>
      <c r="X3290" s="14"/>
      <c r="Y3290" s="15">
        <f>ROUND(951.6,2)</f>
        <v>951.6</v>
      </c>
      <c r="Z3290" s="15"/>
      <c r="AA3290" s="15"/>
      <c r="AB3290" s="15"/>
      <c r="AC3290" s="15"/>
      <c r="AD3290" s="15"/>
      <c r="AE3290" s="15">
        <f>ROUND(0,2)</f>
        <v>0</v>
      </c>
      <c r="AF3290" s="15"/>
      <c r="AG3290" s="15"/>
      <c r="AH3290" s="15"/>
      <c r="AI3290" s="15"/>
      <c r="AJ3290" s="15"/>
      <c r="AK3290" s="16"/>
    </row>
    <row r="3291" spans="1:37" x14ac:dyDescent="0.25">
      <c r="A3291" s="11"/>
      <c r="B3291" s="12"/>
      <c r="C3291" s="12"/>
      <c r="D3291" s="12"/>
      <c r="E3291" s="12"/>
      <c r="F3291" s="12"/>
      <c r="G3291" s="12"/>
      <c r="H3291" s="12"/>
      <c r="I3291" s="12"/>
      <c r="J3291" s="12"/>
      <c r="K3291" s="12"/>
      <c r="L3291" s="12"/>
      <c r="M3291" s="12"/>
      <c r="N3291" s="12"/>
      <c r="O3291" s="12"/>
      <c r="P3291" s="12"/>
      <c r="Q3291" s="14" t="s">
        <v>48</v>
      </c>
      <c r="R3291" s="14"/>
      <c r="S3291" s="14"/>
      <c r="T3291" s="14"/>
      <c r="U3291" s="14"/>
      <c r="V3291" s="14"/>
      <c r="W3291" s="14"/>
      <c r="X3291" s="14"/>
      <c r="Y3291" s="12"/>
      <c r="Z3291" s="12"/>
      <c r="AA3291" s="12"/>
      <c r="AB3291" s="12"/>
      <c r="AC3291" s="12"/>
      <c r="AD3291" s="12"/>
      <c r="AE3291" s="12"/>
      <c r="AF3291" s="12"/>
      <c r="AG3291" s="12"/>
      <c r="AH3291" s="12"/>
      <c r="AI3291" s="12"/>
      <c r="AJ3291" s="12"/>
      <c r="AK3291" s="24"/>
    </row>
    <row r="3292" spans="1:37" x14ac:dyDescent="0.25">
      <c r="A3292" s="2"/>
      <c r="B3292" s="3"/>
      <c r="C3292" s="3"/>
      <c r="D3292" s="3"/>
      <c r="E3292" s="3"/>
      <c r="F3292" s="3"/>
      <c r="G3292" s="3"/>
      <c r="H3292" s="3"/>
      <c r="I3292" s="4"/>
      <c r="J3292" s="5"/>
      <c r="K3292" s="6"/>
      <c r="L3292" s="6"/>
      <c r="M3292" s="6"/>
      <c r="N3292" s="6"/>
      <c r="O3292" s="6"/>
      <c r="P3292" s="7"/>
      <c r="Q3292" s="2"/>
      <c r="R3292" s="3"/>
      <c r="S3292" s="3"/>
      <c r="T3292" s="3"/>
      <c r="U3292" s="3"/>
      <c r="V3292" s="3"/>
      <c r="W3292" s="3"/>
      <c r="X3292" s="4"/>
      <c r="Y3292" s="8">
        <f>ROUND(1036.8,2)</f>
        <v>1036.8</v>
      </c>
      <c r="Z3292" s="9"/>
      <c r="AA3292" s="9"/>
      <c r="AB3292" s="9"/>
      <c r="AC3292" s="9"/>
      <c r="AD3292" s="10"/>
      <c r="AE3292" s="8">
        <f>ROUND(0,2)</f>
        <v>0</v>
      </c>
      <c r="AF3292" s="9"/>
      <c r="AG3292" s="9"/>
      <c r="AH3292" s="9"/>
      <c r="AI3292" s="9"/>
      <c r="AJ3292" s="9"/>
      <c r="AK3292" s="10"/>
    </row>
    <row r="3293" spans="1:37" x14ac:dyDescent="0.25">
      <c r="A3293" s="11"/>
      <c r="B3293" s="12"/>
      <c r="C3293" s="12"/>
      <c r="D3293" s="12"/>
      <c r="E3293" s="12"/>
      <c r="F3293" s="12"/>
      <c r="G3293" s="12"/>
      <c r="H3293" s="12"/>
      <c r="I3293" s="12"/>
      <c r="J3293" s="13"/>
      <c r="K3293" s="13"/>
      <c r="L3293" s="13"/>
      <c r="M3293" s="13"/>
      <c r="N3293" s="13"/>
      <c r="O3293" s="13"/>
      <c r="P3293" s="13"/>
      <c r="Q3293" s="14"/>
      <c r="R3293" s="14"/>
      <c r="S3293" s="14"/>
      <c r="T3293" s="14"/>
      <c r="U3293" s="14"/>
      <c r="V3293" s="14"/>
      <c r="W3293" s="14"/>
      <c r="X3293" s="14"/>
      <c r="Y3293" s="15">
        <f>ROUND(1036.8,2)</f>
        <v>1036.8</v>
      </c>
      <c r="Z3293" s="15"/>
      <c r="AA3293" s="15"/>
      <c r="AB3293" s="15"/>
      <c r="AC3293" s="15"/>
      <c r="AD3293" s="15"/>
      <c r="AE3293" s="15">
        <f>ROUND(0,2)</f>
        <v>0</v>
      </c>
      <c r="AF3293" s="15"/>
      <c r="AG3293" s="15"/>
      <c r="AH3293" s="15"/>
      <c r="AI3293" s="15"/>
      <c r="AJ3293" s="15"/>
      <c r="AK3293" s="16"/>
    </row>
    <row r="3294" spans="1:37" x14ac:dyDescent="0.25">
      <c r="A3294" s="11"/>
      <c r="B3294" s="12"/>
      <c r="C3294" s="12"/>
      <c r="D3294" s="12"/>
      <c r="E3294" s="12"/>
      <c r="F3294" s="12"/>
      <c r="G3294" s="12"/>
      <c r="H3294" s="12"/>
      <c r="I3294" s="12"/>
      <c r="J3294" s="12"/>
      <c r="K3294" s="12"/>
      <c r="L3294" s="12"/>
      <c r="M3294" s="12"/>
      <c r="N3294" s="12"/>
      <c r="O3294" s="12"/>
      <c r="P3294" s="12"/>
      <c r="Q3294" s="14" t="s">
        <v>49</v>
      </c>
      <c r="R3294" s="14"/>
      <c r="S3294" s="14"/>
      <c r="T3294" s="14"/>
      <c r="U3294" s="14"/>
      <c r="V3294" s="14"/>
      <c r="W3294" s="14"/>
      <c r="X3294" s="14"/>
      <c r="Y3294" s="12"/>
      <c r="Z3294" s="12"/>
      <c r="AA3294" s="12"/>
      <c r="AB3294" s="12"/>
      <c r="AC3294" s="12"/>
      <c r="AD3294" s="12"/>
      <c r="AE3294" s="12"/>
      <c r="AF3294" s="12"/>
      <c r="AG3294" s="12"/>
      <c r="AH3294" s="12"/>
      <c r="AI3294" s="12"/>
      <c r="AJ3294" s="12"/>
      <c r="AK3294" s="24"/>
    </row>
    <row r="3295" spans="1:37" x14ac:dyDescent="0.25">
      <c r="A3295" s="2"/>
      <c r="B3295" s="3"/>
      <c r="C3295" s="3"/>
      <c r="D3295" s="3"/>
      <c r="E3295" s="3"/>
      <c r="F3295" s="3"/>
      <c r="G3295" s="3"/>
      <c r="H3295" s="3"/>
      <c r="I3295" s="4"/>
      <c r="J3295" s="5"/>
      <c r="K3295" s="6"/>
      <c r="L3295" s="6"/>
      <c r="M3295" s="6"/>
      <c r="N3295" s="6"/>
      <c r="O3295" s="6"/>
      <c r="P3295" s="7"/>
      <c r="Q3295" s="2"/>
      <c r="R3295" s="3"/>
      <c r="S3295" s="3"/>
      <c r="T3295" s="3"/>
      <c r="U3295" s="3"/>
      <c r="V3295" s="3"/>
      <c r="W3295" s="3"/>
      <c r="X3295" s="4"/>
      <c r="Y3295" s="8">
        <f>ROUND(959.2,2)</f>
        <v>959.2</v>
      </c>
      <c r="Z3295" s="9"/>
      <c r="AA3295" s="9"/>
      <c r="AB3295" s="9"/>
      <c r="AC3295" s="9"/>
      <c r="AD3295" s="10"/>
      <c r="AE3295" s="8">
        <f>ROUND(0,2)</f>
        <v>0</v>
      </c>
      <c r="AF3295" s="9"/>
      <c r="AG3295" s="9"/>
      <c r="AH3295" s="9"/>
      <c r="AI3295" s="9"/>
      <c r="AJ3295" s="9"/>
      <c r="AK3295" s="10"/>
    </row>
    <row r="3296" spans="1:37" x14ac:dyDescent="0.25">
      <c r="A3296" s="11"/>
      <c r="B3296" s="12"/>
      <c r="C3296" s="12"/>
      <c r="D3296" s="12"/>
      <c r="E3296" s="12"/>
      <c r="F3296" s="12"/>
      <c r="G3296" s="12"/>
      <c r="H3296" s="12"/>
      <c r="I3296" s="12"/>
      <c r="J3296" s="13"/>
      <c r="K3296" s="13"/>
      <c r="L3296" s="13"/>
      <c r="M3296" s="13"/>
      <c r="N3296" s="13"/>
      <c r="O3296" s="13"/>
      <c r="P3296" s="13"/>
      <c r="Q3296" s="14"/>
      <c r="R3296" s="14"/>
      <c r="S3296" s="14"/>
      <c r="T3296" s="14"/>
      <c r="U3296" s="14"/>
      <c r="V3296" s="14"/>
      <c r="W3296" s="14"/>
      <c r="X3296" s="14"/>
      <c r="Y3296" s="15">
        <f>ROUND(959.2,2)</f>
        <v>959.2</v>
      </c>
      <c r="Z3296" s="15"/>
      <c r="AA3296" s="15"/>
      <c r="AB3296" s="15"/>
      <c r="AC3296" s="15"/>
      <c r="AD3296" s="15"/>
      <c r="AE3296" s="15">
        <f>ROUND(0,2)</f>
        <v>0</v>
      </c>
      <c r="AF3296" s="15"/>
      <c r="AG3296" s="15"/>
      <c r="AH3296" s="15"/>
      <c r="AI3296" s="15"/>
      <c r="AJ3296" s="15"/>
      <c r="AK3296" s="16"/>
    </row>
    <row r="3297" spans="1:37" x14ac:dyDescent="0.25">
      <c r="A3297" s="11"/>
      <c r="B3297" s="12"/>
      <c r="C3297" s="12"/>
      <c r="D3297" s="12"/>
      <c r="E3297" s="12"/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  <c r="P3297" s="12"/>
      <c r="Q3297" s="14" t="s">
        <v>50</v>
      </c>
      <c r="R3297" s="14"/>
      <c r="S3297" s="14"/>
      <c r="T3297" s="14"/>
      <c r="U3297" s="14"/>
      <c r="V3297" s="14"/>
      <c r="W3297" s="14"/>
      <c r="X3297" s="14"/>
      <c r="Y3297" s="12"/>
      <c r="Z3297" s="12"/>
      <c r="AA3297" s="12"/>
      <c r="AB3297" s="12"/>
      <c r="AC3297" s="12"/>
      <c r="AD3297" s="12"/>
      <c r="AE3297" s="12"/>
      <c r="AF3297" s="12"/>
      <c r="AG3297" s="12"/>
      <c r="AH3297" s="12"/>
      <c r="AI3297" s="12"/>
      <c r="AJ3297" s="12"/>
      <c r="AK3297" s="24"/>
    </row>
    <row r="3298" spans="1:37" x14ac:dyDescent="0.25">
      <c r="A3298" s="2"/>
      <c r="B3298" s="3"/>
      <c r="C3298" s="3"/>
      <c r="D3298" s="3"/>
      <c r="E3298" s="3"/>
      <c r="F3298" s="3"/>
      <c r="G3298" s="3"/>
      <c r="H3298" s="3"/>
      <c r="I3298" s="4"/>
      <c r="J3298" s="5"/>
      <c r="K3298" s="6"/>
      <c r="L3298" s="6"/>
      <c r="M3298" s="6"/>
      <c r="N3298" s="6"/>
      <c r="O3298" s="6"/>
      <c r="P3298" s="7"/>
      <c r="Q3298" s="2"/>
      <c r="R3298" s="3"/>
      <c r="S3298" s="3"/>
      <c r="T3298" s="3"/>
      <c r="U3298" s="3"/>
      <c r="V3298" s="3"/>
      <c r="W3298" s="3"/>
      <c r="X3298" s="4"/>
      <c r="Y3298" s="8">
        <f>ROUND(959.2,2)</f>
        <v>959.2</v>
      </c>
      <c r="Z3298" s="9"/>
      <c r="AA3298" s="9"/>
      <c r="AB3298" s="9"/>
      <c r="AC3298" s="9"/>
      <c r="AD3298" s="10"/>
      <c r="AE3298" s="8">
        <f>ROUND(0,2)</f>
        <v>0</v>
      </c>
      <c r="AF3298" s="9"/>
      <c r="AG3298" s="9"/>
      <c r="AH3298" s="9"/>
      <c r="AI3298" s="9"/>
      <c r="AJ3298" s="9"/>
      <c r="AK3298" s="10"/>
    </row>
    <row r="3299" spans="1:37" x14ac:dyDescent="0.25">
      <c r="A3299" s="11"/>
      <c r="B3299" s="12"/>
      <c r="C3299" s="12"/>
      <c r="D3299" s="12"/>
      <c r="E3299" s="12"/>
      <c r="F3299" s="12"/>
      <c r="G3299" s="12"/>
      <c r="H3299" s="12"/>
      <c r="I3299" s="12"/>
      <c r="J3299" s="13"/>
      <c r="K3299" s="13"/>
      <c r="L3299" s="13"/>
      <c r="M3299" s="13"/>
      <c r="N3299" s="13"/>
      <c r="O3299" s="13"/>
      <c r="P3299" s="13"/>
      <c r="Q3299" s="14"/>
      <c r="R3299" s="14"/>
      <c r="S3299" s="14"/>
      <c r="T3299" s="14"/>
      <c r="U3299" s="14"/>
      <c r="V3299" s="14"/>
      <c r="W3299" s="14"/>
      <c r="X3299" s="14"/>
      <c r="Y3299" s="15">
        <f>ROUND(959.2,2)</f>
        <v>959.2</v>
      </c>
      <c r="Z3299" s="15"/>
      <c r="AA3299" s="15"/>
      <c r="AB3299" s="15"/>
      <c r="AC3299" s="15"/>
      <c r="AD3299" s="15"/>
      <c r="AE3299" s="15">
        <f>ROUND(0,2)</f>
        <v>0</v>
      </c>
      <c r="AF3299" s="15"/>
      <c r="AG3299" s="15"/>
      <c r="AH3299" s="15"/>
      <c r="AI3299" s="15"/>
      <c r="AJ3299" s="15"/>
      <c r="AK3299" s="16"/>
    </row>
    <row r="3300" spans="1:37" x14ac:dyDescent="0.25">
      <c r="A3300" s="11"/>
      <c r="B3300" s="12"/>
      <c r="C3300" s="12"/>
      <c r="D3300" s="12"/>
      <c r="E3300" s="12"/>
      <c r="F3300" s="12"/>
      <c r="G3300" s="12"/>
      <c r="H3300" s="12"/>
      <c r="I3300" s="12"/>
      <c r="J3300" s="12"/>
      <c r="K3300" s="12"/>
      <c r="L3300" s="12"/>
      <c r="M3300" s="12"/>
      <c r="N3300" s="12"/>
      <c r="O3300" s="12"/>
      <c r="P3300" s="12"/>
      <c r="Q3300" s="14" t="s">
        <v>51</v>
      </c>
      <c r="R3300" s="14"/>
      <c r="S3300" s="14"/>
      <c r="T3300" s="14"/>
      <c r="U3300" s="14"/>
      <c r="V3300" s="14"/>
      <c r="W3300" s="14"/>
      <c r="X3300" s="14"/>
      <c r="Y3300" s="12"/>
      <c r="Z3300" s="12"/>
      <c r="AA3300" s="12"/>
      <c r="AB3300" s="12"/>
      <c r="AC3300" s="12"/>
      <c r="AD3300" s="12"/>
      <c r="AE3300" s="12"/>
      <c r="AF3300" s="12"/>
      <c r="AG3300" s="12"/>
      <c r="AH3300" s="12"/>
      <c r="AI3300" s="12"/>
      <c r="AJ3300" s="12"/>
      <c r="AK3300" s="24"/>
    </row>
    <row r="3301" spans="1:37" x14ac:dyDescent="0.25">
      <c r="A3301" s="2"/>
      <c r="B3301" s="3"/>
      <c r="C3301" s="3"/>
      <c r="D3301" s="3"/>
      <c r="E3301" s="3"/>
      <c r="F3301" s="3"/>
      <c r="G3301" s="3"/>
      <c r="H3301" s="3"/>
      <c r="I3301" s="4"/>
      <c r="J3301" s="5"/>
      <c r="K3301" s="6"/>
      <c r="L3301" s="6"/>
      <c r="M3301" s="6"/>
      <c r="N3301" s="6"/>
      <c r="O3301" s="6"/>
      <c r="P3301" s="7"/>
      <c r="Q3301" s="2"/>
      <c r="R3301" s="3"/>
      <c r="S3301" s="3"/>
      <c r="T3301" s="3"/>
      <c r="U3301" s="3"/>
      <c r="V3301" s="3"/>
      <c r="W3301" s="3"/>
      <c r="X3301" s="4"/>
      <c r="Y3301" s="8">
        <f>ROUND(959.2,2)</f>
        <v>959.2</v>
      </c>
      <c r="Z3301" s="9"/>
      <c r="AA3301" s="9"/>
      <c r="AB3301" s="9"/>
      <c r="AC3301" s="9"/>
      <c r="AD3301" s="10"/>
      <c r="AE3301" s="8">
        <f>ROUND(0,2)</f>
        <v>0</v>
      </c>
      <c r="AF3301" s="9"/>
      <c r="AG3301" s="9"/>
      <c r="AH3301" s="9"/>
      <c r="AI3301" s="9"/>
      <c r="AJ3301" s="9"/>
      <c r="AK3301" s="10"/>
    </row>
    <row r="3302" spans="1:37" x14ac:dyDescent="0.25">
      <c r="A3302" s="11"/>
      <c r="B3302" s="12"/>
      <c r="C3302" s="12"/>
      <c r="D3302" s="12"/>
      <c r="E3302" s="12"/>
      <c r="F3302" s="12"/>
      <c r="G3302" s="12"/>
      <c r="H3302" s="12"/>
      <c r="I3302" s="12"/>
      <c r="J3302" s="13"/>
      <c r="K3302" s="13"/>
      <c r="L3302" s="13"/>
      <c r="M3302" s="13"/>
      <c r="N3302" s="13"/>
      <c r="O3302" s="13"/>
      <c r="P3302" s="13"/>
      <c r="Q3302" s="14"/>
      <c r="R3302" s="14"/>
      <c r="S3302" s="14"/>
      <c r="T3302" s="14"/>
      <c r="U3302" s="14"/>
      <c r="V3302" s="14"/>
      <c r="W3302" s="14"/>
      <c r="X3302" s="14"/>
      <c r="Y3302" s="15">
        <f>ROUND(959.2,2)</f>
        <v>959.2</v>
      </c>
      <c r="Z3302" s="15"/>
      <c r="AA3302" s="15"/>
      <c r="AB3302" s="15"/>
      <c r="AC3302" s="15"/>
      <c r="AD3302" s="15"/>
      <c r="AE3302" s="15">
        <f>ROUND(0,2)</f>
        <v>0</v>
      </c>
      <c r="AF3302" s="15"/>
      <c r="AG3302" s="15"/>
      <c r="AH3302" s="15"/>
      <c r="AI3302" s="15"/>
      <c r="AJ3302" s="15"/>
      <c r="AK3302" s="16"/>
    </row>
    <row r="3303" spans="1:37" x14ac:dyDescent="0.25">
      <c r="A3303" s="11"/>
      <c r="B3303" s="12"/>
      <c r="C3303" s="12"/>
      <c r="D3303" s="12"/>
      <c r="E3303" s="12"/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  <c r="P3303" s="12"/>
      <c r="Q3303" s="14" t="s">
        <v>52</v>
      </c>
      <c r="R3303" s="14"/>
      <c r="S3303" s="14"/>
      <c r="T3303" s="14"/>
      <c r="U3303" s="14"/>
      <c r="V3303" s="14"/>
      <c r="W3303" s="14"/>
      <c r="X3303" s="14"/>
      <c r="Y3303" s="12"/>
      <c r="Z3303" s="12"/>
      <c r="AA3303" s="12"/>
      <c r="AB3303" s="12"/>
      <c r="AC3303" s="12"/>
      <c r="AD3303" s="12"/>
      <c r="AE3303" s="12"/>
      <c r="AF3303" s="12"/>
      <c r="AG3303" s="12"/>
      <c r="AH3303" s="12"/>
      <c r="AI3303" s="12"/>
      <c r="AJ3303" s="12"/>
      <c r="AK3303" s="24"/>
    </row>
    <row r="3304" spans="1:37" x14ac:dyDescent="0.25">
      <c r="A3304" s="2"/>
      <c r="B3304" s="3"/>
      <c r="C3304" s="3"/>
      <c r="D3304" s="3"/>
      <c r="E3304" s="3"/>
      <c r="F3304" s="3"/>
      <c r="G3304" s="3"/>
      <c r="H3304" s="3"/>
      <c r="I3304" s="4"/>
      <c r="J3304" s="5"/>
      <c r="K3304" s="6"/>
      <c r="L3304" s="6"/>
      <c r="M3304" s="6"/>
      <c r="N3304" s="6"/>
      <c r="O3304" s="6"/>
      <c r="P3304" s="7"/>
      <c r="Q3304" s="2"/>
      <c r="R3304" s="3"/>
      <c r="S3304" s="3"/>
      <c r="T3304" s="3"/>
      <c r="U3304" s="3"/>
      <c r="V3304" s="3"/>
      <c r="W3304" s="3"/>
      <c r="X3304" s="4"/>
      <c r="Y3304" s="8">
        <f>ROUND(959.2,2)</f>
        <v>959.2</v>
      </c>
      <c r="Z3304" s="9"/>
      <c r="AA3304" s="9"/>
      <c r="AB3304" s="9"/>
      <c r="AC3304" s="9"/>
      <c r="AD3304" s="10"/>
      <c r="AE3304" s="8">
        <f>ROUND(0,2)</f>
        <v>0</v>
      </c>
      <c r="AF3304" s="9"/>
      <c r="AG3304" s="9"/>
      <c r="AH3304" s="9"/>
      <c r="AI3304" s="9"/>
      <c r="AJ3304" s="9"/>
      <c r="AK3304" s="10"/>
    </row>
    <row r="3305" spans="1:37" x14ac:dyDescent="0.25">
      <c r="A3305" s="11"/>
      <c r="B3305" s="12"/>
      <c r="C3305" s="12"/>
      <c r="D3305" s="12"/>
      <c r="E3305" s="12"/>
      <c r="F3305" s="12"/>
      <c r="G3305" s="12"/>
      <c r="H3305" s="12"/>
      <c r="I3305" s="12"/>
      <c r="J3305" s="13"/>
      <c r="K3305" s="13"/>
      <c r="L3305" s="13"/>
      <c r="M3305" s="13"/>
      <c r="N3305" s="13"/>
      <c r="O3305" s="13"/>
      <c r="P3305" s="13"/>
      <c r="Q3305" s="14"/>
      <c r="R3305" s="14"/>
      <c r="S3305" s="14"/>
      <c r="T3305" s="14"/>
      <c r="U3305" s="14"/>
      <c r="V3305" s="14"/>
      <c r="W3305" s="14"/>
      <c r="X3305" s="14"/>
      <c r="Y3305" s="15">
        <f>ROUND(959.2,2)</f>
        <v>959.2</v>
      </c>
      <c r="Z3305" s="15"/>
      <c r="AA3305" s="15"/>
      <c r="AB3305" s="15"/>
      <c r="AC3305" s="15"/>
      <c r="AD3305" s="15"/>
      <c r="AE3305" s="15">
        <f>ROUND(0,2)</f>
        <v>0</v>
      </c>
      <c r="AF3305" s="15"/>
      <c r="AG3305" s="15"/>
      <c r="AH3305" s="15"/>
      <c r="AI3305" s="15"/>
      <c r="AJ3305" s="15"/>
      <c r="AK3305" s="16"/>
    </row>
    <row r="3306" spans="1:37" x14ac:dyDescent="0.25">
      <c r="A3306" s="11"/>
      <c r="B3306" s="12"/>
      <c r="C3306" s="12"/>
      <c r="D3306" s="12"/>
      <c r="E3306" s="12"/>
      <c r="F3306" s="12"/>
      <c r="G3306" s="12"/>
      <c r="H3306" s="12"/>
      <c r="I3306" s="12"/>
      <c r="J3306" s="12"/>
      <c r="K3306" s="12"/>
      <c r="L3306" s="12"/>
      <c r="M3306" s="12"/>
      <c r="N3306" s="12"/>
      <c r="O3306" s="12"/>
      <c r="P3306" s="12"/>
      <c r="Q3306" s="14" t="s">
        <v>53</v>
      </c>
      <c r="R3306" s="14"/>
      <c r="S3306" s="14"/>
      <c r="T3306" s="14"/>
      <c r="U3306" s="14"/>
      <c r="V3306" s="14"/>
      <c r="W3306" s="14"/>
      <c r="X3306" s="14"/>
      <c r="Y3306" s="12"/>
      <c r="Z3306" s="12"/>
      <c r="AA3306" s="12"/>
      <c r="AB3306" s="12"/>
      <c r="AC3306" s="12"/>
      <c r="AD3306" s="12"/>
      <c r="AE3306" s="12"/>
      <c r="AF3306" s="12"/>
      <c r="AG3306" s="12"/>
      <c r="AH3306" s="12"/>
      <c r="AI3306" s="12"/>
      <c r="AJ3306" s="12"/>
      <c r="AK3306" s="24"/>
    </row>
    <row r="3307" spans="1:37" x14ac:dyDescent="0.25">
      <c r="A3307" s="2"/>
      <c r="B3307" s="3"/>
      <c r="C3307" s="3"/>
      <c r="D3307" s="3"/>
      <c r="E3307" s="3"/>
      <c r="F3307" s="3"/>
      <c r="G3307" s="3"/>
      <c r="H3307" s="3"/>
      <c r="I3307" s="4"/>
      <c r="J3307" s="5"/>
      <c r="K3307" s="6"/>
      <c r="L3307" s="6"/>
      <c r="M3307" s="6"/>
      <c r="N3307" s="6"/>
      <c r="O3307" s="6"/>
      <c r="P3307" s="7"/>
      <c r="Q3307" s="2"/>
      <c r="R3307" s="3"/>
      <c r="S3307" s="3"/>
      <c r="T3307" s="3"/>
      <c r="U3307" s="3"/>
      <c r="V3307" s="3"/>
      <c r="W3307" s="3"/>
      <c r="X3307" s="4"/>
      <c r="Y3307" s="8">
        <f>ROUND(959.2,2)</f>
        <v>959.2</v>
      </c>
      <c r="Z3307" s="9"/>
      <c r="AA3307" s="9"/>
      <c r="AB3307" s="9"/>
      <c r="AC3307" s="9"/>
      <c r="AD3307" s="10"/>
      <c r="AE3307" s="8">
        <f>ROUND(0,2)</f>
        <v>0</v>
      </c>
      <c r="AF3307" s="9"/>
      <c r="AG3307" s="9"/>
      <c r="AH3307" s="9"/>
      <c r="AI3307" s="9"/>
      <c r="AJ3307" s="9"/>
      <c r="AK3307" s="10"/>
    </row>
    <row r="3308" spans="1:37" x14ac:dyDescent="0.25">
      <c r="A3308" s="11"/>
      <c r="B3308" s="12"/>
      <c r="C3308" s="12"/>
      <c r="D3308" s="12"/>
      <c r="E3308" s="12"/>
      <c r="F3308" s="12"/>
      <c r="G3308" s="12"/>
      <c r="H3308" s="12"/>
      <c r="I3308" s="12"/>
      <c r="J3308" s="13"/>
      <c r="K3308" s="13"/>
      <c r="L3308" s="13"/>
      <c r="M3308" s="13"/>
      <c r="N3308" s="13"/>
      <c r="O3308" s="13"/>
      <c r="P3308" s="13"/>
      <c r="Q3308" s="14"/>
      <c r="R3308" s="14"/>
      <c r="S3308" s="14"/>
      <c r="T3308" s="14"/>
      <c r="U3308" s="14"/>
      <c r="V3308" s="14"/>
      <c r="W3308" s="14"/>
      <c r="X3308" s="14"/>
      <c r="Y3308" s="15">
        <f>ROUND(959.2,2)</f>
        <v>959.2</v>
      </c>
      <c r="Z3308" s="15"/>
      <c r="AA3308" s="15"/>
      <c r="AB3308" s="15"/>
      <c r="AC3308" s="15"/>
      <c r="AD3308" s="15"/>
      <c r="AE3308" s="15">
        <f>ROUND(0,2)</f>
        <v>0</v>
      </c>
      <c r="AF3308" s="15"/>
      <c r="AG3308" s="15"/>
      <c r="AH3308" s="15"/>
      <c r="AI3308" s="15"/>
      <c r="AJ3308" s="15"/>
      <c r="AK3308" s="16"/>
    </row>
    <row r="3309" spans="1:37" x14ac:dyDescent="0.25">
      <c r="A3309" s="11"/>
      <c r="B3309" s="12"/>
      <c r="C3309" s="12"/>
      <c r="D3309" s="12"/>
      <c r="E3309" s="12"/>
      <c r="F3309" s="12"/>
      <c r="G3309" s="12"/>
      <c r="H3309" s="12"/>
      <c r="I3309" s="12"/>
      <c r="J3309" s="12"/>
      <c r="K3309" s="12"/>
      <c r="L3309" s="12"/>
      <c r="M3309" s="12"/>
      <c r="N3309" s="12"/>
      <c r="O3309" s="12"/>
      <c r="P3309" s="12"/>
      <c r="Q3309" s="14" t="s">
        <v>60</v>
      </c>
      <c r="R3309" s="14"/>
      <c r="S3309" s="14"/>
      <c r="T3309" s="14"/>
      <c r="U3309" s="14"/>
      <c r="V3309" s="14"/>
      <c r="W3309" s="14"/>
      <c r="X3309" s="14"/>
      <c r="Y3309" s="12"/>
      <c r="Z3309" s="12"/>
      <c r="AA3309" s="12"/>
      <c r="AB3309" s="12"/>
      <c r="AC3309" s="12"/>
      <c r="AD3309" s="12"/>
      <c r="AE3309" s="12"/>
      <c r="AF3309" s="12"/>
      <c r="AG3309" s="12"/>
      <c r="AH3309" s="12"/>
      <c r="AI3309" s="12"/>
      <c r="AJ3309" s="12"/>
      <c r="AK3309" s="24"/>
    </row>
    <row r="3310" spans="1:37" x14ac:dyDescent="0.25">
      <c r="A3310" s="2"/>
      <c r="B3310" s="3"/>
      <c r="C3310" s="3"/>
      <c r="D3310" s="3"/>
      <c r="E3310" s="3"/>
      <c r="F3310" s="3"/>
      <c r="G3310" s="3"/>
      <c r="H3310" s="3"/>
      <c r="I3310" s="4"/>
      <c r="J3310" s="5"/>
      <c r="K3310" s="6"/>
      <c r="L3310" s="6"/>
      <c r="M3310" s="6"/>
      <c r="N3310" s="6"/>
      <c r="O3310" s="6"/>
      <c r="P3310" s="7"/>
      <c r="Q3310" s="2"/>
      <c r="R3310" s="3"/>
      <c r="S3310" s="3"/>
      <c r="T3310" s="3"/>
      <c r="U3310" s="3"/>
      <c r="V3310" s="3"/>
      <c r="W3310" s="3"/>
      <c r="X3310" s="4"/>
      <c r="Y3310" s="8">
        <f>ROUND(931.2,2)</f>
        <v>931.2</v>
      </c>
      <c r="Z3310" s="9"/>
      <c r="AA3310" s="9"/>
      <c r="AB3310" s="9"/>
      <c r="AC3310" s="9"/>
      <c r="AD3310" s="10"/>
      <c r="AE3310" s="8">
        <f>ROUND(0,2)</f>
        <v>0</v>
      </c>
      <c r="AF3310" s="9"/>
      <c r="AG3310" s="9"/>
      <c r="AH3310" s="9"/>
      <c r="AI3310" s="9"/>
      <c r="AJ3310" s="9"/>
      <c r="AK3310" s="10"/>
    </row>
    <row r="3311" spans="1:37" x14ac:dyDescent="0.25">
      <c r="A3311" s="11"/>
      <c r="B3311" s="12"/>
      <c r="C3311" s="12"/>
      <c r="D3311" s="12"/>
      <c r="E3311" s="12"/>
      <c r="F3311" s="12"/>
      <c r="G3311" s="12"/>
      <c r="H3311" s="12"/>
      <c r="I3311" s="12"/>
      <c r="J3311" s="13"/>
      <c r="K3311" s="13"/>
      <c r="L3311" s="13"/>
      <c r="M3311" s="13"/>
      <c r="N3311" s="13"/>
      <c r="O3311" s="13"/>
      <c r="P3311" s="13"/>
      <c r="Q3311" s="14"/>
      <c r="R3311" s="14"/>
      <c r="S3311" s="14"/>
      <c r="T3311" s="14"/>
      <c r="U3311" s="14"/>
      <c r="V3311" s="14"/>
      <c r="W3311" s="14"/>
      <c r="X3311" s="14"/>
      <c r="Y3311" s="15">
        <f>ROUND(931.2,2)</f>
        <v>931.2</v>
      </c>
      <c r="Z3311" s="15"/>
      <c r="AA3311" s="15"/>
      <c r="AB3311" s="15"/>
      <c r="AC3311" s="15"/>
      <c r="AD3311" s="15"/>
      <c r="AE3311" s="15">
        <f>ROUND(0,2)</f>
        <v>0</v>
      </c>
      <c r="AF3311" s="15"/>
      <c r="AG3311" s="15"/>
      <c r="AH3311" s="15"/>
      <c r="AI3311" s="15"/>
      <c r="AJ3311" s="15"/>
      <c r="AK3311" s="16"/>
    </row>
    <row r="3312" spans="1:37" x14ac:dyDescent="0.25">
      <c r="A3312" s="11"/>
      <c r="B3312" s="12"/>
      <c r="C3312" s="12"/>
      <c r="D3312" s="12"/>
      <c r="E3312" s="12"/>
      <c r="F3312" s="12"/>
      <c r="G3312" s="12"/>
      <c r="H3312" s="12"/>
      <c r="I3312" s="12"/>
      <c r="J3312" s="12"/>
      <c r="K3312" s="12"/>
      <c r="L3312" s="12"/>
      <c r="M3312" s="12"/>
      <c r="N3312" s="12"/>
      <c r="O3312" s="12"/>
      <c r="P3312" s="12"/>
      <c r="Q3312" s="14" t="s">
        <v>61</v>
      </c>
      <c r="R3312" s="14"/>
      <c r="S3312" s="14"/>
      <c r="T3312" s="14"/>
      <c r="U3312" s="14"/>
      <c r="V3312" s="14"/>
      <c r="W3312" s="14"/>
      <c r="X3312" s="14"/>
      <c r="Y3312" s="12"/>
      <c r="Z3312" s="12"/>
      <c r="AA3312" s="12"/>
      <c r="AB3312" s="12"/>
      <c r="AC3312" s="12"/>
      <c r="AD3312" s="12"/>
      <c r="AE3312" s="12"/>
      <c r="AF3312" s="12"/>
      <c r="AG3312" s="12"/>
      <c r="AH3312" s="12"/>
      <c r="AI3312" s="12"/>
      <c r="AJ3312" s="12"/>
      <c r="AK3312" s="24"/>
    </row>
    <row r="3313" spans="1:37" x14ac:dyDescent="0.25">
      <c r="A3313" s="2"/>
      <c r="B3313" s="3"/>
      <c r="C3313" s="3"/>
      <c r="D3313" s="3"/>
      <c r="E3313" s="3"/>
      <c r="F3313" s="3"/>
      <c r="G3313" s="3"/>
      <c r="H3313" s="3"/>
      <c r="I3313" s="4"/>
      <c r="J3313" s="5"/>
      <c r="K3313" s="6"/>
      <c r="L3313" s="6"/>
      <c r="M3313" s="6"/>
      <c r="N3313" s="6"/>
      <c r="O3313" s="6"/>
      <c r="P3313" s="7"/>
      <c r="Q3313" s="2"/>
      <c r="R3313" s="3"/>
      <c r="S3313" s="3"/>
      <c r="T3313" s="3"/>
      <c r="U3313" s="3"/>
      <c r="V3313" s="3"/>
      <c r="W3313" s="3"/>
      <c r="X3313" s="4"/>
      <c r="Y3313" s="8">
        <f>ROUND(959.2,2)</f>
        <v>959.2</v>
      </c>
      <c r="Z3313" s="9"/>
      <c r="AA3313" s="9"/>
      <c r="AB3313" s="9"/>
      <c r="AC3313" s="9"/>
      <c r="AD3313" s="10"/>
      <c r="AE3313" s="8">
        <f>ROUND(0,2)</f>
        <v>0</v>
      </c>
      <c r="AF3313" s="9"/>
      <c r="AG3313" s="9"/>
      <c r="AH3313" s="9"/>
      <c r="AI3313" s="9"/>
      <c r="AJ3313" s="9"/>
      <c r="AK3313" s="10"/>
    </row>
    <row r="3314" spans="1:37" x14ac:dyDescent="0.25">
      <c r="A3314" s="11"/>
      <c r="B3314" s="12"/>
      <c r="C3314" s="12"/>
      <c r="D3314" s="12"/>
      <c r="E3314" s="12"/>
      <c r="F3314" s="12"/>
      <c r="G3314" s="12"/>
      <c r="H3314" s="12"/>
      <c r="I3314" s="12"/>
      <c r="J3314" s="13"/>
      <c r="K3314" s="13"/>
      <c r="L3314" s="13"/>
      <c r="M3314" s="13"/>
      <c r="N3314" s="13"/>
      <c r="O3314" s="13"/>
      <c r="P3314" s="13"/>
      <c r="Q3314" s="14"/>
      <c r="R3314" s="14"/>
      <c r="S3314" s="14"/>
      <c r="T3314" s="14"/>
      <c r="U3314" s="14"/>
      <c r="V3314" s="14"/>
      <c r="W3314" s="14"/>
      <c r="X3314" s="14"/>
      <c r="Y3314" s="15">
        <f>ROUND(959.2,2)</f>
        <v>959.2</v>
      </c>
      <c r="Z3314" s="15"/>
      <c r="AA3314" s="15"/>
      <c r="AB3314" s="15"/>
      <c r="AC3314" s="15"/>
      <c r="AD3314" s="15"/>
      <c r="AE3314" s="15">
        <f>ROUND(0,2)</f>
        <v>0</v>
      </c>
      <c r="AF3314" s="15"/>
      <c r="AG3314" s="15"/>
      <c r="AH3314" s="15"/>
      <c r="AI3314" s="15"/>
      <c r="AJ3314" s="15"/>
      <c r="AK3314" s="16"/>
    </row>
    <row r="3315" spans="1:37" x14ac:dyDescent="0.25">
      <c r="A3315" s="11"/>
      <c r="B3315" s="12"/>
      <c r="C3315" s="12"/>
      <c r="D3315" s="12"/>
      <c r="E3315" s="12"/>
      <c r="F3315" s="12"/>
      <c r="G3315" s="12"/>
      <c r="H3315" s="12"/>
      <c r="I3315" s="12"/>
      <c r="J3315" s="12"/>
      <c r="K3315" s="12"/>
      <c r="L3315" s="12"/>
      <c r="M3315" s="12"/>
      <c r="N3315" s="12"/>
      <c r="O3315" s="12"/>
      <c r="P3315" s="12"/>
      <c r="Q3315" s="14" t="s">
        <v>62</v>
      </c>
      <c r="R3315" s="14"/>
      <c r="S3315" s="14"/>
      <c r="T3315" s="14"/>
      <c r="U3315" s="14"/>
      <c r="V3315" s="14"/>
      <c r="W3315" s="14"/>
      <c r="X3315" s="14"/>
      <c r="Y3315" s="12"/>
      <c r="Z3315" s="12"/>
      <c r="AA3315" s="12"/>
      <c r="AB3315" s="12"/>
      <c r="AC3315" s="12"/>
      <c r="AD3315" s="12"/>
      <c r="AE3315" s="12"/>
      <c r="AF3315" s="12"/>
      <c r="AG3315" s="12"/>
      <c r="AH3315" s="12"/>
      <c r="AI3315" s="12"/>
      <c r="AJ3315" s="12"/>
      <c r="AK3315" s="24"/>
    </row>
    <row r="3316" spans="1:37" x14ac:dyDescent="0.25">
      <c r="A3316" s="2"/>
      <c r="B3316" s="3"/>
      <c r="C3316" s="3"/>
      <c r="D3316" s="3"/>
      <c r="E3316" s="3"/>
      <c r="F3316" s="3"/>
      <c r="G3316" s="3"/>
      <c r="H3316" s="3"/>
      <c r="I3316" s="4"/>
      <c r="J3316" s="5"/>
      <c r="K3316" s="6"/>
      <c r="L3316" s="6"/>
      <c r="M3316" s="6"/>
      <c r="N3316" s="6"/>
      <c r="O3316" s="6"/>
      <c r="P3316" s="7"/>
      <c r="Q3316" s="2"/>
      <c r="R3316" s="3"/>
      <c r="S3316" s="3"/>
      <c r="T3316" s="3"/>
      <c r="U3316" s="3"/>
      <c r="V3316" s="3"/>
      <c r="W3316" s="3"/>
      <c r="X3316" s="4"/>
      <c r="Y3316" s="8">
        <f>ROUND(959.2,2)</f>
        <v>959.2</v>
      </c>
      <c r="Z3316" s="9"/>
      <c r="AA3316" s="9"/>
      <c r="AB3316" s="9"/>
      <c r="AC3316" s="9"/>
      <c r="AD3316" s="10"/>
      <c r="AE3316" s="8">
        <f>ROUND(0,2)</f>
        <v>0</v>
      </c>
      <c r="AF3316" s="9"/>
      <c r="AG3316" s="9"/>
      <c r="AH3316" s="9"/>
      <c r="AI3316" s="9"/>
      <c r="AJ3316" s="9"/>
      <c r="AK3316" s="10"/>
    </row>
    <row r="3317" spans="1:37" x14ac:dyDescent="0.25">
      <c r="A3317" s="11"/>
      <c r="B3317" s="12"/>
      <c r="C3317" s="12"/>
      <c r="D3317" s="12"/>
      <c r="E3317" s="12"/>
      <c r="F3317" s="12"/>
      <c r="G3317" s="12"/>
      <c r="H3317" s="12"/>
      <c r="I3317" s="12"/>
      <c r="J3317" s="13"/>
      <c r="K3317" s="13"/>
      <c r="L3317" s="13"/>
      <c r="M3317" s="13"/>
      <c r="N3317" s="13"/>
      <c r="O3317" s="13"/>
      <c r="P3317" s="13"/>
      <c r="Q3317" s="14"/>
      <c r="R3317" s="14"/>
      <c r="S3317" s="14"/>
      <c r="T3317" s="14"/>
      <c r="U3317" s="14"/>
      <c r="V3317" s="14"/>
      <c r="W3317" s="14"/>
      <c r="X3317" s="14"/>
      <c r="Y3317" s="15">
        <f>ROUND(959.2,2)</f>
        <v>959.2</v>
      </c>
      <c r="Z3317" s="15"/>
      <c r="AA3317" s="15"/>
      <c r="AB3317" s="15"/>
      <c r="AC3317" s="15"/>
      <c r="AD3317" s="15"/>
      <c r="AE3317" s="15">
        <f>ROUND(0,2)</f>
        <v>0</v>
      </c>
      <c r="AF3317" s="15"/>
      <c r="AG3317" s="15"/>
      <c r="AH3317" s="15"/>
      <c r="AI3317" s="15"/>
      <c r="AJ3317" s="15"/>
      <c r="AK3317" s="16"/>
    </row>
    <row r="3318" spans="1:37" x14ac:dyDescent="0.25">
      <c r="A3318" s="11"/>
      <c r="B3318" s="12"/>
      <c r="C3318" s="12"/>
      <c r="D3318" s="12"/>
      <c r="E3318" s="12"/>
      <c r="F3318" s="12"/>
      <c r="G3318" s="12"/>
      <c r="H3318" s="12"/>
      <c r="I3318" s="12"/>
      <c r="J3318" s="12"/>
      <c r="K3318" s="12"/>
      <c r="L3318" s="12"/>
      <c r="M3318" s="12"/>
      <c r="N3318" s="12"/>
      <c r="O3318" s="12"/>
      <c r="P3318" s="12"/>
      <c r="Q3318" s="14" t="s">
        <v>63</v>
      </c>
      <c r="R3318" s="14"/>
      <c r="S3318" s="14"/>
      <c r="T3318" s="14"/>
      <c r="U3318" s="14"/>
      <c r="V3318" s="14"/>
      <c r="W3318" s="14"/>
      <c r="X3318" s="14"/>
      <c r="Y3318" s="12"/>
      <c r="Z3318" s="12"/>
      <c r="AA3318" s="12"/>
      <c r="AB3318" s="12"/>
      <c r="AC3318" s="12"/>
      <c r="AD3318" s="12"/>
      <c r="AE3318" s="12"/>
      <c r="AF3318" s="12"/>
      <c r="AG3318" s="12"/>
      <c r="AH3318" s="12"/>
      <c r="AI3318" s="12"/>
      <c r="AJ3318" s="12"/>
      <c r="AK3318" s="24"/>
    </row>
    <row r="3319" spans="1:37" x14ac:dyDescent="0.25">
      <c r="A3319" s="2"/>
      <c r="B3319" s="3"/>
      <c r="C3319" s="3"/>
      <c r="D3319" s="3"/>
      <c r="E3319" s="3"/>
      <c r="F3319" s="3"/>
      <c r="G3319" s="3"/>
      <c r="H3319" s="3"/>
      <c r="I3319" s="4"/>
      <c r="J3319" s="5"/>
      <c r="K3319" s="6"/>
      <c r="L3319" s="6"/>
      <c r="M3319" s="6"/>
      <c r="N3319" s="6"/>
      <c r="O3319" s="6"/>
      <c r="P3319" s="7"/>
      <c r="Q3319" s="2"/>
      <c r="R3319" s="3"/>
      <c r="S3319" s="3"/>
      <c r="T3319" s="3"/>
      <c r="U3319" s="3"/>
      <c r="V3319" s="3"/>
      <c r="W3319" s="3"/>
      <c r="X3319" s="4"/>
      <c r="Y3319" s="8">
        <f>ROUND(931.2,2)</f>
        <v>931.2</v>
      </c>
      <c r="Z3319" s="9"/>
      <c r="AA3319" s="9"/>
      <c r="AB3319" s="9"/>
      <c r="AC3319" s="9"/>
      <c r="AD3319" s="10"/>
      <c r="AE3319" s="8">
        <f>ROUND(0,2)</f>
        <v>0</v>
      </c>
      <c r="AF3319" s="9"/>
      <c r="AG3319" s="9"/>
      <c r="AH3319" s="9"/>
      <c r="AI3319" s="9"/>
      <c r="AJ3319" s="9"/>
      <c r="AK3319" s="10"/>
    </row>
    <row r="3320" spans="1:37" x14ac:dyDescent="0.25">
      <c r="A3320" s="11"/>
      <c r="B3320" s="12"/>
      <c r="C3320" s="12"/>
      <c r="D3320" s="12"/>
      <c r="E3320" s="12"/>
      <c r="F3320" s="12"/>
      <c r="G3320" s="12"/>
      <c r="H3320" s="12"/>
      <c r="I3320" s="12"/>
      <c r="J3320" s="13"/>
      <c r="K3320" s="13"/>
      <c r="L3320" s="13"/>
      <c r="M3320" s="13"/>
      <c r="N3320" s="13"/>
      <c r="O3320" s="13"/>
      <c r="P3320" s="13"/>
      <c r="Q3320" s="14"/>
      <c r="R3320" s="14"/>
      <c r="S3320" s="14"/>
      <c r="T3320" s="14"/>
      <c r="U3320" s="14"/>
      <c r="V3320" s="14"/>
      <c r="W3320" s="14"/>
      <c r="X3320" s="14"/>
      <c r="Y3320" s="15">
        <f>ROUND(931.2,2)</f>
        <v>931.2</v>
      </c>
      <c r="Z3320" s="15"/>
      <c r="AA3320" s="15"/>
      <c r="AB3320" s="15"/>
      <c r="AC3320" s="15"/>
      <c r="AD3320" s="15"/>
      <c r="AE3320" s="15">
        <f>ROUND(0,2)</f>
        <v>0</v>
      </c>
      <c r="AF3320" s="15"/>
      <c r="AG3320" s="15"/>
      <c r="AH3320" s="15"/>
      <c r="AI3320" s="15"/>
      <c r="AJ3320" s="15"/>
      <c r="AK3320" s="16"/>
    </row>
    <row r="3321" spans="1:37" x14ac:dyDescent="0.25">
      <c r="A3321" s="11"/>
      <c r="B3321" s="12"/>
      <c r="C3321" s="12"/>
      <c r="D3321" s="12"/>
      <c r="E3321" s="12"/>
      <c r="F3321" s="12"/>
      <c r="G3321" s="12"/>
      <c r="H3321" s="12"/>
      <c r="I3321" s="12"/>
      <c r="J3321" s="12"/>
      <c r="K3321" s="12"/>
      <c r="L3321" s="12"/>
      <c r="M3321" s="12"/>
      <c r="N3321" s="12"/>
      <c r="O3321" s="12"/>
      <c r="P3321" s="12"/>
      <c r="Q3321" s="14" t="s">
        <v>64</v>
      </c>
      <c r="R3321" s="14"/>
      <c r="S3321" s="14"/>
      <c r="T3321" s="14"/>
      <c r="U3321" s="14"/>
      <c r="V3321" s="14"/>
      <c r="W3321" s="14"/>
      <c r="X3321" s="14"/>
      <c r="Y3321" s="12"/>
      <c r="Z3321" s="12"/>
      <c r="AA3321" s="12"/>
      <c r="AB3321" s="12"/>
      <c r="AC3321" s="12"/>
      <c r="AD3321" s="12"/>
      <c r="AE3321" s="12"/>
      <c r="AF3321" s="12"/>
      <c r="AG3321" s="12"/>
      <c r="AH3321" s="12"/>
      <c r="AI3321" s="12"/>
      <c r="AJ3321" s="12"/>
      <c r="AK3321" s="24"/>
    </row>
    <row r="3322" spans="1:37" x14ac:dyDescent="0.25">
      <c r="A3322" s="2"/>
      <c r="B3322" s="3"/>
      <c r="C3322" s="3"/>
      <c r="D3322" s="3"/>
      <c r="E3322" s="3"/>
      <c r="F3322" s="3"/>
      <c r="G3322" s="3"/>
      <c r="H3322" s="3"/>
      <c r="I3322" s="4"/>
      <c r="J3322" s="5"/>
      <c r="K3322" s="6"/>
      <c r="L3322" s="6"/>
      <c r="M3322" s="6"/>
      <c r="N3322" s="6"/>
      <c r="O3322" s="6"/>
      <c r="P3322" s="7"/>
      <c r="Q3322" s="2"/>
      <c r="R3322" s="3"/>
      <c r="S3322" s="3"/>
      <c r="T3322" s="3"/>
      <c r="U3322" s="3"/>
      <c r="V3322" s="3"/>
      <c r="W3322" s="3"/>
      <c r="X3322" s="4"/>
      <c r="Y3322" s="8">
        <f>ROUND(951.6,2)</f>
        <v>951.6</v>
      </c>
      <c r="Z3322" s="9"/>
      <c r="AA3322" s="9"/>
      <c r="AB3322" s="9"/>
      <c r="AC3322" s="9"/>
      <c r="AD3322" s="10"/>
      <c r="AE3322" s="8">
        <f>ROUND(0,2)</f>
        <v>0</v>
      </c>
      <c r="AF3322" s="9"/>
      <c r="AG3322" s="9"/>
      <c r="AH3322" s="9"/>
      <c r="AI3322" s="9"/>
      <c r="AJ3322" s="9"/>
      <c r="AK3322" s="10"/>
    </row>
    <row r="3323" spans="1:37" x14ac:dyDescent="0.25">
      <c r="A3323" s="11"/>
      <c r="B3323" s="12"/>
      <c r="C3323" s="12"/>
      <c r="D3323" s="12"/>
      <c r="E3323" s="12"/>
      <c r="F3323" s="12"/>
      <c r="G3323" s="12"/>
      <c r="H3323" s="12"/>
      <c r="I3323" s="12"/>
      <c r="J3323" s="13"/>
      <c r="K3323" s="13"/>
      <c r="L3323" s="13"/>
      <c r="M3323" s="13"/>
      <c r="N3323" s="13"/>
      <c r="O3323" s="13"/>
      <c r="P3323" s="13"/>
      <c r="Q3323" s="14"/>
      <c r="R3323" s="14"/>
      <c r="S3323" s="14"/>
      <c r="T3323" s="14"/>
      <c r="U3323" s="14"/>
      <c r="V3323" s="14"/>
      <c r="W3323" s="14"/>
      <c r="X3323" s="14"/>
      <c r="Y3323" s="15">
        <f>ROUND(951.6,2)</f>
        <v>951.6</v>
      </c>
      <c r="Z3323" s="15"/>
      <c r="AA3323" s="15"/>
      <c r="AB3323" s="15"/>
      <c r="AC3323" s="15"/>
      <c r="AD3323" s="15"/>
      <c r="AE3323" s="15">
        <f>ROUND(0,2)</f>
        <v>0</v>
      </c>
      <c r="AF3323" s="15"/>
      <c r="AG3323" s="15"/>
      <c r="AH3323" s="15"/>
      <c r="AI3323" s="15"/>
      <c r="AJ3323" s="15"/>
      <c r="AK3323" s="16"/>
    </row>
    <row r="3324" spans="1:37" x14ac:dyDescent="0.25">
      <c r="A3324" s="11"/>
      <c r="B3324" s="12"/>
      <c r="C3324" s="12"/>
      <c r="D3324" s="12"/>
      <c r="E3324" s="12"/>
      <c r="F3324" s="12"/>
      <c r="G3324" s="12"/>
      <c r="H3324" s="12"/>
      <c r="I3324" s="12"/>
      <c r="J3324" s="12"/>
      <c r="K3324" s="12"/>
      <c r="L3324" s="12"/>
      <c r="M3324" s="12"/>
      <c r="N3324" s="12"/>
      <c r="O3324" s="12"/>
      <c r="P3324" s="12"/>
      <c r="Q3324" s="14" t="s">
        <v>65</v>
      </c>
      <c r="R3324" s="14"/>
      <c r="S3324" s="14"/>
      <c r="T3324" s="14"/>
      <c r="U3324" s="14"/>
      <c r="V3324" s="14"/>
      <c r="W3324" s="14"/>
      <c r="X3324" s="14"/>
      <c r="Y3324" s="12"/>
      <c r="Z3324" s="12"/>
      <c r="AA3324" s="12"/>
      <c r="AB3324" s="12"/>
      <c r="AC3324" s="12"/>
      <c r="AD3324" s="12"/>
      <c r="AE3324" s="12"/>
      <c r="AF3324" s="12"/>
      <c r="AG3324" s="12"/>
      <c r="AH3324" s="12"/>
      <c r="AI3324" s="12"/>
      <c r="AJ3324" s="12"/>
      <c r="AK3324" s="24"/>
    </row>
    <row r="3325" spans="1:37" x14ac:dyDescent="0.25">
      <c r="A3325" s="2"/>
      <c r="B3325" s="3"/>
      <c r="C3325" s="3"/>
      <c r="D3325" s="3"/>
      <c r="E3325" s="3"/>
      <c r="F3325" s="3"/>
      <c r="G3325" s="3"/>
      <c r="H3325" s="3"/>
      <c r="I3325" s="4"/>
      <c r="J3325" s="5"/>
      <c r="K3325" s="6"/>
      <c r="L3325" s="6"/>
      <c r="M3325" s="6"/>
      <c r="N3325" s="6"/>
      <c r="O3325" s="6"/>
      <c r="P3325" s="7"/>
      <c r="Q3325" s="2"/>
      <c r="R3325" s="3"/>
      <c r="S3325" s="3"/>
      <c r="T3325" s="3"/>
      <c r="U3325" s="3"/>
      <c r="V3325" s="3"/>
      <c r="W3325" s="3"/>
      <c r="X3325" s="4"/>
      <c r="Y3325" s="8">
        <f>ROUND(1036.8,2)</f>
        <v>1036.8</v>
      </c>
      <c r="Z3325" s="9"/>
      <c r="AA3325" s="9"/>
      <c r="AB3325" s="9"/>
      <c r="AC3325" s="9"/>
      <c r="AD3325" s="10"/>
      <c r="AE3325" s="8">
        <f>ROUND(0,2)</f>
        <v>0</v>
      </c>
      <c r="AF3325" s="9"/>
      <c r="AG3325" s="9"/>
      <c r="AH3325" s="9"/>
      <c r="AI3325" s="9"/>
      <c r="AJ3325" s="9"/>
      <c r="AK3325" s="10"/>
    </row>
    <row r="3326" spans="1:37" x14ac:dyDescent="0.25">
      <c r="A3326" s="11"/>
      <c r="B3326" s="12"/>
      <c r="C3326" s="12"/>
      <c r="D3326" s="12"/>
      <c r="E3326" s="12"/>
      <c r="F3326" s="12"/>
      <c r="G3326" s="12"/>
      <c r="H3326" s="12"/>
      <c r="I3326" s="12"/>
      <c r="J3326" s="13"/>
      <c r="K3326" s="13"/>
      <c r="L3326" s="13"/>
      <c r="M3326" s="13"/>
      <c r="N3326" s="13"/>
      <c r="O3326" s="13"/>
      <c r="P3326" s="13"/>
      <c r="Q3326" s="14"/>
      <c r="R3326" s="14"/>
      <c r="S3326" s="14"/>
      <c r="T3326" s="14"/>
      <c r="U3326" s="14"/>
      <c r="V3326" s="14"/>
      <c r="W3326" s="14"/>
      <c r="X3326" s="14"/>
      <c r="Y3326" s="15">
        <f>ROUND(1036.8,2)</f>
        <v>1036.8</v>
      </c>
      <c r="Z3326" s="15"/>
      <c r="AA3326" s="15"/>
      <c r="AB3326" s="15"/>
      <c r="AC3326" s="15"/>
      <c r="AD3326" s="15"/>
      <c r="AE3326" s="15">
        <f>ROUND(0,2)</f>
        <v>0</v>
      </c>
      <c r="AF3326" s="15"/>
      <c r="AG3326" s="15"/>
      <c r="AH3326" s="15"/>
      <c r="AI3326" s="15"/>
      <c r="AJ3326" s="15"/>
      <c r="AK3326" s="16"/>
    </row>
    <row r="3327" spans="1:37" x14ac:dyDescent="0.25">
      <c r="A3327" s="11"/>
      <c r="B3327" s="12"/>
      <c r="C3327" s="12"/>
      <c r="D3327" s="12"/>
      <c r="E3327" s="12"/>
      <c r="F3327" s="12"/>
      <c r="G3327" s="12"/>
      <c r="H3327" s="12"/>
      <c r="I3327" s="12"/>
      <c r="J3327" s="12"/>
      <c r="K3327" s="12"/>
      <c r="L3327" s="12"/>
      <c r="M3327" s="12"/>
      <c r="N3327" s="12"/>
      <c r="O3327" s="12"/>
      <c r="P3327" s="12"/>
      <c r="Q3327" s="14" t="s">
        <v>66</v>
      </c>
      <c r="R3327" s="14"/>
      <c r="S3327" s="14"/>
      <c r="T3327" s="14"/>
      <c r="U3327" s="14"/>
      <c r="V3327" s="14"/>
      <c r="W3327" s="14"/>
      <c r="X3327" s="14"/>
      <c r="Y3327" s="12"/>
      <c r="Z3327" s="12"/>
      <c r="AA3327" s="12"/>
      <c r="AB3327" s="12"/>
      <c r="AC3327" s="12"/>
      <c r="AD3327" s="12"/>
      <c r="AE3327" s="12"/>
      <c r="AF3327" s="12"/>
      <c r="AG3327" s="12"/>
      <c r="AH3327" s="12"/>
      <c r="AI3327" s="12"/>
      <c r="AJ3327" s="12"/>
      <c r="AK3327" s="24"/>
    </row>
    <row r="3328" spans="1:37" x14ac:dyDescent="0.25">
      <c r="A3328" s="2"/>
      <c r="B3328" s="3"/>
      <c r="C3328" s="3"/>
      <c r="D3328" s="3"/>
      <c r="E3328" s="3"/>
      <c r="F3328" s="3"/>
      <c r="G3328" s="3"/>
      <c r="H3328" s="3"/>
      <c r="I3328" s="4"/>
      <c r="J3328" s="5"/>
      <c r="K3328" s="6"/>
      <c r="L3328" s="6"/>
      <c r="M3328" s="6"/>
      <c r="N3328" s="6"/>
      <c r="O3328" s="6"/>
      <c r="P3328" s="7"/>
      <c r="Q3328" s="2"/>
      <c r="R3328" s="3"/>
      <c r="S3328" s="3"/>
      <c r="T3328" s="3"/>
      <c r="U3328" s="3"/>
      <c r="V3328" s="3"/>
      <c r="W3328" s="3"/>
      <c r="X3328" s="4"/>
      <c r="Y3328" s="8">
        <f>ROUND(980,2)</f>
        <v>980</v>
      </c>
      <c r="Z3328" s="9"/>
      <c r="AA3328" s="9"/>
      <c r="AB3328" s="9"/>
      <c r="AC3328" s="9"/>
      <c r="AD3328" s="10"/>
      <c r="AE3328" s="8">
        <f>ROUND(0,2)</f>
        <v>0</v>
      </c>
      <c r="AF3328" s="9"/>
      <c r="AG3328" s="9"/>
      <c r="AH3328" s="9"/>
      <c r="AI3328" s="9"/>
      <c r="AJ3328" s="9"/>
      <c r="AK3328" s="10"/>
    </row>
    <row r="3329" spans="1:37" x14ac:dyDescent="0.25">
      <c r="A3329" s="11"/>
      <c r="B3329" s="12"/>
      <c r="C3329" s="12"/>
      <c r="D3329" s="12"/>
      <c r="E3329" s="12"/>
      <c r="F3329" s="12"/>
      <c r="G3329" s="12"/>
      <c r="H3329" s="12"/>
      <c r="I3329" s="12"/>
      <c r="J3329" s="13"/>
      <c r="K3329" s="13"/>
      <c r="L3329" s="13"/>
      <c r="M3329" s="13"/>
      <c r="N3329" s="13"/>
      <c r="O3329" s="13"/>
      <c r="P3329" s="13"/>
      <c r="Q3329" s="14"/>
      <c r="R3329" s="14"/>
      <c r="S3329" s="14"/>
      <c r="T3329" s="14"/>
      <c r="U3329" s="14"/>
      <c r="V3329" s="14"/>
      <c r="W3329" s="14"/>
      <c r="X3329" s="14"/>
      <c r="Y3329" s="15">
        <f>ROUND(980,2)</f>
        <v>980</v>
      </c>
      <c r="Z3329" s="15"/>
      <c r="AA3329" s="15"/>
      <c r="AB3329" s="15"/>
      <c r="AC3329" s="15"/>
      <c r="AD3329" s="15"/>
      <c r="AE3329" s="15">
        <f>ROUND(0,2)</f>
        <v>0</v>
      </c>
      <c r="AF3329" s="15"/>
      <c r="AG3329" s="15"/>
      <c r="AH3329" s="15"/>
      <c r="AI3329" s="15"/>
      <c r="AJ3329" s="15"/>
      <c r="AK3329" s="16"/>
    </row>
    <row r="3330" spans="1:37" x14ac:dyDescent="0.25">
      <c r="A3330" s="11"/>
      <c r="B3330" s="12"/>
      <c r="C3330" s="12"/>
      <c r="D3330" s="12"/>
      <c r="E3330" s="12"/>
      <c r="F3330" s="12"/>
      <c r="G3330" s="12"/>
      <c r="H3330" s="12"/>
      <c r="I3330" s="12"/>
      <c r="J3330" s="12"/>
      <c r="K3330" s="12"/>
      <c r="L3330" s="12"/>
      <c r="M3330" s="12"/>
      <c r="N3330" s="12"/>
      <c r="O3330" s="12"/>
      <c r="P3330" s="12"/>
      <c r="Q3330" s="14" t="s">
        <v>67</v>
      </c>
      <c r="R3330" s="14"/>
      <c r="S3330" s="14"/>
      <c r="T3330" s="14"/>
      <c r="U3330" s="14"/>
      <c r="V3330" s="14"/>
      <c r="W3330" s="14"/>
      <c r="X3330" s="14"/>
      <c r="Y3330" s="12"/>
      <c r="Z3330" s="12"/>
      <c r="AA3330" s="12"/>
      <c r="AB3330" s="12"/>
      <c r="AC3330" s="12"/>
      <c r="AD3330" s="12"/>
      <c r="AE3330" s="12"/>
      <c r="AF3330" s="12"/>
      <c r="AG3330" s="12"/>
      <c r="AH3330" s="12"/>
      <c r="AI3330" s="12"/>
      <c r="AJ3330" s="12"/>
      <c r="AK3330" s="24"/>
    </row>
    <row r="3331" spans="1:37" x14ac:dyDescent="0.25">
      <c r="A3331" s="2"/>
      <c r="B3331" s="3"/>
      <c r="C3331" s="3"/>
      <c r="D3331" s="3"/>
      <c r="E3331" s="3"/>
      <c r="F3331" s="3"/>
      <c r="G3331" s="3"/>
      <c r="H3331" s="3"/>
      <c r="I3331" s="4"/>
      <c r="J3331" s="5"/>
      <c r="K3331" s="6"/>
      <c r="L3331" s="6"/>
      <c r="M3331" s="6"/>
      <c r="N3331" s="6"/>
      <c r="O3331" s="6"/>
      <c r="P3331" s="7"/>
      <c r="Q3331" s="2"/>
      <c r="R3331" s="3"/>
      <c r="S3331" s="3"/>
      <c r="T3331" s="3"/>
      <c r="U3331" s="3"/>
      <c r="V3331" s="3"/>
      <c r="W3331" s="3"/>
      <c r="X3331" s="4"/>
      <c r="Y3331" s="8">
        <f>ROUND(959.2,2)</f>
        <v>959.2</v>
      </c>
      <c r="Z3331" s="9"/>
      <c r="AA3331" s="9"/>
      <c r="AB3331" s="9"/>
      <c r="AC3331" s="9"/>
      <c r="AD3331" s="10"/>
      <c r="AE3331" s="8">
        <f>ROUND(0,2)</f>
        <v>0</v>
      </c>
      <c r="AF3331" s="9"/>
      <c r="AG3331" s="9"/>
      <c r="AH3331" s="9"/>
      <c r="AI3331" s="9"/>
      <c r="AJ3331" s="9"/>
      <c r="AK3331" s="10"/>
    </row>
    <row r="3332" spans="1:37" x14ac:dyDescent="0.25">
      <c r="A3332" s="11"/>
      <c r="B3332" s="12"/>
      <c r="C3332" s="12"/>
      <c r="D3332" s="12"/>
      <c r="E3332" s="12"/>
      <c r="F3332" s="12"/>
      <c r="G3332" s="12"/>
      <c r="H3332" s="12"/>
      <c r="I3332" s="12"/>
      <c r="J3332" s="13"/>
      <c r="K3332" s="13"/>
      <c r="L3332" s="13"/>
      <c r="M3332" s="13"/>
      <c r="N3332" s="13"/>
      <c r="O3332" s="13"/>
      <c r="P3332" s="13"/>
      <c r="Q3332" s="14"/>
      <c r="R3332" s="14"/>
      <c r="S3332" s="14"/>
      <c r="T3332" s="14"/>
      <c r="U3332" s="14"/>
      <c r="V3332" s="14"/>
      <c r="W3332" s="14"/>
      <c r="X3332" s="14"/>
      <c r="Y3332" s="15">
        <f>ROUND(959.2,2)</f>
        <v>959.2</v>
      </c>
      <c r="Z3332" s="15"/>
      <c r="AA3332" s="15"/>
      <c r="AB3332" s="15"/>
      <c r="AC3332" s="15"/>
      <c r="AD3332" s="15"/>
      <c r="AE3332" s="15">
        <f>ROUND(0,2)</f>
        <v>0</v>
      </c>
      <c r="AF3332" s="15"/>
      <c r="AG3332" s="15"/>
      <c r="AH3332" s="15"/>
      <c r="AI3332" s="15"/>
      <c r="AJ3332" s="15"/>
      <c r="AK3332" s="16"/>
    </row>
    <row r="3333" spans="1:37" x14ac:dyDescent="0.25">
      <c r="A3333" s="11"/>
      <c r="B3333" s="12"/>
      <c r="C3333" s="12"/>
      <c r="D3333" s="12"/>
      <c r="E3333" s="12"/>
      <c r="F3333" s="12"/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  <c r="Q3333" s="14" t="s">
        <v>68</v>
      </c>
      <c r="R3333" s="14"/>
      <c r="S3333" s="14"/>
      <c r="T3333" s="14"/>
      <c r="U3333" s="14"/>
      <c r="V3333" s="14"/>
      <c r="W3333" s="14"/>
      <c r="X3333" s="14"/>
      <c r="Y3333" s="12"/>
      <c r="Z3333" s="12"/>
      <c r="AA3333" s="12"/>
      <c r="AB3333" s="12"/>
      <c r="AC3333" s="12"/>
      <c r="AD3333" s="12"/>
      <c r="AE3333" s="12"/>
      <c r="AF3333" s="12"/>
      <c r="AG3333" s="12"/>
      <c r="AH3333" s="12"/>
      <c r="AI3333" s="12"/>
      <c r="AJ3333" s="12"/>
      <c r="AK3333" s="24"/>
    </row>
    <row r="3334" spans="1:37" x14ac:dyDescent="0.25">
      <c r="A3334" s="2"/>
      <c r="B3334" s="3"/>
      <c r="C3334" s="3"/>
      <c r="D3334" s="3"/>
      <c r="E3334" s="3"/>
      <c r="F3334" s="3"/>
      <c r="G3334" s="3"/>
      <c r="H3334" s="3"/>
      <c r="I3334" s="4"/>
      <c r="J3334" s="5"/>
      <c r="K3334" s="6"/>
      <c r="L3334" s="6"/>
      <c r="M3334" s="6"/>
      <c r="N3334" s="6"/>
      <c r="O3334" s="6"/>
      <c r="P3334" s="7"/>
      <c r="Q3334" s="2"/>
      <c r="R3334" s="3"/>
      <c r="S3334" s="3"/>
      <c r="T3334" s="3"/>
      <c r="U3334" s="3"/>
      <c r="V3334" s="3"/>
      <c r="W3334" s="3"/>
      <c r="X3334" s="4"/>
      <c r="Y3334" s="8">
        <f>ROUND(959.2,2)</f>
        <v>959.2</v>
      </c>
      <c r="Z3334" s="9"/>
      <c r="AA3334" s="9"/>
      <c r="AB3334" s="9"/>
      <c r="AC3334" s="9"/>
      <c r="AD3334" s="10"/>
      <c r="AE3334" s="8">
        <f>ROUND(0,2)</f>
        <v>0</v>
      </c>
      <c r="AF3334" s="9"/>
      <c r="AG3334" s="9"/>
      <c r="AH3334" s="9"/>
      <c r="AI3334" s="9"/>
      <c r="AJ3334" s="9"/>
      <c r="AK3334" s="10"/>
    </row>
    <row r="3335" spans="1:37" x14ac:dyDescent="0.25">
      <c r="A3335" s="11"/>
      <c r="B3335" s="12"/>
      <c r="C3335" s="12"/>
      <c r="D3335" s="12"/>
      <c r="E3335" s="12"/>
      <c r="F3335" s="12"/>
      <c r="G3335" s="12"/>
      <c r="H3335" s="12"/>
      <c r="I3335" s="12"/>
      <c r="J3335" s="13"/>
      <c r="K3335" s="13"/>
      <c r="L3335" s="13"/>
      <c r="M3335" s="13"/>
      <c r="N3335" s="13"/>
      <c r="O3335" s="13"/>
      <c r="P3335" s="13"/>
      <c r="Q3335" s="14"/>
      <c r="R3335" s="14"/>
      <c r="S3335" s="14"/>
      <c r="T3335" s="14"/>
      <c r="U3335" s="14"/>
      <c r="V3335" s="14"/>
      <c r="W3335" s="14"/>
      <c r="X3335" s="14"/>
      <c r="Y3335" s="15">
        <f>ROUND(959.2,2)</f>
        <v>959.2</v>
      </c>
      <c r="Z3335" s="15"/>
      <c r="AA3335" s="15"/>
      <c r="AB3335" s="15"/>
      <c r="AC3335" s="15"/>
      <c r="AD3335" s="15"/>
      <c r="AE3335" s="15">
        <f>ROUND(0,2)</f>
        <v>0</v>
      </c>
      <c r="AF3335" s="15"/>
      <c r="AG3335" s="15"/>
      <c r="AH3335" s="15"/>
      <c r="AI3335" s="15"/>
      <c r="AJ3335" s="15"/>
      <c r="AK3335" s="16"/>
    </row>
    <row r="3336" spans="1:37" x14ac:dyDescent="0.25">
      <c r="A3336" s="11"/>
      <c r="B3336" s="12"/>
      <c r="C3336" s="12"/>
      <c r="D3336" s="12"/>
      <c r="E3336" s="12"/>
      <c r="F3336" s="12"/>
      <c r="G3336" s="12"/>
      <c r="H3336" s="12"/>
      <c r="I3336" s="12"/>
      <c r="J3336" s="12"/>
      <c r="K3336" s="12"/>
      <c r="L3336" s="12"/>
      <c r="M3336" s="12"/>
      <c r="N3336" s="12"/>
      <c r="O3336" s="12"/>
      <c r="P3336" s="12"/>
      <c r="Q3336" s="14" t="s">
        <v>69</v>
      </c>
      <c r="R3336" s="14"/>
      <c r="S3336" s="14"/>
      <c r="T3336" s="14"/>
      <c r="U3336" s="14"/>
      <c r="V3336" s="14"/>
      <c r="W3336" s="14"/>
      <c r="X3336" s="14"/>
      <c r="Y3336" s="12"/>
      <c r="Z3336" s="12"/>
      <c r="AA3336" s="12"/>
      <c r="AB3336" s="12"/>
      <c r="AC3336" s="12"/>
      <c r="AD3336" s="12"/>
      <c r="AE3336" s="12"/>
      <c r="AF3336" s="12"/>
      <c r="AG3336" s="12"/>
      <c r="AH3336" s="12"/>
      <c r="AI3336" s="12"/>
      <c r="AJ3336" s="12"/>
      <c r="AK3336" s="24"/>
    </row>
    <row r="3337" spans="1:37" x14ac:dyDescent="0.25">
      <c r="A3337" s="2"/>
      <c r="B3337" s="3"/>
      <c r="C3337" s="3"/>
      <c r="D3337" s="3"/>
      <c r="E3337" s="3"/>
      <c r="F3337" s="3"/>
      <c r="G3337" s="3"/>
      <c r="H3337" s="3"/>
      <c r="I3337" s="4"/>
      <c r="J3337" s="5"/>
      <c r="K3337" s="6"/>
      <c r="L3337" s="6"/>
      <c r="M3337" s="6"/>
      <c r="N3337" s="6"/>
      <c r="O3337" s="6"/>
      <c r="P3337" s="7"/>
      <c r="Q3337" s="2"/>
      <c r="R3337" s="3"/>
      <c r="S3337" s="3"/>
      <c r="T3337" s="3"/>
      <c r="U3337" s="3"/>
      <c r="V3337" s="3"/>
      <c r="W3337" s="3"/>
      <c r="X3337" s="4"/>
      <c r="Y3337" s="8">
        <f>ROUND(959.2,2)</f>
        <v>959.2</v>
      </c>
      <c r="Z3337" s="9"/>
      <c r="AA3337" s="9"/>
      <c r="AB3337" s="9"/>
      <c r="AC3337" s="9"/>
      <c r="AD3337" s="10"/>
      <c r="AE3337" s="8">
        <f>ROUND(0,2)</f>
        <v>0</v>
      </c>
      <c r="AF3337" s="9"/>
      <c r="AG3337" s="9"/>
      <c r="AH3337" s="9"/>
      <c r="AI3337" s="9"/>
      <c r="AJ3337" s="9"/>
      <c r="AK3337" s="10"/>
    </row>
    <row r="3338" spans="1:37" x14ac:dyDescent="0.25">
      <c r="A3338" s="11"/>
      <c r="B3338" s="12"/>
      <c r="C3338" s="12"/>
      <c r="D3338" s="12"/>
      <c r="E3338" s="12"/>
      <c r="F3338" s="12"/>
      <c r="G3338" s="12"/>
      <c r="H3338" s="12"/>
      <c r="I3338" s="12"/>
      <c r="J3338" s="13"/>
      <c r="K3338" s="13"/>
      <c r="L3338" s="13"/>
      <c r="M3338" s="13"/>
      <c r="N3338" s="13"/>
      <c r="O3338" s="13"/>
      <c r="P3338" s="13"/>
      <c r="Q3338" s="14"/>
      <c r="R3338" s="14"/>
      <c r="S3338" s="14"/>
      <c r="T3338" s="14"/>
      <c r="U3338" s="14"/>
      <c r="V3338" s="14"/>
      <c r="W3338" s="14"/>
      <c r="X3338" s="14"/>
      <c r="Y3338" s="15">
        <f>ROUND(959.2,2)</f>
        <v>959.2</v>
      </c>
      <c r="Z3338" s="15"/>
      <c r="AA3338" s="15"/>
      <c r="AB3338" s="15"/>
      <c r="AC3338" s="15"/>
      <c r="AD3338" s="15"/>
      <c r="AE3338" s="15">
        <f>ROUND(0,2)</f>
        <v>0</v>
      </c>
      <c r="AF3338" s="15"/>
      <c r="AG3338" s="15"/>
      <c r="AH3338" s="15"/>
      <c r="AI3338" s="15"/>
      <c r="AJ3338" s="15"/>
      <c r="AK3338" s="16"/>
    </row>
    <row r="3339" spans="1:37" x14ac:dyDescent="0.25">
      <c r="A3339" s="11"/>
      <c r="B3339" s="12"/>
      <c r="C3339" s="12"/>
      <c r="D3339" s="12"/>
      <c r="E3339" s="12"/>
      <c r="F3339" s="12"/>
      <c r="G3339" s="12"/>
      <c r="H3339" s="12"/>
      <c r="I3339" s="12"/>
      <c r="J3339" s="12"/>
      <c r="K3339" s="12"/>
      <c r="L3339" s="12"/>
      <c r="M3339" s="12"/>
      <c r="N3339" s="12"/>
      <c r="O3339" s="12"/>
      <c r="P3339" s="12"/>
      <c r="Q3339" s="14" t="s">
        <v>70</v>
      </c>
      <c r="R3339" s="14"/>
      <c r="S3339" s="14"/>
      <c r="T3339" s="14"/>
      <c r="U3339" s="14"/>
      <c r="V3339" s="14"/>
      <c r="W3339" s="14"/>
      <c r="X3339" s="14"/>
      <c r="Y3339" s="12"/>
      <c r="Z3339" s="12"/>
      <c r="AA3339" s="12"/>
      <c r="AB3339" s="12"/>
      <c r="AC3339" s="12"/>
      <c r="AD3339" s="12"/>
      <c r="AE3339" s="12"/>
      <c r="AF3339" s="12"/>
      <c r="AG3339" s="12"/>
      <c r="AH3339" s="12"/>
      <c r="AI3339" s="12"/>
      <c r="AJ3339" s="12"/>
      <c r="AK3339" s="24"/>
    </row>
    <row r="3340" spans="1:37" x14ac:dyDescent="0.25">
      <c r="A3340" s="2"/>
      <c r="B3340" s="3"/>
      <c r="C3340" s="3"/>
      <c r="D3340" s="3"/>
      <c r="E3340" s="3"/>
      <c r="F3340" s="3"/>
      <c r="G3340" s="3"/>
      <c r="H3340" s="3"/>
      <c r="I3340" s="4"/>
      <c r="J3340" s="5"/>
      <c r="K3340" s="6"/>
      <c r="L3340" s="6"/>
      <c r="M3340" s="6"/>
      <c r="N3340" s="6"/>
      <c r="O3340" s="6"/>
      <c r="P3340" s="7"/>
      <c r="Q3340" s="2"/>
      <c r="R3340" s="3"/>
      <c r="S3340" s="3"/>
      <c r="T3340" s="3"/>
      <c r="U3340" s="3"/>
      <c r="V3340" s="3"/>
      <c r="W3340" s="3"/>
      <c r="X3340" s="4"/>
      <c r="Y3340" s="8">
        <f>ROUND(959.2,2)</f>
        <v>959.2</v>
      </c>
      <c r="Z3340" s="9"/>
      <c r="AA3340" s="9"/>
      <c r="AB3340" s="9"/>
      <c r="AC3340" s="9"/>
      <c r="AD3340" s="10"/>
      <c r="AE3340" s="8">
        <f>ROUND(0,2)</f>
        <v>0</v>
      </c>
      <c r="AF3340" s="9"/>
      <c r="AG3340" s="9"/>
      <c r="AH3340" s="9"/>
      <c r="AI3340" s="9"/>
      <c r="AJ3340" s="9"/>
      <c r="AK3340" s="10"/>
    </row>
    <row r="3341" spans="1:37" x14ac:dyDescent="0.25">
      <c r="A3341" s="11"/>
      <c r="B3341" s="12"/>
      <c r="C3341" s="12"/>
      <c r="D3341" s="12"/>
      <c r="E3341" s="12"/>
      <c r="F3341" s="12"/>
      <c r="G3341" s="12"/>
      <c r="H3341" s="12"/>
      <c r="I3341" s="12"/>
      <c r="J3341" s="13"/>
      <c r="K3341" s="13"/>
      <c r="L3341" s="13"/>
      <c r="M3341" s="13"/>
      <c r="N3341" s="13"/>
      <c r="O3341" s="13"/>
      <c r="P3341" s="13"/>
      <c r="Q3341" s="14"/>
      <c r="R3341" s="14"/>
      <c r="S3341" s="14"/>
      <c r="T3341" s="14"/>
      <c r="U3341" s="14"/>
      <c r="V3341" s="14"/>
      <c r="W3341" s="14"/>
      <c r="X3341" s="14"/>
      <c r="Y3341" s="15">
        <f>ROUND(959.2,2)</f>
        <v>959.2</v>
      </c>
      <c r="Z3341" s="15"/>
      <c r="AA3341" s="15"/>
      <c r="AB3341" s="15"/>
      <c r="AC3341" s="15"/>
      <c r="AD3341" s="15"/>
      <c r="AE3341" s="15">
        <f>ROUND(0,2)</f>
        <v>0</v>
      </c>
      <c r="AF3341" s="15"/>
      <c r="AG3341" s="15"/>
      <c r="AH3341" s="15"/>
      <c r="AI3341" s="15"/>
      <c r="AJ3341" s="15"/>
      <c r="AK3341" s="16"/>
    </row>
    <row r="3342" spans="1:37" x14ac:dyDescent="0.25">
      <c r="A3342" s="11"/>
      <c r="B3342" s="12"/>
      <c r="C3342" s="12"/>
      <c r="D3342" s="12"/>
      <c r="E3342" s="12"/>
      <c r="F3342" s="12"/>
      <c r="G3342" s="12"/>
      <c r="H3342" s="12"/>
      <c r="I3342" s="12"/>
      <c r="J3342" s="12"/>
      <c r="K3342" s="12"/>
      <c r="L3342" s="12"/>
      <c r="M3342" s="12"/>
      <c r="N3342" s="12"/>
      <c r="O3342" s="12"/>
      <c r="P3342" s="12"/>
      <c r="Q3342" s="14" t="s">
        <v>71</v>
      </c>
      <c r="R3342" s="14"/>
      <c r="S3342" s="14"/>
      <c r="T3342" s="14"/>
      <c r="U3342" s="14"/>
      <c r="V3342" s="14"/>
      <c r="W3342" s="14"/>
      <c r="X3342" s="14"/>
      <c r="Y3342" s="12"/>
      <c r="Z3342" s="12"/>
      <c r="AA3342" s="12"/>
      <c r="AB3342" s="12"/>
      <c r="AC3342" s="12"/>
      <c r="AD3342" s="12"/>
      <c r="AE3342" s="12"/>
      <c r="AF3342" s="12"/>
      <c r="AG3342" s="12"/>
      <c r="AH3342" s="12"/>
      <c r="AI3342" s="12"/>
      <c r="AJ3342" s="12"/>
      <c r="AK3342" s="24"/>
    </row>
    <row r="3343" spans="1:37" x14ac:dyDescent="0.25">
      <c r="A3343" s="2"/>
      <c r="B3343" s="3"/>
      <c r="C3343" s="3"/>
      <c r="D3343" s="3"/>
      <c r="E3343" s="3"/>
      <c r="F3343" s="3"/>
      <c r="G3343" s="3"/>
      <c r="H3343" s="3"/>
      <c r="I3343" s="4"/>
      <c r="J3343" s="5"/>
      <c r="K3343" s="6"/>
      <c r="L3343" s="6"/>
      <c r="M3343" s="6"/>
      <c r="N3343" s="6"/>
      <c r="O3343" s="6"/>
      <c r="P3343" s="7"/>
      <c r="Q3343" s="2"/>
      <c r="R3343" s="3"/>
      <c r="S3343" s="3"/>
      <c r="T3343" s="3"/>
      <c r="U3343" s="3"/>
      <c r="V3343" s="3"/>
      <c r="W3343" s="3"/>
      <c r="X3343" s="4"/>
      <c r="Y3343" s="8">
        <f>ROUND(1036.8,2)</f>
        <v>1036.8</v>
      </c>
      <c r="Z3343" s="9"/>
      <c r="AA3343" s="9"/>
      <c r="AB3343" s="9"/>
      <c r="AC3343" s="9"/>
      <c r="AD3343" s="10"/>
      <c r="AE3343" s="8">
        <f>ROUND(0,2)</f>
        <v>0</v>
      </c>
      <c r="AF3343" s="9"/>
      <c r="AG3343" s="9"/>
      <c r="AH3343" s="9"/>
      <c r="AI3343" s="9"/>
      <c r="AJ3343" s="9"/>
      <c r="AK3343" s="10"/>
    </row>
    <row r="3344" spans="1:37" x14ac:dyDescent="0.25">
      <c r="A3344" s="11"/>
      <c r="B3344" s="12"/>
      <c r="C3344" s="12"/>
      <c r="D3344" s="12"/>
      <c r="E3344" s="12"/>
      <c r="F3344" s="12"/>
      <c r="G3344" s="12"/>
      <c r="H3344" s="12"/>
      <c r="I3344" s="12"/>
      <c r="J3344" s="13"/>
      <c r="K3344" s="13"/>
      <c r="L3344" s="13"/>
      <c r="M3344" s="13"/>
      <c r="N3344" s="13"/>
      <c r="O3344" s="13"/>
      <c r="P3344" s="13"/>
      <c r="Q3344" s="14"/>
      <c r="R3344" s="14"/>
      <c r="S3344" s="14"/>
      <c r="T3344" s="14"/>
      <c r="U3344" s="14"/>
      <c r="V3344" s="14"/>
      <c r="W3344" s="14"/>
      <c r="X3344" s="14"/>
      <c r="Y3344" s="15">
        <f>ROUND(1036.8,2)</f>
        <v>1036.8</v>
      </c>
      <c r="Z3344" s="15"/>
      <c r="AA3344" s="15"/>
      <c r="AB3344" s="15"/>
      <c r="AC3344" s="15"/>
      <c r="AD3344" s="15"/>
      <c r="AE3344" s="15">
        <f>ROUND(0,2)</f>
        <v>0</v>
      </c>
      <c r="AF3344" s="15"/>
      <c r="AG3344" s="15"/>
      <c r="AH3344" s="15"/>
      <c r="AI3344" s="15"/>
      <c r="AJ3344" s="15"/>
      <c r="AK3344" s="16"/>
    </row>
    <row r="3345" spans="1:37" x14ac:dyDescent="0.25">
      <c r="A3345" s="11"/>
      <c r="B3345" s="12"/>
      <c r="C3345" s="12"/>
      <c r="D3345" s="12"/>
      <c r="E3345" s="12"/>
      <c r="F3345" s="12"/>
      <c r="G3345" s="12"/>
      <c r="H3345" s="12"/>
      <c r="I3345" s="12"/>
      <c r="J3345" s="12"/>
      <c r="K3345" s="12"/>
      <c r="L3345" s="12"/>
      <c r="M3345" s="12"/>
      <c r="N3345" s="12"/>
      <c r="O3345" s="12"/>
      <c r="P3345" s="12"/>
      <c r="Q3345" s="14" t="s">
        <v>72</v>
      </c>
      <c r="R3345" s="14"/>
      <c r="S3345" s="14"/>
      <c r="T3345" s="14"/>
      <c r="U3345" s="14"/>
      <c r="V3345" s="14"/>
      <c r="W3345" s="14"/>
      <c r="X3345" s="14"/>
      <c r="Y3345" s="12"/>
      <c r="Z3345" s="12"/>
      <c r="AA3345" s="12"/>
      <c r="AB3345" s="12"/>
      <c r="AC3345" s="12"/>
      <c r="AD3345" s="12"/>
      <c r="AE3345" s="12"/>
      <c r="AF3345" s="12"/>
      <c r="AG3345" s="12"/>
      <c r="AH3345" s="12"/>
      <c r="AI3345" s="12"/>
      <c r="AJ3345" s="12"/>
      <c r="AK3345" s="24"/>
    </row>
    <row r="3346" spans="1:37" x14ac:dyDescent="0.25">
      <c r="A3346" s="2"/>
      <c r="B3346" s="3"/>
      <c r="C3346" s="3"/>
      <c r="D3346" s="3"/>
      <c r="E3346" s="3"/>
      <c r="F3346" s="3"/>
      <c r="G3346" s="3"/>
      <c r="H3346" s="3"/>
      <c r="I3346" s="4"/>
      <c r="J3346" s="5"/>
      <c r="K3346" s="6"/>
      <c r="L3346" s="6"/>
      <c r="M3346" s="6"/>
      <c r="N3346" s="6"/>
      <c r="O3346" s="6"/>
      <c r="P3346" s="7"/>
      <c r="Q3346" s="2"/>
      <c r="R3346" s="3"/>
      <c r="S3346" s="3"/>
      <c r="T3346" s="3"/>
      <c r="U3346" s="3"/>
      <c r="V3346" s="3"/>
      <c r="W3346" s="3"/>
      <c r="X3346" s="4"/>
      <c r="Y3346" s="8">
        <f>ROUND(951.6,2)</f>
        <v>951.6</v>
      </c>
      <c r="Z3346" s="9"/>
      <c r="AA3346" s="9"/>
      <c r="AB3346" s="9"/>
      <c r="AC3346" s="9"/>
      <c r="AD3346" s="10"/>
      <c r="AE3346" s="8">
        <f>ROUND(0,2)</f>
        <v>0</v>
      </c>
      <c r="AF3346" s="9"/>
      <c r="AG3346" s="9"/>
      <c r="AH3346" s="9"/>
      <c r="AI3346" s="9"/>
      <c r="AJ3346" s="9"/>
      <c r="AK3346" s="10"/>
    </row>
    <row r="3347" spans="1:37" x14ac:dyDescent="0.25">
      <c r="A3347" s="11"/>
      <c r="B3347" s="12"/>
      <c r="C3347" s="12"/>
      <c r="D3347" s="12"/>
      <c r="E3347" s="12"/>
      <c r="F3347" s="12"/>
      <c r="G3347" s="12"/>
      <c r="H3347" s="12"/>
      <c r="I3347" s="12"/>
      <c r="J3347" s="13"/>
      <c r="K3347" s="13"/>
      <c r="L3347" s="13"/>
      <c r="M3347" s="13"/>
      <c r="N3347" s="13"/>
      <c r="O3347" s="13"/>
      <c r="P3347" s="13"/>
      <c r="Q3347" s="14"/>
      <c r="R3347" s="14"/>
      <c r="S3347" s="14"/>
      <c r="T3347" s="14"/>
      <c r="U3347" s="14"/>
      <c r="V3347" s="14"/>
      <c r="W3347" s="14"/>
      <c r="X3347" s="14"/>
      <c r="Y3347" s="15">
        <f>ROUND(951.6,2)</f>
        <v>951.6</v>
      </c>
      <c r="Z3347" s="15"/>
      <c r="AA3347" s="15"/>
      <c r="AB3347" s="15"/>
      <c r="AC3347" s="15"/>
      <c r="AD3347" s="15"/>
      <c r="AE3347" s="15">
        <f>ROUND(0,2)</f>
        <v>0</v>
      </c>
      <c r="AF3347" s="15"/>
      <c r="AG3347" s="15"/>
      <c r="AH3347" s="15"/>
      <c r="AI3347" s="15"/>
      <c r="AJ3347" s="15"/>
      <c r="AK3347" s="16"/>
    </row>
    <row r="3348" spans="1:37" x14ac:dyDescent="0.25">
      <c r="A3348" s="11"/>
      <c r="B3348" s="12"/>
      <c r="C3348" s="12"/>
      <c r="D3348" s="12"/>
      <c r="E3348" s="12"/>
      <c r="F3348" s="12"/>
      <c r="G3348" s="12"/>
      <c r="H3348" s="12"/>
      <c r="I3348" s="12"/>
      <c r="J3348" s="12"/>
      <c r="K3348" s="12"/>
      <c r="L3348" s="12"/>
      <c r="M3348" s="12"/>
      <c r="N3348" s="12"/>
      <c r="O3348" s="12"/>
      <c r="P3348" s="12"/>
      <c r="Q3348" s="14" t="s">
        <v>73</v>
      </c>
      <c r="R3348" s="14"/>
      <c r="S3348" s="14"/>
      <c r="T3348" s="14"/>
      <c r="U3348" s="14"/>
      <c r="V3348" s="14"/>
      <c r="W3348" s="14"/>
      <c r="X3348" s="14"/>
      <c r="Y3348" s="12"/>
      <c r="Z3348" s="12"/>
      <c r="AA3348" s="12"/>
      <c r="AB3348" s="12"/>
      <c r="AC3348" s="12"/>
      <c r="AD3348" s="12"/>
      <c r="AE3348" s="12"/>
      <c r="AF3348" s="12"/>
      <c r="AG3348" s="12"/>
      <c r="AH3348" s="12"/>
      <c r="AI3348" s="12"/>
      <c r="AJ3348" s="12"/>
      <c r="AK3348" s="24"/>
    </row>
    <row r="3349" spans="1:37" x14ac:dyDescent="0.25">
      <c r="A3349" s="2"/>
      <c r="B3349" s="3"/>
      <c r="C3349" s="3"/>
      <c r="D3349" s="3"/>
      <c r="E3349" s="3"/>
      <c r="F3349" s="3"/>
      <c r="G3349" s="3"/>
      <c r="H3349" s="3"/>
      <c r="I3349" s="4"/>
      <c r="J3349" s="5"/>
      <c r="K3349" s="6"/>
      <c r="L3349" s="6"/>
      <c r="M3349" s="6"/>
      <c r="N3349" s="6"/>
      <c r="O3349" s="6"/>
      <c r="P3349" s="7"/>
      <c r="Q3349" s="2"/>
      <c r="R3349" s="3"/>
      <c r="S3349" s="3"/>
      <c r="T3349" s="3"/>
      <c r="U3349" s="3"/>
      <c r="V3349" s="3"/>
      <c r="W3349" s="3"/>
      <c r="X3349" s="4"/>
      <c r="Y3349" s="8">
        <f>ROUND(980,2)</f>
        <v>980</v>
      </c>
      <c r="Z3349" s="9"/>
      <c r="AA3349" s="9"/>
      <c r="AB3349" s="9"/>
      <c r="AC3349" s="9"/>
      <c r="AD3349" s="10"/>
      <c r="AE3349" s="8">
        <f>ROUND(0,2)</f>
        <v>0</v>
      </c>
      <c r="AF3349" s="9"/>
      <c r="AG3349" s="9"/>
      <c r="AH3349" s="9"/>
      <c r="AI3349" s="9"/>
      <c r="AJ3349" s="9"/>
      <c r="AK3349" s="10"/>
    </row>
    <row r="3350" spans="1:37" x14ac:dyDescent="0.25">
      <c r="A3350" s="11"/>
      <c r="B3350" s="12"/>
      <c r="C3350" s="12"/>
      <c r="D3350" s="12"/>
      <c r="E3350" s="12"/>
      <c r="F3350" s="12"/>
      <c r="G3350" s="12"/>
      <c r="H3350" s="12"/>
      <c r="I3350" s="12"/>
      <c r="J3350" s="13"/>
      <c r="K3350" s="13"/>
      <c r="L3350" s="13"/>
      <c r="M3350" s="13"/>
      <c r="N3350" s="13"/>
      <c r="O3350" s="13"/>
      <c r="P3350" s="13"/>
      <c r="Q3350" s="14"/>
      <c r="R3350" s="14"/>
      <c r="S3350" s="14"/>
      <c r="T3350" s="14"/>
      <c r="U3350" s="14"/>
      <c r="V3350" s="14"/>
      <c r="W3350" s="14"/>
      <c r="X3350" s="14"/>
      <c r="Y3350" s="15">
        <f>ROUND(980,2)</f>
        <v>980</v>
      </c>
      <c r="Z3350" s="15"/>
      <c r="AA3350" s="15"/>
      <c r="AB3350" s="15"/>
      <c r="AC3350" s="15"/>
      <c r="AD3350" s="15"/>
      <c r="AE3350" s="15">
        <f>ROUND(0,2)</f>
        <v>0</v>
      </c>
      <c r="AF3350" s="15"/>
      <c r="AG3350" s="15"/>
      <c r="AH3350" s="15"/>
      <c r="AI3350" s="15"/>
      <c r="AJ3350" s="15"/>
      <c r="AK3350" s="16"/>
    </row>
    <row r="3351" spans="1:37" x14ac:dyDescent="0.25">
      <c r="A3351" s="11"/>
      <c r="B3351" s="12"/>
      <c r="C3351" s="12"/>
      <c r="D3351" s="12"/>
      <c r="E3351" s="12"/>
      <c r="F3351" s="12"/>
      <c r="G3351" s="12"/>
      <c r="H3351" s="12"/>
      <c r="I3351" s="12"/>
      <c r="J3351" s="12"/>
      <c r="K3351" s="12"/>
      <c r="L3351" s="12"/>
      <c r="M3351" s="12"/>
      <c r="N3351" s="12"/>
      <c r="O3351" s="12"/>
      <c r="P3351" s="12"/>
      <c r="Q3351" s="14" t="s">
        <v>74</v>
      </c>
      <c r="R3351" s="14"/>
      <c r="S3351" s="14"/>
      <c r="T3351" s="14"/>
      <c r="U3351" s="14"/>
      <c r="V3351" s="14"/>
      <c r="W3351" s="14"/>
      <c r="X3351" s="14"/>
      <c r="Y3351" s="12"/>
      <c r="Z3351" s="12"/>
      <c r="AA3351" s="12"/>
      <c r="AB3351" s="12"/>
      <c r="AC3351" s="12"/>
      <c r="AD3351" s="12"/>
      <c r="AE3351" s="12"/>
      <c r="AF3351" s="12"/>
      <c r="AG3351" s="12"/>
      <c r="AH3351" s="12"/>
      <c r="AI3351" s="12"/>
      <c r="AJ3351" s="12"/>
      <c r="AK3351" s="24"/>
    </row>
    <row r="3352" spans="1:37" x14ac:dyDescent="0.25">
      <c r="A3352" s="2"/>
      <c r="B3352" s="3"/>
      <c r="C3352" s="3"/>
      <c r="D3352" s="3"/>
      <c r="E3352" s="3"/>
      <c r="F3352" s="3"/>
      <c r="G3352" s="3"/>
      <c r="H3352" s="3"/>
      <c r="I3352" s="4"/>
      <c r="J3352" s="5"/>
      <c r="K3352" s="6"/>
      <c r="L3352" s="6"/>
      <c r="M3352" s="6"/>
      <c r="N3352" s="6"/>
      <c r="O3352" s="6"/>
      <c r="P3352" s="7"/>
      <c r="Q3352" s="2"/>
      <c r="R3352" s="3"/>
      <c r="S3352" s="3"/>
      <c r="T3352" s="3"/>
      <c r="U3352" s="3"/>
      <c r="V3352" s="3"/>
      <c r="W3352" s="3"/>
      <c r="X3352" s="4"/>
      <c r="Y3352" s="8">
        <f>ROUND(1008.4,2)</f>
        <v>1008.4</v>
      </c>
      <c r="Z3352" s="9"/>
      <c r="AA3352" s="9"/>
      <c r="AB3352" s="9"/>
      <c r="AC3352" s="9"/>
      <c r="AD3352" s="10"/>
      <c r="AE3352" s="8">
        <f>ROUND(0,2)</f>
        <v>0</v>
      </c>
      <c r="AF3352" s="9"/>
      <c r="AG3352" s="9"/>
      <c r="AH3352" s="9"/>
      <c r="AI3352" s="9"/>
      <c r="AJ3352" s="9"/>
      <c r="AK3352" s="10"/>
    </row>
    <row r="3353" spans="1:37" x14ac:dyDescent="0.25">
      <c r="A3353" s="11"/>
      <c r="B3353" s="12"/>
      <c r="C3353" s="12"/>
      <c r="D3353" s="12"/>
      <c r="E3353" s="12"/>
      <c r="F3353" s="12"/>
      <c r="G3353" s="12"/>
      <c r="H3353" s="12"/>
      <c r="I3353" s="12"/>
      <c r="J3353" s="13"/>
      <c r="K3353" s="13"/>
      <c r="L3353" s="13"/>
      <c r="M3353" s="13"/>
      <c r="N3353" s="13"/>
      <c r="O3353" s="13"/>
      <c r="P3353" s="13"/>
      <c r="Q3353" s="14"/>
      <c r="R3353" s="14"/>
      <c r="S3353" s="14"/>
      <c r="T3353" s="14"/>
      <c r="U3353" s="14"/>
      <c r="V3353" s="14"/>
      <c r="W3353" s="14"/>
      <c r="X3353" s="14"/>
      <c r="Y3353" s="15">
        <f>ROUND(1008.4,2)</f>
        <v>1008.4</v>
      </c>
      <c r="Z3353" s="15"/>
      <c r="AA3353" s="15"/>
      <c r="AB3353" s="15"/>
      <c r="AC3353" s="15"/>
      <c r="AD3353" s="15"/>
      <c r="AE3353" s="15">
        <f>ROUND(0,2)</f>
        <v>0</v>
      </c>
      <c r="AF3353" s="15"/>
      <c r="AG3353" s="15"/>
      <c r="AH3353" s="15"/>
      <c r="AI3353" s="15"/>
      <c r="AJ3353" s="15"/>
      <c r="AK3353" s="16"/>
    </row>
    <row r="3354" spans="1:37" x14ac:dyDescent="0.25">
      <c r="A3354" s="11"/>
      <c r="B3354" s="12"/>
      <c r="C3354" s="12"/>
      <c r="D3354" s="12"/>
      <c r="E3354" s="12"/>
      <c r="F3354" s="12"/>
      <c r="G3354" s="12"/>
      <c r="H3354" s="12"/>
      <c r="I3354" s="12"/>
      <c r="J3354" s="12"/>
      <c r="K3354" s="12"/>
      <c r="L3354" s="12"/>
      <c r="M3354" s="12"/>
      <c r="N3354" s="12"/>
      <c r="O3354" s="12"/>
      <c r="P3354" s="12"/>
      <c r="Q3354" s="14" t="s">
        <v>75</v>
      </c>
      <c r="R3354" s="14"/>
      <c r="S3354" s="14"/>
      <c r="T3354" s="14"/>
      <c r="U3354" s="14"/>
      <c r="V3354" s="14"/>
      <c r="W3354" s="14"/>
      <c r="X3354" s="14"/>
      <c r="Y3354" s="12"/>
      <c r="Z3354" s="12"/>
      <c r="AA3354" s="12"/>
      <c r="AB3354" s="12"/>
      <c r="AC3354" s="12"/>
      <c r="AD3354" s="12"/>
      <c r="AE3354" s="12"/>
      <c r="AF3354" s="12"/>
      <c r="AG3354" s="12"/>
      <c r="AH3354" s="12"/>
      <c r="AI3354" s="12"/>
      <c r="AJ3354" s="12"/>
      <c r="AK3354" s="24"/>
    </row>
    <row r="3355" spans="1:37" x14ac:dyDescent="0.25">
      <c r="A3355" s="2"/>
      <c r="B3355" s="3"/>
      <c r="C3355" s="3"/>
      <c r="D3355" s="3"/>
      <c r="E3355" s="3"/>
      <c r="F3355" s="3"/>
      <c r="G3355" s="3"/>
      <c r="H3355" s="3"/>
      <c r="I3355" s="4"/>
      <c r="J3355" s="5"/>
      <c r="K3355" s="6"/>
      <c r="L3355" s="6"/>
      <c r="M3355" s="6"/>
      <c r="N3355" s="6"/>
      <c r="O3355" s="6"/>
      <c r="P3355" s="7"/>
      <c r="Q3355" s="2"/>
      <c r="R3355" s="3"/>
      <c r="S3355" s="3"/>
      <c r="T3355" s="3"/>
      <c r="U3355" s="3"/>
      <c r="V3355" s="3"/>
      <c r="W3355" s="3"/>
      <c r="X3355" s="4"/>
      <c r="Y3355" s="8">
        <f>ROUND(1014.4,2)</f>
        <v>1014.4</v>
      </c>
      <c r="Z3355" s="9"/>
      <c r="AA3355" s="9"/>
      <c r="AB3355" s="9"/>
      <c r="AC3355" s="9"/>
      <c r="AD3355" s="10"/>
      <c r="AE3355" s="8">
        <f>ROUND(0,2)</f>
        <v>0</v>
      </c>
      <c r="AF3355" s="9"/>
      <c r="AG3355" s="9"/>
      <c r="AH3355" s="9"/>
      <c r="AI3355" s="9"/>
      <c r="AJ3355" s="9"/>
      <c r="AK3355" s="10"/>
    </row>
    <row r="3356" spans="1:37" x14ac:dyDescent="0.25">
      <c r="A3356" s="11"/>
      <c r="B3356" s="12"/>
      <c r="C3356" s="12"/>
      <c r="D3356" s="12"/>
      <c r="E3356" s="12"/>
      <c r="F3356" s="12"/>
      <c r="G3356" s="12"/>
      <c r="H3356" s="12"/>
      <c r="I3356" s="12"/>
      <c r="J3356" s="13"/>
      <c r="K3356" s="13"/>
      <c r="L3356" s="13"/>
      <c r="M3356" s="13"/>
      <c r="N3356" s="13"/>
      <c r="O3356" s="13"/>
      <c r="P3356" s="13"/>
      <c r="Q3356" s="14"/>
      <c r="R3356" s="14"/>
      <c r="S3356" s="14"/>
      <c r="T3356" s="14"/>
      <c r="U3356" s="14"/>
      <c r="V3356" s="14"/>
      <c r="W3356" s="14"/>
      <c r="X3356" s="14"/>
      <c r="Y3356" s="15">
        <f>ROUND(1014.4,2)</f>
        <v>1014.4</v>
      </c>
      <c r="Z3356" s="15"/>
      <c r="AA3356" s="15"/>
      <c r="AB3356" s="15"/>
      <c r="AC3356" s="15"/>
      <c r="AD3356" s="15"/>
      <c r="AE3356" s="15">
        <f>ROUND(0,2)</f>
        <v>0</v>
      </c>
      <c r="AF3356" s="15"/>
      <c r="AG3356" s="15"/>
      <c r="AH3356" s="15"/>
      <c r="AI3356" s="15"/>
      <c r="AJ3356" s="15"/>
      <c r="AK3356" s="16"/>
    </row>
    <row r="3357" spans="1:37" x14ac:dyDescent="0.25">
      <c r="A3357" s="11"/>
      <c r="B3357" s="12"/>
      <c r="C3357" s="12"/>
      <c r="D3357" s="12"/>
      <c r="E3357" s="12"/>
      <c r="F3357" s="12"/>
      <c r="G3357" s="12"/>
      <c r="H3357" s="12"/>
      <c r="I3357" s="12"/>
      <c r="J3357" s="12"/>
      <c r="K3357" s="12"/>
      <c r="L3357" s="12"/>
      <c r="M3357" s="12"/>
      <c r="N3357" s="12"/>
      <c r="O3357" s="12"/>
      <c r="P3357" s="12"/>
      <c r="Q3357" s="14" t="s">
        <v>76</v>
      </c>
      <c r="R3357" s="14"/>
      <c r="S3357" s="14"/>
      <c r="T3357" s="14"/>
      <c r="U3357" s="14"/>
      <c r="V3357" s="14"/>
      <c r="W3357" s="14"/>
      <c r="X3357" s="14"/>
      <c r="Y3357" s="12"/>
      <c r="Z3357" s="12"/>
      <c r="AA3357" s="12"/>
      <c r="AB3357" s="12"/>
      <c r="AC3357" s="12"/>
      <c r="AD3357" s="12"/>
      <c r="AE3357" s="12"/>
      <c r="AF3357" s="12"/>
      <c r="AG3357" s="12"/>
      <c r="AH3357" s="12"/>
      <c r="AI3357" s="12"/>
      <c r="AJ3357" s="12"/>
      <c r="AK3357" s="24"/>
    </row>
    <row r="3358" spans="1:37" x14ac:dyDescent="0.25">
      <c r="A3358" s="2"/>
      <c r="B3358" s="3"/>
      <c r="C3358" s="3"/>
      <c r="D3358" s="3"/>
      <c r="E3358" s="3"/>
      <c r="F3358" s="3"/>
      <c r="G3358" s="3"/>
      <c r="H3358" s="3"/>
      <c r="I3358" s="4"/>
      <c r="J3358" s="5"/>
      <c r="K3358" s="6"/>
      <c r="L3358" s="6"/>
      <c r="M3358" s="6"/>
      <c r="N3358" s="6"/>
      <c r="O3358" s="6"/>
      <c r="P3358" s="7"/>
      <c r="Q3358" s="2"/>
      <c r="R3358" s="3"/>
      <c r="S3358" s="3"/>
      <c r="T3358" s="3"/>
      <c r="U3358" s="3"/>
      <c r="V3358" s="3"/>
      <c r="W3358" s="3"/>
      <c r="X3358" s="4"/>
      <c r="Y3358" s="8">
        <f>ROUND(959.2,2)</f>
        <v>959.2</v>
      </c>
      <c r="Z3358" s="9"/>
      <c r="AA3358" s="9"/>
      <c r="AB3358" s="9"/>
      <c r="AC3358" s="9"/>
      <c r="AD3358" s="10"/>
      <c r="AE3358" s="8">
        <f>ROUND(0,2)</f>
        <v>0</v>
      </c>
      <c r="AF3358" s="9"/>
      <c r="AG3358" s="9"/>
      <c r="AH3358" s="9"/>
      <c r="AI3358" s="9"/>
      <c r="AJ3358" s="9"/>
      <c r="AK3358" s="10"/>
    </row>
    <row r="3359" spans="1:37" x14ac:dyDescent="0.25">
      <c r="A3359" s="11"/>
      <c r="B3359" s="12"/>
      <c r="C3359" s="12"/>
      <c r="D3359" s="12"/>
      <c r="E3359" s="12"/>
      <c r="F3359" s="12"/>
      <c r="G3359" s="12"/>
      <c r="H3359" s="12"/>
      <c r="I3359" s="12"/>
      <c r="J3359" s="13"/>
      <c r="K3359" s="13"/>
      <c r="L3359" s="13"/>
      <c r="M3359" s="13"/>
      <c r="N3359" s="13"/>
      <c r="O3359" s="13"/>
      <c r="P3359" s="13"/>
      <c r="Q3359" s="14"/>
      <c r="R3359" s="14"/>
      <c r="S3359" s="14"/>
      <c r="T3359" s="14"/>
      <c r="U3359" s="14"/>
      <c r="V3359" s="14"/>
      <c r="W3359" s="14"/>
      <c r="X3359" s="14"/>
      <c r="Y3359" s="15">
        <f>ROUND(959.2,2)</f>
        <v>959.2</v>
      </c>
      <c r="Z3359" s="15"/>
      <c r="AA3359" s="15"/>
      <c r="AB3359" s="15"/>
      <c r="AC3359" s="15"/>
      <c r="AD3359" s="15"/>
      <c r="AE3359" s="15">
        <f>ROUND(0,2)</f>
        <v>0</v>
      </c>
      <c r="AF3359" s="15"/>
      <c r="AG3359" s="15"/>
      <c r="AH3359" s="15"/>
      <c r="AI3359" s="15"/>
      <c r="AJ3359" s="15"/>
      <c r="AK3359" s="16"/>
    </row>
    <row r="3360" spans="1:37" x14ac:dyDescent="0.25">
      <c r="A3360" s="11"/>
      <c r="B3360" s="12"/>
      <c r="C3360" s="12"/>
      <c r="D3360" s="12"/>
      <c r="E3360" s="12"/>
      <c r="F3360" s="12"/>
      <c r="G3360" s="12"/>
      <c r="H3360" s="12"/>
      <c r="I3360" s="12"/>
      <c r="J3360" s="12"/>
      <c r="K3360" s="12"/>
      <c r="L3360" s="12"/>
      <c r="M3360" s="12"/>
      <c r="N3360" s="12"/>
      <c r="O3360" s="12"/>
      <c r="P3360" s="12"/>
      <c r="Q3360" s="14" t="s">
        <v>77</v>
      </c>
      <c r="R3360" s="14"/>
      <c r="S3360" s="14"/>
      <c r="T3360" s="14"/>
      <c r="U3360" s="14"/>
      <c r="V3360" s="14"/>
      <c r="W3360" s="14"/>
      <c r="X3360" s="14"/>
      <c r="Y3360" s="12"/>
      <c r="Z3360" s="12"/>
      <c r="AA3360" s="12"/>
      <c r="AB3360" s="12"/>
      <c r="AC3360" s="12"/>
      <c r="AD3360" s="12"/>
      <c r="AE3360" s="12"/>
      <c r="AF3360" s="12"/>
      <c r="AG3360" s="12"/>
      <c r="AH3360" s="12"/>
      <c r="AI3360" s="12"/>
      <c r="AJ3360" s="12"/>
      <c r="AK3360" s="24"/>
    </row>
    <row r="3361" spans="1:37" x14ac:dyDescent="0.25">
      <c r="A3361" s="2"/>
      <c r="B3361" s="3"/>
      <c r="C3361" s="3"/>
      <c r="D3361" s="3"/>
      <c r="E3361" s="3"/>
      <c r="F3361" s="3"/>
      <c r="G3361" s="3"/>
      <c r="H3361" s="3"/>
      <c r="I3361" s="4"/>
      <c r="J3361" s="5"/>
      <c r="K3361" s="6"/>
      <c r="L3361" s="6"/>
      <c r="M3361" s="6"/>
      <c r="N3361" s="6"/>
      <c r="O3361" s="6"/>
      <c r="P3361" s="7"/>
      <c r="Q3361" s="2"/>
      <c r="R3361" s="3"/>
      <c r="S3361" s="3"/>
      <c r="T3361" s="3"/>
      <c r="U3361" s="3"/>
      <c r="V3361" s="3"/>
      <c r="W3361" s="3"/>
      <c r="X3361" s="4"/>
      <c r="Y3361" s="8">
        <f>ROUND(931.2,2)</f>
        <v>931.2</v>
      </c>
      <c r="Z3361" s="9"/>
      <c r="AA3361" s="9"/>
      <c r="AB3361" s="9"/>
      <c r="AC3361" s="9"/>
      <c r="AD3361" s="10"/>
      <c r="AE3361" s="8">
        <f>ROUND(0,2)</f>
        <v>0</v>
      </c>
      <c r="AF3361" s="9"/>
      <c r="AG3361" s="9"/>
      <c r="AH3361" s="9"/>
      <c r="AI3361" s="9"/>
      <c r="AJ3361" s="9"/>
      <c r="AK3361" s="10"/>
    </row>
    <row r="3362" spans="1:37" x14ac:dyDescent="0.25">
      <c r="A3362" s="11"/>
      <c r="B3362" s="12"/>
      <c r="C3362" s="12"/>
      <c r="D3362" s="12"/>
      <c r="E3362" s="12"/>
      <c r="F3362" s="12"/>
      <c r="G3362" s="12"/>
      <c r="H3362" s="12"/>
      <c r="I3362" s="12"/>
      <c r="J3362" s="13"/>
      <c r="K3362" s="13"/>
      <c r="L3362" s="13"/>
      <c r="M3362" s="13"/>
      <c r="N3362" s="13"/>
      <c r="O3362" s="13"/>
      <c r="P3362" s="13"/>
      <c r="Q3362" s="14"/>
      <c r="R3362" s="14"/>
      <c r="S3362" s="14"/>
      <c r="T3362" s="14"/>
      <c r="U3362" s="14"/>
      <c r="V3362" s="14"/>
      <c r="W3362" s="14"/>
      <c r="X3362" s="14"/>
      <c r="Y3362" s="15">
        <f>ROUND(931.2,2)</f>
        <v>931.2</v>
      </c>
      <c r="Z3362" s="15"/>
      <c r="AA3362" s="15"/>
      <c r="AB3362" s="15"/>
      <c r="AC3362" s="15"/>
      <c r="AD3362" s="15"/>
      <c r="AE3362" s="15">
        <f>ROUND(0,2)</f>
        <v>0</v>
      </c>
      <c r="AF3362" s="15"/>
      <c r="AG3362" s="15"/>
      <c r="AH3362" s="15"/>
      <c r="AI3362" s="15"/>
      <c r="AJ3362" s="15"/>
      <c r="AK3362" s="16"/>
    </row>
    <row r="3363" spans="1:37" x14ac:dyDescent="0.25">
      <c r="A3363" s="11"/>
      <c r="B3363" s="12"/>
      <c r="C3363" s="12"/>
      <c r="D3363" s="12"/>
      <c r="E3363" s="12"/>
      <c r="F3363" s="12"/>
      <c r="G3363" s="12"/>
      <c r="H3363" s="12"/>
      <c r="I3363" s="12"/>
      <c r="J3363" s="12"/>
      <c r="K3363" s="12"/>
      <c r="L3363" s="12"/>
      <c r="M3363" s="12"/>
      <c r="N3363" s="12"/>
      <c r="O3363" s="12"/>
      <c r="P3363" s="12"/>
      <c r="Q3363" s="14" t="s">
        <v>78</v>
      </c>
      <c r="R3363" s="14"/>
      <c r="S3363" s="14"/>
      <c r="T3363" s="14"/>
      <c r="U3363" s="14"/>
      <c r="V3363" s="14"/>
      <c r="W3363" s="14"/>
      <c r="X3363" s="14"/>
      <c r="Y3363" s="12"/>
      <c r="Z3363" s="12"/>
      <c r="AA3363" s="12"/>
      <c r="AB3363" s="12"/>
      <c r="AC3363" s="12"/>
      <c r="AD3363" s="12"/>
      <c r="AE3363" s="12"/>
      <c r="AF3363" s="12"/>
      <c r="AG3363" s="12"/>
      <c r="AH3363" s="12"/>
      <c r="AI3363" s="12"/>
      <c r="AJ3363" s="12"/>
      <c r="AK3363" s="24"/>
    </row>
    <row r="3364" spans="1:37" x14ac:dyDescent="0.25">
      <c r="A3364" s="2"/>
      <c r="B3364" s="3"/>
      <c r="C3364" s="3"/>
      <c r="D3364" s="3"/>
      <c r="E3364" s="3"/>
      <c r="F3364" s="3"/>
      <c r="G3364" s="3"/>
      <c r="H3364" s="3"/>
      <c r="I3364" s="4"/>
      <c r="J3364" s="5"/>
      <c r="K3364" s="6"/>
      <c r="L3364" s="6"/>
      <c r="M3364" s="6"/>
      <c r="N3364" s="6"/>
      <c r="O3364" s="6"/>
      <c r="P3364" s="7"/>
      <c r="Q3364" s="2"/>
      <c r="R3364" s="3"/>
      <c r="S3364" s="3"/>
      <c r="T3364" s="3"/>
      <c r="U3364" s="3"/>
      <c r="V3364" s="3"/>
      <c r="W3364" s="3"/>
      <c r="X3364" s="4"/>
      <c r="Y3364" s="8">
        <f>ROUND(980,2)</f>
        <v>980</v>
      </c>
      <c r="Z3364" s="9"/>
      <c r="AA3364" s="9"/>
      <c r="AB3364" s="9"/>
      <c r="AC3364" s="9"/>
      <c r="AD3364" s="10"/>
      <c r="AE3364" s="8">
        <f>ROUND(0,2)</f>
        <v>0</v>
      </c>
      <c r="AF3364" s="9"/>
      <c r="AG3364" s="9"/>
      <c r="AH3364" s="9"/>
      <c r="AI3364" s="9"/>
      <c r="AJ3364" s="9"/>
      <c r="AK3364" s="10"/>
    </row>
    <row r="3365" spans="1:37" x14ac:dyDescent="0.25">
      <c r="A3365" s="11"/>
      <c r="B3365" s="12"/>
      <c r="C3365" s="12"/>
      <c r="D3365" s="12"/>
      <c r="E3365" s="12"/>
      <c r="F3365" s="12"/>
      <c r="G3365" s="12"/>
      <c r="H3365" s="12"/>
      <c r="I3365" s="12"/>
      <c r="J3365" s="13"/>
      <c r="K3365" s="13"/>
      <c r="L3365" s="13"/>
      <c r="M3365" s="13"/>
      <c r="N3365" s="13"/>
      <c r="O3365" s="13"/>
      <c r="P3365" s="13"/>
      <c r="Q3365" s="14"/>
      <c r="R3365" s="14"/>
      <c r="S3365" s="14"/>
      <c r="T3365" s="14"/>
      <c r="U3365" s="14"/>
      <c r="V3365" s="14"/>
      <c r="W3365" s="14"/>
      <c r="X3365" s="14"/>
      <c r="Y3365" s="15">
        <f>ROUND(980,2)</f>
        <v>980</v>
      </c>
      <c r="Z3365" s="15"/>
      <c r="AA3365" s="15"/>
      <c r="AB3365" s="15"/>
      <c r="AC3365" s="15"/>
      <c r="AD3365" s="15"/>
      <c r="AE3365" s="15">
        <f>ROUND(0,2)</f>
        <v>0</v>
      </c>
      <c r="AF3365" s="15"/>
      <c r="AG3365" s="15"/>
      <c r="AH3365" s="15"/>
      <c r="AI3365" s="15"/>
      <c r="AJ3365" s="15"/>
      <c r="AK3365" s="16"/>
    </row>
    <row r="3366" spans="1:37" x14ac:dyDescent="0.25">
      <c r="A3366" s="11"/>
      <c r="B3366" s="12"/>
      <c r="C3366" s="12"/>
      <c r="D3366" s="12"/>
      <c r="E3366" s="12"/>
      <c r="F3366" s="12"/>
      <c r="G3366" s="12"/>
      <c r="H3366" s="12"/>
      <c r="I3366" s="12"/>
      <c r="J3366" s="12"/>
      <c r="K3366" s="12"/>
      <c r="L3366" s="12"/>
      <c r="M3366" s="12"/>
      <c r="N3366" s="12"/>
      <c r="O3366" s="12"/>
      <c r="P3366" s="12"/>
      <c r="Q3366" s="14" t="s">
        <v>79</v>
      </c>
      <c r="R3366" s="14"/>
      <c r="S3366" s="14"/>
      <c r="T3366" s="14"/>
      <c r="U3366" s="14"/>
      <c r="V3366" s="14"/>
      <c r="W3366" s="14"/>
      <c r="X3366" s="14"/>
      <c r="Y3366" s="12"/>
      <c r="Z3366" s="12"/>
      <c r="AA3366" s="12"/>
      <c r="AB3366" s="12"/>
      <c r="AC3366" s="12"/>
      <c r="AD3366" s="12"/>
      <c r="AE3366" s="12"/>
      <c r="AF3366" s="12"/>
      <c r="AG3366" s="12"/>
      <c r="AH3366" s="12"/>
      <c r="AI3366" s="12"/>
      <c r="AJ3366" s="12"/>
      <c r="AK3366" s="24"/>
    </row>
    <row r="3367" spans="1:37" x14ac:dyDescent="0.25">
      <c r="A3367" s="2"/>
      <c r="B3367" s="3"/>
      <c r="C3367" s="3"/>
      <c r="D3367" s="3"/>
      <c r="E3367" s="3"/>
      <c r="F3367" s="3"/>
      <c r="G3367" s="3"/>
      <c r="H3367" s="3"/>
      <c r="I3367" s="4"/>
      <c r="J3367" s="5"/>
      <c r="K3367" s="6"/>
      <c r="L3367" s="6"/>
      <c r="M3367" s="6"/>
      <c r="N3367" s="6"/>
      <c r="O3367" s="6"/>
      <c r="P3367" s="7"/>
      <c r="Q3367" s="2"/>
      <c r="R3367" s="3"/>
      <c r="S3367" s="3"/>
      <c r="T3367" s="3"/>
      <c r="U3367" s="3"/>
      <c r="V3367" s="3"/>
      <c r="W3367" s="3"/>
      <c r="X3367" s="4"/>
      <c r="Y3367" s="8">
        <f>ROUND(980,2)</f>
        <v>980</v>
      </c>
      <c r="Z3367" s="9"/>
      <c r="AA3367" s="9"/>
      <c r="AB3367" s="9"/>
      <c r="AC3367" s="9"/>
      <c r="AD3367" s="10"/>
      <c r="AE3367" s="8">
        <f>ROUND(0,2)</f>
        <v>0</v>
      </c>
      <c r="AF3367" s="9"/>
      <c r="AG3367" s="9"/>
      <c r="AH3367" s="9"/>
      <c r="AI3367" s="9"/>
      <c r="AJ3367" s="9"/>
      <c r="AK3367" s="10"/>
    </row>
    <row r="3368" spans="1:37" x14ac:dyDescent="0.25">
      <c r="A3368" s="11"/>
      <c r="B3368" s="12"/>
      <c r="C3368" s="12"/>
      <c r="D3368" s="12"/>
      <c r="E3368" s="12"/>
      <c r="F3368" s="12"/>
      <c r="G3368" s="12"/>
      <c r="H3368" s="12"/>
      <c r="I3368" s="12"/>
      <c r="J3368" s="13"/>
      <c r="K3368" s="13"/>
      <c r="L3368" s="13"/>
      <c r="M3368" s="13"/>
      <c r="N3368" s="13"/>
      <c r="O3368" s="13"/>
      <c r="P3368" s="13"/>
      <c r="Q3368" s="14"/>
      <c r="R3368" s="14"/>
      <c r="S3368" s="14"/>
      <c r="T3368" s="14"/>
      <c r="U3368" s="14"/>
      <c r="V3368" s="14"/>
      <c r="W3368" s="14"/>
      <c r="X3368" s="14"/>
      <c r="Y3368" s="15">
        <f>ROUND(980,2)</f>
        <v>980</v>
      </c>
      <c r="Z3368" s="15"/>
      <c r="AA3368" s="15"/>
      <c r="AB3368" s="15"/>
      <c r="AC3368" s="15"/>
      <c r="AD3368" s="15"/>
      <c r="AE3368" s="15">
        <f>ROUND(0,2)</f>
        <v>0</v>
      </c>
      <c r="AF3368" s="15"/>
      <c r="AG3368" s="15"/>
      <c r="AH3368" s="15"/>
      <c r="AI3368" s="15"/>
      <c r="AJ3368" s="15"/>
      <c r="AK3368" s="16"/>
    </row>
    <row r="3369" spans="1:37" x14ac:dyDescent="0.25">
      <c r="A3369" s="11"/>
      <c r="B3369" s="12"/>
      <c r="C3369" s="12"/>
      <c r="D3369" s="12"/>
      <c r="E3369" s="12"/>
      <c r="F3369" s="12"/>
      <c r="G3369" s="12"/>
      <c r="H3369" s="12"/>
      <c r="I3369" s="12"/>
      <c r="J3369" s="12"/>
      <c r="K3369" s="12"/>
      <c r="L3369" s="12"/>
      <c r="M3369" s="12"/>
      <c r="N3369" s="12"/>
      <c r="O3369" s="12"/>
      <c r="P3369" s="12"/>
      <c r="Q3369" s="14" t="s">
        <v>80</v>
      </c>
      <c r="R3369" s="14"/>
      <c r="S3369" s="14"/>
      <c r="T3369" s="14"/>
      <c r="U3369" s="14"/>
      <c r="V3369" s="14"/>
      <c r="W3369" s="14"/>
      <c r="X3369" s="14"/>
      <c r="Y3369" s="12"/>
      <c r="Z3369" s="12"/>
      <c r="AA3369" s="12"/>
      <c r="AB3369" s="12"/>
      <c r="AC3369" s="12"/>
      <c r="AD3369" s="12"/>
      <c r="AE3369" s="12"/>
      <c r="AF3369" s="12"/>
      <c r="AG3369" s="12"/>
      <c r="AH3369" s="12"/>
      <c r="AI3369" s="12"/>
      <c r="AJ3369" s="12"/>
      <c r="AK3369" s="24"/>
    </row>
    <row r="3370" spans="1:37" x14ac:dyDescent="0.25">
      <c r="A3370" s="2"/>
      <c r="B3370" s="3"/>
      <c r="C3370" s="3"/>
      <c r="D3370" s="3"/>
      <c r="E3370" s="3"/>
      <c r="F3370" s="3"/>
      <c r="G3370" s="3"/>
      <c r="H3370" s="3"/>
      <c r="I3370" s="4"/>
      <c r="J3370" s="5"/>
      <c r="K3370" s="6"/>
      <c r="L3370" s="6"/>
      <c r="M3370" s="6"/>
      <c r="N3370" s="6"/>
      <c r="O3370" s="6"/>
      <c r="P3370" s="7"/>
      <c r="Q3370" s="2"/>
      <c r="R3370" s="3"/>
      <c r="S3370" s="3"/>
      <c r="T3370" s="3"/>
      <c r="U3370" s="3"/>
      <c r="V3370" s="3"/>
      <c r="W3370" s="3"/>
      <c r="X3370" s="4"/>
      <c r="Y3370" s="8">
        <f>ROUND(959.2,2)</f>
        <v>959.2</v>
      </c>
      <c r="Z3370" s="9"/>
      <c r="AA3370" s="9"/>
      <c r="AB3370" s="9"/>
      <c r="AC3370" s="9"/>
      <c r="AD3370" s="10"/>
      <c r="AE3370" s="8">
        <f>ROUND(0,2)</f>
        <v>0</v>
      </c>
      <c r="AF3370" s="9"/>
      <c r="AG3370" s="9"/>
      <c r="AH3370" s="9"/>
      <c r="AI3370" s="9"/>
      <c r="AJ3370" s="9"/>
      <c r="AK3370" s="10"/>
    </row>
    <row r="3371" spans="1:37" x14ac:dyDescent="0.25">
      <c r="A3371" s="11"/>
      <c r="B3371" s="12"/>
      <c r="C3371" s="12"/>
      <c r="D3371" s="12"/>
      <c r="E3371" s="12"/>
      <c r="F3371" s="12"/>
      <c r="G3371" s="12"/>
      <c r="H3371" s="12"/>
      <c r="I3371" s="12"/>
      <c r="J3371" s="13"/>
      <c r="K3371" s="13"/>
      <c r="L3371" s="13"/>
      <c r="M3371" s="13"/>
      <c r="N3371" s="13"/>
      <c r="O3371" s="13"/>
      <c r="P3371" s="13"/>
      <c r="Q3371" s="14"/>
      <c r="R3371" s="14"/>
      <c r="S3371" s="14"/>
      <c r="T3371" s="14"/>
      <c r="U3371" s="14"/>
      <c r="V3371" s="14"/>
      <c r="W3371" s="14"/>
      <c r="X3371" s="14"/>
      <c r="Y3371" s="15">
        <f>ROUND(959.2,2)</f>
        <v>959.2</v>
      </c>
      <c r="Z3371" s="15"/>
      <c r="AA3371" s="15"/>
      <c r="AB3371" s="15"/>
      <c r="AC3371" s="15"/>
      <c r="AD3371" s="15"/>
      <c r="AE3371" s="15">
        <f>ROUND(0,2)</f>
        <v>0</v>
      </c>
      <c r="AF3371" s="15"/>
      <c r="AG3371" s="15"/>
      <c r="AH3371" s="15"/>
      <c r="AI3371" s="15"/>
      <c r="AJ3371" s="15"/>
      <c r="AK3371" s="16"/>
    </row>
    <row r="3372" spans="1:37" x14ac:dyDescent="0.25">
      <c r="A3372" s="11"/>
      <c r="B3372" s="12"/>
      <c r="C3372" s="12"/>
      <c r="D3372" s="12"/>
      <c r="E3372" s="12"/>
      <c r="F3372" s="12"/>
      <c r="G3372" s="12"/>
      <c r="H3372" s="12"/>
      <c r="I3372" s="12"/>
      <c r="J3372" s="12"/>
      <c r="K3372" s="12"/>
      <c r="L3372" s="12"/>
      <c r="M3372" s="12"/>
      <c r="N3372" s="12"/>
      <c r="O3372" s="12"/>
      <c r="P3372" s="12"/>
      <c r="Q3372" s="14" t="s">
        <v>81</v>
      </c>
      <c r="R3372" s="14"/>
      <c r="S3372" s="14"/>
      <c r="T3372" s="14"/>
      <c r="U3372" s="14"/>
      <c r="V3372" s="14"/>
      <c r="W3372" s="14"/>
      <c r="X3372" s="14"/>
      <c r="Y3372" s="12"/>
      <c r="Z3372" s="12"/>
      <c r="AA3372" s="12"/>
      <c r="AB3372" s="12"/>
      <c r="AC3372" s="12"/>
      <c r="AD3372" s="12"/>
      <c r="AE3372" s="12"/>
      <c r="AF3372" s="12"/>
      <c r="AG3372" s="12"/>
      <c r="AH3372" s="12"/>
      <c r="AI3372" s="12"/>
      <c r="AJ3372" s="12"/>
      <c r="AK3372" s="24"/>
    </row>
    <row r="3373" spans="1:37" x14ac:dyDescent="0.25">
      <c r="A3373" s="2"/>
      <c r="B3373" s="3"/>
      <c r="C3373" s="3"/>
      <c r="D3373" s="3"/>
      <c r="E3373" s="3"/>
      <c r="F3373" s="3"/>
      <c r="G3373" s="3"/>
      <c r="H3373" s="3"/>
      <c r="I3373" s="4"/>
      <c r="J3373" s="5"/>
      <c r="K3373" s="6"/>
      <c r="L3373" s="6"/>
      <c r="M3373" s="6"/>
      <c r="N3373" s="6"/>
      <c r="O3373" s="6"/>
      <c r="P3373" s="7"/>
      <c r="Q3373" s="2"/>
      <c r="R3373" s="3"/>
      <c r="S3373" s="3"/>
      <c r="T3373" s="3"/>
      <c r="U3373" s="3"/>
      <c r="V3373" s="3"/>
      <c r="W3373" s="3"/>
      <c r="X3373" s="4"/>
      <c r="Y3373" s="8">
        <f>ROUND(980,2)</f>
        <v>980</v>
      </c>
      <c r="Z3373" s="9"/>
      <c r="AA3373" s="9"/>
      <c r="AB3373" s="9"/>
      <c r="AC3373" s="9"/>
      <c r="AD3373" s="10"/>
      <c r="AE3373" s="8">
        <f>ROUND(0,2)</f>
        <v>0</v>
      </c>
      <c r="AF3373" s="9"/>
      <c r="AG3373" s="9"/>
      <c r="AH3373" s="9"/>
      <c r="AI3373" s="9"/>
      <c r="AJ3373" s="9"/>
      <c r="AK3373" s="10"/>
    </row>
    <row r="3374" spans="1:37" x14ac:dyDescent="0.25">
      <c r="A3374" s="11"/>
      <c r="B3374" s="12"/>
      <c r="C3374" s="12"/>
      <c r="D3374" s="12"/>
      <c r="E3374" s="12"/>
      <c r="F3374" s="12"/>
      <c r="G3374" s="12"/>
      <c r="H3374" s="12"/>
      <c r="I3374" s="12"/>
      <c r="J3374" s="13"/>
      <c r="K3374" s="13"/>
      <c r="L3374" s="13"/>
      <c r="M3374" s="13"/>
      <c r="N3374" s="13"/>
      <c r="O3374" s="13"/>
      <c r="P3374" s="13"/>
      <c r="Q3374" s="14"/>
      <c r="R3374" s="14"/>
      <c r="S3374" s="14"/>
      <c r="T3374" s="14"/>
      <c r="U3374" s="14"/>
      <c r="V3374" s="14"/>
      <c r="W3374" s="14"/>
      <c r="X3374" s="14"/>
      <c r="Y3374" s="15">
        <f>ROUND(980,2)</f>
        <v>980</v>
      </c>
      <c r="Z3374" s="15"/>
      <c r="AA3374" s="15"/>
      <c r="AB3374" s="15"/>
      <c r="AC3374" s="15"/>
      <c r="AD3374" s="15"/>
      <c r="AE3374" s="15">
        <f>ROUND(0,2)</f>
        <v>0</v>
      </c>
      <c r="AF3374" s="15"/>
      <c r="AG3374" s="15"/>
      <c r="AH3374" s="15"/>
      <c r="AI3374" s="15"/>
      <c r="AJ3374" s="15"/>
      <c r="AK3374" s="16"/>
    </row>
    <row r="3375" spans="1:37" x14ac:dyDescent="0.25">
      <c r="A3375" s="11"/>
      <c r="B3375" s="12"/>
      <c r="C3375" s="12"/>
      <c r="D3375" s="12"/>
      <c r="E3375" s="12"/>
      <c r="F3375" s="12"/>
      <c r="G3375" s="12"/>
      <c r="H3375" s="12"/>
      <c r="I3375" s="12"/>
      <c r="J3375" s="12"/>
      <c r="K3375" s="12"/>
      <c r="L3375" s="12"/>
      <c r="M3375" s="12"/>
      <c r="N3375" s="12"/>
      <c r="O3375" s="12"/>
      <c r="P3375" s="12"/>
      <c r="Q3375" s="14" t="s">
        <v>82</v>
      </c>
      <c r="R3375" s="14"/>
      <c r="S3375" s="14"/>
      <c r="T3375" s="14"/>
      <c r="U3375" s="14"/>
      <c r="V3375" s="14"/>
      <c r="W3375" s="14"/>
      <c r="X3375" s="14"/>
      <c r="Y3375" s="12"/>
      <c r="Z3375" s="12"/>
      <c r="AA3375" s="12"/>
      <c r="AB3375" s="12"/>
      <c r="AC3375" s="12"/>
      <c r="AD3375" s="12"/>
      <c r="AE3375" s="12"/>
      <c r="AF3375" s="12"/>
      <c r="AG3375" s="12"/>
      <c r="AH3375" s="12"/>
      <c r="AI3375" s="12"/>
      <c r="AJ3375" s="12"/>
      <c r="AK3375" s="24"/>
    </row>
    <row r="3376" spans="1:37" x14ac:dyDescent="0.25">
      <c r="A3376" s="2"/>
      <c r="B3376" s="3"/>
      <c r="C3376" s="3"/>
      <c r="D3376" s="3"/>
      <c r="E3376" s="3"/>
      <c r="F3376" s="3"/>
      <c r="G3376" s="3"/>
      <c r="H3376" s="3"/>
      <c r="I3376" s="4"/>
      <c r="J3376" s="5"/>
      <c r="K3376" s="6"/>
      <c r="L3376" s="6"/>
      <c r="M3376" s="6"/>
      <c r="N3376" s="6"/>
      <c r="O3376" s="6"/>
      <c r="P3376" s="7"/>
      <c r="Q3376" s="2"/>
      <c r="R3376" s="3"/>
      <c r="S3376" s="3"/>
      <c r="T3376" s="3"/>
      <c r="U3376" s="3"/>
      <c r="V3376" s="3"/>
      <c r="W3376" s="3"/>
      <c r="X3376" s="4"/>
      <c r="Y3376" s="8">
        <f>ROUND(980,2)</f>
        <v>980</v>
      </c>
      <c r="Z3376" s="9"/>
      <c r="AA3376" s="9"/>
      <c r="AB3376" s="9"/>
      <c r="AC3376" s="9"/>
      <c r="AD3376" s="10"/>
      <c r="AE3376" s="8">
        <f>ROUND(0,2)</f>
        <v>0</v>
      </c>
      <c r="AF3376" s="9"/>
      <c r="AG3376" s="9"/>
      <c r="AH3376" s="9"/>
      <c r="AI3376" s="9"/>
      <c r="AJ3376" s="9"/>
      <c r="AK3376" s="10"/>
    </row>
    <row r="3377" spans="1:37" x14ac:dyDescent="0.25">
      <c r="A3377" s="11"/>
      <c r="B3377" s="12"/>
      <c r="C3377" s="12"/>
      <c r="D3377" s="12"/>
      <c r="E3377" s="12"/>
      <c r="F3377" s="12"/>
      <c r="G3377" s="12"/>
      <c r="H3377" s="12"/>
      <c r="I3377" s="12"/>
      <c r="J3377" s="13"/>
      <c r="K3377" s="13"/>
      <c r="L3377" s="13"/>
      <c r="M3377" s="13"/>
      <c r="N3377" s="13"/>
      <c r="O3377" s="13"/>
      <c r="P3377" s="13"/>
      <c r="Q3377" s="14"/>
      <c r="R3377" s="14"/>
      <c r="S3377" s="14"/>
      <c r="T3377" s="14"/>
      <c r="U3377" s="14"/>
      <c r="V3377" s="14"/>
      <c r="W3377" s="14"/>
      <c r="X3377" s="14"/>
      <c r="Y3377" s="15">
        <f>ROUND(980,2)</f>
        <v>980</v>
      </c>
      <c r="Z3377" s="15"/>
      <c r="AA3377" s="15"/>
      <c r="AB3377" s="15"/>
      <c r="AC3377" s="15"/>
      <c r="AD3377" s="15"/>
      <c r="AE3377" s="15">
        <f>ROUND(0,2)</f>
        <v>0</v>
      </c>
      <c r="AF3377" s="15"/>
      <c r="AG3377" s="15"/>
      <c r="AH3377" s="15"/>
      <c r="AI3377" s="15"/>
      <c r="AJ3377" s="15"/>
      <c r="AK3377" s="16"/>
    </row>
    <row r="3378" spans="1:37" x14ac:dyDescent="0.25">
      <c r="A3378" s="11"/>
      <c r="B3378" s="12"/>
      <c r="C3378" s="12"/>
      <c r="D3378" s="12"/>
      <c r="E3378" s="12"/>
      <c r="F3378" s="12"/>
      <c r="G3378" s="12"/>
      <c r="H3378" s="12"/>
      <c r="I3378" s="12"/>
      <c r="J3378" s="12"/>
      <c r="K3378" s="12"/>
      <c r="L3378" s="12"/>
      <c r="M3378" s="12"/>
      <c r="N3378" s="12"/>
      <c r="O3378" s="12"/>
      <c r="P3378" s="12"/>
      <c r="Q3378" s="14" t="s">
        <v>84</v>
      </c>
      <c r="R3378" s="14"/>
      <c r="S3378" s="14"/>
      <c r="T3378" s="14"/>
      <c r="U3378" s="14"/>
      <c r="V3378" s="14"/>
      <c r="W3378" s="14"/>
      <c r="X3378" s="14"/>
      <c r="Y3378" s="12"/>
      <c r="Z3378" s="12"/>
      <c r="AA3378" s="12"/>
      <c r="AB3378" s="12"/>
      <c r="AC3378" s="12"/>
      <c r="AD3378" s="12"/>
      <c r="AE3378" s="12"/>
      <c r="AF3378" s="12"/>
      <c r="AG3378" s="12"/>
      <c r="AH3378" s="12"/>
      <c r="AI3378" s="12"/>
      <c r="AJ3378" s="12"/>
      <c r="AK3378" s="24"/>
    </row>
    <row r="3379" spans="1:37" x14ac:dyDescent="0.25">
      <c r="A3379" s="2"/>
      <c r="B3379" s="3"/>
      <c r="C3379" s="3"/>
      <c r="D3379" s="3"/>
      <c r="E3379" s="3"/>
      <c r="F3379" s="3"/>
      <c r="G3379" s="3"/>
      <c r="H3379" s="3"/>
      <c r="I3379" s="4"/>
      <c r="J3379" s="5"/>
      <c r="K3379" s="6"/>
      <c r="L3379" s="6"/>
      <c r="M3379" s="6"/>
      <c r="N3379" s="6"/>
      <c r="O3379" s="6"/>
      <c r="P3379" s="7"/>
      <c r="Q3379" s="2"/>
      <c r="R3379" s="3"/>
      <c r="S3379" s="3"/>
      <c r="T3379" s="3"/>
      <c r="U3379" s="3"/>
      <c r="V3379" s="3"/>
      <c r="W3379" s="3"/>
      <c r="X3379" s="4"/>
      <c r="Y3379" s="8">
        <f>ROUND(959.2,2)</f>
        <v>959.2</v>
      </c>
      <c r="Z3379" s="9"/>
      <c r="AA3379" s="9"/>
      <c r="AB3379" s="9"/>
      <c r="AC3379" s="9"/>
      <c r="AD3379" s="10"/>
      <c r="AE3379" s="8">
        <f>ROUND(0,2)</f>
        <v>0</v>
      </c>
      <c r="AF3379" s="9"/>
      <c r="AG3379" s="9"/>
      <c r="AH3379" s="9"/>
      <c r="AI3379" s="9"/>
      <c r="AJ3379" s="9"/>
      <c r="AK3379" s="10"/>
    </row>
    <row r="3380" spans="1:37" x14ac:dyDescent="0.25">
      <c r="A3380" s="11"/>
      <c r="B3380" s="12"/>
      <c r="C3380" s="12"/>
      <c r="D3380" s="12"/>
      <c r="E3380" s="12"/>
      <c r="F3380" s="12"/>
      <c r="G3380" s="12"/>
      <c r="H3380" s="12"/>
      <c r="I3380" s="12"/>
      <c r="J3380" s="13"/>
      <c r="K3380" s="13"/>
      <c r="L3380" s="13"/>
      <c r="M3380" s="13"/>
      <c r="N3380" s="13"/>
      <c r="O3380" s="13"/>
      <c r="P3380" s="13"/>
      <c r="Q3380" s="14"/>
      <c r="R3380" s="14"/>
      <c r="S3380" s="14"/>
      <c r="T3380" s="14"/>
      <c r="U3380" s="14"/>
      <c r="V3380" s="14"/>
      <c r="W3380" s="14"/>
      <c r="X3380" s="14"/>
      <c r="Y3380" s="15">
        <f>ROUND(959.2,2)</f>
        <v>959.2</v>
      </c>
      <c r="Z3380" s="15"/>
      <c r="AA3380" s="15"/>
      <c r="AB3380" s="15"/>
      <c r="AC3380" s="15"/>
      <c r="AD3380" s="15"/>
      <c r="AE3380" s="15">
        <f>ROUND(0,2)</f>
        <v>0</v>
      </c>
      <c r="AF3380" s="15"/>
      <c r="AG3380" s="15"/>
      <c r="AH3380" s="15"/>
      <c r="AI3380" s="15"/>
      <c r="AJ3380" s="15"/>
      <c r="AK3380" s="16"/>
    </row>
    <row r="3381" spans="1:37" x14ac:dyDescent="0.25">
      <c r="A3381" s="11"/>
      <c r="B3381" s="12"/>
      <c r="C3381" s="12"/>
      <c r="D3381" s="12"/>
      <c r="E3381" s="12"/>
      <c r="F3381" s="12"/>
      <c r="G3381" s="12"/>
      <c r="H3381" s="12"/>
      <c r="I3381" s="12"/>
      <c r="J3381" s="12"/>
      <c r="K3381" s="12"/>
      <c r="L3381" s="12"/>
      <c r="M3381" s="12"/>
      <c r="N3381" s="12"/>
      <c r="O3381" s="12"/>
      <c r="P3381" s="12"/>
      <c r="Q3381" s="14" t="s">
        <v>85</v>
      </c>
      <c r="R3381" s="14"/>
      <c r="S3381" s="14"/>
      <c r="T3381" s="14"/>
      <c r="U3381" s="14"/>
      <c r="V3381" s="14"/>
      <c r="W3381" s="14"/>
      <c r="X3381" s="14"/>
      <c r="Y3381" s="12"/>
      <c r="Z3381" s="12"/>
      <c r="AA3381" s="12"/>
      <c r="AB3381" s="12"/>
      <c r="AC3381" s="12"/>
      <c r="AD3381" s="12"/>
      <c r="AE3381" s="12"/>
      <c r="AF3381" s="12"/>
      <c r="AG3381" s="12"/>
      <c r="AH3381" s="12"/>
      <c r="AI3381" s="12"/>
      <c r="AJ3381" s="12"/>
      <c r="AK3381" s="24"/>
    </row>
    <row r="3382" spans="1:37" x14ac:dyDescent="0.25">
      <c r="A3382" s="2"/>
      <c r="B3382" s="3"/>
      <c r="C3382" s="3"/>
      <c r="D3382" s="3"/>
      <c r="E3382" s="3"/>
      <c r="F3382" s="3"/>
      <c r="G3382" s="3"/>
      <c r="H3382" s="3"/>
      <c r="I3382" s="4"/>
      <c r="J3382" s="5"/>
      <c r="K3382" s="6"/>
      <c r="L3382" s="6"/>
      <c r="M3382" s="6"/>
      <c r="N3382" s="6"/>
      <c r="O3382" s="6"/>
      <c r="P3382" s="7"/>
      <c r="Q3382" s="2"/>
      <c r="R3382" s="3"/>
      <c r="S3382" s="3"/>
      <c r="T3382" s="3"/>
      <c r="U3382" s="3"/>
      <c r="V3382" s="3"/>
      <c r="W3382" s="3"/>
      <c r="X3382" s="4"/>
      <c r="Y3382" s="8">
        <f>ROUND(959.2,2)</f>
        <v>959.2</v>
      </c>
      <c r="Z3382" s="9"/>
      <c r="AA3382" s="9"/>
      <c r="AB3382" s="9"/>
      <c r="AC3382" s="9"/>
      <c r="AD3382" s="10"/>
      <c r="AE3382" s="8">
        <f>ROUND(0,2)</f>
        <v>0</v>
      </c>
      <c r="AF3382" s="9"/>
      <c r="AG3382" s="9"/>
      <c r="AH3382" s="9"/>
      <c r="AI3382" s="9"/>
      <c r="AJ3382" s="9"/>
      <c r="AK3382" s="10"/>
    </row>
    <row r="3383" spans="1:37" x14ac:dyDescent="0.25">
      <c r="A3383" s="11"/>
      <c r="B3383" s="12"/>
      <c r="C3383" s="12"/>
      <c r="D3383" s="12"/>
      <c r="E3383" s="12"/>
      <c r="F3383" s="12"/>
      <c r="G3383" s="12"/>
      <c r="H3383" s="12"/>
      <c r="I3383" s="12"/>
      <c r="J3383" s="13"/>
      <c r="K3383" s="13"/>
      <c r="L3383" s="13"/>
      <c r="M3383" s="13"/>
      <c r="N3383" s="13"/>
      <c r="O3383" s="13"/>
      <c r="P3383" s="13"/>
      <c r="Q3383" s="14"/>
      <c r="R3383" s="14"/>
      <c r="S3383" s="14"/>
      <c r="T3383" s="14"/>
      <c r="U3383" s="14"/>
      <c r="V3383" s="14"/>
      <c r="W3383" s="14"/>
      <c r="X3383" s="14"/>
      <c r="Y3383" s="15">
        <f>ROUND(959.2,2)</f>
        <v>959.2</v>
      </c>
      <c r="Z3383" s="15"/>
      <c r="AA3383" s="15"/>
      <c r="AB3383" s="15"/>
      <c r="AC3383" s="15"/>
      <c r="AD3383" s="15"/>
      <c r="AE3383" s="15">
        <f>ROUND(0,2)</f>
        <v>0</v>
      </c>
      <c r="AF3383" s="15"/>
      <c r="AG3383" s="15"/>
      <c r="AH3383" s="15"/>
      <c r="AI3383" s="15"/>
      <c r="AJ3383" s="15"/>
      <c r="AK3383" s="16"/>
    </row>
    <row r="3384" spans="1:37" x14ac:dyDescent="0.25">
      <c r="A3384" s="11"/>
      <c r="B3384" s="12"/>
      <c r="C3384" s="12"/>
      <c r="D3384" s="12"/>
      <c r="E3384" s="12"/>
      <c r="F3384" s="12"/>
      <c r="G3384" s="12"/>
      <c r="H3384" s="12"/>
      <c r="I3384" s="12"/>
      <c r="J3384" s="12"/>
      <c r="K3384" s="12"/>
      <c r="L3384" s="12"/>
      <c r="M3384" s="12"/>
      <c r="N3384" s="12"/>
      <c r="O3384" s="12"/>
      <c r="P3384" s="12"/>
      <c r="Q3384" s="14" t="s">
        <v>86</v>
      </c>
      <c r="R3384" s="14"/>
      <c r="S3384" s="14"/>
      <c r="T3384" s="14"/>
      <c r="U3384" s="14"/>
      <c r="V3384" s="14"/>
      <c r="W3384" s="14"/>
      <c r="X3384" s="14"/>
      <c r="Y3384" s="12"/>
      <c r="Z3384" s="12"/>
      <c r="AA3384" s="12"/>
      <c r="AB3384" s="12"/>
      <c r="AC3384" s="12"/>
      <c r="AD3384" s="12"/>
      <c r="AE3384" s="12"/>
      <c r="AF3384" s="12"/>
      <c r="AG3384" s="12"/>
      <c r="AH3384" s="12"/>
      <c r="AI3384" s="12"/>
      <c r="AJ3384" s="12"/>
      <c r="AK3384" s="24"/>
    </row>
    <row r="3385" spans="1:37" x14ac:dyDescent="0.25">
      <c r="A3385" s="2"/>
      <c r="B3385" s="3"/>
      <c r="C3385" s="3"/>
      <c r="D3385" s="3"/>
      <c r="E3385" s="3"/>
      <c r="F3385" s="3"/>
      <c r="G3385" s="3"/>
      <c r="H3385" s="3"/>
      <c r="I3385" s="4"/>
      <c r="J3385" s="5"/>
      <c r="K3385" s="6"/>
      <c r="L3385" s="6"/>
      <c r="M3385" s="6"/>
      <c r="N3385" s="6"/>
      <c r="O3385" s="6"/>
      <c r="P3385" s="7"/>
      <c r="Q3385" s="2"/>
      <c r="R3385" s="3"/>
      <c r="S3385" s="3"/>
      <c r="T3385" s="3"/>
      <c r="U3385" s="3"/>
      <c r="V3385" s="3"/>
      <c r="W3385" s="3"/>
      <c r="X3385" s="4"/>
      <c r="Y3385" s="8">
        <f>ROUND(980,2)</f>
        <v>980</v>
      </c>
      <c r="Z3385" s="9"/>
      <c r="AA3385" s="9"/>
      <c r="AB3385" s="9"/>
      <c r="AC3385" s="9"/>
      <c r="AD3385" s="10"/>
      <c r="AE3385" s="8">
        <f>ROUND(0,2)</f>
        <v>0</v>
      </c>
      <c r="AF3385" s="9"/>
      <c r="AG3385" s="9"/>
      <c r="AH3385" s="9"/>
      <c r="AI3385" s="9"/>
      <c r="AJ3385" s="9"/>
      <c r="AK3385" s="10"/>
    </row>
    <row r="3386" spans="1:37" x14ac:dyDescent="0.25">
      <c r="A3386" s="11"/>
      <c r="B3386" s="12"/>
      <c r="C3386" s="12"/>
      <c r="D3386" s="12"/>
      <c r="E3386" s="12"/>
      <c r="F3386" s="12"/>
      <c r="G3386" s="12"/>
      <c r="H3386" s="12"/>
      <c r="I3386" s="12"/>
      <c r="J3386" s="13"/>
      <c r="K3386" s="13"/>
      <c r="L3386" s="13"/>
      <c r="M3386" s="13"/>
      <c r="N3386" s="13"/>
      <c r="O3386" s="13"/>
      <c r="P3386" s="13"/>
      <c r="Q3386" s="14"/>
      <c r="R3386" s="14"/>
      <c r="S3386" s="14"/>
      <c r="T3386" s="14"/>
      <c r="U3386" s="14"/>
      <c r="V3386" s="14"/>
      <c r="W3386" s="14"/>
      <c r="X3386" s="14"/>
      <c r="Y3386" s="15">
        <f>ROUND(980,2)</f>
        <v>980</v>
      </c>
      <c r="Z3386" s="15"/>
      <c r="AA3386" s="15"/>
      <c r="AB3386" s="15"/>
      <c r="AC3386" s="15"/>
      <c r="AD3386" s="15"/>
      <c r="AE3386" s="15">
        <f>ROUND(0,2)</f>
        <v>0</v>
      </c>
      <c r="AF3386" s="15"/>
      <c r="AG3386" s="15"/>
      <c r="AH3386" s="15"/>
      <c r="AI3386" s="15"/>
      <c r="AJ3386" s="15"/>
      <c r="AK3386" s="16"/>
    </row>
    <row r="3387" spans="1:37" x14ac:dyDescent="0.25">
      <c r="A3387" s="11"/>
      <c r="B3387" s="12"/>
      <c r="C3387" s="12"/>
      <c r="D3387" s="12"/>
      <c r="E3387" s="12"/>
      <c r="F3387" s="12"/>
      <c r="G3387" s="12"/>
      <c r="H3387" s="12"/>
      <c r="I3387" s="12"/>
      <c r="J3387" s="12"/>
      <c r="K3387" s="12"/>
      <c r="L3387" s="12"/>
      <c r="M3387" s="12"/>
      <c r="N3387" s="12"/>
      <c r="O3387" s="12"/>
      <c r="P3387" s="12"/>
      <c r="Q3387" s="14" t="s">
        <v>87</v>
      </c>
      <c r="R3387" s="14"/>
      <c r="S3387" s="14"/>
      <c r="T3387" s="14"/>
      <c r="U3387" s="14"/>
      <c r="V3387" s="14"/>
      <c r="W3387" s="14"/>
      <c r="X3387" s="14"/>
      <c r="Y3387" s="12"/>
      <c r="Z3387" s="12"/>
      <c r="AA3387" s="12"/>
      <c r="AB3387" s="12"/>
      <c r="AC3387" s="12"/>
      <c r="AD3387" s="12"/>
      <c r="AE3387" s="12"/>
      <c r="AF3387" s="12"/>
      <c r="AG3387" s="12"/>
      <c r="AH3387" s="12"/>
      <c r="AI3387" s="12"/>
      <c r="AJ3387" s="12"/>
      <c r="AK3387" s="24"/>
    </row>
    <row r="3388" spans="1:37" x14ac:dyDescent="0.25">
      <c r="A3388" s="2"/>
      <c r="B3388" s="3"/>
      <c r="C3388" s="3"/>
      <c r="D3388" s="3"/>
      <c r="E3388" s="3"/>
      <c r="F3388" s="3"/>
      <c r="G3388" s="3"/>
      <c r="H3388" s="3"/>
      <c r="I3388" s="4"/>
      <c r="J3388" s="5"/>
      <c r="K3388" s="6"/>
      <c r="L3388" s="6"/>
      <c r="M3388" s="6"/>
      <c r="N3388" s="6"/>
      <c r="O3388" s="6"/>
      <c r="P3388" s="7"/>
      <c r="Q3388" s="2"/>
      <c r="R3388" s="3"/>
      <c r="S3388" s="3"/>
      <c r="T3388" s="3"/>
      <c r="U3388" s="3"/>
      <c r="V3388" s="3"/>
      <c r="W3388" s="3"/>
      <c r="X3388" s="4"/>
      <c r="Y3388" s="8">
        <f>ROUND(959.2,2)</f>
        <v>959.2</v>
      </c>
      <c r="Z3388" s="9"/>
      <c r="AA3388" s="9"/>
      <c r="AB3388" s="9"/>
      <c r="AC3388" s="9"/>
      <c r="AD3388" s="10"/>
      <c r="AE3388" s="8">
        <f>ROUND(0,2)</f>
        <v>0</v>
      </c>
      <c r="AF3388" s="9"/>
      <c r="AG3388" s="9"/>
      <c r="AH3388" s="9"/>
      <c r="AI3388" s="9"/>
      <c r="AJ3388" s="9"/>
      <c r="AK3388" s="10"/>
    </row>
    <row r="3389" spans="1:37" x14ac:dyDescent="0.25">
      <c r="A3389" s="11"/>
      <c r="B3389" s="12"/>
      <c r="C3389" s="12"/>
      <c r="D3389" s="12"/>
      <c r="E3389" s="12"/>
      <c r="F3389" s="12"/>
      <c r="G3389" s="12"/>
      <c r="H3389" s="12"/>
      <c r="I3389" s="12"/>
      <c r="J3389" s="13"/>
      <c r="K3389" s="13"/>
      <c r="L3389" s="13"/>
      <c r="M3389" s="13"/>
      <c r="N3389" s="13"/>
      <c r="O3389" s="13"/>
      <c r="P3389" s="13"/>
      <c r="Q3389" s="14"/>
      <c r="R3389" s="14"/>
      <c r="S3389" s="14"/>
      <c r="T3389" s="14"/>
      <c r="U3389" s="14"/>
      <c r="V3389" s="14"/>
      <c r="W3389" s="14"/>
      <c r="X3389" s="14"/>
      <c r="Y3389" s="15">
        <f>ROUND(959.2,2)</f>
        <v>959.2</v>
      </c>
      <c r="Z3389" s="15"/>
      <c r="AA3389" s="15"/>
      <c r="AB3389" s="15"/>
      <c r="AC3389" s="15"/>
      <c r="AD3389" s="15"/>
      <c r="AE3389" s="15">
        <f>ROUND(0,2)</f>
        <v>0</v>
      </c>
      <c r="AF3389" s="15"/>
      <c r="AG3389" s="15"/>
      <c r="AH3389" s="15"/>
      <c r="AI3389" s="15"/>
      <c r="AJ3389" s="15"/>
      <c r="AK3389" s="16"/>
    </row>
    <row r="3390" spans="1:37" x14ac:dyDescent="0.25">
      <c r="A3390" s="11"/>
      <c r="B3390" s="12"/>
      <c r="C3390" s="12"/>
      <c r="D3390" s="12"/>
      <c r="E3390" s="12"/>
      <c r="F3390" s="12"/>
      <c r="G3390" s="12"/>
      <c r="H3390" s="12"/>
      <c r="I3390" s="12"/>
      <c r="J3390" s="12"/>
      <c r="K3390" s="12"/>
      <c r="L3390" s="12"/>
      <c r="M3390" s="12"/>
      <c r="N3390" s="12"/>
      <c r="O3390" s="12"/>
      <c r="P3390" s="12"/>
      <c r="Q3390" s="14" t="s">
        <v>88</v>
      </c>
      <c r="R3390" s="14"/>
      <c r="S3390" s="14"/>
      <c r="T3390" s="14"/>
      <c r="U3390" s="14"/>
      <c r="V3390" s="14"/>
      <c r="W3390" s="14"/>
      <c r="X3390" s="14"/>
      <c r="Y3390" s="12"/>
      <c r="Z3390" s="12"/>
      <c r="AA3390" s="12"/>
      <c r="AB3390" s="12"/>
      <c r="AC3390" s="12"/>
      <c r="AD3390" s="12"/>
      <c r="AE3390" s="12"/>
      <c r="AF3390" s="12"/>
      <c r="AG3390" s="12"/>
      <c r="AH3390" s="12"/>
      <c r="AI3390" s="12"/>
      <c r="AJ3390" s="12"/>
      <c r="AK3390" s="24"/>
    </row>
    <row r="3391" spans="1:37" x14ac:dyDescent="0.25">
      <c r="A3391" s="2"/>
      <c r="B3391" s="3"/>
      <c r="C3391" s="3"/>
      <c r="D3391" s="3"/>
      <c r="E3391" s="3"/>
      <c r="F3391" s="3"/>
      <c r="G3391" s="3"/>
      <c r="H3391" s="3"/>
      <c r="I3391" s="4"/>
      <c r="J3391" s="5"/>
      <c r="K3391" s="6"/>
      <c r="L3391" s="6"/>
      <c r="M3391" s="6"/>
      <c r="N3391" s="6"/>
      <c r="O3391" s="6"/>
      <c r="P3391" s="7"/>
      <c r="Q3391" s="2"/>
      <c r="R3391" s="3"/>
      <c r="S3391" s="3"/>
      <c r="T3391" s="3"/>
      <c r="U3391" s="3"/>
      <c r="V3391" s="3"/>
      <c r="W3391" s="3"/>
      <c r="X3391" s="4"/>
      <c r="Y3391" s="8">
        <f>ROUND(1036.8,2)</f>
        <v>1036.8</v>
      </c>
      <c r="Z3391" s="9"/>
      <c r="AA3391" s="9"/>
      <c r="AB3391" s="9"/>
      <c r="AC3391" s="9"/>
      <c r="AD3391" s="10"/>
      <c r="AE3391" s="8">
        <f>ROUND(0,2)</f>
        <v>0</v>
      </c>
      <c r="AF3391" s="9"/>
      <c r="AG3391" s="9"/>
      <c r="AH3391" s="9"/>
      <c r="AI3391" s="9"/>
      <c r="AJ3391" s="9"/>
      <c r="AK3391" s="10"/>
    </row>
    <row r="3392" spans="1:37" x14ac:dyDescent="0.25">
      <c r="A3392" s="11"/>
      <c r="B3392" s="12"/>
      <c r="C3392" s="12"/>
      <c r="D3392" s="12"/>
      <c r="E3392" s="12"/>
      <c r="F3392" s="12"/>
      <c r="G3392" s="12"/>
      <c r="H3392" s="12"/>
      <c r="I3392" s="12"/>
      <c r="J3392" s="13"/>
      <c r="K3392" s="13"/>
      <c r="L3392" s="13"/>
      <c r="M3392" s="13"/>
      <c r="N3392" s="13"/>
      <c r="O3392" s="13"/>
      <c r="P3392" s="13"/>
      <c r="Q3392" s="14"/>
      <c r="R3392" s="14"/>
      <c r="S3392" s="14"/>
      <c r="T3392" s="14"/>
      <c r="U3392" s="14"/>
      <c r="V3392" s="14"/>
      <c r="W3392" s="14"/>
      <c r="X3392" s="14"/>
      <c r="Y3392" s="15">
        <f>ROUND(1036.8,2)</f>
        <v>1036.8</v>
      </c>
      <c r="Z3392" s="15"/>
      <c r="AA3392" s="15"/>
      <c r="AB3392" s="15"/>
      <c r="AC3392" s="15"/>
      <c r="AD3392" s="15"/>
      <c r="AE3392" s="15">
        <f>ROUND(0,2)</f>
        <v>0</v>
      </c>
      <c r="AF3392" s="15"/>
      <c r="AG3392" s="15"/>
      <c r="AH3392" s="15"/>
      <c r="AI3392" s="15"/>
      <c r="AJ3392" s="15"/>
      <c r="AK3392" s="16"/>
    </row>
    <row r="3393" spans="1:37" x14ac:dyDescent="0.25">
      <c r="A3393" s="11"/>
      <c r="B3393" s="12"/>
      <c r="C3393" s="12"/>
      <c r="D3393" s="12"/>
      <c r="E3393" s="12"/>
      <c r="F3393" s="12"/>
      <c r="G3393" s="12"/>
      <c r="H3393" s="12"/>
      <c r="I3393" s="12"/>
      <c r="J3393" s="12"/>
      <c r="K3393" s="12"/>
      <c r="L3393" s="12"/>
      <c r="M3393" s="12"/>
      <c r="N3393" s="12"/>
      <c r="O3393" s="12"/>
      <c r="P3393" s="12"/>
      <c r="Q3393" s="14" t="s">
        <v>89</v>
      </c>
      <c r="R3393" s="14"/>
      <c r="S3393" s="14"/>
      <c r="T3393" s="14"/>
      <c r="U3393" s="14"/>
      <c r="V3393" s="14"/>
      <c r="W3393" s="14"/>
      <c r="X3393" s="14"/>
      <c r="Y3393" s="12"/>
      <c r="Z3393" s="12"/>
      <c r="AA3393" s="12"/>
      <c r="AB3393" s="12"/>
      <c r="AC3393" s="12"/>
      <c r="AD3393" s="12"/>
      <c r="AE3393" s="12"/>
      <c r="AF3393" s="12"/>
      <c r="AG3393" s="12"/>
      <c r="AH3393" s="12"/>
      <c r="AI3393" s="12"/>
      <c r="AJ3393" s="12"/>
      <c r="AK3393" s="24"/>
    </row>
    <row r="3394" spans="1:37" x14ac:dyDescent="0.25">
      <c r="A3394" s="2"/>
      <c r="B3394" s="3"/>
      <c r="C3394" s="3"/>
      <c r="D3394" s="3"/>
      <c r="E3394" s="3"/>
      <c r="F3394" s="3"/>
      <c r="G3394" s="3"/>
      <c r="H3394" s="3"/>
      <c r="I3394" s="4"/>
      <c r="J3394" s="5"/>
      <c r="K3394" s="6"/>
      <c r="L3394" s="6"/>
      <c r="M3394" s="6"/>
      <c r="N3394" s="6"/>
      <c r="O3394" s="6"/>
      <c r="P3394" s="7"/>
      <c r="Q3394" s="2"/>
      <c r="R3394" s="3"/>
      <c r="S3394" s="3"/>
      <c r="T3394" s="3"/>
      <c r="U3394" s="3"/>
      <c r="V3394" s="3"/>
      <c r="W3394" s="3"/>
      <c r="X3394" s="4"/>
      <c r="Y3394" s="8">
        <f>ROUND(959.2,2)</f>
        <v>959.2</v>
      </c>
      <c r="Z3394" s="9"/>
      <c r="AA3394" s="9"/>
      <c r="AB3394" s="9"/>
      <c r="AC3394" s="9"/>
      <c r="AD3394" s="10"/>
      <c r="AE3394" s="8">
        <f>ROUND(0,2)</f>
        <v>0</v>
      </c>
      <c r="AF3394" s="9"/>
      <c r="AG3394" s="9"/>
      <c r="AH3394" s="9"/>
      <c r="AI3394" s="9"/>
      <c r="AJ3394" s="9"/>
      <c r="AK3394" s="10"/>
    </row>
    <row r="3395" spans="1:37" x14ac:dyDescent="0.25">
      <c r="A3395" s="11"/>
      <c r="B3395" s="12"/>
      <c r="C3395" s="12"/>
      <c r="D3395" s="12"/>
      <c r="E3395" s="12"/>
      <c r="F3395" s="12"/>
      <c r="G3395" s="12"/>
      <c r="H3395" s="12"/>
      <c r="I3395" s="12"/>
      <c r="J3395" s="13"/>
      <c r="K3395" s="13"/>
      <c r="L3395" s="13"/>
      <c r="M3395" s="13"/>
      <c r="N3395" s="13"/>
      <c r="O3395" s="13"/>
      <c r="P3395" s="13"/>
      <c r="Q3395" s="14"/>
      <c r="R3395" s="14"/>
      <c r="S3395" s="14"/>
      <c r="T3395" s="14"/>
      <c r="U3395" s="14"/>
      <c r="V3395" s="14"/>
      <c r="W3395" s="14"/>
      <c r="X3395" s="14"/>
      <c r="Y3395" s="15">
        <f>ROUND(959.2,2)</f>
        <v>959.2</v>
      </c>
      <c r="Z3395" s="15"/>
      <c r="AA3395" s="15"/>
      <c r="AB3395" s="15"/>
      <c r="AC3395" s="15"/>
      <c r="AD3395" s="15"/>
      <c r="AE3395" s="15">
        <f>ROUND(0,2)</f>
        <v>0</v>
      </c>
      <c r="AF3395" s="15"/>
      <c r="AG3395" s="15"/>
      <c r="AH3395" s="15"/>
      <c r="AI3395" s="15"/>
      <c r="AJ3395" s="15"/>
      <c r="AK3395" s="16"/>
    </row>
    <row r="3396" spans="1:37" x14ac:dyDescent="0.25">
      <c r="A3396" s="11"/>
      <c r="B3396" s="12"/>
      <c r="C3396" s="12"/>
      <c r="D3396" s="12"/>
      <c r="E3396" s="12"/>
      <c r="F3396" s="12"/>
      <c r="G3396" s="12"/>
      <c r="H3396" s="12"/>
      <c r="I3396" s="12"/>
      <c r="J3396" s="12"/>
      <c r="K3396" s="12"/>
      <c r="L3396" s="12"/>
      <c r="M3396" s="12"/>
      <c r="N3396" s="12"/>
      <c r="O3396" s="12"/>
      <c r="P3396" s="12"/>
      <c r="Q3396" s="14" t="s">
        <v>91</v>
      </c>
      <c r="R3396" s="14"/>
      <c r="S3396" s="14"/>
      <c r="T3396" s="14"/>
      <c r="U3396" s="14"/>
      <c r="V3396" s="14"/>
      <c r="W3396" s="14"/>
      <c r="X3396" s="14"/>
      <c r="Y3396" s="12"/>
      <c r="Z3396" s="12"/>
      <c r="AA3396" s="12"/>
      <c r="AB3396" s="12"/>
      <c r="AC3396" s="12"/>
      <c r="AD3396" s="12"/>
      <c r="AE3396" s="12"/>
      <c r="AF3396" s="12"/>
      <c r="AG3396" s="12"/>
      <c r="AH3396" s="12"/>
      <c r="AI3396" s="12"/>
      <c r="AJ3396" s="12"/>
      <c r="AK3396" s="24"/>
    </row>
    <row r="3397" spans="1:37" x14ac:dyDescent="0.25">
      <c r="A3397" s="2"/>
      <c r="B3397" s="3"/>
      <c r="C3397" s="3"/>
      <c r="D3397" s="3"/>
      <c r="E3397" s="3"/>
      <c r="F3397" s="3"/>
      <c r="G3397" s="3"/>
      <c r="H3397" s="3"/>
      <c r="I3397" s="4"/>
      <c r="J3397" s="5"/>
      <c r="K3397" s="6"/>
      <c r="L3397" s="6"/>
      <c r="M3397" s="6"/>
      <c r="N3397" s="6"/>
      <c r="O3397" s="6"/>
      <c r="P3397" s="7"/>
      <c r="Q3397" s="2"/>
      <c r="R3397" s="3"/>
      <c r="S3397" s="3"/>
      <c r="T3397" s="3"/>
      <c r="U3397" s="3"/>
      <c r="V3397" s="3"/>
      <c r="W3397" s="3"/>
      <c r="X3397" s="4"/>
      <c r="Y3397" s="8">
        <f>ROUND(980,2)</f>
        <v>980</v>
      </c>
      <c r="Z3397" s="9"/>
      <c r="AA3397" s="9"/>
      <c r="AB3397" s="9"/>
      <c r="AC3397" s="9"/>
      <c r="AD3397" s="10"/>
      <c r="AE3397" s="8">
        <f>ROUND(0,2)</f>
        <v>0</v>
      </c>
      <c r="AF3397" s="9"/>
      <c r="AG3397" s="9"/>
      <c r="AH3397" s="9"/>
      <c r="AI3397" s="9"/>
      <c r="AJ3397" s="9"/>
      <c r="AK3397" s="10"/>
    </row>
    <row r="3398" spans="1:37" x14ac:dyDescent="0.25">
      <c r="A3398" s="11"/>
      <c r="B3398" s="12"/>
      <c r="C3398" s="12"/>
      <c r="D3398" s="12"/>
      <c r="E3398" s="12"/>
      <c r="F3398" s="12"/>
      <c r="G3398" s="12"/>
      <c r="H3398" s="12"/>
      <c r="I3398" s="12"/>
      <c r="J3398" s="13"/>
      <c r="K3398" s="13"/>
      <c r="L3398" s="13"/>
      <c r="M3398" s="13"/>
      <c r="N3398" s="13"/>
      <c r="O3398" s="13"/>
      <c r="P3398" s="13"/>
      <c r="Q3398" s="14"/>
      <c r="R3398" s="14"/>
      <c r="S3398" s="14"/>
      <c r="T3398" s="14"/>
      <c r="U3398" s="14"/>
      <c r="V3398" s="14"/>
      <c r="W3398" s="14"/>
      <c r="X3398" s="14"/>
      <c r="Y3398" s="15">
        <f>ROUND(980,2)</f>
        <v>980</v>
      </c>
      <c r="Z3398" s="15"/>
      <c r="AA3398" s="15"/>
      <c r="AB3398" s="15"/>
      <c r="AC3398" s="15"/>
      <c r="AD3398" s="15"/>
      <c r="AE3398" s="15">
        <f>ROUND(0,2)</f>
        <v>0</v>
      </c>
      <c r="AF3398" s="15"/>
      <c r="AG3398" s="15"/>
      <c r="AH3398" s="15"/>
      <c r="AI3398" s="15"/>
      <c r="AJ3398" s="15"/>
      <c r="AK3398" s="16"/>
    </row>
    <row r="3399" spans="1:37" x14ac:dyDescent="0.25">
      <c r="A3399" s="11"/>
      <c r="B3399" s="12"/>
      <c r="C3399" s="12"/>
      <c r="D3399" s="12"/>
      <c r="E3399" s="12"/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  <c r="P3399" s="12"/>
      <c r="Q3399" s="14" t="s">
        <v>92</v>
      </c>
      <c r="R3399" s="14"/>
      <c r="S3399" s="14"/>
      <c r="T3399" s="14"/>
      <c r="U3399" s="14"/>
      <c r="V3399" s="14"/>
      <c r="W3399" s="14"/>
      <c r="X3399" s="14"/>
      <c r="Y3399" s="12"/>
      <c r="Z3399" s="12"/>
      <c r="AA3399" s="12"/>
      <c r="AB3399" s="12"/>
      <c r="AC3399" s="12"/>
      <c r="AD3399" s="12"/>
      <c r="AE3399" s="12"/>
      <c r="AF3399" s="12"/>
      <c r="AG3399" s="12"/>
      <c r="AH3399" s="12"/>
      <c r="AI3399" s="12"/>
      <c r="AJ3399" s="12"/>
      <c r="AK3399" s="24"/>
    </row>
    <row r="3400" spans="1:37" x14ac:dyDescent="0.25">
      <c r="A3400" s="2"/>
      <c r="B3400" s="3"/>
      <c r="C3400" s="3"/>
      <c r="D3400" s="3"/>
      <c r="E3400" s="3"/>
      <c r="F3400" s="3"/>
      <c r="G3400" s="3"/>
      <c r="H3400" s="3"/>
      <c r="I3400" s="4"/>
      <c r="J3400" s="5"/>
      <c r="K3400" s="6"/>
      <c r="L3400" s="6"/>
      <c r="M3400" s="6"/>
      <c r="N3400" s="6"/>
      <c r="O3400" s="6"/>
      <c r="P3400" s="7"/>
      <c r="Q3400" s="2"/>
      <c r="R3400" s="3"/>
      <c r="S3400" s="3"/>
      <c r="T3400" s="3"/>
      <c r="U3400" s="3"/>
      <c r="V3400" s="3"/>
      <c r="W3400" s="3"/>
      <c r="X3400" s="4"/>
      <c r="Y3400" s="8">
        <f>ROUND(980,2)</f>
        <v>980</v>
      </c>
      <c r="Z3400" s="9"/>
      <c r="AA3400" s="9"/>
      <c r="AB3400" s="9"/>
      <c r="AC3400" s="9"/>
      <c r="AD3400" s="10"/>
      <c r="AE3400" s="8">
        <f>ROUND(0,2)</f>
        <v>0</v>
      </c>
      <c r="AF3400" s="9"/>
      <c r="AG3400" s="9"/>
      <c r="AH3400" s="9"/>
      <c r="AI3400" s="9"/>
      <c r="AJ3400" s="9"/>
      <c r="AK3400" s="10"/>
    </row>
    <row r="3401" spans="1:37" x14ac:dyDescent="0.25">
      <c r="A3401" s="11"/>
      <c r="B3401" s="12"/>
      <c r="C3401" s="12"/>
      <c r="D3401" s="12"/>
      <c r="E3401" s="12"/>
      <c r="F3401" s="12"/>
      <c r="G3401" s="12"/>
      <c r="H3401" s="12"/>
      <c r="I3401" s="12"/>
      <c r="J3401" s="13"/>
      <c r="K3401" s="13"/>
      <c r="L3401" s="13"/>
      <c r="M3401" s="13"/>
      <c r="N3401" s="13"/>
      <c r="O3401" s="13"/>
      <c r="P3401" s="13"/>
      <c r="Q3401" s="14"/>
      <c r="R3401" s="14"/>
      <c r="S3401" s="14"/>
      <c r="T3401" s="14"/>
      <c r="U3401" s="14"/>
      <c r="V3401" s="14"/>
      <c r="W3401" s="14"/>
      <c r="X3401" s="14"/>
      <c r="Y3401" s="15">
        <f>ROUND(980,2)</f>
        <v>980</v>
      </c>
      <c r="Z3401" s="15"/>
      <c r="AA3401" s="15"/>
      <c r="AB3401" s="15"/>
      <c r="AC3401" s="15"/>
      <c r="AD3401" s="15"/>
      <c r="AE3401" s="15">
        <f>ROUND(0,2)</f>
        <v>0</v>
      </c>
      <c r="AF3401" s="15"/>
      <c r="AG3401" s="15"/>
      <c r="AH3401" s="15"/>
      <c r="AI3401" s="15"/>
      <c r="AJ3401" s="15"/>
      <c r="AK3401" s="16"/>
    </row>
    <row r="3402" spans="1:37" x14ac:dyDescent="0.25">
      <c r="A3402" s="11"/>
      <c r="B3402" s="12"/>
      <c r="C3402" s="12"/>
      <c r="D3402" s="12"/>
      <c r="E3402" s="12"/>
      <c r="F3402" s="12"/>
      <c r="G3402" s="12"/>
      <c r="H3402" s="12"/>
      <c r="I3402" s="12"/>
      <c r="J3402" s="12"/>
      <c r="K3402" s="12"/>
      <c r="L3402" s="12"/>
      <c r="M3402" s="12"/>
      <c r="N3402" s="12"/>
      <c r="O3402" s="12"/>
      <c r="P3402" s="12"/>
      <c r="Q3402" s="14" t="s">
        <v>93</v>
      </c>
      <c r="R3402" s="14"/>
      <c r="S3402" s="14"/>
      <c r="T3402" s="14"/>
      <c r="U3402" s="14"/>
      <c r="V3402" s="14"/>
      <c r="W3402" s="14"/>
      <c r="X3402" s="14"/>
      <c r="Y3402" s="12"/>
      <c r="Z3402" s="12"/>
      <c r="AA3402" s="12"/>
      <c r="AB3402" s="12"/>
      <c r="AC3402" s="12"/>
      <c r="AD3402" s="12"/>
      <c r="AE3402" s="12"/>
      <c r="AF3402" s="12"/>
      <c r="AG3402" s="12"/>
      <c r="AH3402" s="12"/>
      <c r="AI3402" s="12"/>
      <c r="AJ3402" s="12"/>
      <c r="AK3402" s="24"/>
    </row>
    <row r="3403" spans="1:37" x14ac:dyDescent="0.25">
      <c r="A3403" s="2"/>
      <c r="B3403" s="3"/>
      <c r="C3403" s="3"/>
      <c r="D3403" s="3"/>
      <c r="E3403" s="3"/>
      <c r="F3403" s="3"/>
      <c r="G3403" s="3"/>
      <c r="H3403" s="3"/>
      <c r="I3403" s="4"/>
      <c r="J3403" s="5"/>
      <c r="K3403" s="6"/>
      <c r="L3403" s="6"/>
      <c r="M3403" s="6"/>
      <c r="N3403" s="6"/>
      <c r="O3403" s="6"/>
      <c r="P3403" s="7"/>
      <c r="Q3403" s="2"/>
      <c r="R3403" s="3"/>
      <c r="S3403" s="3"/>
      <c r="T3403" s="3"/>
      <c r="U3403" s="3"/>
      <c r="V3403" s="3"/>
      <c r="W3403" s="3"/>
      <c r="X3403" s="4"/>
      <c r="Y3403" s="8">
        <f>ROUND(959.2,2)</f>
        <v>959.2</v>
      </c>
      <c r="Z3403" s="9"/>
      <c r="AA3403" s="9"/>
      <c r="AB3403" s="9"/>
      <c r="AC3403" s="9"/>
      <c r="AD3403" s="10"/>
      <c r="AE3403" s="8">
        <f>ROUND(0,2)</f>
        <v>0</v>
      </c>
      <c r="AF3403" s="9"/>
      <c r="AG3403" s="9"/>
      <c r="AH3403" s="9"/>
      <c r="AI3403" s="9"/>
      <c r="AJ3403" s="9"/>
      <c r="AK3403" s="10"/>
    </row>
    <row r="3404" spans="1:37" x14ac:dyDescent="0.25">
      <c r="A3404" s="11"/>
      <c r="B3404" s="12"/>
      <c r="C3404" s="12"/>
      <c r="D3404" s="12"/>
      <c r="E3404" s="12"/>
      <c r="F3404" s="12"/>
      <c r="G3404" s="12"/>
      <c r="H3404" s="12"/>
      <c r="I3404" s="12"/>
      <c r="J3404" s="13"/>
      <c r="K3404" s="13"/>
      <c r="L3404" s="13"/>
      <c r="M3404" s="13"/>
      <c r="N3404" s="13"/>
      <c r="O3404" s="13"/>
      <c r="P3404" s="13"/>
      <c r="Q3404" s="14"/>
      <c r="R3404" s="14"/>
      <c r="S3404" s="14"/>
      <c r="T3404" s="14"/>
      <c r="U3404" s="14"/>
      <c r="V3404" s="14"/>
      <c r="W3404" s="14"/>
      <c r="X3404" s="14"/>
      <c r="Y3404" s="15">
        <f>ROUND(959.2,2)</f>
        <v>959.2</v>
      </c>
      <c r="Z3404" s="15"/>
      <c r="AA3404" s="15"/>
      <c r="AB3404" s="15"/>
      <c r="AC3404" s="15"/>
      <c r="AD3404" s="15"/>
      <c r="AE3404" s="15">
        <f>ROUND(0,2)</f>
        <v>0</v>
      </c>
      <c r="AF3404" s="15"/>
      <c r="AG3404" s="15"/>
      <c r="AH3404" s="15"/>
      <c r="AI3404" s="15"/>
      <c r="AJ3404" s="15"/>
      <c r="AK3404" s="16"/>
    </row>
    <row r="3405" spans="1:37" x14ac:dyDescent="0.25">
      <c r="A3405" s="11"/>
      <c r="B3405" s="12"/>
      <c r="C3405" s="12"/>
      <c r="D3405" s="12"/>
      <c r="E3405" s="12"/>
      <c r="F3405" s="12"/>
      <c r="G3405" s="12"/>
      <c r="H3405" s="12"/>
      <c r="I3405" s="12"/>
      <c r="J3405" s="12"/>
      <c r="K3405" s="12"/>
      <c r="L3405" s="12"/>
      <c r="M3405" s="12"/>
      <c r="N3405" s="12"/>
      <c r="O3405" s="12"/>
      <c r="P3405" s="12"/>
      <c r="Q3405" s="14" t="s">
        <v>94</v>
      </c>
      <c r="R3405" s="14"/>
      <c r="S3405" s="14"/>
      <c r="T3405" s="14"/>
      <c r="U3405" s="14"/>
      <c r="V3405" s="14"/>
      <c r="W3405" s="14"/>
      <c r="X3405" s="14"/>
      <c r="Y3405" s="12"/>
      <c r="Z3405" s="12"/>
      <c r="AA3405" s="12"/>
      <c r="AB3405" s="12"/>
      <c r="AC3405" s="12"/>
      <c r="AD3405" s="12"/>
      <c r="AE3405" s="12"/>
      <c r="AF3405" s="12"/>
      <c r="AG3405" s="12"/>
      <c r="AH3405" s="12"/>
      <c r="AI3405" s="12"/>
      <c r="AJ3405" s="12"/>
      <c r="AK3405" s="24"/>
    </row>
    <row r="3406" spans="1:37" x14ac:dyDescent="0.25">
      <c r="A3406" s="2"/>
      <c r="B3406" s="3"/>
      <c r="C3406" s="3"/>
      <c r="D3406" s="3"/>
      <c r="E3406" s="3"/>
      <c r="F3406" s="3"/>
      <c r="G3406" s="3"/>
      <c r="H3406" s="3"/>
      <c r="I3406" s="4"/>
      <c r="J3406" s="5"/>
      <c r="K3406" s="6"/>
      <c r="L3406" s="6"/>
      <c r="M3406" s="6"/>
      <c r="N3406" s="6"/>
      <c r="O3406" s="6"/>
      <c r="P3406" s="7"/>
      <c r="Q3406" s="2"/>
      <c r="R3406" s="3"/>
      <c r="S3406" s="3"/>
      <c r="T3406" s="3"/>
      <c r="U3406" s="3"/>
      <c r="V3406" s="3"/>
      <c r="W3406" s="3"/>
      <c r="X3406" s="4"/>
      <c r="Y3406" s="8">
        <f>ROUND(986.8,2)</f>
        <v>986.8</v>
      </c>
      <c r="Z3406" s="9"/>
      <c r="AA3406" s="9"/>
      <c r="AB3406" s="9"/>
      <c r="AC3406" s="9"/>
      <c r="AD3406" s="10"/>
      <c r="AE3406" s="8">
        <f>ROUND(0,2)</f>
        <v>0</v>
      </c>
      <c r="AF3406" s="9"/>
      <c r="AG3406" s="9"/>
      <c r="AH3406" s="9"/>
      <c r="AI3406" s="9"/>
      <c r="AJ3406" s="9"/>
      <c r="AK3406" s="10"/>
    </row>
    <row r="3407" spans="1:37" x14ac:dyDescent="0.25">
      <c r="A3407" s="11"/>
      <c r="B3407" s="12"/>
      <c r="C3407" s="12"/>
      <c r="D3407" s="12"/>
      <c r="E3407" s="12"/>
      <c r="F3407" s="12"/>
      <c r="G3407" s="12"/>
      <c r="H3407" s="12"/>
      <c r="I3407" s="12"/>
      <c r="J3407" s="13"/>
      <c r="K3407" s="13"/>
      <c r="L3407" s="13"/>
      <c r="M3407" s="13"/>
      <c r="N3407" s="13"/>
      <c r="O3407" s="13"/>
      <c r="P3407" s="13"/>
      <c r="Q3407" s="14"/>
      <c r="R3407" s="14"/>
      <c r="S3407" s="14"/>
      <c r="T3407" s="14"/>
      <c r="U3407" s="14"/>
      <c r="V3407" s="14"/>
      <c r="W3407" s="14"/>
      <c r="X3407" s="14"/>
      <c r="Y3407" s="15">
        <f>ROUND(986.8,2)</f>
        <v>986.8</v>
      </c>
      <c r="Z3407" s="15"/>
      <c r="AA3407" s="15"/>
      <c r="AB3407" s="15"/>
      <c r="AC3407" s="15"/>
      <c r="AD3407" s="15"/>
      <c r="AE3407" s="15">
        <f>ROUND(0,2)</f>
        <v>0</v>
      </c>
      <c r="AF3407" s="15"/>
      <c r="AG3407" s="15"/>
      <c r="AH3407" s="15"/>
      <c r="AI3407" s="15"/>
      <c r="AJ3407" s="15"/>
      <c r="AK3407" s="16"/>
    </row>
    <row r="3408" spans="1:37" x14ac:dyDescent="0.25">
      <c r="A3408" s="11"/>
      <c r="B3408" s="12"/>
      <c r="C3408" s="12"/>
      <c r="D3408" s="12"/>
      <c r="E3408" s="12"/>
      <c r="F3408" s="12"/>
      <c r="G3408" s="12"/>
      <c r="H3408" s="12"/>
      <c r="I3408" s="12"/>
      <c r="J3408" s="12"/>
      <c r="K3408" s="12"/>
      <c r="L3408" s="12"/>
      <c r="M3408" s="12"/>
      <c r="N3408" s="12"/>
      <c r="O3408" s="12"/>
      <c r="P3408" s="12"/>
      <c r="Q3408" s="14" t="s">
        <v>95</v>
      </c>
      <c r="R3408" s="14"/>
      <c r="S3408" s="14"/>
      <c r="T3408" s="14"/>
      <c r="U3408" s="14"/>
      <c r="V3408" s="14"/>
      <c r="W3408" s="14"/>
      <c r="X3408" s="14"/>
      <c r="Y3408" s="12"/>
      <c r="Z3408" s="12"/>
      <c r="AA3408" s="12"/>
      <c r="AB3408" s="12"/>
      <c r="AC3408" s="12"/>
      <c r="AD3408" s="12"/>
      <c r="AE3408" s="12"/>
      <c r="AF3408" s="12"/>
      <c r="AG3408" s="12"/>
      <c r="AH3408" s="12"/>
      <c r="AI3408" s="12"/>
      <c r="AJ3408" s="12"/>
      <c r="AK3408" s="24"/>
    </row>
    <row r="3409" spans="1:37" x14ac:dyDescent="0.25">
      <c r="A3409" s="2"/>
      <c r="B3409" s="3"/>
      <c r="C3409" s="3"/>
      <c r="D3409" s="3"/>
      <c r="E3409" s="3"/>
      <c r="F3409" s="3"/>
      <c r="G3409" s="3"/>
      <c r="H3409" s="3"/>
      <c r="I3409" s="4"/>
      <c r="J3409" s="5"/>
      <c r="K3409" s="6"/>
      <c r="L3409" s="6"/>
      <c r="M3409" s="6"/>
      <c r="N3409" s="6"/>
      <c r="O3409" s="6"/>
      <c r="P3409" s="7"/>
      <c r="Q3409" s="2"/>
      <c r="R3409" s="3"/>
      <c r="S3409" s="3"/>
      <c r="T3409" s="3"/>
      <c r="U3409" s="3"/>
      <c r="V3409" s="3"/>
      <c r="W3409" s="3"/>
      <c r="X3409" s="4"/>
      <c r="Y3409" s="8">
        <f>ROUND(951.6,2)</f>
        <v>951.6</v>
      </c>
      <c r="Z3409" s="9"/>
      <c r="AA3409" s="9"/>
      <c r="AB3409" s="9"/>
      <c r="AC3409" s="9"/>
      <c r="AD3409" s="10"/>
      <c r="AE3409" s="8">
        <f>ROUND(0,2)</f>
        <v>0</v>
      </c>
      <c r="AF3409" s="9"/>
      <c r="AG3409" s="9"/>
      <c r="AH3409" s="9"/>
      <c r="AI3409" s="9"/>
      <c r="AJ3409" s="9"/>
      <c r="AK3409" s="10"/>
    </row>
    <row r="3410" spans="1:37" x14ac:dyDescent="0.25">
      <c r="A3410" s="11"/>
      <c r="B3410" s="12"/>
      <c r="C3410" s="12"/>
      <c r="D3410" s="12"/>
      <c r="E3410" s="12"/>
      <c r="F3410" s="12"/>
      <c r="G3410" s="12"/>
      <c r="H3410" s="12"/>
      <c r="I3410" s="12"/>
      <c r="J3410" s="13"/>
      <c r="K3410" s="13"/>
      <c r="L3410" s="13"/>
      <c r="M3410" s="13"/>
      <c r="N3410" s="13"/>
      <c r="O3410" s="13"/>
      <c r="P3410" s="13"/>
      <c r="Q3410" s="14"/>
      <c r="R3410" s="14"/>
      <c r="S3410" s="14"/>
      <c r="T3410" s="14"/>
      <c r="U3410" s="14"/>
      <c r="V3410" s="14"/>
      <c r="W3410" s="14"/>
      <c r="X3410" s="14"/>
      <c r="Y3410" s="15">
        <f>ROUND(951.6,2)</f>
        <v>951.6</v>
      </c>
      <c r="Z3410" s="15"/>
      <c r="AA3410" s="15"/>
      <c r="AB3410" s="15"/>
      <c r="AC3410" s="15"/>
      <c r="AD3410" s="15"/>
      <c r="AE3410" s="15">
        <f>ROUND(0,2)</f>
        <v>0</v>
      </c>
      <c r="AF3410" s="15"/>
      <c r="AG3410" s="15"/>
      <c r="AH3410" s="15"/>
      <c r="AI3410" s="15"/>
      <c r="AJ3410" s="15"/>
      <c r="AK3410" s="16"/>
    </row>
    <row r="3411" spans="1:37" x14ac:dyDescent="0.25">
      <c r="A3411" s="11"/>
      <c r="B3411" s="12"/>
      <c r="C3411" s="12"/>
      <c r="D3411" s="12"/>
      <c r="E3411" s="12"/>
      <c r="F3411" s="12"/>
      <c r="G3411" s="12"/>
      <c r="H3411" s="12"/>
      <c r="I3411" s="12"/>
      <c r="J3411" s="12"/>
      <c r="K3411" s="12"/>
      <c r="L3411" s="12"/>
      <c r="M3411" s="12"/>
      <c r="N3411" s="12"/>
      <c r="O3411" s="12"/>
      <c r="P3411" s="12"/>
      <c r="Q3411" s="14" t="s">
        <v>96</v>
      </c>
      <c r="R3411" s="14"/>
      <c r="S3411" s="14"/>
      <c r="T3411" s="14"/>
      <c r="U3411" s="14"/>
      <c r="V3411" s="14"/>
      <c r="W3411" s="14"/>
      <c r="X3411" s="14"/>
      <c r="Y3411" s="12"/>
      <c r="Z3411" s="12"/>
      <c r="AA3411" s="12"/>
      <c r="AB3411" s="12"/>
      <c r="AC3411" s="12"/>
      <c r="AD3411" s="12"/>
      <c r="AE3411" s="12"/>
      <c r="AF3411" s="12"/>
      <c r="AG3411" s="12"/>
      <c r="AH3411" s="12"/>
      <c r="AI3411" s="12"/>
      <c r="AJ3411" s="12"/>
      <c r="AK3411" s="24"/>
    </row>
    <row r="3412" spans="1:37" x14ac:dyDescent="0.25">
      <c r="A3412" s="2"/>
      <c r="B3412" s="3"/>
      <c r="C3412" s="3"/>
      <c r="D3412" s="3"/>
      <c r="E3412" s="3"/>
      <c r="F3412" s="3"/>
      <c r="G3412" s="3"/>
      <c r="H3412" s="3"/>
      <c r="I3412" s="4"/>
      <c r="J3412" s="5"/>
      <c r="K3412" s="6"/>
      <c r="L3412" s="6"/>
      <c r="M3412" s="6"/>
      <c r="N3412" s="6"/>
      <c r="O3412" s="6"/>
      <c r="P3412" s="7"/>
      <c r="Q3412" s="2"/>
      <c r="R3412" s="3"/>
      <c r="S3412" s="3"/>
      <c r="T3412" s="3"/>
      <c r="U3412" s="3"/>
      <c r="V3412" s="3"/>
      <c r="W3412" s="3"/>
      <c r="X3412" s="4"/>
      <c r="Y3412" s="8">
        <f>ROUND(951.6,2)</f>
        <v>951.6</v>
      </c>
      <c r="Z3412" s="9"/>
      <c r="AA3412" s="9"/>
      <c r="AB3412" s="9"/>
      <c r="AC3412" s="9"/>
      <c r="AD3412" s="10"/>
      <c r="AE3412" s="8">
        <f>ROUND(0,2)</f>
        <v>0</v>
      </c>
      <c r="AF3412" s="9"/>
      <c r="AG3412" s="9"/>
      <c r="AH3412" s="9"/>
      <c r="AI3412" s="9"/>
      <c r="AJ3412" s="9"/>
      <c r="AK3412" s="10"/>
    </row>
    <row r="3413" spans="1:37" x14ac:dyDescent="0.25">
      <c r="A3413" s="11"/>
      <c r="B3413" s="12"/>
      <c r="C3413" s="12"/>
      <c r="D3413" s="12"/>
      <c r="E3413" s="12"/>
      <c r="F3413" s="12"/>
      <c r="G3413" s="12"/>
      <c r="H3413" s="12"/>
      <c r="I3413" s="12"/>
      <c r="J3413" s="13"/>
      <c r="K3413" s="13"/>
      <c r="L3413" s="13"/>
      <c r="M3413" s="13"/>
      <c r="N3413" s="13"/>
      <c r="O3413" s="13"/>
      <c r="P3413" s="13"/>
      <c r="Q3413" s="14"/>
      <c r="R3413" s="14"/>
      <c r="S3413" s="14"/>
      <c r="T3413" s="14"/>
      <c r="U3413" s="14"/>
      <c r="V3413" s="14"/>
      <c r="W3413" s="14"/>
      <c r="X3413" s="14"/>
      <c r="Y3413" s="15">
        <f>ROUND(951.6,2)</f>
        <v>951.6</v>
      </c>
      <c r="Z3413" s="15"/>
      <c r="AA3413" s="15"/>
      <c r="AB3413" s="15"/>
      <c r="AC3413" s="15"/>
      <c r="AD3413" s="15"/>
      <c r="AE3413" s="15">
        <f>ROUND(0,2)</f>
        <v>0</v>
      </c>
      <c r="AF3413" s="15"/>
      <c r="AG3413" s="15"/>
      <c r="AH3413" s="15"/>
      <c r="AI3413" s="15"/>
      <c r="AJ3413" s="15"/>
      <c r="AK3413" s="16"/>
    </row>
    <row r="3414" spans="1:37" x14ac:dyDescent="0.25">
      <c r="A3414" s="11"/>
      <c r="B3414" s="12"/>
      <c r="C3414" s="12"/>
      <c r="D3414" s="12"/>
      <c r="E3414" s="12"/>
      <c r="F3414" s="12"/>
      <c r="G3414" s="12"/>
      <c r="H3414" s="12"/>
      <c r="I3414" s="12"/>
      <c r="J3414" s="12"/>
      <c r="K3414" s="12"/>
      <c r="L3414" s="12"/>
      <c r="M3414" s="12"/>
      <c r="N3414" s="12"/>
      <c r="O3414" s="12"/>
      <c r="P3414" s="12"/>
      <c r="Q3414" s="14" t="s">
        <v>97</v>
      </c>
      <c r="R3414" s="14"/>
      <c r="S3414" s="14"/>
      <c r="T3414" s="14"/>
      <c r="U3414" s="14"/>
      <c r="V3414" s="14"/>
      <c r="W3414" s="14"/>
      <c r="X3414" s="14"/>
      <c r="Y3414" s="12"/>
      <c r="Z3414" s="12"/>
      <c r="AA3414" s="12"/>
      <c r="AB3414" s="12"/>
      <c r="AC3414" s="12"/>
      <c r="AD3414" s="12"/>
      <c r="AE3414" s="12"/>
      <c r="AF3414" s="12"/>
      <c r="AG3414" s="12"/>
      <c r="AH3414" s="12"/>
      <c r="AI3414" s="12"/>
      <c r="AJ3414" s="12"/>
      <c r="AK3414" s="24"/>
    </row>
    <row r="3415" spans="1:37" x14ac:dyDescent="0.25">
      <c r="A3415" s="2"/>
      <c r="B3415" s="3"/>
      <c r="C3415" s="3"/>
      <c r="D3415" s="3"/>
      <c r="E3415" s="3"/>
      <c r="F3415" s="3"/>
      <c r="G3415" s="3"/>
      <c r="H3415" s="3"/>
      <c r="I3415" s="4"/>
      <c r="J3415" s="5"/>
      <c r="K3415" s="6"/>
      <c r="L3415" s="6"/>
      <c r="M3415" s="6"/>
      <c r="N3415" s="6"/>
      <c r="O3415" s="6"/>
      <c r="P3415" s="7"/>
      <c r="Q3415" s="2"/>
      <c r="R3415" s="3"/>
      <c r="S3415" s="3"/>
      <c r="T3415" s="3"/>
      <c r="U3415" s="3"/>
      <c r="V3415" s="3"/>
      <c r="W3415" s="3"/>
      <c r="X3415" s="4"/>
      <c r="Y3415" s="8">
        <f>ROUND(980,2)</f>
        <v>980</v>
      </c>
      <c r="Z3415" s="9"/>
      <c r="AA3415" s="9"/>
      <c r="AB3415" s="9"/>
      <c r="AC3415" s="9"/>
      <c r="AD3415" s="10"/>
      <c r="AE3415" s="8">
        <f>ROUND(0,2)</f>
        <v>0</v>
      </c>
      <c r="AF3415" s="9"/>
      <c r="AG3415" s="9"/>
      <c r="AH3415" s="9"/>
      <c r="AI3415" s="9"/>
      <c r="AJ3415" s="9"/>
      <c r="AK3415" s="10"/>
    </row>
    <row r="3416" spans="1:37" x14ac:dyDescent="0.25">
      <c r="A3416" s="11"/>
      <c r="B3416" s="12"/>
      <c r="C3416" s="12"/>
      <c r="D3416" s="12"/>
      <c r="E3416" s="12"/>
      <c r="F3416" s="12"/>
      <c r="G3416" s="12"/>
      <c r="H3416" s="12"/>
      <c r="I3416" s="12"/>
      <c r="J3416" s="13"/>
      <c r="K3416" s="13"/>
      <c r="L3416" s="13"/>
      <c r="M3416" s="13"/>
      <c r="N3416" s="13"/>
      <c r="O3416" s="13"/>
      <c r="P3416" s="13"/>
      <c r="Q3416" s="14"/>
      <c r="R3416" s="14"/>
      <c r="S3416" s="14"/>
      <c r="T3416" s="14"/>
      <c r="U3416" s="14"/>
      <c r="V3416" s="14"/>
      <c r="W3416" s="14"/>
      <c r="X3416" s="14"/>
      <c r="Y3416" s="15">
        <f>ROUND(980,2)</f>
        <v>980</v>
      </c>
      <c r="Z3416" s="15"/>
      <c r="AA3416" s="15"/>
      <c r="AB3416" s="15"/>
      <c r="AC3416" s="15"/>
      <c r="AD3416" s="15"/>
      <c r="AE3416" s="15">
        <f>ROUND(0,2)</f>
        <v>0</v>
      </c>
      <c r="AF3416" s="15"/>
      <c r="AG3416" s="15"/>
      <c r="AH3416" s="15"/>
      <c r="AI3416" s="15"/>
      <c r="AJ3416" s="15"/>
      <c r="AK3416" s="16"/>
    </row>
    <row r="3417" spans="1:37" x14ac:dyDescent="0.25">
      <c r="A3417" s="20" t="s">
        <v>108</v>
      </c>
      <c r="B3417" s="21"/>
      <c r="C3417" s="21"/>
      <c r="D3417" s="21"/>
      <c r="E3417" s="21"/>
      <c r="F3417" s="21"/>
      <c r="G3417" s="21"/>
      <c r="H3417" s="21"/>
      <c r="I3417" s="21"/>
      <c r="J3417" s="21"/>
      <c r="K3417" s="21"/>
      <c r="L3417" s="21"/>
      <c r="M3417" s="21"/>
      <c r="N3417" s="21"/>
      <c r="O3417" s="21"/>
      <c r="P3417" s="21"/>
      <c r="Q3417" s="21"/>
      <c r="R3417" s="21"/>
      <c r="S3417" s="21"/>
      <c r="T3417" s="21"/>
      <c r="U3417" s="21"/>
      <c r="V3417" s="21"/>
      <c r="W3417" s="21"/>
      <c r="X3417" s="21"/>
      <c r="Y3417" s="21"/>
      <c r="Z3417" s="21"/>
      <c r="AA3417" s="21"/>
      <c r="AB3417" s="21"/>
      <c r="AC3417" s="21"/>
      <c r="AD3417" s="21"/>
      <c r="AE3417" s="21"/>
      <c r="AF3417" s="21"/>
      <c r="AG3417" s="21"/>
      <c r="AH3417" s="21"/>
      <c r="AI3417" s="21"/>
      <c r="AJ3417" s="21"/>
      <c r="AK3417" s="22"/>
    </row>
    <row r="3418" spans="1:37" x14ac:dyDescent="0.25">
      <c r="A3418" s="20"/>
      <c r="B3418" s="21"/>
      <c r="C3418" s="21"/>
      <c r="D3418" s="21"/>
      <c r="E3418" s="21"/>
      <c r="F3418" s="21"/>
      <c r="G3418" s="21"/>
      <c r="H3418" s="21"/>
      <c r="I3418" s="21"/>
      <c r="J3418" s="23">
        <f>ROUND(38,2)</f>
        <v>38</v>
      </c>
      <c r="K3418" s="23"/>
      <c r="L3418" s="23"/>
      <c r="M3418" s="23"/>
      <c r="N3418" s="23"/>
      <c r="O3418" s="23"/>
      <c r="P3418" s="23"/>
      <c r="Q3418" s="21"/>
      <c r="R3418" s="21"/>
      <c r="S3418" s="21"/>
      <c r="T3418" s="21"/>
      <c r="U3418" s="21"/>
      <c r="V3418" s="21"/>
      <c r="W3418" s="21"/>
      <c r="X3418" s="21"/>
      <c r="Y3418" s="21"/>
      <c r="Z3418" s="21"/>
      <c r="AA3418" s="21"/>
      <c r="AB3418" s="21"/>
      <c r="AC3418" s="21"/>
      <c r="AD3418" s="21"/>
      <c r="AE3418" s="21"/>
      <c r="AF3418" s="21"/>
      <c r="AG3418" s="21"/>
      <c r="AH3418" s="21"/>
      <c r="AI3418" s="21"/>
      <c r="AJ3418" s="21"/>
      <c r="AK3418" s="22"/>
    </row>
    <row r="3419" spans="1:37" x14ac:dyDescent="0.25">
      <c r="A3419" s="11"/>
      <c r="B3419" s="12"/>
      <c r="C3419" s="12"/>
      <c r="D3419" s="12"/>
      <c r="E3419" s="12"/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  <c r="P3419" s="12"/>
      <c r="Q3419" s="14" t="s">
        <v>83</v>
      </c>
      <c r="R3419" s="14"/>
      <c r="S3419" s="14"/>
      <c r="T3419" s="14"/>
      <c r="U3419" s="14"/>
      <c r="V3419" s="14"/>
      <c r="W3419" s="14"/>
      <c r="X3419" s="14"/>
      <c r="Y3419" s="12"/>
      <c r="Z3419" s="12"/>
      <c r="AA3419" s="12"/>
      <c r="AB3419" s="12"/>
      <c r="AC3419" s="12"/>
      <c r="AD3419" s="12"/>
      <c r="AE3419" s="12"/>
      <c r="AF3419" s="12"/>
      <c r="AG3419" s="12"/>
      <c r="AH3419" s="12"/>
      <c r="AI3419" s="12"/>
      <c r="AJ3419" s="12"/>
      <c r="AK3419" s="24"/>
    </row>
    <row r="3420" spans="1:37" x14ac:dyDescent="0.25">
      <c r="A3420" s="2"/>
      <c r="B3420" s="3"/>
      <c r="C3420" s="3"/>
      <c r="D3420" s="3"/>
      <c r="E3420" s="3"/>
      <c r="F3420" s="3"/>
      <c r="G3420" s="3"/>
      <c r="H3420" s="3"/>
      <c r="I3420" s="4"/>
      <c r="J3420" s="5"/>
      <c r="K3420" s="6"/>
      <c r="L3420" s="6"/>
      <c r="M3420" s="6"/>
      <c r="N3420" s="6"/>
      <c r="O3420" s="6"/>
      <c r="P3420" s="7"/>
      <c r="Q3420" s="2"/>
      <c r="R3420" s="3"/>
      <c r="S3420" s="3"/>
      <c r="T3420" s="3"/>
      <c r="U3420" s="3"/>
      <c r="V3420" s="3"/>
      <c r="W3420" s="3"/>
      <c r="X3420" s="4"/>
      <c r="Y3420" s="8">
        <f>ROUND(984.96,2)</f>
        <v>984.96</v>
      </c>
      <c r="Z3420" s="9"/>
      <c r="AA3420" s="9"/>
      <c r="AB3420" s="9"/>
      <c r="AC3420" s="9"/>
      <c r="AD3420" s="10"/>
      <c r="AE3420" s="8">
        <f>ROUND(0,2)</f>
        <v>0</v>
      </c>
      <c r="AF3420" s="9"/>
      <c r="AG3420" s="9"/>
      <c r="AH3420" s="9"/>
      <c r="AI3420" s="9"/>
      <c r="AJ3420" s="9"/>
      <c r="AK3420" s="10"/>
    </row>
    <row r="3421" spans="1:37" x14ac:dyDescent="0.25">
      <c r="A3421" s="11"/>
      <c r="B3421" s="12"/>
      <c r="C3421" s="12"/>
      <c r="D3421" s="12"/>
      <c r="E3421" s="12"/>
      <c r="F3421" s="12"/>
      <c r="G3421" s="12"/>
      <c r="H3421" s="12"/>
      <c r="I3421" s="12"/>
      <c r="J3421" s="13"/>
      <c r="K3421" s="13"/>
      <c r="L3421" s="13"/>
      <c r="M3421" s="13"/>
      <c r="N3421" s="13"/>
      <c r="O3421" s="13"/>
      <c r="P3421" s="13"/>
      <c r="Q3421" s="14"/>
      <c r="R3421" s="14"/>
      <c r="S3421" s="14"/>
      <c r="T3421" s="14"/>
      <c r="U3421" s="14"/>
      <c r="V3421" s="14"/>
      <c r="W3421" s="14"/>
      <c r="X3421" s="14"/>
      <c r="Y3421" s="15">
        <f>ROUND(984.96,2)</f>
        <v>984.96</v>
      </c>
      <c r="Z3421" s="15"/>
      <c r="AA3421" s="15"/>
      <c r="AB3421" s="15"/>
      <c r="AC3421" s="15"/>
      <c r="AD3421" s="15"/>
      <c r="AE3421" s="15">
        <f>ROUND(0,2)</f>
        <v>0</v>
      </c>
      <c r="AF3421" s="15"/>
      <c r="AG3421" s="15"/>
      <c r="AH3421" s="15"/>
      <c r="AI3421" s="15"/>
      <c r="AJ3421" s="15"/>
      <c r="AK3421" s="16"/>
    </row>
    <row r="3422" spans="1:37" x14ac:dyDescent="0.25">
      <c r="A3422" s="20"/>
      <c r="B3422" s="21"/>
      <c r="C3422" s="21"/>
      <c r="D3422" s="21"/>
      <c r="E3422" s="21"/>
      <c r="F3422" s="21"/>
      <c r="G3422" s="21"/>
      <c r="H3422" s="21"/>
      <c r="I3422" s="21"/>
      <c r="J3422" s="23">
        <f>ROUND(38.25,2)</f>
        <v>38.25</v>
      </c>
      <c r="K3422" s="23"/>
      <c r="L3422" s="23"/>
      <c r="M3422" s="23"/>
      <c r="N3422" s="23"/>
      <c r="O3422" s="23"/>
      <c r="P3422" s="23"/>
      <c r="Q3422" s="21"/>
      <c r="R3422" s="21"/>
      <c r="S3422" s="21"/>
      <c r="T3422" s="21"/>
      <c r="U3422" s="21"/>
      <c r="V3422" s="21"/>
      <c r="W3422" s="21"/>
      <c r="X3422" s="21"/>
      <c r="Y3422" s="21"/>
      <c r="Z3422" s="21"/>
      <c r="AA3422" s="21"/>
      <c r="AB3422" s="21"/>
      <c r="AC3422" s="21"/>
      <c r="AD3422" s="21"/>
      <c r="AE3422" s="21"/>
      <c r="AF3422" s="21"/>
      <c r="AG3422" s="21"/>
      <c r="AH3422" s="21"/>
      <c r="AI3422" s="21"/>
      <c r="AJ3422" s="21"/>
      <c r="AK3422" s="22"/>
    </row>
    <row r="3423" spans="1:37" x14ac:dyDescent="0.25">
      <c r="A3423" s="11"/>
      <c r="B3423" s="12"/>
      <c r="C3423" s="12"/>
      <c r="D3423" s="12"/>
      <c r="E3423" s="12"/>
      <c r="F3423" s="12"/>
      <c r="G3423" s="12"/>
      <c r="H3423" s="12"/>
      <c r="I3423" s="12"/>
      <c r="J3423" s="12"/>
      <c r="K3423" s="12"/>
      <c r="L3423" s="12"/>
      <c r="M3423" s="12"/>
      <c r="N3423" s="12"/>
      <c r="O3423" s="12"/>
      <c r="P3423" s="12"/>
      <c r="Q3423" s="14" t="s">
        <v>54</v>
      </c>
      <c r="R3423" s="14"/>
      <c r="S3423" s="14"/>
      <c r="T3423" s="14"/>
      <c r="U3423" s="14"/>
      <c r="V3423" s="14"/>
      <c r="W3423" s="14"/>
      <c r="X3423" s="14"/>
      <c r="Y3423" s="12"/>
      <c r="Z3423" s="12"/>
      <c r="AA3423" s="12"/>
      <c r="AB3423" s="12"/>
      <c r="AC3423" s="12"/>
      <c r="AD3423" s="12"/>
      <c r="AE3423" s="12"/>
      <c r="AF3423" s="12"/>
      <c r="AG3423" s="12"/>
      <c r="AH3423" s="12"/>
      <c r="AI3423" s="12"/>
      <c r="AJ3423" s="12"/>
      <c r="AK3423" s="24"/>
    </row>
    <row r="3424" spans="1:37" x14ac:dyDescent="0.25">
      <c r="A3424" s="2"/>
      <c r="B3424" s="3"/>
      <c r="C3424" s="3"/>
      <c r="D3424" s="3"/>
      <c r="E3424" s="3"/>
      <c r="F3424" s="3"/>
      <c r="G3424" s="3"/>
      <c r="H3424" s="3"/>
      <c r="I3424" s="4"/>
      <c r="J3424" s="5"/>
      <c r="K3424" s="6"/>
      <c r="L3424" s="6"/>
      <c r="M3424" s="6"/>
      <c r="N3424" s="6"/>
      <c r="O3424" s="6"/>
      <c r="P3424" s="7"/>
      <c r="Q3424" s="2"/>
      <c r="R3424" s="3"/>
      <c r="S3424" s="3"/>
      <c r="T3424" s="3"/>
      <c r="U3424" s="3"/>
      <c r="V3424" s="3"/>
      <c r="W3424" s="3"/>
      <c r="X3424" s="4"/>
      <c r="Y3424" s="8">
        <f>ROUND(964.2825,2)</f>
        <v>964.28</v>
      </c>
      <c r="Z3424" s="9"/>
      <c r="AA3424" s="9"/>
      <c r="AB3424" s="9"/>
      <c r="AC3424" s="9"/>
      <c r="AD3424" s="10"/>
      <c r="AE3424" s="8">
        <f>ROUND(0,2)</f>
        <v>0</v>
      </c>
      <c r="AF3424" s="9"/>
      <c r="AG3424" s="9"/>
      <c r="AH3424" s="9"/>
      <c r="AI3424" s="9"/>
      <c r="AJ3424" s="9"/>
      <c r="AK3424" s="10"/>
    </row>
    <row r="3425" spans="1:37" x14ac:dyDescent="0.25">
      <c r="A3425" s="11"/>
      <c r="B3425" s="12"/>
      <c r="C3425" s="12"/>
      <c r="D3425" s="12"/>
      <c r="E3425" s="12"/>
      <c r="F3425" s="12"/>
      <c r="G3425" s="12"/>
      <c r="H3425" s="12"/>
      <c r="I3425" s="12"/>
      <c r="J3425" s="13"/>
      <c r="K3425" s="13"/>
      <c r="L3425" s="13"/>
      <c r="M3425" s="13"/>
      <c r="N3425" s="13"/>
      <c r="O3425" s="13"/>
      <c r="P3425" s="13"/>
      <c r="Q3425" s="14"/>
      <c r="R3425" s="14"/>
      <c r="S3425" s="14"/>
      <c r="T3425" s="14"/>
      <c r="U3425" s="14"/>
      <c r="V3425" s="14"/>
      <c r="W3425" s="14"/>
      <c r="X3425" s="14"/>
      <c r="Y3425" s="15">
        <f>ROUND(964.2825,2)</f>
        <v>964.28</v>
      </c>
      <c r="Z3425" s="15"/>
      <c r="AA3425" s="15"/>
      <c r="AB3425" s="15"/>
      <c r="AC3425" s="15"/>
      <c r="AD3425" s="15"/>
      <c r="AE3425" s="15">
        <f>ROUND(0,2)</f>
        <v>0</v>
      </c>
      <c r="AF3425" s="15"/>
      <c r="AG3425" s="15"/>
      <c r="AH3425" s="15"/>
      <c r="AI3425" s="15"/>
      <c r="AJ3425" s="15"/>
      <c r="AK3425" s="16"/>
    </row>
    <row r="3426" spans="1:37" x14ac:dyDescent="0.25">
      <c r="A3426" s="20"/>
      <c r="B3426" s="21"/>
      <c r="C3426" s="21"/>
      <c r="D3426" s="21"/>
      <c r="E3426" s="21"/>
      <c r="F3426" s="21"/>
      <c r="G3426" s="21"/>
      <c r="H3426" s="21"/>
      <c r="I3426" s="21"/>
      <c r="J3426" s="23">
        <f>ROUND(46.25,2)</f>
        <v>46.25</v>
      </c>
      <c r="K3426" s="23"/>
      <c r="L3426" s="23"/>
      <c r="M3426" s="23"/>
      <c r="N3426" s="23"/>
      <c r="O3426" s="23"/>
      <c r="P3426" s="23"/>
      <c r="Q3426" s="21"/>
      <c r="R3426" s="21"/>
      <c r="S3426" s="21"/>
      <c r="T3426" s="21"/>
      <c r="U3426" s="21"/>
      <c r="V3426" s="21"/>
      <c r="W3426" s="21"/>
      <c r="X3426" s="21"/>
      <c r="Y3426" s="21"/>
      <c r="Z3426" s="21"/>
      <c r="AA3426" s="21"/>
      <c r="AB3426" s="21"/>
      <c r="AC3426" s="21"/>
      <c r="AD3426" s="21"/>
      <c r="AE3426" s="21"/>
      <c r="AF3426" s="21"/>
      <c r="AG3426" s="21"/>
      <c r="AH3426" s="21"/>
      <c r="AI3426" s="21"/>
      <c r="AJ3426" s="21"/>
      <c r="AK3426" s="22"/>
    </row>
    <row r="3427" spans="1:37" x14ac:dyDescent="0.25">
      <c r="A3427" s="11"/>
      <c r="B3427" s="12"/>
      <c r="C3427" s="12"/>
      <c r="D3427" s="12"/>
      <c r="E3427" s="12"/>
      <c r="F3427" s="12"/>
      <c r="G3427" s="12"/>
      <c r="H3427" s="12"/>
      <c r="I3427" s="12"/>
      <c r="J3427" s="12"/>
      <c r="K3427" s="12"/>
      <c r="L3427" s="12"/>
      <c r="M3427" s="12"/>
      <c r="N3427" s="12"/>
      <c r="O3427" s="12"/>
      <c r="P3427" s="12"/>
      <c r="Q3427" s="14" t="s">
        <v>35</v>
      </c>
      <c r="R3427" s="14"/>
      <c r="S3427" s="14"/>
      <c r="T3427" s="14"/>
      <c r="U3427" s="14"/>
      <c r="V3427" s="14"/>
      <c r="W3427" s="14"/>
      <c r="X3427" s="14"/>
      <c r="Y3427" s="12"/>
      <c r="Z3427" s="12"/>
      <c r="AA3427" s="12"/>
      <c r="AB3427" s="12"/>
      <c r="AC3427" s="12"/>
      <c r="AD3427" s="12"/>
      <c r="AE3427" s="12"/>
      <c r="AF3427" s="12"/>
      <c r="AG3427" s="12"/>
      <c r="AH3427" s="12"/>
      <c r="AI3427" s="12"/>
      <c r="AJ3427" s="12"/>
      <c r="AK3427" s="24"/>
    </row>
    <row r="3428" spans="1:37" x14ac:dyDescent="0.25">
      <c r="A3428" s="2"/>
      <c r="B3428" s="3"/>
      <c r="C3428" s="3"/>
      <c r="D3428" s="3"/>
      <c r="E3428" s="3"/>
      <c r="F3428" s="3"/>
      <c r="G3428" s="3"/>
      <c r="H3428" s="3"/>
      <c r="I3428" s="4"/>
      <c r="J3428" s="5"/>
      <c r="K3428" s="6"/>
      <c r="L3428" s="6"/>
      <c r="M3428" s="6"/>
      <c r="N3428" s="6"/>
      <c r="O3428" s="6"/>
      <c r="P3428" s="7"/>
      <c r="Q3428" s="2"/>
      <c r="R3428" s="3"/>
      <c r="S3428" s="3"/>
      <c r="T3428" s="3"/>
      <c r="U3428" s="3"/>
      <c r="V3428" s="3"/>
      <c r="W3428" s="3"/>
      <c r="X3428" s="4"/>
      <c r="Y3428" s="8">
        <f>ROUND(1174.63125,2)</f>
        <v>1174.6300000000001</v>
      </c>
      <c r="Z3428" s="9"/>
      <c r="AA3428" s="9"/>
      <c r="AB3428" s="9"/>
      <c r="AC3428" s="9"/>
      <c r="AD3428" s="10"/>
      <c r="AE3428" s="8">
        <f>ROUND(0,2)</f>
        <v>0</v>
      </c>
      <c r="AF3428" s="9"/>
      <c r="AG3428" s="9"/>
      <c r="AH3428" s="9"/>
      <c r="AI3428" s="9"/>
      <c r="AJ3428" s="9"/>
      <c r="AK3428" s="10"/>
    </row>
    <row r="3429" spans="1:37" x14ac:dyDescent="0.25">
      <c r="A3429" s="11"/>
      <c r="B3429" s="12"/>
      <c r="C3429" s="12"/>
      <c r="D3429" s="12"/>
      <c r="E3429" s="12"/>
      <c r="F3429" s="12"/>
      <c r="G3429" s="12"/>
      <c r="H3429" s="12"/>
      <c r="I3429" s="12"/>
      <c r="J3429" s="13"/>
      <c r="K3429" s="13"/>
      <c r="L3429" s="13"/>
      <c r="M3429" s="13"/>
      <c r="N3429" s="13"/>
      <c r="O3429" s="13"/>
      <c r="P3429" s="13"/>
      <c r="Q3429" s="14"/>
      <c r="R3429" s="14"/>
      <c r="S3429" s="14"/>
      <c r="T3429" s="14"/>
      <c r="U3429" s="14"/>
      <c r="V3429" s="14"/>
      <c r="W3429" s="14"/>
      <c r="X3429" s="14"/>
      <c r="Y3429" s="15">
        <f>ROUND(1174.63125,2)</f>
        <v>1174.6300000000001</v>
      </c>
      <c r="Z3429" s="15"/>
      <c r="AA3429" s="15"/>
      <c r="AB3429" s="15"/>
      <c r="AC3429" s="15"/>
      <c r="AD3429" s="15"/>
      <c r="AE3429" s="15">
        <f>ROUND(0,2)</f>
        <v>0</v>
      </c>
      <c r="AF3429" s="15"/>
      <c r="AG3429" s="15"/>
      <c r="AH3429" s="15"/>
      <c r="AI3429" s="15"/>
      <c r="AJ3429" s="15"/>
      <c r="AK3429" s="16"/>
    </row>
    <row r="3430" spans="1:37" x14ac:dyDescent="0.25">
      <c r="A3430" s="20"/>
      <c r="B3430" s="21"/>
      <c r="C3430" s="21"/>
      <c r="D3430" s="21"/>
      <c r="E3430" s="21"/>
      <c r="F3430" s="21"/>
      <c r="G3430" s="21"/>
      <c r="H3430" s="21"/>
      <c r="I3430" s="21"/>
      <c r="J3430" s="23">
        <f>ROUND(48,2)</f>
        <v>48</v>
      </c>
      <c r="K3430" s="23"/>
      <c r="L3430" s="23"/>
      <c r="M3430" s="23"/>
      <c r="N3430" s="23"/>
      <c r="O3430" s="23"/>
      <c r="P3430" s="23"/>
      <c r="Q3430" s="21"/>
      <c r="R3430" s="21"/>
      <c r="S3430" s="21"/>
      <c r="T3430" s="21"/>
      <c r="U3430" s="21"/>
      <c r="V3430" s="21"/>
      <c r="W3430" s="21"/>
      <c r="X3430" s="21"/>
      <c r="Y3430" s="21"/>
      <c r="Z3430" s="21"/>
      <c r="AA3430" s="21"/>
      <c r="AB3430" s="21"/>
      <c r="AC3430" s="21"/>
      <c r="AD3430" s="21"/>
      <c r="AE3430" s="21"/>
      <c r="AF3430" s="21"/>
      <c r="AG3430" s="21"/>
      <c r="AH3430" s="21"/>
      <c r="AI3430" s="21"/>
      <c r="AJ3430" s="21"/>
      <c r="AK3430" s="22"/>
    </row>
    <row r="3431" spans="1:37" x14ac:dyDescent="0.25">
      <c r="A3431" s="11"/>
      <c r="B3431" s="12"/>
      <c r="C3431" s="12"/>
      <c r="D3431" s="12"/>
      <c r="E3431" s="12"/>
      <c r="F3431" s="12"/>
      <c r="G3431" s="12"/>
      <c r="H3431" s="12"/>
      <c r="I3431" s="12"/>
      <c r="J3431" s="12"/>
      <c r="K3431" s="12"/>
      <c r="L3431" s="12"/>
      <c r="M3431" s="12"/>
      <c r="N3431" s="12"/>
      <c r="O3431" s="12"/>
      <c r="P3431" s="12"/>
      <c r="Q3431" s="14" t="s">
        <v>34</v>
      </c>
      <c r="R3431" s="14"/>
      <c r="S3431" s="14"/>
      <c r="T3431" s="14"/>
      <c r="U3431" s="14"/>
      <c r="V3431" s="14"/>
      <c r="W3431" s="14"/>
      <c r="X3431" s="14"/>
      <c r="Y3431" s="12"/>
      <c r="Z3431" s="12"/>
      <c r="AA3431" s="12"/>
      <c r="AB3431" s="12"/>
      <c r="AC3431" s="12"/>
      <c r="AD3431" s="12"/>
      <c r="AE3431" s="12"/>
      <c r="AF3431" s="12"/>
      <c r="AG3431" s="12"/>
      <c r="AH3431" s="12"/>
      <c r="AI3431" s="12"/>
      <c r="AJ3431" s="12"/>
      <c r="AK3431" s="24"/>
    </row>
    <row r="3432" spans="1:37" x14ac:dyDescent="0.25">
      <c r="A3432" s="2"/>
      <c r="B3432" s="3"/>
      <c r="C3432" s="3"/>
      <c r="D3432" s="3"/>
      <c r="E3432" s="3"/>
      <c r="F3432" s="3"/>
      <c r="G3432" s="3"/>
      <c r="H3432" s="3"/>
      <c r="I3432" s="4"/>
      <c r="J3432" s="5"/>
      <c r="K3432" s="6"/>
      <c r="L3432" s="6"/>
      <c r="M3432" s="6"/>
      <c r="N3432" s="6"/>
      <c r="O3432" s="6"/>
      <c r="P3432" s="7"/>
      <c r="Q3432" s="2"/>
      <c r="R3432" s="3"/>
      <c r="S3432" s="3"/>
      <c r="T3432" s="3"/>
      <c r="U3432" s="3"/>
      <c r="V3432" s="3"/>
      <c r="W3432" s="3"/>
      <c r="X3432" s="4"/>
      <c r="Y3432" s="8">
        <f>ROUND(1274,2)</f>
        <v>1274</v>
      </c>
      <c r="Z3432" s="9"/>
      <c r="AA3432" s="9"/>
      <c r="AB3432" s="9"/>
      <c r="AC3432" s="9"/>
      <c r="AD3432" s="10"/>
      <c r="AE3432" s="8">
        <f>ROUND(0,2)</f>
        <v>0</v>
      </c>
      <c r="AF3432" s="9"/>
      <c r="AG3432" s="9"/>
      <c r="AH3432" s="9"/>
      <c r="AI3432" s="9"/>
      <c r="AJ3432" s="9"/>
      <c r="AK3432" s="10"/>
    </row>
    <row r="3433" spans="1:37" x14ac:dyDescent="0.25">
      <c r="A3433" s="11"/>
      <c r="B3433" s="12"/>
      <c r="C3433" s="12"/>
      <c r="D3433" s="12"/>
      <c r="E3433" s="12"/>
      <c r="F3433" s="12"/>
      <c r="G3433" s="12"/>
      <c r="H3433" s="12"/>
      <c r="I3433" s="12"/>
      <c r="J3433" s="13"/>
      <c r="K3433" s="13"/>
      <c r="L3433" s="13"/>
      <c r="M3433" s="13"/>
      <c r="N3433" s="13"/>
      <c r="O3433" s="13"/>
      <c r="P3433" s="13"/>
      <c r="Q3433" s="14"/>
      <c r="R3433" s="14"/>
      <c r="S3433" s="14"/>
      <c r="T3433" s="14"/>
      <c r="U3433" s="14"/>
      <c r="V3433" s="14"/>
      <c r="W3433" s="14"/>
      <c r="X3433" s="14"/>
      <c r="Y3433" s="15">
        <f>ROUND(1274,2)</f>
        <v>1274</v>
      </c>
      <c r="Z3433" s="15"/>
      <c r="AA3433" s="15"/>
      <c r="AB3433" s="15"/>
      <c r="AC3433" s="15"/>
      <c r="AD3433" s="15"/>
      <c r="AE3433" s="15">
        <f>ROUND(0,2)</f>
        <v>0</v>
      </c>
      <c r="AF3433" s="15"/>
      <c r="AG3433" s="15"/>
      <c r="AH3433" s="15"/>
      <c r="AI3433" s="15"/>
      <c r="AJ3433" s="15"/>
      <c r="AK3433" s="16"/>
    </row>
    <row r="3434" spans="1:37" x14ac:dyDescent="0.25">
      <c r="A3434" s="11"/>
      <c r="B3434" s="12"/>
      <c r="C3434" s="12"/>
      <c r="D3434" s="12"/>
      <c r="E3434" s="12"/>
      <c r="F3434" s="12"/>
      <c r="G3434" s="12"/>
      <c r="H3434" s="12"/>
      <c r="I3434" s="12"/>
      <c r="J3434" s="12"/>
      <c r="K3434" s="12"/>
      <c r="L3434" s="12"/>
      <c r="M3434" s="12"/>
      <c r="N3434" s="12"/>
      <c r="O3434" s="12"/>
      <c r="P3434" s="12"/>
      <c r="Q3434" s="14" t="s">
        <v>41</v>
      </c>
      <c r="R3434" s="14"/>
      <c r="S3434" s="14"/>
      <c r="T3434" s="14"/>
      <c r="U3434" s="14"/>
      <c r="V3434" s="14"/>
      <c r="W3434" s="14"/>
      <c r="X3434" s="14"/>
      <c r="Y3434" s="12"/>
      <c r="Z3434" s="12"/>
      <c r="AA3434" s="12"/>
      <c r="AB3434" s="12"/>
      <c r="AC3434" s="12"/>
      <c r="AD3434" s="12"/>
      <c r="AE3434" s="12"/>
      <c r="AF3434" s="12"/>
      <c r="AG3434" s="12"/>
      <c r="AH3434" s="12"/>
      <c r="AI3434" s="12"/>
      <c r="AJ3434" s="12"/>
      <c r="AK3434" s="24"/>
    </row>
    <row r="3435" spans="1:37" x14ac:dyDescent="0.25">
      <c r="A3435" s="2"/>
      <c r="B3435" s="3"/>
      <c r="C3435" s="3"/>
      <c r="D3435" s="3"/>
      <c r="E3435" s="3"/>
      <c r="F3435" s="3"/>
      <c r="G3435" s="3"/>
      <c r="H3435" s="3"/>
      <c r="I3435" s="4"/>
      <c r="J3435" s="5"/>
      <c r="K3435" s="6"/>
      <c r="L3435" s="6"/>
      <c r="M3435" s="6"/>
      <c r="N3435" s="6"/>
      <c r="O3435" s="6"/>
      <c r="P3435" s="7"/>
      <c r="Q3435" s="2"/>
      <c r="R3435" s="3"/>
      <c r="S3435" s="3"/>
      <c r="T3435" s="3"/>
      <c r="U3435" s="3"/>
      <c r="V3435" s="3"/>
      <c r="W3435" s="3"/>
      <c r="X3435" s="4"/>
      <c r="Y3435" s="8">
        <f>ROUND(1274,2)</f>
        <v>1274</v>
      </c>
      <c r="Z3435" s="9"/>
      <c r="AA3435" s="9"/>
      <c r="AB3435" s="9"/>
      <c r="AC3435" s="9"/>
      <c r="AD3435" s="10"/>
      <c r="AE3435" s="8">
        <f>ROUND(0,2)</f>
        <v>0</v>
      </c>
      <c r="AF3435" s="9"/>
      <c r="AG3435" s="9"/>
      <c r="AH3435" s="9"/>
      <c r="AI3435" s="9"/>
      <c r="AJ3435" s="9"/>
      <c r="AK3435" s="10"/>
    </row>
    <row r="3436" spans="1:37" x14ac:dyDescent="0.25">
      <c r="A3436" s="11"/>
      <c r="B3436" s="12"/>
      <c r="C3436" s="12"/>
      <c r="D3436" s="12"/>
      <c r="E3436" s="12"/>
      <c r="F3436" s="12"/>
      <c r="G3436" s="12"/>
      <c r="H3436" s="12"/>
      <c r="I3436" s="12"/>
      <c r="J3436" s="13"/>
      <c r="K3436" s="13"/>
      <c r="L3436" s="13"/>
      <c r="M3436" s="13"/>
      <c r="N3436" s="13"/>
      <c r="O3436" s="13"/>
      <c r="P3436" s="13"/>
      <c r="Q3436" s="14"/>
      <c r="R3436" s="14"/>
      <c r="S3436" s="14"/>
      <c r="T3436" s="14"/>
      <c r="U3436" s="14"/>
      <c r="V3436" s="14"/>
      <c r="W3436" s="14"/>
      <c r="X3436" s="14"/>
      <c r="Y3436" s="15">
        <f>ROUND(1274,2)</f>
        <v>1274</v>
      </c>
      <c r="Z3436" s="15"/>
      <c r="AA3436" s="15"/>
      <c r="AB3436" s="15"/>
      <c r="AC3436" s="15"/>
      <c r="AD3436" s="15"/>
      <c r="AE3436" s="15">
        <f>ROUND(0,2)</f>
        <v>0</v>
      </c>
      <c r="AF3436" s="15"/>
      <c r="AG3436" s="15"/>
      <c r="AH3436" s="15"/>
      <c r="AI3436" s="15"/>
      <c r="AJ3436" s="15"/>
      <c r="AK3436" s="16"/>
    </row>
    <row r="3437" spans="1:37" x14ac:dyDescent="0.25">
      <c r="A3437" s="11"/>
      <c r="B3437" s="12"/>
      <c r="C3437" s="12"/>
      <c r="D3437" s="12"/>
      <c r="E3437" s="12"/>
      <c r="F3437" s="12"/>
      <c r="G3437" s="12"/>
      <c r="H3437" s="12"/>
      <c r="I3437" s="12"/>
      <c r="J3437" s="12"/>
      <c r="K3437" s="12"/>
      <c r="L3437" s="12"/>
      <c r="M3437" s="12"/>
      <c r="N3437" s="12"/>
      <c r="O3437" s="12"/>
      <c r="P3437" s="12"/>
      <c r="Q3437" s="14" t="s">
        <v>42</v>
      </c>
      <c r="R3437" s="14"/>
      <c r="S3437" s="14"/>
      <c r="T3437" s="14"/>
      <c r="U3437" s="14"/>
      <c r="V3437" s="14"/>
      <c r="W3437" s="14"/>
      <c r="X3437" s="14"/>
      <c r="Y3437" s="12"/>
      <c r="Z3437" s="12"/>
      <c r="AA3437" s="12"/>
      <c r="AB3437" s="12"/>
      <c r="AC3437" s="12"/>
      <c r="AD3437" s="12"/>
      <c r="AE3437" s="12"/>
      <c r="AF3437" s="12"/>
      <c r="AG3437" s="12"/>
      <c r="AH3437" s="12"/>
      <c r="AI3437" s="12"/>
      <c r="AJ3437" s="12"/>
      <c r="AK3437" s="24"/>
    </row>
    <row r="3438" spans="1:37" x14ac:dyDescent="0.25">
      <c r="A3438" s="2"/>
      <c r="B3438" s="3"/>
      <c r="C3438" s="3"/>
      <c r="D3438" s="3"/>
      <c r="E3438" s="3"/>
      <c r="F3438" s="3"/>
      <c r="G3438" s="3"/>
      <c r="H3438" s="3"/>
      <c r="I3438" s="4"/>
      <c r="J3438" s="5"/>
      <c r="K3438" s="6"/>
      <c r="L3438" s="6"/>
      <c r="M3438" s="6"/>
      <c r="N3438" s="6"/>
      <c r="O3438" s="6"/>
      <c r="P3438" s="7"/>
      <c r="Q3438" s="2"/>
      <c r="R3438" s="3"/>
      <c r="S3438" s="3"/>
      <c r="T3438" s="3"/>
      <c r="U3438" s="3"/>
      <c r="V3438" s="3"/>
      <c r="W3438" s="3"/>
      <c r="X3438" s="4"/>
      <c r="Y3438" s="8">
        <f>ROUND(1274,2)</f>
        <v>1274</v>
      </c>
      <c r="Z3438" s="9"/>
      <c r="AA3438" s="9"/>
      <c r="AB3438" s="9"/>
      <c r="AC3438" s="9"/>
      <c r="AD3438" s="10"/>
      <c r="AE3438" s="8">
        <f>ROUND(0,2)</f>
        <v>0</v>
      </c>
      <c r="AF3438" s="9"/>
      <c r="AG3438" s="9"/>
      <c r="AH3438" s="9"/>
      <c r="AI3438" s="9"/>
      <c r="AJ3438" s="9"/>
      <c r="AK3438" s="10"/>
    </row>
    <row r="3439" spans="1:37" x14ac:dyDescent="0.25">
      <c r="A3439" s="11"/>
      <c r="B3439" s="12"/>
      <c r="C3439" s="12"/>
      <c r="D3439" s="12"/>
      <c r="E3439" s="12"/>
      <c r="F3439" s="12"/>
      <c r="G3439" s="12"/>
      <c r="H3439" s="12"/>
      <c r="I3439" s="12"/>
      <c r="J3439" s="13"/>
      <c r="K3439" s="13"/>
      <c r="L3439" s="13"/>
      <c r="M3439" s="13"/>
      <c r="N3439" s="13"/>
      <c r="O3439" s="13"/>
      <c r="P3439" s="13"/>
      <c r="Q3439" s="14"/>
      <c r="R3439" s="14"/>
      <c r="S3439" s="14"/>
      <c r="T3439" s="14"/>
      <c r="U3439" s="14"/>
      <c r="V3439" s="14"/>
      <c r="W3439" s="14"/>
      <c r="X3439" s="14"/>
      <c r="Y3439" s="15">
        <f>ROUND(1274,2)</f>
        <v>1274</v>
      </c>
      <c r="Z3439" s="15"/>
      <c r="AA3439" s="15"/>
      <c r="AB3439" s="15"/>
      <c r="AC3439" s="15"/>
      <c r="AD3439" s="15"/>
      <c r="AE3439" s="15">
        <f>ROUND(0,2)</f>
        <v>0</v>
      </c>
      <c r="AF3439" s="15"/>
      <c r="AG3439" s="15"/>
      <c r="AH3439" s="15"/>
      <c r="AI3439" s="15"/>
      <c r="AJ3439" s="15"/>
      <c r="AK3439" s="16"/>
    </row>
    <row r="3440" spans="1:37" x14ac:dyDescent="0.25">
      <c r="A3440" s="11"/>
      <c r="B3440" s="12"/>
      <c r="C3440" s="12"/>
      <c r="D3440" s="12"/>
      <c r="E3440" s="12"/>
      <c r="F3440" s="12"/>
      <c r="G3440" s="12"/>
      <c r="H3440" s="12"/>
      <c r="I3440" s="12"/>
      <c r="J3440" s="12"/>
      <c r="K3440" s="12"/>
      <c r="L3440" s="12"/>
      <c r="M3440" s="12"/>
      <c r="N3440" s="12"/>
      <c r="O3440" s="12"/>
      <c r="P3440" s="12"/>
      <c r="Q3440" s="14" t="s">
        <v>46</v>
      </c>
      <c r="R3440" s="14"/>
      <c r="S3440" s="14"/>
      <c r="T3440" s="14"/>
      <c r="U3440" s="14"/>
      <c r="V3440" s="14"/>
      <c r="W3440" s="14"/>
      <c r="X3440" s="14"/>
      <c r="Y3440" s="12"/>
      <c r="Z3440" s="12"/>
      <c r="AA3440" s="12"/>
      <c r="AB3440" s="12"/>
      <c r="AC3440" s="12"/>
      <c r="AD3440" s="12"/>
      <c r="AE3440" s="12"/>
      <c r="AF3440" s="12"/>
      <c r="AG3440" s="12"/>
      <c r="AH3440" s="12"/>
      <c r="AI3440" s="12"/>
      <c r="AJ3440" s="12"/>
      <c r="AK3440" s="24"/>
    </row>
    <row r="3441" spans="1:37" x14ac:dyDescent="0.25">
      <c r="A3441" s="2"/>
      <c r="B3441" s="3"/>
      <c r="C3441" s="3"/>
      <c r="D3441" s="3"/>
      <c r="E3441" s="3"/>
      <c r="F3441" s="3"/>
      <c r="G3441" s="3"/>
      <c r="H3441" s="3"/>
      <c r="I3441" s="4"/>
      <c r="J3441" s="5"/>
      <c r="K3441" s="6"/>
      <c r="L3441" s="6"/>
      <c r="M3441" s="6"/>
      <c r="N3441" s="6"/>
      <c r="O3441" s="6"/>
      <c r="P3441" s="7"/>
      <c r="Q3441" s="2"/>
      <c r="R3441" s="3"/>
      <c r="S3441" s="3"/>
      <c r="T3441" s="3"/>
      <c r="U3441" s="3"/>
      <c r="V3441" s="3"/>
      <c r="W3441" s="3"/>
      <c r="X3441" s="4"/>
      <c r="Y3441" s="8">
        <f>ROUND(1274,2)</f>
        <v>1274</v>
      </c>
      <c r="Z3441" s="9"/>
      <c r="AA3441" s="9"/>
      <c r="AB3441" s="9"/>
      <c r="AC3441" s="9"/>
      <c r="AD3441" s="10"/>
      <c r="AE3441" s="8">
        <f>ROUND(0,2)</f>
        <v>0</v>
      </c>
      <c r="AF3441" s="9"/>
      <c r="AG3441" s="9"/>
      <c r="AH3441" s="9"/>
      <c r="AI3441" s="9"/>
      <c r="AJ3441" s="9"/>
      <c r="AK3441" s="10"/>
    </row>
    <row r="3442" spans="1:37" x14ac:dyDescent="0.25">
      <c r="A3442" s="11"/>
      <c r="B3442" s="12"/>
      <c r="C3442" s="12"/>
      <c r="D3442" s="12"/>
      <c r="E3442" s="12"/>
      <c r="F3442" s="12"/>
      <c r="G3442" s="12"/>
      <c r="H3442" s="12"/>
      <c r="I3442" s="12"/>
      <c r="J3442" s="13"/>
      <c r="K3442" s="13"/>
      <c r="L3442" s="13"/>
      <c r="M3442" s="13"/>
      <c r="N3442" s="13"/>
      <c r="O3442" s="13"/>
      <c r="P3442" s="13"/>
      <c r="Q3442" s="14"/>
      <c r="R3442" s="14"/>
      <c r="S3442" s="14"/>
      <c r="T3442" s="14"/>
      <c r="U3442" s="14"/>
      <c r="V3442" s="14"/>
      <c r="W3442" s="14"/>
      <c r="X3442" s="14"/>
      <c r="Y3442" s="15">
        <f>ROUND(1274,2)</f>
        <v>1274</v>
      </c>
      <c r="Z3442" s="15"/>
      <c r="AA3442" s="15"/>
      <c r="AB3442" s="15"/>
      <c r="AC3442" s="15"/>
      <c r="AD3442" s="15"/>
      <c r="AE3442" s="15">
        <f>ROUND(0,2)</f>
        <v>0</v>
      </c>
      <c r="AF3442" s="15"/>
      <c r="AG3442" s="15"/>
      <c r="AH3442" s="15"/>
      <c r="AI3442" s="15"/>
      <c r="AJ3442" s="15"/>
      <c r="AK3442" s="16"/>
    </row>
    <row r="3443" spans="1:37" x14ac:dyDescent="0.25">
      <c r="A3443" s="11"/>
      <c r="B3443" s="12"/>
      <c r="C3443" s="12"/>
      <c r="D3443" s="12"/>
      <c r="E3443" s="12"/>
      <c r="F3443" s="12"/>
      <c r="G3443" s="12"/>
      <c r="H3443" s="12"/>
      <c r="I3443" s="12"/>
      <c r="J3443" s="12"/>
      <c r="K3443" s="12"/>
      <c r="L3443" s="12"/>
      <c r="M3443" s="12"/>
      <c r="N3443" s="12"/>
      <c r="O3443" s="12"/>
      <c r="P3443" s="12"/>
      <c r="Q3443" s="14" t="s">
        <v>50</v>
      </c>
      <c r="R3443" s="14"/>
      <c r="S3443" s="14"/>
      <c r="T3443" s="14"/>
      <c r="U3443" s="14"/>
      <c r="V3443" s="14"/>
      <c r="W3443" s="14"/>
      <c r="X3443" s="14"/>
      <c r="Y3443" s="12"/>
      <c r="Z3443" s="12"/>
      <c r="AA3443" s="12"/>
      <c r="AB3443" s="12"/>
      <c r="AC3443" s="12"/>
      <c r="AD3443" s="12"/>
      <c r="AE3443" s="12"/>
      <c r="AF3443" s="12"/>
      <c r="AG3443" s="12"/>
      <c r="AH3443" s="12"/>
      <c r="AI3443" s="12"/>
      <c r="AJ3443" s="12"/>
      <c r="AK3443" s="24"/>
    </row>
    <row r="3444" spans="1:37" x14ac:dyDescent="0.25">
      <c r="A3444" s="2"/>
      <c r="B3444" s="3"/>
      <c r="C3444" s="3"/>
      <c r="D3444" s="3"/>
      <c r="E3444" s="3"/>
      <c r="F3444" s="3"/>
      <c r="G3444" s="3"/>
      <c r="H3444" s="3"/>
      <c r="I3444" s="4"/>
      <c r="J3444" s="5"/>
      <c r="K3444" s="6"/>
      <c r="L3444" s="6"/>
      <c r="M3444" s="6"/>
      <c r="N3444" s="6"/>
      <c r="O3444" s="6"/>
      <c r="P3444" s="7"/>
      <c r="Q3444" s="2"/>
      <c r="R3444" s="3"/>
      <c r="S3444" s="3"/>
      <c r="T3444" s="3"/>
      <c r="U3444" s="3"/>
      <c r="V3444" s="3"/>
      <c r="W3444" s="3"/>
      <c r="X3444" s="4"/>
      <c r="Y3444" s="8">
        <f>ROUND(1246.96,2)</f>
        <v>1246.96</v>
      </c>
      <c r="Z3444" s="9"/>
      <c r="AA3444" s="9"/>
      <c r="AB3444" s="9"/>
      <c r="AC3444" s="9"/>
      <c r="AD3444" s="10"/>
      <c r="AE3444" s="8">
        <f>ROUND(0,2)</f>
        <v>0</v>
      </c>
      <c r="AF3444" s="9"/>
      <c r="AG3444" s="9"/>
      <c r="AH3444" s="9"/>
      <c r="AI3444" s="9"/>
      <c r="AJ3444" s="9"/>
      <c r="AK3444" s="10"/>
    </row>
    <row r="3445" spans="1:37" x14ac:dyDescent="0.25">
      <c r="A3445" s="11"/>
      <c r="B3445" s="12"/>
      <c r="C3445" s="12"/>
      <c r="D3445" s="12"/>
      <c r="E3445" s="12"/>
      <c r="F3445" s="12"/>
      <c r="G3445" s="12"/>
      <c r="H3445" s="12"/>
      <c r="I3445" s="12"/>
      <c r="J3445" s="13"/>
      <c r="K3445" s="13"/>
      <c r="L3445" s="13"/>
      <c r="M3445" s="13"/>
      <c r="N3445" s="13"/>
      <c r="O3445" s="13"/>
      <c r="P3445" s="13"/>
      <c r="Q3445" s="14"/>
      <c r="R3445" s="14"/>
      <c r="S3445" s="14"/>
      <c r="T3445" s="14"/>
      <c r="U3445" s="14"/>
      <c r="V3445" s="14"/>
      <c r="W3445" s="14"/>
      <c r="X3445" s="14"/>
      <c r="Y3445" s="15">
        <f>ROUND(1246.96,2)</f>
        <v>1246.96</v>
      </c>
      <c r="Z3445" s="15"/>
      <c r="AA3445" s="15"/>
      <c r="AB3445" s="15"/>
      <c r="AC3445" s="15"/>
      <c r="AD3445" s="15"/>
      <c r="AE3445" s="15">
        <f>ROUND(0,2)</f>
        <v>0</v>
      </c>
      <c r="AF3445" s="15"/>
      <c r="AG3445" s="15"/>
      <c r="AH3445" s="15"/>
      <c r="AI3445" s="15"/>
      <c r="AJ3445" s="15"/>
      <c r="AK3445" s="16"/>
    </row>
    <row r="3446" spans="1:37" x14ac:dyDescent="0.25">
      <c r="A3446" s="11"/>
      <c r="B3446" s="12"/>
      <c r="C3446" s="12"/>
      <c r="D3446" s="12"/>
      <c r="E3446" s="12"/>
      <c r="F3446" s="12"/>
      <c r="G3446" s="12"/>
      <c r="H3446" s="12"/>
      <c r="I3446" s="12"/>
      <c r="J3446" s="12"/>
      <c r="K3446" s="12"/>
      <c r="L3446" s="12"/>
      <c r="M3446" s="12"/>
      <c r="N3446" s="12"/>
      <c r="O3446" s="12"/>
      <c r="P3446" s="12"/>
      <c r="Q3446" s="14" t="s">
        <v>66</v>
      </c>
      <c r="R3446" s="14"/>
      <c r="S3446" s="14"/>
      <c r="T3446" s="14"/>
      <c r="U3446" s="14"/>
      <c r="V3446" s="14"/>
      <c r="W3446" s="14"/>
      <c r="X3446" s="14"/>
      <c r="Y3446" s="12"/>
      <c r="Z3446" s="12"/>
      <c r="AA3446" s="12"/>
      <c r="AB3446" s="12"/>
      <c r="AC3446" s="12"/>
      <c r="AD3446" s="12"/>
      <c r="AE3446" s="12"/>
      <c r="AF3446" s="12"/>
      <c r="AG3446" s="12"/>
      <c r="AH3446" s="12"/>
      <c r="AI3446" s="12"/>
      <c r="AJ3446" s="12"/>
      <c r="AK3446" s="24"/>
    </row>
    <row r="3447" spans="1:37" x14ac:dyDescent="0.25">
      <c r="A3447" s="2"/>
      <c r="B3447" s="3"/>
      <c r="C3447" s="3"/>
      <c r="D3447" s="3"/>
      <c r="E3447" s="3"/>
      <c r="F3447" s="3"/>
      <c r="G3447" s="3"/>
      <c r="H3447" s="3"/>
      <c r="I3447" s="4"/>
      <c r="J3447" s="5"/>
      <c r="K3447" s="6"/>
      <c r="L3447" s="6"/>
      <c r="M3447" s="6"/>
      <c r="N3447" s="6"/>
      <c r="O3447" s="6"/>
      <c r="P3447" s="7"/>
      <c r="Q3447" s="2"/>
      <c r="R3447" s="3"/>
      <c r="S3447" s="3"/>
      <c r="T3447" s="3"/>
      <c r="U3447" s="3"/>
      <c r="V3447" s="3"/>
      <c r="W3447" s="3"/>
      <c r="X3447" s="4"/>
      <c r="Y3447" s="8">
        <f>ROUND(1274,2)</f>
        <v>1274</v>
      </c>
      <c r="Z3447" s="9"/>
      <c r="AA3447" s="9"/>
      <c r="AB3447" s="9"/>
      <c r="AC3447" s="9"/>
      <c r="AD3447" s="10"/>
      <c r="AE3447" s="8">
        <f>ROUND(0,2)</f>
        <v>0</v>
      </c>
      <c r="AF3447" s="9"/>
      <c r="AG3447" s="9"/>
      <c r="AH3447" s="9"/>
      <c r="AI3447" s="9"/>
      <c r="AJ3447" s="9"/>
      <c r="AK3447" s="10"/>
    </row>
    <row r="3448" spans="1:37" x14ac:dyDescent="0.25">
      <c r="A3448" s="11"/>
      <c r="B3448" s="12"/>
      <c r="C3448" s="12"/>
      <c r="D3448" s="12"/>
      <c r="E3448" s="12"/>
      <c r="F3448" s="12"/>
      <c r="G3448" s="12"/>
      <c r="H3448" s="12"/>
      <c r="I3448" s="12"/>
      <c r="J3448" s="13"/>
      <c r="K3448" s="13"/>
      <c r="L3448" s="13"/>
      <c r="M3448" s="13"/>
      <c r="N3448" s="13"/>
      <c r="O3448" s="13"/>
      <c r="P3448" s="13"/>
      <c r="Q3448" s="14"/>
      <c r="R3448" s="14"/>
      <c r="S3448" s="14"/>
      <c r="T3448" s="14"/>
      <c r="U3448" s="14"/>
      <c r="V3448" s="14"/>
      <c r="W3448" s="14"/>
      <c r="X3448" s="14"/>
      <c r="Y3448" s="15">
        <f>ROUND(1274,2)</f>
        <v>1274</v>
      </c>
      <c r="Z3448" s="15"/>
      <c r="AA3448" s="15"/>
      <c r="AB3448" s="15"/>
      <c r="AC3448" s="15"/>
      <c r="AD3448" s="15"/>
      <c r="AE3448" s="15">
        <f>ROUND(0,2)</f>
        <v>0</v>
      </c>
      <c r="AF3448" s="15"/>
      <c r="AG3448" s="15"/>
      <c r="AH3448" s="15"/>
      <c r="AI3448" s="15"/>
      <c r="AJ3448" s="15"/>
      <c r="AK3448" s="16"/>
    </row>
    <row r="3449" spans="1:37" x14ac:dyDescent="0.25">
      <c r="A3449" s="11"/>
      <c r="B3449" s="12"/>
      <c r="C3449" s="12"/>
      <c r="D3449" s="12"/>
      <c r="E3449" s="12"/>
      <c r="F3449" s="12"/>
      <c r="G3449" s="12"/>
      <c r="H3449" s="12"/>
      <c r="I3449" s="12"/>
      <c r="J3449" s="12"/>
      <c r="K3449" s="12"/>
      <c r="L3449" s="12"/>
      <c r="M3449" s="12"/>
      <c r="N3449" s="12"/>
      <c r="O3449" s="12"/>
      <c r="P3449" s="12"/>
      <c r="Q3449" s="14" t="s">
        <v>69</v>
      </c>
      <c r="R3449" s="14"/>
      <c r="S3449" s="14"/>
      <c r="T3449" s="14"/>
      <c r="U3449" s="14"/>
      <c r="V3449" s="14"/>
      <c r="W3449" s="14"/>
      <c r="X3449" s="14"/>
      <c r="Y3449" s="12"/>
      <c r="Z3449" s="12"/>
      <c r="AA3449" s="12"/>
      <c r="AB3449" s="12"/>
      <c r="AC3449" s="12"/>
      <c r="AD3449" s="12"/>
      <c r="AE3449" s="12"/>
      <c r="AF3449" s="12"/>
      <c r="AG3449" s="12"/>
      <c r="AH3449" s="12"/>
      <c r="AI3449" s="12"/>
      <c r="AJ3449" s="12"/>
      <c r="AK3449" s="24"/>
    </row>
    <row r="3450" spans="1:37" x14ac:dyDescent="0.25">
      <c r="A3450" s="2"/>
      <c r="B3450" s="3"/>
      <c r="C3450" s="3"/>
      <c r="D3450" s="3"/>
      <c r="E3450" s="3"/>
      <c r="F3450" s="3"/>
      <c r="G3450" s="3"/>
      <c r="H3450" s="3"/>
      <c r="I3450" s="4"/>
      <c r="J3450" s="5"/>
      <c r="K3450" s="6"/>
      <c r="L3450" s="6"/>
      <c r="M3450" s="6"/>
      <c r="N3450" s="6"/>
      <c r="O3450" s="6"/>
      <c r="P3450" s="7"/>
      <c r="Q3450" s="2"/>
      <c r="R3450" s="3"/>
      <c r="S3450" s="3"/>
      <c r="T3450" s="3"/>
      <c r="U3450" s="3"/>
      <c r="V3450" s="3"/>
      <c r="W3450" s="3"/>
      <c r="X3450" s="4"/>
      <c r="Y3450" s="8">
        <f>ROUND(1246.96,2)</f>
        <v>1246.96</v>
      </c>
      <c r="Z3450" s="9"/>
      <c r="AA3450" s="9"/>
      <c r="AB3450" s="9"/>
      <c r="AC3450" s="9"/>
      <c r="AD3450" s="10"/>
      <c r="AE3450" s="8">
        <f>ROUND(0,2)</f>
        <v>0</v>
      </c>
      <c r="AF3450" s="9"/>
      <c r="AG3450" s="9"/>
      <c r="AH3450" s="9"/>
      <c r="AI3450" s="9"/>
      <c r="AJ3450" s="9"/>
      <c r="AK3450" s="10"/>
    </row>
    <row r="3451" spans="1:37" x14ac:dyDescent="0.25">
      <c r="A3451" s="11"/>
      <c r="B3451" s="12"/>
      <c r="C3451" s="12"/>
      <c r="D3451" s="12"/>
      <c r="E3451" s="12"/>
      <c r="F3451" s="12"/>
      <c r="G3451" s="12"/>
      <c r="H3451" s="12"/>
      <c r="I3451" s="12"/>
      <c r="J3451" s="13"/>
      <c r="K3451" s="13"/>
      <c r="L3451" s="13"/>
      <c r="M3451" s="13"/>
      <c r="N3451" s="13"/>
      <c r="O3451" s="13"/>
      <c r="P3451" s="13"/>
      <c r="Q3451" s="14"/>
      <c r="R3451" s="14"/>
      <c r="S3451" s="14"/>
      <c r="T3451" s="14"/>
      <c r="U3451" s="14"/>
      <c r="V3451" s="14"/>
      <c r="W3451" s="14"/>
      <c r="X3451" s="14"/>
      <c r="Y3451" s="15">
        <f>ROUND(1246.96,2)</f>
        <v>1246.96</v>
      </c>
      <c r="Z3451" s="15"/>
      <c r="AA3451" s="15"/>
      <c r="AB3451" s="15"/>
      <c r="AC3451" s="15"/>
      <c r="AD3451" s="15"/>
      <c r="AE3451" s="15">
        <f>ROUND(0,2)</f>
        <v>0</v>
      </c>
      <c r="AF3451" s="15"/>
      <c r="AG3451" s="15"/>
      <c r="AH3451" s="15"/>
      <c r="AI3451" s="15"/>
      <c r="AJ3451" s="15"/>
      <c r="AK3451" s="16"/>
    </row>
    <row r="3452" spans="1:37" x14ac:dyDescent="0.25">
      <c r="A3452" s="11"/>
      <c r="B3452" s="12"/>
      <c r="C3452" s="12"/>
      <c r="D3452" s="12"/>
      <c r="E3452" s="12"/>
      <c r="F3452" s="12"/>
      <c r="G3452" s="12"/>
      <c r="H3452" s="12"/>
      <c r="I3452" s="12"/>
      <c r="J3452" s="12"/>
      <c r="K3452" s="12"/>
      <c r="L3452" s="12"/>
      <c r="M3452" s="12"/>
      <c r="N3452" s="12"/>
      <c r="O3452" s="12"/>
      <c r="P3452" s="12"/>
      <c r="Q3452" s="14" t="s">
        <v>70</v>
      </c>
      <c r="R3452" s="14"/>
      <c r="S3452" s="14"/>
      <c r="T3452" s="14"/>
      <c r="U3452" s="14"/>
      <c r="V3452" s="14"/>
      <c r="W3452" s="14"/>
      <c r="X3452" s="14"/>
      <c r="Y3452" s="12"/>
      <c r="Z3452" s="12"/>
      <c r="AA3452" s="12"/>
      <c r="AB3452" s="12"/>
      <c r="AC3452" s="12"/>
      <c r="AD3452" s="12"/>
      <c r="AE3452" s="12"/>
      <c r="AF3452" s="12"/>
      <c r="AG3452" s="12"/>
      <c r="AH3452" s="12"/>
      <c r="AI3452" s="12"/>
      <c r="AJ3452" s="12"/>
      <c r="AK3452" s="24"/>
    </row>
    <row r="3453" spans="1:37" x14ac:dyDescent="0.25">
      <c r="A3453" s="2"/>
      <c r="B3453" s="3"/>
      <c r="C3453" s="3"/>
      <c r="D3453" s="3"/>
      <c r="E3453" s="3"/>
      <c r="F3453" s="3"/>
      <c r="G3453" s="3"/>
      <c r="H3453" s="3"/>
      <c r="I3453" s="4"/>
      <c r="J3453" s="5"/>
      <c r="K3453" s="6"/>
      <c r="L3453" s="6"/>
      <c r="M3453" s="6"/>
      <c r="N3453" s="6"/>
      <c r="O3453" s="6"/>
      <c r="P3453" s="7"/>
      <c r="Q3453" s="2"/>
      <c r="R3453" s="3"/>
      <c r="S3453" s="3"/>
      <c r="T3453" s="3"/>
      <c r="U3453" s="3"/>
      <c r="V3453" s="3"/>
      <c r="W3453" s="3"/>
      <c r="X3453" s="4"/>
      <c r="Y3453" s="8">
        <f>ROUND(1246.96,2)</f>
        <v>1246.96</v>
      </c>
      <c r="Z3453" s="9"/>
      <c r="AA3453" s="9"/>
      <c r="AB3453" s="9"/>
      <c r="AC3453" s="9"/>
      <c r="AD3453" s="10"/>
      <c r="AE3453" s="8">
        <f>ROUND(0,2)</f>
        <v>0</v>
      </c>
      <c r="AF3453" s="9"/>
      <c r="AG3453" s="9"/>
      <c r="AH3453" s="9"/>
      <c r="AI3453" s="9"/>
      <c r="AJ3453" s="9"/>
      <c r="AK3453" s="10"/>
    </row>
    <row r="3454" spans="1:37" x14ac:dyDescent="0.25">
      <c r="A3454" s="11"/>
      <c r="B3454" s="12"/>
      <c r="C3454" s="12"/>
      <c r="D3454" s="12"/>
      <c r="E3454" s="12"/>
      <c r="F3454" s="12"/>
      <c r="G3454" s="12"/>
      <c r="H3454" s="12"/>
      <c r="I3454" s="12"/>
      <c r="J3454" s="13"/>
      <c r="K3454" s="13"/>
      <c r="L3454" s="13"/>
      <c r="M3454" s="13"/>
      <c r="N3454" s="13"/>
      <c r="O3454" s="13"/>
      <c r="P3454" s="13"/>
      <c r="Q3454" s="14"/>
      <c r="R3454" s="14"/>
      <c r="S3454" s="14"/>
      <c r="T3454" s="14"/>
      <c r="U3454" s="14"/>
      <c r="V3454" s="14"/>
      <c r="W3454" s="14"/>
      <c r="X3454" s="14"/>
      <c r="Y3454" s="15">
        <f>ROUND(1246.96,2)</f>
        <v>1246.96</v>
      </c>
      <c r="Z3454" s="15"/>
      <c r="AA3454" s="15"/>
      <c r="AB3454" s="15"/>
      <c r="AC3454" s="15"/>
      <c r="AD3454" s="15"/>
      <c r="AE3454" s="15">
        <f>ROUND(0,2)</f>
        <v>0</v>
      </c>
      <c r="AF3454" s="15"/>
      <c r="AG3454" s="15"/>
      <c r="AH3454" s="15"/>
      <c r="AI3454" s="15"/>
      <c r="AJ3454" s="15"/>
      <c r="AK3454" s="16"/>
    </row>
    <row r="3455" spans="1:37" x14ac:dyDescent="0.25">
      <c r="A3455" s="11"/>
      <c r="B3455" s="12"/>
      <c r="C3455" s="12"/>
      <c r="D3455" s="12"/>
      <c r="E3455" s="12"/>
      <c r="F3455" s="12"/>
      <c r="G3455" s="12"/>
      <c r="H3455" s="12"/>
      <c r="I3455" s="12"/>
      <c r="J3455" s="12"/>
      <c r="K3455" s="12"/>
      <c r="L3455" s="12"/>
      <c r="M3455" s="12"/>
      <c r="N3455" s="12"/>
      <c r="O3455" s="12"/>
      <c r="P3455" s="12"/>
      <c r="Q3455" s="14" t="s">
        <v>71</v>
      </c>
      <c r="R3455" s="14"/>
      <c r="S3455" s="14"/>
      <c r="T3455" s="14"/>
      <c r="U3455" s="14"/>
      <c r="V3455" s="14"/>
      <c r="W3455" s="14"/>
      <c r="X3455" s="14"/>
      <c r="Y3455" s="12"/>
      <c r="Z3455" s="12"/>
      <c r="AA3455" s="12"/>
      <c r="AB3455" s="12"/>
      <c r="AC3455" s="12"/>
      <c r="AD3455" s="12"/>
      <c r="AE3455" s="12"/>
      <c r="AF3455" s="12"/>
      <c r="AG3455" s="12"/>
      <c r="AH3455" s="12"/>
      <c r="AI3455" s="12"/>
      <c r="AJ3455" s="12"/>
      <c r="AK3455" s="24"/>
    </row>
    <row r="3456" spans="1:37" x14ac:dyDescent="0.25">
      <c r="A3456" s="2"/>
      <c r="B3456" s="3"/>
      <c r="C3456" s="3"/>
      <c r="D3456" s="3"/>
      <c r="E3456" s="3"/>
      <c r="F3456" s="3"/>
      <c r="G3456" s="3"/>
      <c r="H3456" s="3"/>
      <c r="I3456" s="4"/>
      <c r="J3456" s="5"/>
      <c r="K3456" s="6"/>
      <c r="L3456" s="6"/>
      <c r="M3456" s="6"/>
      <c r="N3456" s="6"/>
      <c r="O3456" s="6"/>
      <c r="P3456" s="7"/>
      <c r="Q3456" s="2"/>
      <c r="R3456" s="3"/>
      <c r="S3456" s="3"/>
      <c r="T3456" s="3"/>
      <c r="U3456" s="3"/>
      <c r="V3456" s="3"/>
      <c r="W3456" s="3"/>
      <c r="X3456" s="4"/>
      <c r="Y3456" s="8">
        <f>ROUND(1347.84,2)</f>
        <v>1347.84</v>
      </c>
      <c r="Z3456" s="9"/>
      <c r="AA3456" s="9"/>
      <c r="AB3456" s="9"/>
      <c r="AC3456" s="9"/>
      <c r="AD3456" s="10"/>
      <c r="AE3456" s="8">
        <f>ROUND(0,2)</f>
        <v>0</v>
      </c>
      <c r="AF3456" s="9"/>
      <c r="AG3456" s="9"/>
      <c r="AH3456" s="9"/>
      <c r="AI3456" s="9"/>
      <c r="AJ3456" s="9"/>
      <c r="AK3456" s="10"/>
    </row>
    <row r="3457" spans="1:37" x14ac:dyDescent="0.25">
      <c r="A3457" s="11"/>
      <c r="B3457" s="12"/>
      <c r="C3457" s="12"/>
      <c r="D3457" s="12"/>
      <c r="E3457" s="12"/>
      <c r="F3457" s="12"/>
      <c r="G3457" s="12"/>
      <c r="H3457" s="12"/>
      <c r="I3457" s="12"/>
      <c r="J3457" s="13"/>
      <c r="K3457" s="13"/>
      <c r="L3457" s="13"/>
      <c r="M3457" s="13"/>
      <c r="N3457" s="13"/>
      <c r="O3457" s="13"/>
      <c r="P3457" s="13"/>
      <c r="Q3457" s="14"/>
      <c r="R3457" s="14"/>
      <c r="S3457" s="14"/>
      <c r="T3457" s="14"/>
      <c r="U3457" s="14"/>
      <c r="V3457" s="14"/>
      <c r="W3457" s="14"/>
      <c r="X3457" s="14"/>
      <c r="Y3457" s="15">
        <f>ROUND(1347.84,2)</f>
        <v>1347.84</v>
      </c>
      <c r="Z3457" s="15"/>
      <c r="AA3457" s="15"/>
      <c r="AB3457" s="15"/>
      <c r="AC3457" s="15"/>
      <c r="AD3457" s="15"/>
      <c r="AE3457" s="15">
        <f>ROUND(0,2)</f>
        <v>0</v>
      </c>
      <c r="AF3457" s="15"/>
      <c r="AG3457" s="15"/>
      <c r="AH3457" s="15"/>
      <c r="AI3457" s="15"/>
      <c r="AJ3457" s="15"/>
      <c r="AK3457" s="16"/>
    </row>
    <row r="3458" spans="1:37" x14ac:dyDescent="0.25">
      <c r="A3458" s="11"/>
      <c r="B3458" s="12"/>
      <c r="C3458" s="12"/>
      <c r="D3458" s="12"/>
      <c r="E3458" s="12"/>
      <c r="F3458" s="12"/>
      <c r="G3458" s="12"/>
      <c r="H3458" s="12"/>
      <c r="I3458" s="12"/>
      <c r="J3458" s="12"/>
      <c r="K3458" s="12"/>
      <c r="L3458" s="12"/>
      <c r="M3458" s="12"/>
      <c r="N3458" s="12"/>
      <c r="O3458" s="12"/>
      <c r="P3458" s="12"/>
      <c r="Q3458" s="14" t="s">
        <v>73</v>
      </c>
      <c r="R3458" s="14"/>
      <c r="S3458" s="14"/>
      <c r="T3458" s="14"/>
      <c r="U3458" s="14"/>
      <c r="V3458" s="14"/>
      <c r="W3458" s="14"/>
      <c r="X3458" s="14"/>
      <c r="Y3458" s="12"/>
      <c r="Z3458" s="12"/>
      <c r="AA3458" s="12"/>
      <c r="AB3458" s="12"/>
      <c r="AC3458" s="12"/>
      <c r="AD3458" s="12"/>
      <c r="AE3458" s="12"/>
      <c r="AF3458" s="12"/>
      <c r="AG3458" s="12"/>
      <c r="AH3458" s="12"/>
      <c r="AI3458" s="12"/>
      <c r="AJ3458" s="12"/>
      <c r="AK3458" s="24"/>
    </row>
    <row r="3459" spans="1:37" x14ac:dyDescent="0.25">
      <c r="A3459" s="2"/>
      <c r="B3459" s="3"/>
      <c r="C3459" s="3"/>
      <c r="D3459" s="3"/>
      <c r="E3459" s="3"/>
      <c r="F3459" s="3"/>
      <c r="G3459" s="3"/>
      <c r="H3459" s="3"/>
      <c r="I3459" s="4"/>
      <c r="J3459" s="5"/>
      <c r="K3459" s="6"/>
      <c r="L3459" s="6"/>
      <c r="M3459" s="6"/>
      <c r="N3459" s="6"/>
      <c r="O3459" s="6"/>
      <c r="P3459" s="7"/>
      <c r="Q3459" s="2"/>
      <c r="R3459" s="3"/>
      <c r="S3459" s="3"/>
      <c r="T3459" s="3"/>
      <c r="U3459" s="3"/>
      <c r="V3459" s="3"/>
      <c r="W3459" s="3"/>
      <c r="X3459" s="4"/>
      <c r="Y3459" s="8">
        <f>ROUND(1274,2)</f>
        <v>1274</v>
      </c>
      <c r="Z3459" s="9"/>
      <c r="AA3459" s="9"/>
      <c r="AB3459" s="9"/>
      <c r="AC3459" s="9"/>
      <c r="AD3459" s="10"/>
      <c r="AE3459" s="8">
        <f>ROUND(0,2)</f>
        <v>0</v>
      </c>
      <c r="AF3459" s="9"/>
      <c r="AG3459" s="9"/>
      <c r="AH3459" s="9"/>
      <c r="AI3459" s="9"/>
      <c r="AJ3459" s="9"/>
      <c r="AK3459" s="10"/>
    </row>
    <row r="3460" spans="1:37" x14ac:dyDescent="0.25">
      <c r="A3460" s="11"/>
      <c r="B3460" s="12"/>
      <c r="C3460" s="12"/>
      <c r="D3460" s="12"/>
      <c r="E3460" s="12"/>
      <c r="F3460" s="12"/>
      <c r="G3460" s="12"/>
      <c r="H3460" s="12"/>
      <c r="I3460" s="12"/>
      <c r="J3460" s="13"/>
      <c r="K3460" s="13"/>
      <c r="L3460" s="13"/>
      <c r="M3460" s="13"/>
      <c r="N3460" s="13"/>
      <c r="O3460" s="13"/>
      <c r="P3460" s="13"/>
      <c r="Q3460" s="14"/>
      <c r="R3460" s="14"/>
      <c r="S3460" s="14"/>
      <c r="T3460" s="14"/>
      <c r="U3460" s="14"/>
      <c r="V3460" s="14"/>
      <c r="W3460" s="14"/>
      <c r="X3460" s="14"/>
      <c r="Y3460" s="15">
        <f>ROUND(1274,2)</f>
        <v>1274</v>
      </c>
      <c r="Z3460" s="15"/>
      <c r="AA3460" s="15"/>
      <c r="AB3460" s="15"/>
      <c r="AC3460" s="15"/>
      <c r="AD3460" s="15"/>
      <c r="AE3460" s="15">
        <f>ROUND(0,2)</f>
        <v>0</v>
      </c>
      <c r="AF3460" s="15"/>
      <c r="AG3460" s="15"/>
      <c r="AH3460" s="15"/>
      <c r="AI3460" s="15"/>
      <c r="AJ3460" s="15"/>
      <c r="AK3460" s="16"/>
    </row>
    <row r="3461" spans="1:37" x14ac:dyDescent="0.25">
      <c r="A3461" s="11"/>
      <c r="B3461" s="12"/>
      <c r="C3461" s="12"/>
      <c r="D3461" s="12"/>
      <c r="E3461" s="12"/>
      <c r="F3461" s="12"/>
      <c r="G3461" s="12"/>
      <c r="H3461" s="12"/>
      <c r="I3461" s="12"/>
      <c r="J3461" s="12"/>
      <c r="K3461" s="12"/>
      <c r="L3461" s="12"/>
      <c r="M3461" s="12"/>
      <c r="N3461" s="12"/>
      <c r="O3461" s="12"/>
      <c r="P3461" s="12"/>
      <c r="Q3461" s="14" t="s">
        <v>86</v>
      </c>
      <c r="R3461" s="14"/>
      <c r="S3461" s="14"/>
      <c r="T3461" s="14"/>
      <c r="U3461" s="14"/>
      <c r="V3461" s="14"/>
      <c r="W3461" s="14"/>
      <c r="X3461" s="14"/>
      <c r="Y3461" s="12"/>
      <c r="Z3461" s="12"/>
      <c r="AA3461" s="12"/>
      <c r="AB3461" s="12"/>
      <c r="AC3461" s="12"/>
      <c r="AD3461" s="12"/>
      <c r="AE3461" s="12"/>
      <c r="AF3461" s="12"/>
      <c r="AG3461" s="12"/>
      <c r="AH3461" s="12"/>
      <c r="AI3461" s="12"/>
      <c r="AJ3461" s="12"/>
      <c r="AK3461" s="24"/>
    </row>
    <row r="3462" spans="1:37" x14ac:dyDescent="0.25">
      <c r="A3462" s="2"/>
      <c r="B3462" s="3"/>
      <c r="C3462" s="3"/>
      <c r="D3462" s="3"/>
      <c r="E3462" s="3"/>
      <c r="F3462" s="3"/>
      <c r="G3462" s="3"/>
      <c r="H3462" s="3"/>
      <c r="I3462" s="4"/>
      <c r="J3462" s="5"/>
      <c r="K3462" s="6"/>
      <c r="L3462" s="6"/>
      <c r="M3462" s="6"/>
      <c r="N3462" s="6"/>
      <c r="O3462" s="6"/>
      <c r="P3462" s="7"/>
      <c r="Q3462" s="2"/>
      <c r="R3462" s="3"/>
      <c r="S3462" s="3"/>
      <c r="T3462" s="3"/>
      <c r="U3462" s="3"/>
      <c r="V3462" s="3"/>
      <c r="W3462" s="3"/>
      <c r="X3462" s="4"/>
      <c r="Y3462" s="8">
        <f>ROUND(1274,2)</f>
        <v>1274</v>
      </c>
      <c r="Z3462" s="9"/>
      <c r="AA3462" s="9"/>
      <c r="AB3462" s="9"/>
      <c r="AC3462" s="9"/>
      <c r="AD3462" s="10"/>
      <c r="AE3462" s="8">
        <f>ROUND(0,2)</f>
        <v>0</v>
      </c>
      <c r="AF3462" s="9"/>
      <c r="AG3462" s="9"/>
      <c r="AH3462" s="9"/>
      <c r="AI3462" s="9"/>
      <c r="AJ3462" s="9"/>
      <c r="AK3462" s="10"/>
    </row>
    <row r="3463" spans="1:37" x14ac:dyDescent="0.25">
      <c r="A3463" s="11"/>
      <c r="B3463" s="12"/>
      <c r="C3463" s="12"/>
      <c r="D3463" s="12"/>
      <c r="E3463" s="12"/>
      <c r="F3463" s="12"/>
      <c r="G3463" s="12"/>
      <c r="H3463" s="12"/>
      <c r="I3463" s="12"/>
      <c r="J3463" s="13"/>
      <c r="K3463" s="13"/>
      <c r="L3463" s="13"/>
      <c r="M3463" s="13"/>
      <c r="N3463" s="13"/>
      <c r="O3463" s="13"/>
      <c r="P3463" s="13"/>
      <c r="Q3463" s="14"/>
      <c r="R3463" s="14"/>
      <c r="S3463" s="14"/>
      <c r="T3463" s="14"/>
      <c r="U3463" s="14"/>
      <c r="V3463" s="14"/>
      <c r="W3463" s="14"/>
      <c r="X3463" s="14"/>
      <c r="Y3463" s="15">
        <f>ROUND(1274,2)</f>
        <v>1274</v>
      </c>
      <c r="Z3463" s="15"/>
      <c r="AA3463" s="15"/>
      <c r="AB3463" s="15"/>
      <c r="AC3463" s="15"/>
      <c r="AD3463" s="15"/>
      <c r="AE3463" s="15">
        <f>ROUND(0,2)</f>
        <v>0</v>
      </c>
      <c r="AF3463" s="15"/>
      <c r="AG3463" s="15"/>
      <c r="AH3463" s="15"/>
      <c r="AI3463" s="15"/>
      <c r="AJ3463" s="15"/>
      <c r="AK3463" s="16"/>
    </row>
    <row r="3464" spans="1:37" x14ac:dyDescent="0.25">
      <c r="A3464" s="11"/>
      <c r="B3464" s="12"/>
      <c r="C3464" s="12"/>
      <c r="D3464" s="12"/>
      <c r="E3464" s="12"/>
      <c r="F3464" s="12"/>
      <c r="G3464" s="12"/>
      <c r="H3464" s="12"/>
      <c r="I3464" s="12"/>
      <c r="J3464" s="12"/>
      <c r="K3464" s="12"/>
      <c r="L3464" s="12"/>
      <c r="M3464" s="12"/>
      <c r="N3464" s="12"/>
      <c r="O3464" s="12"/>
      <c r="P3464" s="12"/>
      <c r="Q3464" s="14" t="s">
        <v>87</v>
      </c>
      <c r="R3464" s="14"/>
      <c r="S3464" s="14"/>
      <c r="T3464" s="14"/>
      <c r="U3464" s="14"/>
      <c r="V3464" s="14"/>
      <c r="W3464" s="14"/>
      <c r="X3464" s="14"/>
      <c r="Y3464" s="12"/>
      <c r="Z3464" s="12"/>
      <c r="AA3464" s="12"/>
      <c r="AB3464" s="12"/>
      <c r="AC3464" s="12"/>
      <c r="AD3464" s="12"/>
      <c r="AE3464" s="12"/>
      <c r="AF3464" s="12"/>
      <c r="AG3464" s="12"/>
      <c r="AH3464" s="12"/>
      <c r="AI3464" s="12"/>
      <c r="AJ3464" s="12"/>
      <c r="AK3464" s="24"/>
    </row>
    <row r="3465" spans="1:37" x14ac:dyDescent="0.25">
      <c r="A3465" s="2"/>
      <c r="B3465" s="3"/>
      <c r="C3465" s="3"/>
      <c r="D3465" s="3"/>
      <c r="E3465" s="3"/>
      <c r="F3465" s="3"/>
      <c r="G3465" s="3"/>
      <c r="H3465" s="3"/>
      <c r="I3465" s="4"/>
      <c r="J3465" s="5"/>
      <c r="K3465" s="6"/>
      <c r="L3465" s="6"/>
      <c r="M3465" s="6"/>
      <c r="N3465" s="6"/>
      <c r="O3465" s="6"/>
      <c r="P3465" s="7"/>
      <c r="Q3465" s="2"/>
      <c r="R3465" s="3"/>
      <c r="S3465" s="3"/>
      <c r="T3465" s="3"/>
      <c r="U3465" s="3"/>
      <c r="V3465" s="3"/>
      <c r="W3465" s="3"/>
      <c r="X3465" s="4"/>
      <c r="Y3465" s="8">
        <f>ROUND(1246.96,2)</f>
        <v>1246.96</v>
      </c>
      <c r="Z3465" s="9"/>
      <c r="AA3465" s="9"/>
      <c r="AB3465" s="9"/>
      <c r="AC3465" s="9"/>
      <c r="AD3465" s="10"/>
      <c r="AE3465" s="8">
        <f>ROUND(0,2)</f>
        <v>0</v>
      </c>
      <c r="AF3465" s="9"/>
      <c r="AG3465" s="9"/>
      <c r="AH3465" s="9"/>
      <c r="AI3465" s="9"/>
      <c r="AJ3465" s="9"/>
      <c r="AK3465" s="10"/>
    </row>
    <row r="3466" spans="1:37" x14ac:dyDescent="0.25">
      <c r="A3466" s="11"/>
      <c r="B3466" s="12"/>
      <c r="C3466" s="12"/>
      <c r="D3466" s="12"/>
      <c r="E3466" s="12"/>
      <c r="F3466" s="12"/>
      <c r="G3466" s="12"/>
      <c r="H3466" s="12"/>
      <c r="I3466" s="12"/>
      <c r="J3466" s="13"/>
      <c r="K3466" s="13"/>
      <c r="L3466" s="13"/>
      <c r="M3466" s="13"/>
      <c r="N3466" s="13"/>
      <c r="O3466" s="13"/>
      <c r="P3466" s="13"/>
      <c r="Q3466" s="14"/>
      <c r="R3466" s="14"/>
      <c r="S3466" s="14"/>
      <c r="T3466" s="14"/>
      <c r="U3466" s="14"/>
      <c r="V3466" s="14"/>
      <c r="W3466" s="14"/>
      <c r="X3466" s="14"/>
      <c r="Y3466" s="15">
        <f>ROUND(1246.96,2)</f>
        <v>1246.96</v>
      </c>
      <c r="Z3466" s="15"/>
      <c r="AA3466" s="15"/>
      <c r="AB3466" s="15"/>
      <c r="AC3466" s="15"/>
      <c r="AD3466" s="15"/>
      <c r="AE3466" s="15">
        <f>ROUND(0,2)</f>
        <v>0</v>
      </c>
      <c r="AF3466" s="15"/>
      <c r="AG3466" s="15"/>
      <c r="AH3466" s="15"/>
      <c r="AI3466" s="15"/>
      <c r="AJ3466" s="15"/>
      <c r="AK3466" s="16"/>
    </row>
    <row r="3467" spans="1:37" x14ac:dyDescent="0.25">
      <c r="A3467" s="11"/>
      <c r="B3467" s="12"/>
      <c r="C3467" s="12"/>
      <c r="D3467" s="12"/>
      <c r="E3467" s="12"/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  <c r="P3467" s="12"/>
      <c r="Q3467" s="14" t="s">
        <v>93</v>
      </c>
      <c r="R3467" s="14"/>
      <c r="S3467" s="14"/>
      <c r="T3467" s="14"/>
      <c r="U3467" s="14"/>
      <c r="V3467" s="14"/>
      <c r="W3467" s="14"/>
      <c r="X3467" s="14"/>
      <c r="Y3467" s="12"/>
      <c r="Z3467" s="12"/>
      <c r="AA3467" s="12"/>
      <c r="AB3467" s="12"/>
      <c r="AC3467" s="12"/>
      <c r="AD3467" s="12"/>
      <c r="AE3467" s="12"/>
      <c r="AF3467" s="12"/>
      <c r="AG3467" s="12"/>
      <c r="AH3467" s="12"/>
      <c r="AI3467" s="12"/>
      <c r="AJ3467" s="12"/>
      <c r="AK3467" s="24"/>
    </row>
    <row r="3468" spans="1:37" x14ac:dyDescent="0.25">
      <c r="A3468" s="2"/>
      <c r="B3468" s="3"/>
      <c r="C3468" s="3"/>
      <c r="D3468" s="3"/>
      <c r="E3468" s="3"/>
      <c r="F3468" s="3"/>
      <c r="G3468" s="3"/>
      <c r="H3468" s="3"/>
      <c r="I3468" s="4"/>
      <c r="J3468" s="5"/>
      <c r="K3468" s="6"/>
      <c r="L3468" s="6"/>
      <c r="M3468" s="6"/>
      <c r="N3468" s="6"/>
      <c r="O3468" s="6"/>
      <c r="P3468" s="7"/>
      <c r="Q3468" s="2"/>
      <c r="R3468" s="3"/>
      <c r="S3468" s="3"/>
      <c r="T3468" s="3"/>
      <c r="U3468" s="3"/>
      <c r="V3468" s="3"/>
      <c r="W3468" s="3"/>
      <c r="X3468" s="4"/>
      <c r="Y3468" s="8">
        <f>ROUND(1246.96,2)</f>
        <v>1246.96</v>
      </c>
      <c r="Z3468" s="9"/>
      <c r="AA3468" s="9"/>
      <c r="AB3468" s="9"/>
      <c r="AC3468" s="9"/>
      <c r="AD3468" s="10"/>
      <c r="AE3468" s="8">
        <f>ROUND(0,2)</f>
        <v>0</v>
      </c>
      <c r="AF3468" s="9"/>
      <c r="AG3468" s="9"/>
      <c r="AH3468" s="9"/>
      <c r="AI3468" s="9"/>
      <c r="AJ3468" s="9"/>
      <c r="AK3468" s="10"/>
    </row>
    <row r="3469" spans="1:37" x14ac:dyDescent="0.25">
      <c r="A3469" s="11"/>
      <c r="B3469" s="12"/>
      <c r="C3469" s="12"/>
      <c r="D3469" s="12"/>
      <c r="E3469" s="12"/>
      <c r="F3469" s="12"/>
      <c r="G3469" s="12"/>
      <c r="H3469" s="12"/>
      <c r="I3469" s="12"/>
      <c r="J3469" s="13"/>
      <c r="K3469" s="13"/>
      <c r="L3469" s="13"/>
      <c r="M3469" s="13"/>
      <c r="N3469" s="13"/>
      <c r="O3469" s="13"/>
      <c r="P3469" s="13"/>
      <c r="Q3469" s="14"/>
      <c r="R3469" s="14"/>
      <c r="S3469" s="14"/>
      <c r="T3469" s="14"/>
      <c r="U3469" s="14"/>
      <c r="V3469" s="14"/>
      <c r="W3469" s="14"/>
      <c r="X3469" s="14"/>
      <c r="Y3469" s="15">
        <f>ROUND(1246.96,2)</f>
        <v>1246.96</v>
      </c>
      <c r="Z3469" s="15"/>
      <c r="AA3469" s="15"/>
      <c r="AB3469" s="15"/>
      <c r="AC3469" s="15"/>
      <c r="AD3469" s="15"/>
      <c r="AE3469" s="15">
        <f>ROUND(0,2)</f>
        <v>0</v>
      </c>
      <c r="AF3469" s="15"/>
      <c r="AG3469" s="15"/>
      <c r="AH3469" s="15"/>
      <c r="AI3469" s="15"/>
      <c r="AJ3469" s="15"/>
      <c r="AK3469" s="16"/>
    </row>
    <row r="3470" spans="1:37" x14ac:dyDescent="0.25">
      <c r="A3470" s="11"/>
      <c r="B3470" s="12"/>
      <c r="C3470" s="12"/>
      <c r="D3470" s="12"/>
      <c r="E3470" s="12"/>
      <c r="F3470" s="12"/>
      <c r="G3470" s="12"/>
      <c r="H3470" s="12"/>
      <c r="I3470" s="12"/>
      <c r="J3470" s="12"/>
      <c r="K3470" s="12"/>
      <c r="L3470" s="12"/>
      <c r="M3470" s="12"/>
      <c r="N3470" s="12"/>
      <c r="O3470" s="12"/>
      <c r="P3470" s="12"/>
      <c r="Q3470" s="14" t="s">
        <v>94</v>
      </c>
      <c r="R3470" s="14"/>
      <c r="S3470" s="14"/>
      <c r="T3470" s="14"/>
      <c r="U3470" s="14"/>
      <c r="V3470" s="14"/>
      <c r="W3470" s="14"/>
      <c r="X3470" s="14"/>
      <c r="Y3470" s="12"/>
      <c r="Z3470" s="12"/>
      <c r="AA3470" s="12"/>
      <c r="AB3470" s="12"/>
      <c r="AC3470" s="12"/>
      <c r="AD3470" s="12"/>
      <c r="AE3470" s="12"/>
      <c r="AF3470" s="12"/>
      <c r="AG3470" s="12"/>
      <c r="AH3470" s="12"/>
      <c r="AI3470" s="12"/>
      <c r="AJ3470" s="12"/>
      <c r="AK3470" s="24"/>
    </row>
    <row r="3471" spans="1:37" x14ac:dyDescent="0.25">
      <c r="A3471" s="2"/>
      <c r="B3471" s="3"/>
      <c r="C3471" s="3"/>
      <c r="D3471" s="3"/>
      <c r="E3471" s="3"/>
      <c r="F3471" s="3"/>
      <c r="G3471" s="3"/>
      <c r="H3471" s="3"/>
      <c r="I3471" s="4"/>
      <c r="J3471" s="5"/>
      <c r="K3471" s="6"/>
      <c r="L3471" s="6"/>
      <c r="M3471" s="6"/>
      <c r="N3471" s="6"/>
      <c r="O3471" s="6"/>
      <c r="P3471" s="7"/>
      <c r="Q3471" s="2"/>
      <c r="R3471" s="3"/>
      <c r="S3471" s="3"/>
      <c r="T3471" s="3"/>
      <c r="U3471" s="3"/>
      <c r="V3471" s="3"/>
      <c r="W3471" s="3"/>
      <c r="X3471" s="4"/>
      <c r="Y3471" s="8">
        <f>ROUND(1282.84,2)</f>
        <v>1282.8399999999999</v>
      </c>
      <c r="Z3471" s="9"/>
      <c r="AA3471" s="9"/>
      <c r="AB3471" s="9"/>
      <c r="AC3471" s="9"/>
      <c r="AD3471" s="10"/>
      <c r="AE3471" s="8">
        <f>ROUND(0,2)</f>
        <v>0</v>
      </c>
      <c r="AF3471" s="9"/>
      <c r="AG3471" s="9"/>
      <c r="AH3471" s="9"/>
      <c r="AI3471" s="9"/>
      <c r="AJ3471" s="9"/>
      <c r="AK3471" s="10"/>
    </row>
    <row r="3472" spans="1:37" x14ac:dyDescent="0.25">
      <c r="A3472" s="11"/>
      <c r="B3472" s="12"/>
      <c r="C3472" s="12"/>
      <c r="D3472" s="12"/>
      <c r="E3472" s="12"/>
      <c r="F3472" s="12"/>
      <c r="G3472" s="12"/>
      <c r="H3472" s="12"/>
      <c r="I3472" s="12"/>
      <c r="J3472" s="13"/>
      <c r="K3472" s="13"/>
      <c r="L3472" s="13"/>
      <c r="M3472" s="13"/>
      <c r="N3472" s="13"/>
      <c r="O3472" s="13"/>
      <c r="P3472" s="13"/>
      <c r="Q3472" s="14"/>
      <c r="R3472" s="14"/>
      <c r="S3472" s="14"/>
      <c r="T3472" s="14"/>
      <c r="U3472" s="14"/>
      <c r="V3472" s="14"/>
      <c r="W3472" s="14"/>
      <c r="X3472" s="14"/>
      <c r="Y3472" s="15">
        <f>ROUND(1282.84,2)</f>
        <v>1282.8399999999999</v>
      </c>
      <c r="Z3472" s="15"/>
      <c r="AA3472" s="15"/>
      <c r="AB3472" s="15"/>
      <c r="AC3472" s="15"/>
      <c r="AD3472" s="15"/>
      <c r="AE3472" s="15">
        <f>ROUND(0,2)</f>
        <v>0</v>
      </c>
      <c r="AF3472" s="15"/>
      <c r="AG3472" s="15"/>
      <c r="AH3472" s="15"/>
      <c r="AI3472" s="15"/>
      <c r="AJ3472" s="15"/>
      <c r="AK3472" s="16"/>
    </row>
    <row r="3473" spans="1:37" x14ac:dyDescent="0.25">
      <c r="A3473" s="20"/>
      <c r="B3473" s="21"/>
      <c r="C3473" s="21"/>
      <c r="D3473" s="21"/>
      <c r="E3473" s="21"/>
      <c r="F3473" s="21"/>
      <c r="G3473" s="21"/>
      <c r="H3473" s="21"/>
      <c r="I3473" s="21"/>
      <c r="J3473" s="23">
        <f>ROUND(48.5,2)</f>
        <v>48.5</v>
      </c>
      <c r="K3473" s="23"/>
      <c r="L3473" s="23"/>
      <c r="M3473" s="23"/>
      <c r="N3473" s="23"/>
      <c r="O3473" s="23"/>
      <c r="P3473" s="23"/>
      <c r="Q3473" s="21"/>
      <c r="R3473" s="21"/>
      <c r="S3473" s="21"/>
      <c r="T3473" s="21"/>
      <c r="U3473" s="21"/>
      <c r="V3473" s="21"/>
      <c r="W3473" s="21"/>
      <c r="X3473" s="21"/>
      <c r="Y3473" s="21"/>
      <c r="Z3473" s="21"/>
      <c r="AA3473" s="21"/>
      <c r="AB3473" s="21"/>
      <c r="AC3473" s="21"/>
      <c r="AD3473" s="21"/>
      <c r="AE3473" s="21"/>
      <c r="AF3473" s="21"/>
      <c r="AG3473" s="21"/>
      <c r="AH3473" s="21"/>
      <c r="AI3473" s="21"/>
      <c r="AJ3473" s="21"/>
      <c r="AK3473" s="22"/>
    </row>
    <row r="3474" spans="1:37" x14ac:dyDescent="0.25">
      <c r="A3474" s="11"/>
      <c r="B3474" s="12"/>
      <c r="C3474" s="12"/>
      <c r="D3474" s="12"/>
      <c r="E3474" s="12"/>
      <c r="F3474" s="12"/>
      <c r="G3474" s="12"/>
      <c r="H3474" s="12"/>
      <c r="I3474" s="12"/>
      <c r="J3474" s="12"/>
      <c r="K3474" s="12"/>
      <c r="L3474" s="12"/>
      <c r="M3474" s="12"/>
      <c r="N3474" s="12"/>
      <c r="O3474" s="12"/>
      <c r="P3474" s="12"/>
      <c r="Q3474" s="14" t="s">
        <v>92</v>
      </c>
      <c r="R3474" s="14"/>
      <c r="S3474" s="14"/>
      <c r="T3474" s="14"/>
      <c r="U3474" s="14"/>
      <c r="V3474" s="14"/>
      <c r="W3474" s="14"/>
      <c r="X3474" s="14"/>
      <c r="Y3474" s="12"/>
      <c r="Z3474" s="12"/>
      <c r="AA3474" s="12"/>
      <c r="AB3474" s="12"/>
      <c r="AC3474" s="12"/>
      <c r="AD3474" s="12"/>
      <c r="AE3474" s="12"/>
      <c r="AF3474" s="12"/>
      <c r="AG3474" s="12"/>
      <c r="AH3474" s="12"/>
      <c r="AI3474" s="12"/>
      <c r="AJ3474" s="12"/>
      <c r="AK3474" s="24"/>
    </row>
    <row r="3475" spans="1:37" x14ac:dyDescent="0.25">
      <c r="A3475" s="2"/>
      <c r="B3475" s="3"/>
      <c r="C3475" s="3"/>
      <c r="D3475" s="3"/>
      <c r="E3475" s="3"/>
      <c r="F3475" s="3"/>
      <c r="G3475" s="3"/>
      <c r="H3475" s="3"/>
      <c r="I3475" s="4"/>
      <c r="J3475" s="5"/>
      <c r="K3475" s="6"/>
      <c r="L3475" s="6"/>
      <c r="M3475" s="6"/>
      <c r="N3475" s="6"/>
      <c r="O3475" s="6"/>
      <c r="P3475" s="7"/>
      <c r="Q3475" s="2"/>
      <c r="R3475" s="3"/>
      <c r="S3475" s="3"/>
      <c r="T3475" s="3"/>
      <c r="U3475" s="3"/>
      <c r="V3475" s="3"/>
      <c r="W3475" s="3"/>
      <c r="X3475" s="4"/>
      <c r="Y3475" s="8">
        <f>ROUND(1292.375,2)</f>
        <v>1292.3800000000001</v>
      </c>
      <c r="Z3475" s="9"/>
      <c r="AA3475" s="9"/>
      <c r="AB3475" s="9"/>
      <c r="AC3475" s="9"/>
      <c r="AD3475" s="10"/>
      <c r="AE3475" s="8">
        <f>ROUND(0,2)</f>
        <v>0</v>
      </c>
      <c r="AF3475" s="9"/>
      <c r="AG3475" s="9"/>
      <c r="AH3475" s="9"/>
      <c r="AI3475" s="9"/>
      <c r="AJ3475" s="9"/>
      <c r="AK3475" s="10"/>
    </row>
    <row r="3476" spans="1:37" x14ac:dyDescent="0.25">
      <c r="A3476" s="11"/>
      <c r="B3476" s="12"/>
      <c r="C3476" s="12"/>
      <c r="D3476" s="12"/>
      <c r="E3476" s="12"/>
      <c r="F3476" s="12"/>
      <c r="G3476" s="12"/>
      <c r="H3476" s="12"/>
      <c r="I3476" s="12"/>
      <c r="J3476" s="13"/>
      <c r="K3476" s="13"/>
      <c r="L3476" s="13"/>
      <c r="M3476" s="13"/>
      <c r="N3476" s="13"/>
      <c r="O3476" s="13"/>
      <c r="P3476" s="13"/>
      <c r="Q3476" s="14"/>
      <c r="R3476" s="14"/>
      <c r="S3476" s="14"/>
      <c r="T3476" s="14"/>
      <c r="U3476" s="14"/>
      <c r="V3476" s="14"/>
      <c r="W3476" s="14"/>
      <c r="X3476" s="14"/>
      <c r="Y3476" s="15">
        <f>ROUND(1292.375,2)</f>
        <v>1292.3800000000001</v>
      </c>
      <c r="Z3476" s="15"/>
      <c r="AA3476" s="15"/>
      <c r="AB3476" s="15"/>
      <c r="AC3476" s="15"/>
      <c r="AD3476" s="15"/>
      <c r="AE3476" s="15">
        <f>ROUND(0,2)</f>
        <v>0</v>
      </c>
      <c r="AF3476" s="15"/>
      <c r="AG3476" s="15"/>
      <c r="AH3476" s="15"/>
      <c r="AI3476" s="15"/>
      <c r="AJ3476" s="15"/>
      <c r="AK3476" s="16"/>
    </row>
    <row r="3477" spans="1:37" x14ac:dyDescent="0.25">
      <c r="A3477" s="20"/>
      <c r="B3477" s="21"/>
      <c r="C3477" s="21"/>
      <c r="D3477" s="21"/>
      <c r="E3477" s="21"/>
      <c r="F3477" s="21"/>
      <c r="G3477" s="21"/>
      <c r="H3477" s="21"/>
      <c r="I3477" s="21"/>
      <c r="J3477" s="23">
        <f>ROUND(48.75,2)</f>
        <v>48.75</v>
      </c>
      <c r="K3477" s="23"/>
      <c r="L3477" s="23"/>
      <c r="M3477" s="23"/>
      <c r="N3477" s="23"/>
      <c r="O3477" s="23"/>
      <c r="P3477" s="23"/>
      <c r="Q3477" s="21"/>
      <c r="R3477" s="21"/>
      <c r="S3477" s="21"/>
      <c r="T3477" s="21"/>
      <c r="U3477" s="21"/>
      <c r="V3477" s="21"/>
      <c r="W3477" s="21"/>
      <c r="X3477" s="21"/>
      <c r="Y3477" s="21"/>
      <c r="Z3477" s="21"/>
      <c r="AA3477" s="21"/>
      <c r="AB3477" s="21"/>
      <c r="AC3477" s="21"/>
      <c r="AD3477" s="21"/>
      <c r="AE3477" s="21"/>
      <c r="AF3477" s="21"/>
      <c r="AG3477" s="21"/>
      <c r="AH3477" s="21"/>
      <c r="AI3477" s="21"/>
      <c r="AJ3477" s="21"/>
      <c r="AK3477" s="22"/>
    </row>
    <row r="3478" spans="1:37" x14ac:dyDescent="0.25">
      <c r="A3478" s="11"/>
      <c r="B3478" s="12"/>
      <c r="C3478" s="12"/>
      <c r="D3478" s="12"/>
      <c r="E3478" s="12"/>
      <c r="F3478" s="12"/>
      <c r="G3478" s="12"/>
      <c r="H3478" s="12"/>
      <c r="I3478" s="12"/>
      <c r="J3478" s="12"/>
      <c r="K3478" s="12"/>
      <c r="L3478" s="12"/>
      <c r="M3478" s="12"/>
      <c r="N3478" s="12"/>
      <c r="O3478" s="12"/>
      <c r="P3478" s="12"/>
      <c r="Q3478" s="14" t="s">
        <v>44</v>
      </c>
      <c r="R3478" s="14"/>
      <c r="S3478" s="14"/>
      <c r="T3478" s="14"/>
      <c r="U3478" s="14"/>
      <c r="V3478" s="14"/>
      <c r="W3478" s="14"/>
      <c r="X3478" s="14"/>
      <c r="Y3478" s="12"/>
      <c r="Z3478" s="12"/>
      <c r="AA3478" s="12"/>
      <c r="AB3478" s="12"/>
      <c r="AC3478" s="12"/>
      <c r="AD3478" s="12"/>
      <c r="AE3478" s="12"/>
      <c r="AF3478" s="12"/>
      <c r="AG3478" s="12"/>
      <c r="AH3478" s="12"/>
      <c r="AI3478" s="12"/>
      <c r="AJ3478" s="12"/>
      <c r="AK3478" s="24"/>
    </row>
    <row r="3479" spans="1:37" x14ac:dyDescent="0.25">
      <c r="A3479" s="2"/>
      <c r="B3479" s="3"/>
      <c r="C3479" s="3"/>
      <c r="D3479" s="3"/>
      <c r="E3479" s="3"/>
      <c r="F3479" s="3"/>
      <c r="G3479" s="3"/>
      <c r="H3479" s="3"/>
      <c r="I3479" s="4"/>
      <c r="J3479" s="5"/>
      <c r="K3479" s="6"/>
      <c r="L3479" s="6"/>
      <c r="M3479" s="6"/>
      <c r="N3479" s="6"/>
      <c r="O3479" s="6"/>
      <c r="P3479" s="7"/>
      <c r="Q3479" s="2"/>
      <c r="R3479" s="3"/>
      <c r="S3479" s="3"/>
      <c r="T3479" s="3"/>
      <c r="U3479" s="3"/>
      <c r="V3479" s="3"/>
      <c r="W3479" s="3"/>
      <c r="X3479" s="4"/>
      <c r="Y3479" s="8">
        <f>ROUND(1377,2)</f>
        <v>1377</v>
      </c>
      <c r="Z3479" s="9"/>
      <c r="AA3479" s="9"/>
      <c r="AB3479" s="9"/>
      <c r="AC3479" s="9"/>
      <c r="AD3479" s="10"/>
      <c r="AE3479" s="8">
        <f>ROUND(0,2)</f>
        <v>0</v>
      </c>
      <c r="AF3479" s="9"/>
      <c r="AG3479" s="9"/>
      <c r="AH3479" s="9"/>
      <c r="AI3479" s="9"/>
      <c r="AJ3479" s="9"/>
      <c r="AK3479" s="10"/>
    </row>
    <row r="3480" spans="1:37" x14ac:dyDescent="0.25">
      <c r="A3480" s="11"/>
      <c r="B3480" s="12"/>
      <c r="C3480" s="12"/>
      <c r="D3480" s="12"/>
      <c r="E3480" s="12"/>
      <c r="F3480" s="12"/>
      <c r="G3480" s="12"/>
      <c r="H3480" s="12"/>
      <c r="I3480" s="12"/>
      <c r="J3480" s="13"/>
      <c r="K3480" s="13"/>
      <c r="L3480" s="13"/>
      <c r="M3480" s="13"/>
      <c r="N3480" s="13"/>
      <c r="O3480" s="13"/>
      <c r="P3480" s="13"/>
      <c r="Q3480" s="14"/>
      <c r="R3480" s="14"/>
      <c r="S3480" s="14"/>
      <c r="T3480" s="14"/>
      <c r="U3480" s="14"/>
      <c r="V3480" s="14"/>
      <c r="W3480" s="14"/>
      <c r="X3480" s="14"/>
      <c r="Y3480" s="15">
        <f>ROUND(1377,2)</f>
        <v>1377</v>
      </c>
      <c r="Z3480" s="15"/>
      <c r="AA3480" s="15"/>
      <c r="AB3480" s="15"/>
      <c r="AC3480" s="15"/>
      <c r="AD3480" s="15"/>
      <c r="AE3480" s="15">
        <f>ROUND(0,2)</f>
        <v>0</v>
      </c>
      <c r="AF3480" s="15"/>
      <c r="AG3480" s="15"/>
      <c r="AH3480" s="15"/>
      <c r="AI3480" s="15"/>
      <c r="AJ3480" s="15"/>
      <c r="AK3480" s="16"/>
    </row>
    <row r="3481" spans="1:37" x14ac:dyDescent="0.25">
      <c r="A3481" s="11"/>
      <c r="B3481" s="12"/>
      <c r="C3481" s="12"/>
      <c r="D3481" s="12"/>
      <c r="E3481" s="12"/>
      <c r="F3481" s="12"/>
      <c r="G3481" s="12"/>
      <c r="H3481" s="12"/>
      <c r="I3481" s="12"/>
      <c r="J3481" s="12"/>
      <c r="K3481" s="12"/>
      <c r="L3481" s="12"/>
      <c r="M3481" s="12"/>
      <c r="N3481" s="12"/>
      <c r="O3481" s="12"/>
      <c r="P3481" s="12"/>
      <c r="Q3481" s="14" t="s">
        <v>88</v>
      </c>
      <c r="R3481" s="14"/>
      <c r="S3481" s="14"/>
      <c r="T3481" s="14"/>
      <c r="U3481" s="14"/>
      <c r="V3481" s="14"/>
      <c r="W3481" s="14"/>
      <c r="X3481" s="14"/>
      <c r="Y3481" s="12"/>
      <c r="Z3481" s="12"/>
      <c r="AA3481" s="12"/>
      <c r="AB3481" s="12"/>
      <c r="AC3481" s="12"/>
      <c r="AD3481" s="12"/>
      <c r="AE3481" s="12"/>
      <c r="AF3481" s="12"/>
      <c r="AG3481" s="12"/>
      <c r="AH3481" s="12"/>
      <c r="AI3481" s="12"/>
      <c r="AJ3481" s="12"/>
      <c r="AK3481" s="24"/>
    </row>
    <row r="3482" spans="1:37" x14ac:dyDescent="0.25">
      <c r="A3482" s="2"/>
      <c r="B3482" s="3"/>
      <c r="C3482" s="3"/>
      <c r="D3482" s="3"/>
      <c r="E3482" s="3"/>
      <c r="F3482" s="3"/>
      <c r="G3482" s="3"/>
      <c r="H3482" s="3"/>
      <c r="I3482" s="4"/>
      <c r="J3482" s="5"/>
      <c r="K3482" s="6"/>
      <c r="L3482" s="6"/>
      <c r="M3482" s="6"/>
      <c r="N3482" s="6"/>
      <c r="O3482" s="6"/>
      <c r="P3482" s="7"/>
      <c r="Q3482" s="2"/>
      <c r="R3482" s="3"/>
      <c r="S3482" s="3"/>
      <c r="T3482" s="3"/>
      <c r="U3482" s="3"/>
      <c r="V3482" s="3"/>
      <c r="W3482" s="3"/>
      <c r="X3482" s="4"/>
      <c r="Y3482" s="8">
        <f>ROUND(1377,2)</f>
        <v>1377</v>
      </c>
      <c r="Z3482" s="9"/>
      <c r="AA3482" s="9"/>
      <c r="AB3482" s="9"/>
      <c r="AC3482" s="9"/>
      <c r="AD3482" s="10"/>
      <c r="AE3482" s="8">
        <f>ROUND(0,2)</f>
        <v>0</v>
      </c>
      <c r="AF3482" s="9"/>
      <c r="AG3482" s="9"/>
      <c r="AH3482" s="9"/>
      <c r="AI3482" s="9"/>
      <c r="AJ3482" s="9"/>
      <c r="AK3482" s="10"/>
    </row>
    <row r="3483" spans="1:37" x14ac:dyDescent="0.25">
      <c r="A3483" s="11"/>
      <c r="B3483" s="12"/>
      <c r="C3483" s="12"/>
      <c r="D3483" s="12"/>
      <c r="E3483" s="12"/>
      <c r="F3483" s="12"/>
      <c r="G3483" s="12"/>
      <c r="H3483" s="12"/>
      <c r="I3483" s="12"/>
      <c r="J3483" s="13"/>
      <c r="K3483" s="13"/>
      <c r="L3483" s="13"/>
      <c r="M3483" s="13"/>
      <c r="N3483" s="13"/>
      <c r="O3483" s="13"/>
      <c r="P3483" s="13"/>
      <c r="Q3483" s="14"/>
      <c r="R3483" s="14"/>
      <c r="S3483" s="14"/>
      <c r="T3483" s="14"/>
      <c r="U3483" s="14"/>
      <c r="V3483" s="14"/>
      <c r="W3483" s="14"/>
      <c r="X3483" s="14"/>
      <c r="Y3483" s="15">
        <f>ROUND(1377,2)</f>
        <v>1377</v>
      </c>
      <c r="Z3483" s="15"/>
      <c r="AA3483" s="15"/>
      <c r="AB3483" s="15"/>
      <c r="AC3483" s="15"/>
      <c r="AD3483" s="15"/>
      <c r="AE3483" s="15">
        <f>ROUND(0,2)</f>
        <v>0</v>
      </c>
      <c r="AF3483" s="15"/>
      <c r="AG3483" s="15"/>
      <c r="AH3483" s="15"/>
      <c r="AI3483" s="15"/>
      <c r="AJ3483" s="15"/>
      <c r="AK3483" s="16"/>
    </row>
    <row r="3484" spans="1:37" x14ac:dyDescent="0.25">
      <c r="A3484" s="20"/>
      <c r="B3484" s="21"/>
      <c r="C3484" s="21"/>
      <c r="D3484" s="21"/>
      <c r="E3484" s="21"/>
      <c r="F3484" s="21"/>
      <c r="G3484" s="21"/>
      <c r="H3484" s="21"/>
      <c r="I3484" s="21"/>
      <c r="J3484" s="23">
        <f>ROUND(49.25,2)</f>
        <v>49.25</v>
      </c>
      <c r="K3484" s="23"/>
      <c r="L3484" s="23"/>
      <c r="M3484" s="23"/>
      <c r="N3484" s="23"/>
      <c r="O3484" s="23"/>
      <c r="P3484" s="23"/>
      <c r="Q3484" s="21"/>
      <c r="R3484" s="21"/>
      <c r="S3484" s="21"/>
      <c r="T3484" s="21"/>
      <c r="U3484" s="21"/>
      <c r="V3484" s="21"/>
      <c r="W3484" s="21"/>
      <c r="X3484" s="21"/>
      <c r="Y3484" s="21"/>
      <c r="Z3484" s="21"/>
      <c r="AA3484" s="21"/>
      <c r="AB3484" s="21"/>
      <c r="AC3484" s="21"/>
      <c r="AD3484" s="21"/>
      <c r="AE3484" s="21"/>
      <c r="AF3484" s="21"/>
      <c r="AG3484" s="21"/>
      <c r="AH3484" s="21"/>
      <c r="AI3484" s="21"/>
      <c r="AJ3484" s="21"/>
      <c r="AK3484" s="22"/>
    </row>
    <row r="3485" spans="1:37" x14ac:dyDescent="0.25">
      <c r="A3485" s="11"/>
      <c r="B3485" s="12"/>
      <c r="C3485" s="12"/>
      <c r="D3485" s="12"/>
      <c r="E3485" s="12"/>
      <c r="F3485" s="12"/>
      <c r="G3485" s="12"/>
      <c r="H3485" s="12"/>
      <c r="I3485" s="12"/>
      <c r="J3485" s="12"/>
      <c r="K3485" s="12"/>
      <c r="L3485" s="12"/>
      <c r="M3485" s="12"/>
      <c r="N3485" s="12"/>
      <c r="O3485" s="12"/>
      <c r="P3485" s="12"/>
      <c r="Q3485" s="14" t="s">
        <v>65</v>
      </c>
      <c r="R3485" s="14"/>
      <c r="S3485" s="14"/>
      <c r="T3485" s="14"/>
      <c r="U3485" s="14"/>
      <c r="V3485" s="14"/>
      <c r="W3485" s="14"/>
      <c r="X3485" s="14"/>
      <c r="Y3485" s="12"/>
      <c r="Z3485" s="12"/>
      <c r="AA3485" s="12"/>
      <c r="AB3485" s="12"/>
      <c r="AC3485" s="12"/>
      <c r="AD3485" s="12"/>
      <c r="AE3485" s="12"/>
      <c r="AF3485" s="12"/>
      <c r="AG3485" s="12"/>
      <c r="AH3485" s="12"/>
      <c r="AI3485" s="12"/>
      <c r="AJ3485" s="12"/>
      <c r="AK3485" s="24"/>
    </row>
    <row r="3486" spans="1:37" x14ac:dyDescent="0.25">
      <c r="A3486" s="2"/>
      <c r="B3486" s="3"/>
      <c r="C3486" s="3"/>
      <c r="D3486" s="3"/>
      <c r="E3486" s="3"/>
      <c r="F3486" s="3"/>
      <c r="G3486" s="3"/>
      <c r="H3486" s="3"/>
      <c r="I3486" s="4"/>
      <c r="J3486" s="5"/>
      <c r="K3486" s="6"/>
      <c r="L3486" s="6"/>
      <c r="M3486" s="6"/>
      <c r="N3486" s="6"/>
      <c r="O3486" s="6"/>
      <c r="P3486" s="7"/>
      <c r="Q3486" s="2"/>
      <c r="R3486" s="3"/>
      <c r="S3486" s="3"/>
      <c r="T3486" s="3"/>
      <c r="U3486" s="3"/>
      <c r="V3486" s="3"/>
      <c r="W3486" s="3"/>
      <c r="X3486" s="4"/>
      <c r="Y3486" s="8">
        <f>ROUND(1396.44,2)</f>
        <v>1396.44</v>
      </c>
      <c r="Z3486" s="9"/>
      <c r="AA3486" s="9"/>
      <c r="AB3486" s="9"/>
      <c r="AC3486" s="9"/>
      <c r="AD3486" s="10"/>
      <c r="AE3486" s="8">
        <f>ROUND(0,2)</f>
        <v>0</v>
      </c>
      <c r="AF3486" s="9"/>
      <c r="AG3486" s="9"/>
      <c r="AH3486" s="9"/>
      <c r="AI3486" s="9"/>
      <c r="AJ3486" s="9"/>
      <c r="AK3486" s="10"/>
    </row>
    <row r="3487" spans="1:37" x14ac:dyDescent="0.25">
      <c r="A3487" s="11"/>
      <c r="B3487" s="12"/>
      <c r="C3487" s="12"/>
      <c r="D3487" s="12"/>
      <c r="E3487" s="12"/>
      <c r="F3487" s="12"/>
      <c r="G3487" s="12"/>
      <c r="H3487" s="12"/>
      <c r="I3487" s="12"/>
      <c r="J3487" s="13"/>
      <c r="K3487" s="13"/>
      <c r="L3487" s="13"/>
      <c r="M3487" s="13"/>
      <c r="N3487" s="13"/>
      <c r="O3487" s="13"/>
      <c r="P3487" s="13"/>
      <c r="Q3487" s="14"/>
      <c r="R3487" s="14"/>
      <c r="S3487" s="14"/>
      <c r="T3487" s="14"/>
      <c r="U3487" s="14"/>
      <c r="V3487" s="14"/>
      <c r="W3487" s="14"/>
      <c r="X3487" s="14"/>
      <c r="Y3487" s="15">
        <f>ROUND(1396.44,2)</f>
        <v>1396.44</v>
      </c>
      <c r="Z3487" s="15"/>
      <c r="AA3487" s="15"/>
      <c r="AB3487" s="15"/>
      <c r="AC3487" s="15"/>
      <c r="AD3487" s="15"/>
      <c r="AE3487" s="15">
        <f>ROUND(0,2)</f>
        <v>0</v>
      </c>
      <c r="AF3487" s="15"/>
      <c r="AG3487" s="15"/>
      <c r="AH3487" s="15"/>
      <c r="AI3487" s="15"/>
      <c r="AJ3487" s="15"/>
      <c r="AK3487" s="16"/>
    </row>
    <row r="3488" spans="1:37" x14ac:dyDescent="0.25">
      <c r="A3488" s="11"/>
      <c r="B3488" s="12"/>
      <c r="C3488" s="12"/>
      <c r="D3488" s="12"/>
      <c r="E3488" s="12"/>
      <c r="F3488" s="12"/>
      <c r="G3488" s="12"/>
      <c r="H3488" s="12"/>
      <c r="I3488" s="12"/>
      <c r="J3488" s="12"/>
      <c r="K3488" s="12"/>
      <c r="L3488" s="12"/>
      <c r="M3488" s="12"/>
      <c r="N3488" s="12"/>
      <c r="O3488" s="12"/>
      <c r="P3488" s="12"/>
      <c r="Q3488" s="14" t="s">
        <v>75</v>
      </c>
      <c r="R3488" s="14"/>
      <c r="S3488" s="14"/>
      <c r="T3488" s="14"/>
      <c r="U3488" s="14"/>
      <c r="V3488" s="14"/>
      <c r="W3488" s="14"/>
      <c r="X3488" s="14"/>
      <c r="Y3488" s="12"/>
      <c r="Z3488" s="12"/>
      <c r="AA3488" s="12"/>
      <c r="AB3488" s="12"/>
      <c r="AC3488" s="12"/>
      <c r="AD3488" s="12"/>
      <c r="AE3488" s="12"/>
      <c r="AF3488" s="12"/>
      <c r="AG3488" s="12"/>
      <c r="AH3488" s="12"/>
      <c r="AI3488" s="12"/>
      <c r="AJ3488" s="12"/>
      <c r="AK3488" s="24"/>
    </row>
    <row r="3489" spans="1:37" x14ac:dyDescent="0.25">
      <c r="A3489" s="2"/>
      <c r="B3489" s="3"/>
      <c r="C3489" s="3"/>
      <c r="D3489" s="3"/>
      <c r="E3489" s="3"/>
      <c r="F3489" s="3"/>
      <c r="G3489" s="3"/>
      <c r="H3489" s="3"/>
      <c r="I3489" s="4"/>
      <c r="J3489" s="5"/>
      <c r="K3489" s="6"/>
      <c r="L3489" s="6"/>
      <c r="M3489" s="6"/>
      <c r="N3489" s="6"/>
      <c r="O3489" s="6"/>
      <c r="P3489" s="7"/>
      <c r="Q3489" s="2"/>
      <c r="R3489" s="3"/>
      <c r="S3489" s="3"/>
      <c r="T3489" s="3"/>
      <c r="U3489" s="3"/>
      <c r="V3489" s="3"/>
      <c r="W3489" s="3"/>
      <c r="X3489" s="4"/>
      <c r="Y3489" s="8">
        <f>ROUND(1366.27,2)</f>
        <v>1366.27</v>
      </c>
      <c r="Z3489" s="9"/>
      <c r="AA3489" s="9"/>
      <c r="AB3489" s="9"/>
      <c r="AC3489" s="9"/>
      <c r="AD3489" s="10"/>
      <c r="AE3489" s="8">
        <f>ROUND(0,2)</f>
        <v>0</v>
      </c>
      <c r="AF3489" s="9"/>
      <c r="AG3489" s="9"/>
      <c r="AH3489" s="9"/>
      <c r="AI3489" s="9"/>
      <c r="AJ3489" s="9"/>
      <c r="AK3489" s="10"/>
    </row>
    <row r="3490" spans="1:37" x14ac:dyDescent="0.25">
      <c r="A3490" s="11"/>
      <c r="B3490" s="12"/>
      <c r="C3490" s="12"/>
      <c r="D3490" s="12"/>
      <c r="E3490" s="12"/>
      <c r="F3490" s="12"/>
      <c r="G3490" s="12"/>
      <c r="H3490" s="12"/>
      <c r="I3490" s="12"/>
      <c r="J3490" s="13"/>
      <c r="K3490" s="13"/>
      <c r="L3490" s="13"/>
      <c r="M3490" s="13"/>
      <c r="N3490" s="13"/>
      <c r="O3490" s="13"/>
      <c r="P3490" s="13"/>
      <c r="Q3490" s="14"/>
      <c r="R3490" s="14"/>
      <c r="S3490" s="14"/>
      <c r="T3490" s="14"/>
      <c r="U3490" s="14"/>
      <c r="V3490" s="14"/>
      <c r="W3490" s="14"/>
      <c r="X3490" s="14"/>
      <c r="Y3490" s="15">
        <f>ROUND(1366.27,2)</f>
        <v>1366.27</v>
      </c>
      <c r="Z3490" s="15"/>
      <c r="AA3490" s="15"/>
      <c r="AB3490" s="15"/>
      <c r="AC3490" s="15"/>
      <c r="AD3490" s="15"/>
      <c r="AE3490" s="15">
        <f>ROUND(0,2)</f>
        <v>0</v>
      </c>
      <c r="AF3490" s="15"/>
      <c r="AG3490" s="15"/>
      <c r="AH3490" s="15"/>
      <c r="AI3490" s="15"/>
      <c r="AJ3490" s="15"/>
      <c r="AK3490" s="16"/>
    </row>
    <row r="3491" spans="1:37" x14ac:dyDescent="0.25">
      <c r="A3491" s="20"/>
      <c r="B3491" s="21"/>
      <c r="C3491" s="21"/>
      <c r="D3491" s="21"/>
      <c r="E3491" s="21"/>
      <c r="F3491" s="21"/>
      <c r="G3491" s="21"/>
      <c r="H3491" s="21"/>
      <c r="I3491" s="21"/>
      <c r="J3491" s="23">
        <f>ROUND(50,2)</f>
        <v>50</v>
      </c>
      <c r="K3491" s="23"/>
      <c r="L3491" s="23"/>
      <c r="M3491" s="23"/>
      <c r="N3491" s="23"/>
      <c r="O3491" s="23"/>
      <c r="P3491" s="23"/>
      <c r="Q3491" s="21"/>
      <c r="R3491" s="21"/>
      <c r="S3491" s="21"/>
      <c r="T3491" s="21"/>
      <c r="U3491" s="21"/>
      <c r="V3491" s="21"/>
      <c r="W3491" s="21"/>
      <c r="X3491" s="21"/>
      <c r="Y3491" s="21"/>
      <c r="Z3491" s="21"/>
      <c r="AA3491" s="21"/>
      <c r="AB3491" s="21"/>
      <c r="AC3491" s="21"/>
      <c r="AD3491" s="21"/>
      <c r="AE3491" s="21"/>
      <c r="AF3491" s="21"/>
      <c r="AG3491" s="21"/>
      <c r="AH3491" s="21"/>
      <c r="AI3491" s="21"/>
      <c r="AJ3491" s="21"/>
      <c r="AK3491" s="22"/>
    </row>
    <row r="3492" spans="1:37" x14ac:dyDescent="0.25">
      <c r="A3492" s="11"/>
      <c r="B3492" s="12"/>
      <c r="C3492" s="12"/>
      <c r="D3492" s="12"/>
      <c r="E3492" s="12"/>
      <c r="F3492" s="12"/>
      <c r="G3492" s="12"/>
      <c r="H3492" s="12"/>
      <c r="I3492" s="12"/>
      <c r="J3492" s="12"/>
      <c r="K3492" s="12"/>
      <c r="L3492" s="12"/>
      <c r="M3492" s="12"/>
      <c r="N3492" s="12"/>
      <c r="O3492" s="12"/>
      <c r="P3492" s="12"/>
      <c r="Q3492" s="14" t="s">
        <v>48</v>
      </c>
      <c r="R3492" s="14"/>
      <c r="S3492" s="14"/>
      <c r="T3492" s="14"/>
      <c r="U3492" s="14"/>
      <c r="V3492" s="14"/>
      <c r="W3492" s="14"/>
      <c r="X3492" s="14"/>
      <c r="Y3492" s="12"/>
      <c r="Z3492" s="12"/>
      <c r="AA3492" s="12"/>
      <c r="AB3492" s="12"/>
      <c r="AC3492" s="12"/>
      <c r="AD3492" s="12"/>
      <c r="AE3492" s="12"/>
      <c r="AF3492" s="12"/>
      <c r="AG3492" s="12"/>
      <c r="AH3492" s="12"/>
      <c r="AI3492" s="12"/>
      <c r="AJ3492" s="12"/>
      <c r="AK3492" s="24"/>
    </row>
    <row r="3493" spans="1:37" x14ac:dyDescent="0.25">
      <c r="A3493" s="2"/>
      <c r="B3493" s="3"/>
      <c r="C3493" s="3"/>
      <c r="D3493" s="3"/>
      <c r="E3493" s="3"/>
      <c r="F3493" s="3"/>
      <c r="G3493" s="3"/>
      <c r="H3493" s="3"/>
      <c r="I3493" s="4"/>
      <c r="J3493" s="5"/>
      <c r="K3493" s="6"/>
      <c r="L3493" s="6"/>
      <c r="M3493" s="6"/>
      <c r="N3493" s="6"/>
      <c r="O3493" s="6"/>
      <c r="P3493" s="7"/>
      <c r="Q3493" s="2"/>
      <c r="R3493" s="3"/>
      <c r="S3493" s="3"/>
      <c r="T3493" s="3"/>
      <c r="U3493" s="3"/>
      <c r="V3493" s="3"/>
      <c r="W3493" s="3"/>
      <c r="X3493" s="4"/>
      <c r="Y3493" s="8">
        <f>ROUND(1425.6,2)</f>
        <v>1425.6</v>
      </c>
      <c r="Z3493" s="9"/>
      <c r="AA3493" s="9"/>
      <c r="AB3493" s="9"/>
      <c r="AC3493" s="9"/>
      <c r="AD3493" s="10"/>
      <c r="AE3493" s="8">
        <f>ROUND(0,2)</f>
        <v>0</v>
      </c>
      <c r="AF3493" s="9"/>
      <c r="AG3493" s="9"/>
      <c r="AH3493" s="9"/>
      <c r="AI3493" s="9"/>
      <c r="AJ3493" s="9"/>
      <c r="AK3493" s="10"/>
    </row>
    <row r="3494" spans="1:37" x14ac:dyDescent="0.25">
      <c r="A3494" s="11"/>
      <c r="B3494" s="12"/>
      <c r="C3494" s="12"/>
      <c r="D3494" s="12"/>
      <c r="E3494" s="12"/>
      <c r="F3494" s="12"/>
      <c r="G3494" s="12"/>
      <c r="H3494" s="12"/>
      <c r="I3494" s="12"/>
      <c r="J3494" s="13"/>
      <c r="K3494" s="13"/>
      <c r="L3494" s="13"/>
      <c r="M3494" s="13"/>
      <c r="N3494" s="13"/>
      <c r="O3494" s="13"/>
      <c r="P3494" s="13"/>
      <c r="Q3494" s="14"/>
      <c r="R3494" s="14"/>
      <c r="S3494" s="14"/>
      <c r="T3494" s="14"/>
      <c r="U3494" s="14"/>
      <c r="V3494" s="14"/>
      <c r="W3494" s="14"/>
      <c r="X3494" s="14"/>
      <c r="Y3494" s="15">
        <f>ROUND(1425.6,2)</f>
        <v>1425.6</v>
      </c>
      <c r="Z3494" s="15"/>
      <c r="AA3494" s="15"/>
      <c r="AB3494" s="15"/>
      <c r="AC3494" s="15"/>
      <c r="AD3494" s="15"/>
      <c r="AE3494" s="15">
        <f>ROUND(0,2)</f>
        <v>0</v>
      </c>
      <c r="AF3494" s="15"/>
      <c r="AG3494" s="15"/>
      <c r="AH3494" s="15"/>
      <c r="AI3494" s="15"/>
      <c r="AJ3494" s="15"/>
      <c r="AK3494" s="16"/>
    </row>
    <row r="3495" spans="1:37" x14ac:dyDescent="0.25">
      <c r="A3495" s="11"/>
      <c r="B3495" s="12"/>
      <c r="C3495" s="12"/>
      <c r="D3495" s="12"/>
      <c r="E3495" s="12"/>
      <c r="F3495" s="12"/>
      <c r="G3495" s="12"/>
      <c r="H3495" s="12"/>
      <c r="I3495" s="12"/>
      <c r="J3495" s="12"/>
      <c r="K3495" s="12"/>
      <c r="L3495" s="12"/>
      <c r="M3495" s="12"/>
      <c r="N3495" s="12"/>
      <c r="O3495" s="12"/>
      <c r="P3495" s="12"/>
      <c r="Q3495" s="14" t="s">
        <v>60</v>
      </c>
      <c r="R3495" s="14"/>
      <c r="S3495" s="14"/>
      <c r="T3495" s="14"/>
      <c r="U3495" s="14"/>
      <c r="V3495" s="14"/>
      <c r="W3495" s="14"/>
      <c r="X3495" s="14"/>
      <c r="Y3495" s="12"/>
      <c r="Z3495" s="12"/>
      <c r="AA3495" s="12"/>
      <c r="AB3495" s="12"/>
      <c r="AC3495" s="12"/>
      <c r="AD3495" s="12"/>
      <c r="AE3495" s="12"/>
      <c r="AF3495" s="12"/>
      <c r="AG3495" s="12"/>
      <c r="AH3495" s="12"/>
      <c r="AI3495" s="12"/>
      <c r="AJ3495" s="12"/>
      <c r="AK3495" s="24"/>
    </row>
    <row r="3496" spans="1:37" x14ac:dyDescent="0.25">
      <c r="A3496" s="2"/>
      <c r="B3496" s="3"/>
      <c r="C3496" s="3"/>
      <c r="D3496" s="3"/>
      <c r="E3496" s="3"/>
      <c r="F3496" s="3"/>
      <c r="G3496" s="3"/>
      <c r="H3496" s="3"/>
      <c r="I3496" s="4"/>
      <c r="J3496" s="5"/>
      <c r="K3496" s="6"/>
      <c r="L3496" s="6"/>
      <c r="M3496" s="6"/>
      <c r="N3496" s="6"/>
      <c r="O3496" s="6"/>
      <c r="P3496" s="7"/>
      <c r="Q3496" s="2"/>
      <c r="R3496" s="3"/>
      <c r="S3496" s="3"/>
      <c r="T3496" s="3"/>
      <c r="U3496" s="3"/>
      <c r="V3496" s="3"/>
      <c r="W3496" s="3"/>
      <c r="X3496" s="4"/>
      <c r="Y3496" s="8">
        <f>ROUND(1280.4,2)</f>
        <v>1280.4000000000001</v>
      </c>
      <c r="Z3496" s="9"/>
      <c r="AA3496" s="9"/>
      <c r="AB3496" s="9"/>
      <c r="AC3496" s="9"/>
      <c r="AD3496" s="10"/>
      <c r="AE3496" s="8">
        <f>ROUND(0,2)</f>
        <v>0</v>
      </c>
      <c r="AF3496" s="9"/>
      <c r="AG3496" s="9"/>
      <c r="AH3496" s="9"/>
      <c r="AI3496" s="9"/>
      <c r="AJ3496" s="9"/>
      <c r="AK3496" s="10"/>
    </row>
    <row r="3497" spans="1:37" x14ac:dyDescent="0.25">
      <c r="A3497" s="11"/>
      <c r="B3497" s="12"/>
      <c r="C3497" s="12"/>
      <c r="D3497" s="12"/>
      <c r="E3497" s="12"/>
      <c r="F3497" s="12"/>
      <c r="G3497" s="12"/>
      <c r="H3497" s="12"/>
      <c r="I3497" s="12"/>
      <c r="J3497" s="13"/>
      <c r="K3497" s="13"/>
      <c r="L3497" s="13"/>
      <c r="M3497" s="13"/>
      <c r="N3497" s="13"/>
      <c r="O3497" s="13"/>
      <c r="P3497" s="13"/>
      <c r="Q3497" s="14"/>
      <c r="R3497" s="14"/>
      <c r="S3497" s="14"/>
      <c r="T3497" s="14"/>
      <c r="U3497" s="14"/>
      <c r="V3497" s="14"/>
      <c r="W3497" s="14"/>
      <c r="X3497" s="14"/>
      <c r="Y3497" s="15">
        <f>ROUND(1280.4,2)</f>
        <v>1280.4000000000001</v>
      </c>
      <c r="Z3497" s="15"/>
      <c r="AA3497" s="15"/>
      <c r="AB3497" s="15"/>
      <c r="AC3497" s="15"/>
      <c r="AD3497" s="15"/>
      <c r="AE3497" s="15">
        <f>ROUND(0,2)</f>
        <v>0</v>
      </c>
      <c r="AF3497" s="15"/>
      <c r="AG3497" s="15"/>
      <c r="AH3497" s="15"/>
      <c r="AI3497" s="15"/>
      <c r="AJ3497" s="15"/>
      <c r="AK3497" s="16"/>
    </row>
    <row r="3498" spans="1:37" x14ac:dyDescent="0.25">
      <c r="A3498" s="11"/>
      <c r="B3498" s="12"/>
      <c r="C3498" s="12"/>
      <c r="D3498" s="12"/>
      <c r="E3498" s="12"/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  <c r="P3498" s="12"/>
      <c r="Q3498" s="14" t="s">
        <v>63</v>
      </c>
      <c r="R3498" s="14"/>
      <c r="S3498" s="14"/>
      <c r="T3498" s="14"/>
      <c r="U3498" s="14"/>
      <c r="V3498" s="14"/>
      <c r="W3498" s="14"/>
      <c r="X3498" s="14"/>
      <c r="Y3498" s="12"/>
      <c r="Z3498" s="12"/>
      <c r="AA3498" s="12"/>
      <c r="AB3498" s="12"/>
      <c r="AC3498" s="12"/>
      <c r="AD3498" s="12"/>
      <c r="AE3498" s="12"/>
      <c r="AF3498" s="12"/>
      <c r="AG3498" s="12"/>
      <c r="AH3498" s="12"/>
      <c r="AI3498" s="12"/>
      <c r="AJ3498" s="12"/>
      <c r="AK3498" s="24"/>
    </row>
    <row r="3499" spans="1:37" x14ac:dyDescent="0.25">
      <c r="A3499" s="2"/>
      <c r="B3499" s="3"/>
      <c r="C3499" s="3"/>
      <c r="D3499" s="3"/>
      <c r="E3499" s="3"/>
      <c r="F3499" s="3"/>
      <c r="G3499" s="3"/>
      <c r="H3499" s="3"/>
      <c r="I3499" s="4"/>
      <c r="J3499" s="5"/>
      <c r="K3499" s="6"/>
      <c r="L3499" s="6"/>
      <c r="M3499" s="6"/>
      <c r="N3499" s="6"/>
      <c r="O3499" s="6"/>
      <c r="P3499" s="7"/>
      <c r="Q3499" s="2"/>
      <c r="R3499" s="3"/>
      <c r="S3499" s="3"/>
      <c r="T3499" s="3"/>
      <c r="U3499" s="3"/>
      <c r="V3499" s="3"/>
      <c r="W3499" s="3"/>
      <c r="X3499" s="4"/>
      <c r="Y3499" s="8">
        <f>ROUND(1280.4,2)</f>
        <v>1280.4000000000001</v>
      </c>
      <c r="Z3499" s="9"/>
      <c r="AA3499" s="9"/>
      <c r="AB3499" s="9"/>
      <c r="AC3499" s="9"/>
      <c r="AD3499" s="10"/>
      <c r="AE3499" s="8">
        <f>ROUND(0,2)</f>
        <v>0</v>
      </c>
      <c r="AF3499" s="9"/>
      <c r="AG3499" s="9"/>
      <c r="AH3499" s="9"/>
      <c r="AI3499" s="9"/>
      <c r="AJ3499" s="9"/>
      <c r="AK3499" s="10"/>
    </row>
    <row r="3500" spans="1:37" x14ac:dyDescent="0.25">
      <c r="A3500" s="11"/>
      <c r="B3500" s="12"/>
      <c r="C3500" s="12"/>
      <c r="D3500" s="12"/>
      <c r="E3500" s="12"/>
      <c r="F3500" s="12"/>
      <c r="G3500" s="12"/>
      <c r="H3500" s="12"/>
      <c r="I3500" s="12"/>
      <c r="J3500" s="13"/>
      <c r="K3500" s="13"/>
      <c r="L3500" s="13"/>
      <c r="M3500" s="13"/>
      <c r="N3500" s="13"/>
      <c r="O3500" s="13"/>
      <c r="P3500" s="13"/>
      <c r="Q3500" s="14"/>
      <c r="R3500" s="14"/>
      <c r="S3500" s="14"/>
      <c r="T3500" s="14"/>
      <c r="U3500" s="14"/>
      <c r="V3500" s="14"/>
      <c r="W3500" s="14"/>
      <c r="X3500" s="14"/>
      <c r="Y3500" s="15">
        <f>ROUND(1280.4,2)</f>
        <v>1280.4000000000001</v>
      </c>
      <c r="Z3500" s="15"/>
      <c r="AA3500" s="15"/>
      <c r="AB3500" s="15"/>
      <c r="AC3500" s="15"/>
      <c r="AD3500" s="15"/>
      <c r="AE3500" s="15">
        <f>ROUND(0,2)</f>
        <v>0</v>
      </c>
      <c r="AF3500" s="15"/>
      <c r="AG3500" s="15"/>
      <c r="AH3500" s="15"/>
      <c r="AI3500" s="15"/>
      <c r="AJ3500" s="15"/>
      <c r="AK3500" s="16"/>
    </row>
    <row r="3501" spans="1:37" x14ac:dyDescent="0.25">
      <c r="A3501" s="11"/>
      <c r="B3501" s="12"/>
      <c r="C3501" s="12"/>
      <c r="D3501" s="12"/>
      <c r="E3501" s="12"/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  <c r="P3501" s="12"/>
      <c r="Q3501" s="14" t="s">
        <v>68</v>
      </c>
      <c r="R3501" s="14"/>
      <c r="S3501" s="14"/>
      <c r="T3501" s="14"/>
      <c r="U3501" s="14"/>
      <c r="V3501" s="14"/>
      <c r="W3501" s="14"/>
      <c r="X3501" s="14"/>
      <c r="Y3501" s="12"/>
      <c r="Z3501" s="12"/>
      <c r="AA3501" s="12"/>
      <c r="AB3501" s="12"/>
      <c r="AC3501" s="12"/>
      <c r="AD3501" s="12"/>
      <c r="AE3501" s="12"/>
      <c r="AF3501" s="12"/>
      <c r="AG3501" s="12"/>
      <c r="AH3501" s="12"/>
      <c r="AI3501" s="12"/>
      <c r="AJ3501" s="12"/>
      <c r="AK3501" s="24"/>
    </row>
    <row r="3502" spans="1:37" x14ac:dyDescent="0.25">
      <c r="A3502" s="2"/>
      <c r="B3502" s="3"/>
      <c r="C3502" s="3"/>
      <c r="D3502" s="3"/>
      <c r="E3502" s="3"/>
      <c r="F3502" s="3"/>
      <c r="G3502" s="3"/>
      <c r="H3502" s="3"/>
      <c r="I3502" s="4"/>
      <c r="J3502" s="5"/>
      <c r="K3502" s="6"/>
      <c r="L3502" s="6"/>
      <c r="M3502" s="6"/>
      <c r="N3502" s="6"/>
      <c r="O3502" s="6"/>
      <c r="P3502" s="7"/>
      <c r="Q3502" s="2"/>
      <c r="R3502" s="3"/>
      <c r="S3502" s="3"/>
      <c r="T3502" s="3"/>
      <c r="U3502" s="3"/>
      <c r="V3502" s="3"/>
      <c r="W3502" s="3"/>
      <c r="X3502" s="4"/>
      <c r="Y3502" s="8">
        <f>ROUND(1318.9,2)</f>
        <v>1318.9</v>
      </c>
      <c r="Z3502" s="9"/>
      <c r="AA3502" s="9"/>
      <c r="AB3502" s="9"/>
      <c r="AC3502" s="9"/>
      <c r="AD3502" s="10"/>
      <c r="AE3502" s="8">
        <f>ROUND(0,2)</f>
        <v>0</v>
      </c>
      <c r="AF3502" s="9"/>
      <c r="AG3502" s="9"/>
      <c r="AH3502" s="9"/>
      <c r="AI3502" s="9"/>
      <c r="AJ3502" s="9"/>
      <c r="AK3502" s="10"/>
    </row>
    <row r="3503" spans="1:37" x14ac:dyDescent="0.25">
      <c r="A3503" s="11"/>
      <c r="B3503" s="12"/>
      <c r="C3503" s="12"/>
      <c r="D3503" s="12"/>
      <c r="E3503" s="12"/>
      <c r="F3503" s="12"/>
      <c r="G3503" s="12"/>
      <c r="H3503" s="12"/>
      <c r="I3503" s="12"/>
      <c r="J3503" s="13"/>
      <c r="K3503" s="13"/>
      <c r="L3503" s="13"/>
      <c r="M3503" s="13"/>
      <c r="N3503" s="13"/>
      <c r="O3503" s="13"/>
      <c r="P3503" s="13"/>
      <c r="Q3503" s="14"/>
      <c r="R3503" s="14"/>
      <c r="S3503" s="14"/>
      <c r="T3503" s="14"/>
      <c r="U3503" s="14"/>
      <c r="V3503" s="14"/>
      <c r="W3503" s="14"/>
      <c r="X3503" s="14"/>
      <c r="Y3503" s="15">
        <f>ROUND(1318.9,2)</f>
        <v>1318.9</v>
      </c>
      <c r="Z3503" s="15"/>
      <c r="AA3503" s="15"/>
      <c r="AB3503" s="15"/>
      <c r="AC3503" s="15"/>
      <c r="AD3503" s="15"/>
      <c r="AE3503" s="15">
        <f>ROUND(0,2)</f>
        <v>0</v>
      </c>
      <c r="AF3503" s="15"/>
      <c r="AG3503" s="15"/>
      <c r="AH3503" s="15"/>
      <c r="AI3503" s="15"/>
      <c r="AJ3503" s="15"/>
      <c r="AK3503" s="16"/>
    </row>
    <row r="3504" spans="1:37" x14ac:dyDescent="0.25">
      <c r="A3504" s="11"/>
      <c r="B3504" s="12"/>
      <c r="C3504" s="12"/>
      <c r="D3504" s="12"/>
      <c r="E3504" s="12"/>
      <c r="F3504" s="12"/>
      <c r="G3504" s="12"/>
      <c r="H3504" s="12"/>
      <c r="I3504" s="12"/>
      <c r="J3504" s="12"/>
      <c r="K3504" s="12"/>
      <c r="L3504" s="12"/>
      <c r="M3504" s="12"/>
      <c r="N3504" s="12"/>
      <c r="O3504" s="12"/>
      <c r="P3504" s="12"/>
      <c r="Q3504" s="14" t="s">
        <v>77</v>
      </c>
      <c r="R3504" s="14"/>
      <c r="S3504" s="14"/>
      <c r="T3504" s="14"/>
      <c r="U3504" s="14"/>
      <c r="V3504" s="14"/>
      <c r="W3504" s="14"/>
      <c r="X3504" s="14"/>
      <c r="Y3504" s="12"/>
      <c r="Z3504" s="12"/>
      <c r="AA3504" s="12"/>
      <c r="AB3504" s="12"/>
      <c r="AC3504" s="12"/>
      <c r="AD3504" s="12"/>
      <c r="AE3504" s="12"/>
      <c r="AF3504" s="12"/>
      <c r="AG3504" s="12"/>
      <c r="AH3504" s="12"/>
      <c r="AI3504" s="12"/>
      <c r="AJ3504" s="12"/>
      <c r="AK3504" s="24"/>
    </row>
    <row r="3505" spans="1:37" x14ac:dyDescent="0.25">
      <c r="A3505" s="2"/>
      <c r="B3505" s="3"/>
      <c r="C3505" s="3"/>
      <c r="D3505" s="3"/>
      <c r="E3505" s="3"/>
      <c r="F3505" s="3"/>
      <c r="G3505" s="3"/>
      <c r="H3505" s="3"/>
      <c r="I3505" s="4"/>
      <c r="J3505" s="5"/>
      <c r="K3505" s="6"/>
      <c r="L3505" s="6"/>
      <c r="M3505" s="6"/>
      <c r="N3505" s="6"/>
      <c r="O3505" s="6"/>
      <c r="P3505" s="7"/>
      <c r="Q3505" s="2"/>
      <c r="R3505" s="3"/>
      <c r="S3505" s="3"/>
      <c r="T3505" s="3"/>
      <c r="U3505" s="3"/>
      <c r="V3505" s="3"/>
      <c r="W3505" s="3"/>
      <c r="X3505" s="4"/>
      <c r="Y3505" s="8">
        <f>ROUND(1280.4,2)</f>
        <v>1280.4000000000001</v>
      </c>
      <c r="Z3505" s="9"/>
      <c r="AA3505" s="9"/>
      <c r="AB3505" s="9"/>
      <c r="AC3505" s="9"/>
      <c r="AD3505" s="10"/>
      <c r="AE3505" s="8">
        <f>ROUND(0,2)</f>
        <v>0</v>
      </c>
      <c r="AF3505" s="9"/>
      <c r="AG3505" s="9"/>
      <c r="AH3505" s="9"/>
      <c r="AI3505" s="9"/>
      <c r="AJ3505" s="9"/>
      <c r="AK3505" s="10"/>
    </row>
    <row r="3506" spans="1:37" x14ac:dyDescent="0.25">
      <c r="A3506" s="11"/>
      <c r="B3506" s="12"/>
      <c r="C3506" s="12"/>
      <c r="D3506" s="12"/>
      <c r="E3506" s="12"/>
      <c r="F3506" s="12"/>
      <c r="G3506" s="12"/>
      <c r="H3506" s="12"/>
      <c r="I3506" s="12"/>
      <c r="J3506" s="13"/>
      <c r="K3506" s="13"/>
      <c r="L3506" s="13"/>
      <c r="M3506" s="13"/>
      <c r="N3506" s="13"/>
      <c r="O3506" s="13"/>
      <c r="P3506" s="13"/>
      <c r="Q3506" s="14"/>
      <c r="R3506" s="14"/>
      <c r="S3506" s="14"/>
      <c r="T3506" s="14"/>
      <c r="U3506" s="14"/>
      <c r="V3506" s="14"/>
      <c r="W3506" s="14"/>
      <c r="X3506" s="14"/>
      <c r="Y3506" s="15">
        <f>ROUND(1280.4,2)</f>
        <v>1280.4000000000001</v>
      </c>
      <c r="Z3506" s="15"/>
      <c r="AA3506" s="15"/>
      <c r="AB3506" s="15"/>
      <c r="AC3506" s="15"/>
      <c r="AD3506" s="15"/>
      <c r="AE3506" s="15">
        <f>ROUND(0,2)</f>
        <v>0</v>
      </c>
      <c r="AF3506" s="15"/>
      <c r="AG3506" s="15"/>
      <c r="AH3506" s="15"/>
      <c r="AI3506" s="15"/>
      <c r="AJ3506" s="15"/>
      <c r="AK3506" s="16"/>
    </row>
    <row r="3507" spans="1:37" x14ac:dyDescent="0.25">
      <c r="A3507" s="20"/>
      <c r="B3507" s="21"/>
      <c r="C3507" s="21"/>
      <c r="D3507" s="21"/>
      <c r="E3507" s="21"/>
      <c r="F3507" s="21"/>
      <c r="G3507" s="21"/>
      <c r="H3507" s="21"/>
      <c r="I3507" s="21"/>
      <c r="J3507" s="23">
        <f>ROUND(50.25,2)</f>
        <v>50.25</v>
      </c>
      <c r="K3507" s="23"/>
      <c r="L3507" s="23"/>
      <c r="M3507" s="23"/>
      <c r="N3507" s="23"/>
      <c r="O3507" s="23"/>
      <c r="P3507" s="23"/>
      <c r="Q3507" s="21"/>
      <c r="R3507" s="21"/>
      <c r="S3507" s="21"/>
      <c r="T3507" s="21"/>
      <c r="U3507" s="21"/>
      <c r="V3507" s="21"/>
      <c r="W3507" s="21"/>
      <c r="X3507" s="21"/>
      <c r="Y3507" s="21"/>
      <c r="Z3507" s="21"/>
      <c r="AA3507" s="21"/>
      <c r="AB3507" s="21"/>
      <c r="AC3507" s="21"/>
      <c r="AD3507" s="21"/>
      <c r="AE3507" s="21"/>
      <c r="AF3507" s="21"/>
      <c r="AG3507" s="21"/>
      <c r="AH3507" s="21"/>
      <c r="AI3507" s="21"/>
      <c r="AJ3507" s="21"/>
      <c r="AK3507" s="22"/>
    </row>
    <row r="3508" spans="1:37" x14ac:dyDescent="0.25">
      <c r="A3508" s="11"/>
      <c r="B3508" s="12"/>
      <c r="C3508" s="12"/>
      <c r="D3508" s="12"/>
      <c r="E3508" s="12"/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  <c r="P3508" s="12"/>
      <c r="Q3508" s="14" t="s">
        <v>32</v>
      </c>
      <c r="R3508" s="14"/>
      <c r="S3508" s="14"/>
      <c r="T3508" s="14"/>
      <c r="U3508" s="14"/>
      <c r="V3508" s="14"/>
      <c r="W3508" s="14"/>
      <c r="X3508" s="14"/>
      <c r="Y3508" s="12"/>
      <c r="Z3508" s="12"/>
      <c r="AA3508" s="12"/>
      <c r="AB3508" s="12"/>
      <c r="AC3508" s="12"/>
      <c r="AD3508" s="12"/>
      <c r="AE3508" s="12"/>
      <c r="AF3508" s="12"/>
      <c r="AG3508" s="12"/>
      <c r="AH3508" s="12"/>
      <c r="AI3508" s="12"/>
      <c r="AJ3508" s="12"/>
      <c r="AK3508" s="24"/>
    </row>
    <row r="3509" spans="1:37" x14ac:dyDescent="0.25">
      <c r="A3509" s="2"/>
      <c r="B3509" s="3"/>
      <c r="C3509" s="3"/>
      <c r="D3509" s="3"/>
      <c r="E3509" s="3"/>
      <c r="F3509" s="3"/>
      <c r="G3509" s="3"/>
      <c r="H3509" s="3"/>
      <c r="I3509" s="4"/>
      <c r="J3509" s="5"/>
      <c r="K3509" s="6"/>
      <c r="L3509" s="6"/>
      <c r="M3509" s="6"/>
      <c r="N3509" s="6"/>
      <c r="O3509" s="6"/>
      <c r="P3509" s="7"/>
      <c r="Q3509" s="2"/>
      <c r="R3509" s="3"/>
      <c r="S3509" s="3"/>
      <c r="T3509" s="3"/>
      <c r="U3509" s="3"/>
      <c r="V3509" s="3"/>
      <c r="W3509" s="3"/>
      <c r="X3509" s="4"/>
      <c r="Y3509" s="8">
        <f>ROUND(1435.32,2)</f>
        <v>1435.32</v>
      </c>
      <c r="Z3509" s="9"/>
      <c r="AA3509" s="9"/>
      <c r="AB3509" s="9"/>
      <c r="AC3509" s="9"/>
      <c r="AD3509" s="10"/>
      <c r="AE3509" s="8">
        <f>ROUND(0,2)</f>
        <v>0</v>
      </c>
      <c r="AF3509" s="9"/>
      <c r="AG3509" s="9"/>
      <c r="AH3509" s="9"/>
      <c r="AI3509" s="9"/>
      <c r="AJ3509" s="9"/>
      <c r="AK3509" s="10"/>
    </row>
    <row r="3510" spans="1:37" x14ac:dyDescent="0.25">
      <c r="A3510" s="11"/>
      <c r="B3510" s="12"/>
      <c r="C3510" s="12"/>
      <c r="D3510" s="12"/>
      <c r="E3510" s="12"/>
      <c r="F3510" s="12"/>
      <c r="G3510" s="12"/>
      <c r="H3510" s="12"/>
      <c r="I3510" s="12"/>
      <c r="J3510" s="13"/>
      <c r="K3510" s="13"/>
      <c r="L3510" s="13"/>
      <c r="M3510" s="13"/>
      <c r="N3510" s="13"/>
      <c r="O3510" s="13"/>
      <c r="P3510" s="13"/>
      <c r="Q3510" s="14"/>
      <c r="R3510" s="14"/>
      <c r="S3510" s="14"/>
      <c r="T3510" s="14"/>
      <c r="U3510" s="14"/>
      <c r="V3510" s="14"/>
      <c r="W3510" s="14"/>
      <c r="X3510" s="14"/>
      <c r="Y3510" s="15">
        <f>ROUND(1435.32,2)</f>
        <v>1435.32</v>
      </c>
      <c r="Z3510" s="15"/>
      <c r="AA3510" s="15"/>
      <c r="AB3510" s="15"/>
      <c r="AC3510" s="15"/>
      <c r="AD3510" s="15"/>
      <c r="AE3510" s="15">
        <f>ROUND(0,2)</f>
        <v>0</v>
      </c>
      <c r="AF3510" s="15"/>
      <c r="AG3510" s="15"/>
      <c r="AH3510" s="15"/>
      <c r="AI3510" s="15"/>
      <c r="AJ3510" s="15"/>
      <c r="AK3510" s="16"/>
    </row>
    <row r="3511" spans="1:37" x14ac:dyDescent="0.25">
      <c r="A3511" s="20"/>
      <c r="B3511" s="21"/>
      <c r="C3511" s="21"/>
      <c r="D3511" s="21"/>
      <c r="E3511" s="21"/>
      <c r="F3511" s="21"/>
      <c r="G3511" s="21"/>
      <c r="H3511" s="21"/>
      <c r="I3511" s="21"/>
      <c r="J3511" s="23">
        <f>ROUND(51,2)</f>
        <v>51</v>
      </c>
      <c r="K3511" s="23"/>
      <c r="L3511" s="23"/>
      <c r="M3511" s="23"/>
      <c r="N3511" s="23"/>
      <c r="O3511" s="23"/>
      <c r="P3511" s="23"/>
      <c r="Q3511" s="21"/>
      <c r="R3511" s="21"/>
      <c r="S3511" s="21"/>
      <c r="T3511" s="21"/>
      <c r="U3511" s="21"/>
      <c r="V3511" s="21"/>
      <c r="W3511" s="21"/>
      <c r="X3511" s="21"/>
      <c r="Y3511" s="21"/>
      <c r="Z3511" s="21"/>
      <c r="AA3511" s="21"/>
      <c r="AB3511" s="21"/>
      <c r="AC3511" s="21"/>
      <c r="AD3511" s="21"/>
      <c r="AE3511" s="21"/>
      <c r="AF3511" s="21"/>
      <c r="AG3511" s="21"/>
      <c r="AH3511" s="21"/>
      <c r="AI3511" s="21"/>
      <c r="AJ3511" s="21"/>
      <c r="AK3511" s="22"/>
    </row>
    <row r="3512" spans="1:37" x14ac:dyDescent="0.25">
      <c r="A3512" s="11"/>
      <c r="B3512" s="12"/>
      <c r="C3512" s="12"/>
      <c r="D3512" s="12"/>
      <c r="E3512" s="12"/>
      <c r="F3512" s="12"/>
      <c r="G3512" s="12"/>
      <c r="H3512" s="12"/>
      <c r="I3512" s="12"/>
      <c r="J3512" s="12"/>
      <c r="K3512" s="12"/>
      <c r="L3512" s="12"/>
      <c r="M3512" s="12"/>
      <c r="N3512" s="12"/>
      <c r="O3512" s="12"/>
      <c r="P3512" s="12"/>
      <c r="Q3512" s="14" t="s">
        <v>74</v>
      </c>
      <c r="R3512" s="14"/>
      <c r="S3512" s="14"/>
      <c r="T3512" s="14"/>
      <c r="U3512" s="14"/>
      <c r="V3512" s="14"/>
      <c r="W3512" s="14"/>
      <c r="X3512" s="14"/>
      <c r="Y3512" s="12"/>
      <c r="Z3512" s="12"/>
      <c r="AA3512" s="12"/>
      <c r="AB3512" s="12"/>
      <c r="AC3512" s="12"/>
      <c r="AD3512" s="12"/>
      <c r="AE3512" s="12"/>
      <c r="AF3512" s="12"/>
      <c r="AG3512" s="12"/>
      <c r="AH3512" s="12"/>
      <c r="AI3512" s="12"/>
      <c r="AJ3512" s="12"/>
      <c r="AK3512" s="24"/>
    </row>
    <row r="3513" spans="1:37" x14ac:dyDescent="0.25">
      <c r="A3513" s="2"/>
      <c r="B3513" s="3"/>
      <c r="C3513" s="3"/>
      <c r="D3513" s="3"/>
      <c r="E3513" s="3"/>
      <c r="F3513" s="3"/>
      <c r="G3513" s="3"/>
      <c r="H3513" s="3"/>
      <c r="I3513" s="4"/>
      <c r="J3513" s="5"/>
      <c r="K3513" s="6"/>
      <c r="L3513" s="6"/>
      <c r="M3513" s="6"/>
      <c r="N3513" s="6"/>
      <c r="O3513" s="6"/>
      <c r="P3513" s="7"/>
      <c r="Q3513" s="2"/>
      <c r="R3513" s="3"/>
      <c r="S3513" s="3"/>
      <c r="T3513" s="3"/>
      <c r="U3513" s="3"/>
      <c r="V3513" s="3"/>
      <c r="W3513" s="3"/>
      <c r="X3513" s="4"/>
      <c r="Y3513" s="8">
        <f>ROUND(1424.365,2)</f>
        <v>1424.37</v>
      </c>
      <c r="Z3513" s="9"/>
      <c r="AA3513" s="9"/>
      <c r="AB3513" s="9"/>
      <c r="AC3513" s="9"/>
      <c r="AD3513" s="10"/>
      <c r="AE3513" s="8">
        <f>ROUND(0,2)</f>
        <v>0</v>
      </c>
      <c r="AF3513" s="9"/>
      <c r="AG3513" s="9"/>
      <c r="AH3513" s="9"/>
      <c r="AI3513" s="9"/>
      <c r="AJ3513" s="9"/>
      <c r="AK3513" s="10"/>
    </row>
    <row r="3514" spans="1:37" x14ac:dyDescent="0.25">
      <c r="A3514" s="11"/>
      <c r="B3514" s="12"/>
      <c r="C3514" s="12"/>
      <c r="D3514" s="12"/>
      <c r="E3514" s="12"/>
      <c r="F3514" s="12"/>
      <c r="G3514" s="12"/>
      <c r="H3514" s="12"/>
      <c r="I3514" s="12"/>
      <c r="J3514" s="13"/>
      <c r="K3514" s="13"/>
      <c r="L3514" s="13"/>
      <c r="M3514" s="13"/>
      <c r="N3514" s="13"/>
      <c r="O3514" s="13"/>
      <c r="P3514" s="13"/>
      <c r="Q3514" s="14"/>
      <c r="R3514" s="14"/>
      <c r="S3514" s="14"/>
      <c r="T3514" s="14"/>
      <c r="U3514" s="14"/>
      <c r="V3514" s="14"/>
      <c r="W3514" s="14"/>
      <c r="X3514" s="14"/>
      <c r="Y3514" s="15">
        <f>ROUND(1424.365,2)</f>
        <v>1424.37</v>
      </c>
      <c r="Z3514" s="15"/>
      <c r="AA3514" s="15"/>
      <c r="AB3514" s="15"/>
      <c r="AC3514" s="15"/>
      <c r="AD3514" s="15"/>
      <c r="AE3514" s="15">
        <f>ROUND(0,2)</f>
        <v>0</v>
      </c>
      <c r="AF3514" s="15"/>
      <c r="AG3514" s="15"/>
      <c r="AH3514" s="15"/>
      <c r="AI3514" s="15"/>
      <c r="AJ3514" s="15"/>
      <c r="AK3514" s="16"/>
    </row>
    <row r="3515" spans="1:37" x14ac:dyDescent="0.25">
      <c r="A3515" s="11"/>
      <c r="B3515" s="12"/>
      <c r="C3515" s="12"/>
      <c r="D3515" s="12"/>
      <c r="E3515" s="12"/>
      <c r="F3515" s="12"/>
      <c r="G3515" s="12"/>
      <c r="H3515" s="12"/>
      <c r="I3515" s="12"/>
      <c r="J3515" s="12"/>
      <c r="K3515" s="12"/>
      <c r="L3515" s="12"/>
      <c r="M3515" s="12"/>
      <c r="N3515" s="12"/>
      <c r="O3515" s="12"/>
      <c r="P3515" s="12"/>
      <c r="Q3515" s="14" t="s">
        <v>79</v>
      </c>
      <c r="R3515" s="14"/>
      <c r="S3515" s="14"/>
      <c r="T3515" s="14"/>
      <c r="U3515" s="14"/>
      <c r="V3515" s="14"/>
      <c r="W3515" s="14"/>
      <c r="X3515" s="14"/>
      <c r="Y3515" s="12"/>
      <c r="Z3515" s="12"/>
      <c r="AA3515" s="12"/>
      <c r="AB3515" s="12"/>
      <c r="AC3515" s="12"/>
      <c r="AD3515" s="12"/>
      <c r="AE3515" s="12"/>
      <c r="AF3515" s="12"/>
      <c r="AG3515" s="12"/>
      <c r="AH3515" s="12"/>
      <c r="AI3515" s="12"/>
      <c r="AJ3515" s="12"/>
      <c r="AK3515" s="24"/>
    </row>
    <row r="3516" spans="1:37" x14ac:dyDescent="0.25">
      <c r="A3516" s="2"/>
      <c r="B3516" s="3"/>
      <c r="C3516" s="3"/>
      <c r="D3516" s="3"/>
      <c r="E3516" s="3"/>
      <c r="F3516" s="3"/>
      <c r="G3516" s="3"/>
      <c r="H3516" s="3"/>
      <c r="I3516" s="4"/>
      <c r="J3516" s="5"/>
      <c r="K3516" s="6"/>
      <c r="L3516" s="6"/>
      <c r="M3516" s="6"/>
      <c r="N3516" s="6"/>
      <c r="O3516" s="6"/>
      <c r="P3516" s="7"/>
      <c r="Q3516" s="2"/>
      <c r="R3516" s="3"/>
      <c r="S3516" s="3"/>
      <c r="T3516" s="3"/>
      <c r="U3516" s="3"/>
      <c r="V3516" s="3"/>
      <c r="W3516" s="3"/>
      <c r="X3516" s="4"/>
      <c r="Y3516" s="8">
        <f>ROUND(1384.25,2)</f>
        <v>1384.25</v>
      </c>
      <c r="Z3516" s="9"/>
      <c r="AA3516" s="9"/>
      <c r="AB3516" s="9"/>
      <c r="AC3516" s="9"/>
      <c r="AD3516" s="10"/>
      <c r="AE3516" s="8">
        <f>ROUND(0,2)</f>
        <v>0</v>
      </c>
      <c r="AF3516" s="9"/>
      <c r="AG3516" s="9"/>
      <c r="AH3516" s="9"/>
      <c r="AI3516" s="9"/>
      <c r="AJ3516" s="9"/>
      <c r="AK3516" s="10"/>
    </row>
    <row r="3517" spans="1:37" x14ac:dyDescent="0.25">
      <c r="A3517" s="11"/>
      <c r="B3517" s="12"/>
      <c r="C3517" s="12"/>
      <c r="D3517" s="12"/>
      <c r="E3517" s="12"/>
      <c r="F3517" s="12"/>
      <c r="G3517" s="12"/>
      <c r="H3517" s="12"/>
      <c r="I3517" s="12"/>
      <c r="J3517" s="13"/>
      <c r="K3517" s="13"/>
      <c r="L3517" s="13"/>
      <c r="M3517" s="13"/>
      <c r="N3517" s="13"/>
      <c r="O3517" s="13"/>
      <c r="P3517" s="13"/>
      <c r="Q3517" s="14"/>
      <c r="R3517" s="14"/>
      <c r="S3517" s="14"/>
      <c r="T3517" s="14"/>
      <c r="U3517" s="14"/>
      <c r="V3517" s="14"/>
      <c r="W3517" s="14"/>
      <c r="X3517" s="14"/>
      <c r="Y3517" s="15">
        <f>ROUND(1384.25,2)</f>
        <v>1384.25</v>
      </c>
      <c r="Z3517" s="15"/>
      <c r="AA3517" s="15"/>
      <c r="AB3517" s="15"/>
      <c r="AC3517" s="15"/>
      <c r="AD3517" s="15"/>
      <c r="AE3517" s="15">
        <f>ROUND(0,2)</f>
        <v>0</v>
      </c>
      <c r="AF3517" s="15"/>
      <c r="AG3517" s="15"/>
      <c r="AH3517" s="15"/>
      <c r="AI3517" s="15"/>
      <c r="AJ3517" s="15"/>
      <c r="AK3517" s="16"/>
    </row>
    <row r="3518" spans="1:37" x14ac:dyDescent="0.25">
      <c r="A3518" s="20"/>
      <c r="B3518" s="21"/>
      <c r="C3518" s="21"/>
      <c r="D3518" s="21"/>
      <c r="E3518" s="21"/>
      <c r="F3518" s="21"/>
      <c r="G3518" s="21"/>
      <c r="H3518" s="21"/>
      <c r="I3518" s="21"/>
      <c r="J3518" s="23">
        <f>ROUND(51.25,2)</f>
        <v>51.25</v>
      </c>
      <c r="K3518" s="23"/>
      <c r="L3518" s="23"/>
      <c r="M3518" s="23"/>
      <c r="N3518" s="23"/>
      <c r="O3518" s="23"/>
      <c r="P3518" s="23"/>
      <c r="Q3518" s="21"/>
      <c r="R3518" s="21"/>
      <c r="S3518" s="21"/>
      <c r="T3518" s="21"/>
      <c r="U3518" s="21"/>
      <c r="V3518" s="21"/>
      <c r="W3518" s="21"/>
      <c r="X3518" s="21"/>
      <c r="Y3518" s="21"/>
      <c r="Z3518" s="21"/>
      <c r="AA3518" s="21"/>
      <c r="AB3518" s="21"/>
      <c r="AC3518" s="21"/>
      <c r="AD3518" s="21"/>
      <c r="AE3518" s="21"/>
      <c r="AF3518" s="21"/>
      <c r="AG3518" s="21"/>
      <c r="AH3518" s="21"/>
      <c r="AI3518" s="21"/>
      <c r="AJ3518" s="21"/>
      <c r="AK3518" s="22"/>
    </row>
    <row r="3519" spans="1:37" x14ac:dyDescent="0.25">
      <c r="A3519" s="11"/>
      <c r="B3519" s="12"/>
      <c r="C3519" s="12"/>
      <c r="D3519" s="12"/>
      <c r="E3519" s="12"/>
      <c r="F3519" s="12"/>
      <c r="G3519" s="12"/>
      <c r="H3519" s="12"/>
      <c r="I3519" s="12"/>
      <c r="J3519" s="12"/>
      <c r="K3519" s="12"/>
      <c r="L3519" s="12"/>
      <c r="M3519" s="12"/>
      <c r="N3519" s="12"/>
      <c r="O3519" s="12"/>
      <c r="P3519" s="12"/>
      <c r="Q3519" s="14" t="s">
        <v>64</v>
      </c>
      <c r="R3519" s="14"/>
      <c r="S3519" s="14"/>
      <c r="T3519" s="14"/>
      <c r="U3519" s="14"/>
      <c r="V3519" s="14"/>
      <c r="W3519" s="14"/>
      <c r="X3519" s="14"/>
      <c r="Y3519" s="12"/>
      <c r="Z3519" s="12"/>
      <c r="AA3519" s="12"/>
      <c r="AB3519" s="12"/>
      <c r="AC3519" s="12"/>
      <c r="AD3519" s="12"/>
      <c r="AE3519" s="12"/>
      <c r="AF3519" s="12"/>
      <c r="AG3519" s="12"/>
      <c r="AH3519" s="12"/>
      <c r="AI3519" s="12"/>
      <c r="AJ3519" s="12"/>
      <c r="AK3519" s="24"/>
    </row>
    <row r="3520" spans="1:37" x14ac:dyDescent="0.25">
      <c r="A3520" s="2"/>
      <c r="B3520" s="3"/>
      <c r="C3520" s="3"/>
      <c r="D3520" s="3"/>
      <c r="E3520" s="3"/>
      <c r="F3520" s="3"/>
      <c r="G3520" s="3"/>
      <c r="H3520" s="3"/>
      <c r="I3520" s="4"/>
      <c r="J3520" s="5"/>
      <c r="K3520" s="6"/>
      <c r="L3520" s="6"/>
      <c r="M3520" s="6"/>
      <c r="N3520" s="6"/>
      <c r="O3520" s="6"/>
      <c r="P3520" s="7"/>
      <c r="Q3520" s="2"/>
      <c r="R3520" s="3"/>
      <c r="S3520" s="3"/>
      <c r="T3520" s="3"/>
      <c r="U3520" s="3"/>
      <c r="V3520" s="3"/>
      <c r="W3520" s="3"/>
      <c r="X3520" s="4"/>
      <c r="Y3520" s="8">
        <f>ROUND(1353.05625,2)</f>
        <v>1353.06</v>
      </c>
      <c r="Z3520" s="9"/>
      <c r="AA3520" s="9"/>
      <c r="AB3520" s="9"/>
      <c r="AC3520" s="9"/>
      <c r="AD3520" s="10"/>
      <c r="AE3520" s="8">
        <f>ROUND(0,2)</f>
        <v>0</v>
      </c>
      <c r="AF3520" s="9"/>
      <c r="AG3520" s="9"/>
      <c r="AH3520" s="9"/>
      <c r="AI3520" s="9"/>
      <c r="AJ3520" s="9"/>
      <c r="AK3520" s="10"/>
    </row>
    <row r="3521" spans="1:37" x14ac:dyDescent="0.25">
      <c r="A3521" s="11"/>
      <c r="B3521" s="12"/>
      <c r="C3521" s="12"/>
      <c r="D3521" s="12"/>
      <c r="E3521" s="12"/>
      <c r="F3521" s="12"/>
      <c r="G3521" s="12"/>
      <c r="H3521" s="12"/>
      <c r="I3521" s="12"/>
      <c r="J3521" s="13"/>
      <c r="K3521" s="13"/>
      <c r="L3521" s="13"/>
      <c r="M3521" s="13"/>
      <c r="N3521" s="13"/>
      <c r="O3521" s="13"/>
      <c r="P3521" s="13"/>
      <c r="Q3521" s="14"/>
      <c r="R3521" s="14"/>
      <c r="S3521" s="14"/>
      <c r="T3521" s="14"/>
      <c r="U3521" s="14"/>
      <c r="V3521" s="14"/>
      <c r="W3521" s="14"/>
      <c r="X3521" s="14"/>
      <c r="Y3521" s="15">
        <f>ROUND(1353.05625,2)</f>
        <v>1353.06</v>
      </c>
      <c r="Z3521" s="15"/>
      <c r="AA3521" s="15"/>
      <c r="AB3521" s="15"/>
      <c r="AC3521" s="15"/>
      <c r="AD3521" s="15"/>
      <c r="AE3521" s="15">
        <f>ROUND(0,2)</f>
        <v>0</v>
      </c>
      <c r="AF3521" s="15"/>
      <c r="AG3521" s="15"/>
      <c r="AH3521" s="15"/>
      <c r="AI3521" s="15"/>
      <c r="AJ3521" s="15"/>
      <c r="AK3521" s="16"/>
    </row>
    <row r="3522" spans="1:37" x14ac:dyDescent="0.25">
      <c r="A3522" s="20"/>
      <c r="B3522" s="21"/>
      <c r="C3522" s="21"/>
      <c r="D3522" s="21"/>
      <c r="E3522" s="21"/>
      <c r="F3522" s="21"/>
      <c r="G3522" s="21"/>
      <c r="H3522" s="21"/>
      <c r="I3522" s="21"/>
      <c r="J3522" s="23">
        <f>ROUND(52,2)</f>
        <v>52</v>
      </c>
      <c r="K3522" s="23"/>
      <c r="L3522" s="23"/>
      <c r="M3522" s="23"/>
      <c r="N3522" s="23"/>
      <c r="O3522" s="23"/>
      <c r="P3522" s="23"/>
      <c r="Q3522" s="21"/>
      <c r="R3522" s="21"/>
      <c r="S3522" s="21"/>
      <c r="T3522" s="21"/>
      <c r="U3522" s="21"/>
      <c r="V3522" s="21"/>
      <c r="W3522" s="21"/>
      <c r="X3522" s="21"/>
      <c r="Y3522" s="21"/>
      <c r="Z3522" s="21"/>
      <c r="AA3522" s="21"/>
      <c r="AB3522" s="21"/>
      <c r="AC3522" s="21"/>
      <c r="AD3522" s="21"/>
      <c r="AE3522" s="21"/>
      <c r="AF3522" s="21"/>
      <c r="AG3522" s="21"/>
      <c r="AH3522" s="21"/>
      <c r="AI3522" s="21"/>
      <c r="AJ3522" s="21"/>
      <c r="AK3522" s="22"/>
    </row>
    <row r="3523" spans="1:37" x14ac:dyDescent="0.25">
      <c r="A3523" s="11"/>
      <c r="B3523" s="12"/>
      <c r="C3523" s="12"/>
      <c r="D3523" s="12"/>
      <c r="E3523" s="12"/>
      <c r="F3523" s="12"/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  <c r="Q3523" s="14" t="s">
        <v>12</v>
      </c>
      <c r="R3523" s="14"/>
      <c r="S3523" s="14"/>
      <c r="T3523" s="14"/>
      <c r="U3523" s="14"/>
      <c r="V3523" s="14"/>
      <c r="W3523" s="14"/>
      <c r="X3523" s="14"/>
      <c r="Y3523" s="12"/>
      <c r="Z3523" s="12"/>
      <c r="AA3523" s="12"/>
      <c r="AB3523" s="12"/>
      <c r="AC3523" s="12"/>
      <c r="AD3523" s="12"/>
      <c r="AE3523" s="12"/>
      <c r="AF3523" s="12"/>
      <c r="AG3523" s="12"/>
      <c r="AH3523" s="12"/>
      <c r="AI3523" s="12"/>
      <c r="AJ3523" s="12"/>
      <c r="AK3523" s="24"/>
    </row>
    <row r="3524" spans="1:37" x14ac:dyDescent="0.25">
      <c r="A3524" s="2"/>
      <c r="B3524" s="3"/>
      <c r="C3524" s="3"/>
      <c r="D3524" s="3"/>
      <c r="E3524" s="3"/>
      <c r="F3524" s="3"/>
      <c r="G3524" s="3"/>
      <c r="H3524" s="3"/>
      <c r="I3524" s="4"/>
      <c r="J3524" s="5"/>
      <c r="K3524" s="6"/>
      <c r="L3524" s="6"/>
      <c r="M3524" s="6"/>
      <c r="N3524" s="6"/>
      <c r="O3524" s="6"/>
      <c r="P3524" s="7"/>
      <c r="Q3524" s="2"/>
      <c r="R3524" s="3"/>
      <c r="S3524" s="3"/>
      <c r="T3524" s="3"/>
      <c r="U3524" s="3"/>
      <c r="V3524" s="3"/>
      <c r="W3524" s="3"/>
      <c r="X3524" s="4"/>
      <c r="Y3524" s="8">
        <f>ROUND(1390.84,2)</f>
        <v>1390.84</v>
      </c>
      <c r="Z3524" s="9"/>
      <c r="AA3524" s="9"/>
      <c r="AB3524" s="9"/>
      <c r="AC3524" s="9"/>
      <c r="AD3524" s="10"/>
      <c r="AE3524" s="8">
        <f>ROUND(0,2)</f>
        <v>0</v>
      </c>
      <c r="AF3524" s="9"/>
      <c r="AG3524" s="9"/>
      <c r="AH3524" s="9"/>
      <c r="AI3524" s="9"/>
      <c r="AJ3524" s="9"/>
      <c r="AK3524" s="10"/>
    </row>
    <row r="3525" spans="1:37" x14ac:dyDescent="0.25">
      <c r="A3525" s="11"/>
      <c r="B3525" s="12"/>
      <c r="C3525" s="12"/>
      <c r="D3525" s="12"/>
      <c r="E3525" s="12"/>
      <c r="F3525" s="12"/>
      <c r="G3525" s="12"/>
      <c r="H3525" s="12"/>
      <c r="I3525" s="12"/>
      <c r="J3525" s="13"/>
      <c r="K3525" s="13"/>
      <c r="L3525" s="13"/>
      <c r="M3525" s="13"/>
      <c r="N3525" s="13"/>
      <c r="O3525" s="13"/>
      <c r="P3525" s="13"/>
      <c r="Q3525" s="14"/>
      <c r="R3525" s="14"/>
      <c r="S3525" s="14"/>
      <c r="T3525" s="14"/>
      <c r="U3525" s="14"/>
      <c r="V3525" s="14"/>
      <c r="W3525" s="14"/>
      <c r="X3525" s="14"/>
      <c r="Y3525" s="15">
        <f>ROUND(1390.84,2)</f>
        <v>1390.84</v>
      </c>
      <c r="Z3525" s="15"/>
      <c r="AA3525" s="15"/>
      <c r="AB3525" s="15"/>
      <c r="AC3525" s="15"/>
      <c r="AD3525" s="15"/>
      <c r="AE3525" s="15">
        <f>ROUND(0,2)</f>
        <v>0</v>
      </c>
      <c r="AF3525" s="15"/>
      <c r="AG3525" s="15"/>
      <c r="AH3525" s="15"/>
      <c r="AI3525" s="15"/>
      <c r="AJ3525" s="15"/>
      <c r="AK3525" s="16"/>
    </row>
    <row r="3526" spans="1:37" x14ac:dyDescent="0.25">
      <c r="A3526" s="11"/>
      <c r="B3526" s="12"/>
      <c r="C3526" s="12"/>
      <c r="D3526" s="12"/>
      <c r="E3526" s="12"/>
      <c r="F3526" s="12"/>
      <c r="G3526" s="12"/>
      <c r="H3526" s="12"/>
      <c r="I3526" s="12"/>
      <c r="J3526" s="12"/>
      <c r="K3526" s="12"/>
      <c r="L3526" s="12"/>
      <c r="M3526" s="12"/>
      <c r="N3526" s="12"/>
      <c r="O3526" s="12"/>
      <c r="P3526" s="12"/>
      <c r="Q3526" s="14" t="s">
        <v>30</v>
      </c>
      <c r="R3526" s="14"/>
      <c r="S3526" s="14"/>
      <c r="T3526" s="14"/>
      <c r="U3526" s="14"/>
      <c r="V3526" s="14"/>
      <c r="W3526" s="14"/>
      <c r="X3526" s="14"/>
      <c r="Y3526" s="12"/>
      <c r="Z3526" s="12"/>
      <c r="AA3526" s="12"/>
      <c r="AB3526" s="12"/>
      <c r="AC3526" s="12"/>
      <c r="AD3526" s="12"/>
      <c r="AE3526" s="12"/>
      <c r="AF3526" s="12"/>
      <c r="AG3526" s="12"/>
      <c r="AH3526" s="12"/>
      <c r="AI3526" s="12"/>
      <c r="AJ3526" s="12"/>
      <c r="AK3526" s="24"/>
    </row>
    <row r="3527" spans="1:37" x14ac:dyDescent="0.25">
      <c r="A3527" s="2"/>
      <c r="B3527" s="3"/>
      <c r="C3527" s="3"/>
      <c r="D3527" s="3"/>
      <c r="E3527" s="3"/>
      <c r="F3527" s="3"/>
      <c r="G3527" s="3"/>
      <c r="H3527" s="3"/>
      <c r="I3527" s="4"/>
      <c r="J3527" s="5"/>
      <c r="K3527" s="6"/>
      <c r="L3527" s="6"/>
      <c r="M3527" s="6"/>
      <c r="N3527" s="6"/>
      <c r="O3527" s="6"/>
      <c r="P3527" s="7"/>
      <c r="Q3527" s="2"/>
      <c r="R3527" s="3"/>
      <c r="S3527" s="3"/>
      <c r="T3527" s="3"/>
      <c r="U3527" s="3"/>
      <c r="V3527" s="3"/>
      <c r="W3527" s="3"/>
      <c r="X3527" s="4"/>
      <c r="Y3527" s="8">
        <f>ROUND(1390.84,2)</f>
        <v>1390.84</v>
      </c>
      <c r="Z3527" s="9"/>
      <c r="AA3527" s="9"/>
      <c r="AB3527" s="9"/>
      <c r="AC3527" s="9"/>
      <c r="AD3527" s="10"/>
      <c r="AE3527" s="8">
        <f>ROUND(0,2)</f>
        <v>0</v>
      </c>
      <c r="AF3527" s="9"/>
      <c r="AG3527" s="9"/>
      <c r="AH3527" s="9"/>
      <c r="AI3527" s="9"/>
      <c r="AJ3527" s="9"/>
      <c r="AK3527" s="10"/>
    </row>
    <row r="3528" spans="1:37" x14ac:dyDescent="0.25">
      <c r="A3528" s="11"/>
      <c r="B3528" s="12"/>
      <c r="C3528" s="12"/>
      <c r="D3528" s="12"/>
      <c r="E3528" s="12"/>
      <c r="F3528" s="12"/>
      <c r="G3528" s="12"/>
      <c r="H3528" s="12"/>
      <c r="I3528" s="12"/>
      <c r="J3528" s="13"/>
      <c r="K3528" s="13"/>
      <c r="L3528" s="13"/>
      <c r="M3528" s="13"/>
      <c r="N3528" s="13"/>
      <c r="O3528" s="13"/>
      <c r="P3528" s="13"/>
      <c r="Q3528" s="14"/>
      <c r="R3528" s="14"/>
      <c r="S3528" s="14"/>
      <c r="T3528" s="14"/>
      <c r="U3528" s="14"/>
      <c r="V3528" s="14"/>
      <c r="W3528" s="14"/>
      <c r="X3528" s="14"/>
      <c r="Y3528" s="15">
        <f>ROUND(1390.84,2)</f>
        <v>1390.84</v>
      </c>
      <c r="Z3528" s="15"/>
      <c r="AA3528" s="15"/>
      <c r="AB3528" s="15"/>
      <c r="AC3528" s="15"/>
      <c r="AD3528" s="15"/>
      <c r="AE3528" s="15">
        <f>ROUND(0,2)</f>
        <v>0</v>
      </c>
      <c r="AF3528" s="15"/>
      <c r="AG3528" s="15"/>
      <c r="AH3528" s="15"/>
      <c r="AI3528" s="15"/>
      <c r="AJ3528" s="15"/>
      <c r="AK3528" s="16"/>
    </row>
    <row r="3529" spans="1:37" x14ac:dyDescent="0.25">
      <c r="A3529" s="11"/>
      <c r="B3529" s="12"/>
      <c r="C3529" s="12"/>
      <c r="D3529" s="12"/>
      <c r="E3529" s="12"/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4" t="s">
        <v>37</v>
      </c>
      <c r="R3529" s="14"/>
      <c r="S3529" s="14"/>
      <c r="T3529" s="14"/>
      <c r="U3529" s="14"/>
      <c r="V3529" s="14"/>
      <c r="W3529" s="14"/>
      <c r="X3529" s="14"/>
      <c r="Y3529" s="12"/>
      <c r="Z3529" s="12"/>
      <c r="AA3529" s="12"/>
      <c r="AB3529" s="12"/>
      <c r="AC3529" s="12"/>
      <c r="AD3529" s="12"/>
      <c r="AE3529" s="12"/>
      <c r="AF3529" s="12"/>
      <c r="AG3529" s="12"/>
      <c r="AH3529" s="12"/>
      <c r="AI3529" s="12"/>
      <c r="AJ3529" s="12"/>
      <c r="AK3529" s="24"/>
    </row>
    <row r="3530" spans="1:37" x14ac:dyDescent="0.25">
      <c r="A3530" s="2"/>
      <c r="B3530" s="3"/>
      <c r="C3530" s="3"/>
      <c r="D3530" s="3"/>
      <c r="E3530" s="3"/>
      <c r="F3530" s="3"/>
      <c r="G3530" s="3"/>
      <c r="H3530" s="3"/>
      <c r="I3530" s="4"/>
      <c r="J3530" s="5"/>
      <c r="K3530" s="6"/>
      <c r="L3530" s="6"/>
      <c r="M3530" s="6"/>
      <c r="N3530" s="6"/>
      <c r="O3530" s="6"/>
      <c r="P3530" s="7"/>
      <c r="Q3530" s="2"/>
      <c r="R3530" s="3"/>
      <c r="S3530" s="3"/>
      <c r="T3530" s="3"/>
      <c r="U3530" s="3"/>
      <c r="V3530" s="3"/>
      <c r="W3530" s="3"/>
      <c r="X3530" s="4"/>
      <c r="Y3530" s="8">
        <f>ROUND(1379.82,2)</f>
        <v>1379.82</v>
      </c>
      <c r="Z3530" s="9"/>
      <c r="AA3530" s="9"/>
      <c r="AB3530" s="9"/>
      <c r="AC3530" s="9"/>
      <c r="AD3530" s="10"/>
      <c r="AE3530" s="8">
        <f>ROUND(0,2)</f>
        <v>0</v>
      </c>
      <c r="AF3530" s="9"/>
      <c r="AG3530" s="9"/>
      <c r="AH3530" s="9"/>
      <c r="AI3530" s="9"/>
      <c r="AJ3530" s="9"/>
      <c r="AK3530" s="10"/>
    </row>
    <row r="3531" spans="1:37" x14ac:dyDescent="0.25">
      <c r="A3531" s="11"/>
      <c r="B3531" s="12"/>
      <c r="C3531" s="12"/>
      <c r="D3531" s="12"/>
      <c r="E3531" s="12"/>
      <c r="F3531" s="12"/>
      <c r="G3531" s="12"/>
      <c r="H3531" s="12"/>
      <c r="I3531" s="12"/>
      <c r="J3531" s="13"/>
      <c r="K3531" s="13"/>
      <c r="L3531" s="13"/>
      <c r="M3531" s="13"/>
      <c r="N3531" s="13"/>
      <c r="O3531" s="13"/>
      <c r="P3531" s="13"/>
      <c r="Q3531" s="14"/>
      <c r="R3531" s="14"/>
      <c r="S3531" s="14"/>
      <c r="T3531" s="14"/>
      <c r="U3531" s="14"/>
      <c r="V3531" s="14"/>
      <c r="W3531" s="14"/>
      <c r="X3531" s="14"/>
      <c r="Y3531" s="15">
        <f>ROUND(1379.82,2)</f>
        <v>1379.82</v>
      </c>
      <c r="Z3531" s="15"/>
      <c r="AA3531" s="15"/>
      <c r="AB3531" s="15"/>
      <c r="AC3531" s="15"/>
      <c r="AD3531" s="15"/>
      <c r="AE3531" s="15">
        <f>ROUND(0,2)</f>
        <v>0</v>
      </c>
      <c r="AF3531" s="15"/>
      <c r="AG3531" s="15"/>
      <c r="AH3531" s="15"/>
      <c r="AI3531" s="15"/>
      <c r="AJ3531" s="15"/>
      <c r="AK3531" s="16"/>
    </row>
    <row r="3532" spans="1:37" x14ac:dyDescent="0.25">
      <c r="A3532" s="11"/>
      <c r="B3532" s="12"/>
      <c r="C3532" s="12"/>
      <c r="D3532" s="12"/>
      <c r="E3532" s="12"/>
      <c r="F3532" s="12"/>
      <c r="G3532" s="12"/>
      <c r="H3532" s="12"/>
      <c r="I3532" s="12"/>
      <c r="J3532" s="12"/>
      <c r="K3532" s="12"/>
      <c r="L3532" s="12"/>
      <c r="M3532" s="12"/>
      <c r="N3532" s="12"/>
      <c r="O3532" s="12"/>
      <c r="P3532" s="12"/>
      <c r="Q3532" s="14" t="s">
        <v>38</v>
      </c>
      <c r="R3532" s="14"/>
      <c r="S3532" s="14"/>
      <c r="T3532" s="14"/>
      <c r="U3532" s="14"/>
      <c r="V3532" s="14"/>
      <c r="W3532" s="14"/>
      <c r="X3532" s="14"/>
      <c r="Y3532" s="12"/>
      <c r="Z3532" s="12"/>
      <c r="AA3532" s="12"/>
      <c r="AB3532" s="12"/>
      <c r="AC3532" s="12"/>
      <c r="AD3532" s="12"/>
      <c r="AE3532" s="12"/>
      <c r="AF3532" s="12"/>
      <c r="AG3532" s="12"/>
      <c r="AH3532" s="12"/>
      <c r="AI3532" s="12"/>
      <c r="AJ3532" s="12"/>
      <c r="AK3532" s="24"/>
    </row>
    <row r="3533" spans="1:37" x14ac:dyDescent="0.25">
      <c r="A3533" s="2"/>
      <c r="B3533" s="3"/>
      <c r="C3533" s="3"/>
      <c r="D3533" s="3"/>
      <c r="E3533" s="3"/>
      <c r="F3533" s="3"/>
      <c r="G3533" s="3"/>
      <c r="H3533" s="3"/>
      <c r="I3533" s="4"/>
      <c r="J3533" s="5"/>
      <c r="K3533" s="6"/>
      <c r="L3533" s="6"/>
      <c r="M3533" s="6"/>
      <c r="N3533" s="6"/>
      <c r="O3533" s="6"/>
      <c r="P3533" s="7"/>
      <c r="Q3533" s="2"/>
      <c r="R3533" s="3"/>
      <c r="S3533" s="3"/>
      <c r="T3533" s="3"/>
      <c r="U3533" s="3"/>
      <c r="V3533" s="3"/>
      <c r="W3533" s="3"/>
      <c r="X3533" s="4"/>
      <c r="Y3533" s="8">
        <f>ROUND(1421,2)</f>
        <v>1421</v>
      </c>
      <c r="Z3533" s="9"/>
      <c r="AA3533" s="9"/>
      <c r="AB3533" s="9"/>
      <c r="AC3533" s="9"/>
      <c r="AD3533" s="10"/>
      <c r="AE3533" s="8">
        <f>ROUND(0,2)</f>
        <v>0</v>
      </c>
      <c r="AF3533" s="9"/>
      <c r="AG3533" s="9"/>
      <c r="AH3533" s="9"/>
      <c r="AI3533" s="9"/>
      <c r="AJ3533" s="9"/>
      <c r="AK3533" s="10"/>
    </row>
    <row r="3534" spans="1:37" x14ac:dyDescent="0.25">
      <c r="A3534" s="11"/>
      <c r="B3534" s="12"/>
      <c r="C3534" s="12"/>
      <c r="D3534" s="12"/>
      <c r="E3534" s="12"/>
      <c r="F3534" s="12"/>
      <c r="G3534" s="12"/>
      <c r="H3534" s="12"/>
      <c r="I3534" s="12"/>
      <c r="J3534" s="13"/>
      <c r="K3534" s="13"/>
      <c r="L3534" s="13"/>
      <c r="M3534" s="13"/>
      <c r="N3534" s="13"/>
      <c r="O3534" s="13"/>
      <c r="P3534" s="13"/>
      <c r="Q3534" s="14"/>
      <c r="R3534" s="14"/>
      <c r="S3534" s="14"/>
      <c r="T3534" s="14"/>
      <c r="U3534" s="14"/>
      <c r="V3534" s="14"/>
      <c r="W3534" s="14"/>
      <c r="X3534" s="14"/>
      <c r="Y3534" s="15">
        <f>ROUND(1421,2)</f>
        <v>1421</v>
      </c>
      <c r="Z3534" s="15"/>
      <c r="AA3534" s="15"/>
      <c r="AB3534" s="15"/>
      <c r="AC3534" s="15"/>
      <c r="AD3534" s="15"/>
      <c r="AE3534" s="15">
        <f>ROUND(0,2)</f>
        <v>0</v>
      </c>
      <c r="AF3534" s="15"/>
      <c r="AG3534" s="15"/>
      <c r="AH3534" s="15"/>
      <c r="AI3534" s="15"/>
      <c r="AJ3534" s="15"/>
      <c r="AK3534" s="16"/>
    </row>
    <row r="3535" spans="1:37" x14ac:dyDescent="0.25">
      <c r="A3535" s="11"/>
      <c r="B3535" s="12"/>
      <c r="C3535" s="12"/>
      <c r="D3535" s="12"/>
      <c r="E3535" s="12"/>
      <c r="F3535" s="12"/>
      <c r="G3535" s="12"/>
      <c r="H3535" s="12"/>
      <c r="I3535" s="12"/>
      <c r="J3535" s="12"/>
      <c r="K3535" s="12"/>
      <c r="L3535" s="12"/>
      <c r="M3535" s="12"/>
      <c r="N3535" s="12"/>
      <c r="O3535" s="12"/>
      <c r="P3535" s="12"/>
      <c r="Q3535" s="14" t="s">
        <v>43</v>
      </c>
      <c r="R3535" s="14"/>
      <c r="S3535" s="14"/>
      <c r="T3535" s="14"/>
      <c r="U3535" s="14"/>
      <c r="V3535" s="14"/>
      <c r="W3535" s="14"/>
      <c r="X3535" s="14"/>
      <c r="Y3535" s="12"/>
      <c r="Z3535" s="12"/>
      <c r="AA3535" s="12"/>
      <c r="AB3535" s="12"/>
      <c r="AC3535" s="12"/>
      <c r="AD3535" s="12"/>
      <c r="AE3535" s="12"/>
      <c r="AF3535" s="12"/>
      <c r="AG3535" s="12"/>
      <c r="AH3535" s="12"/>
      <c r="AI3535" s="12"/>
      <c r="AJ3535" s="12"/>
      <c r="AK3535" s="24"/>
    </row>
    <row r="3536" spans="1:37" x14ac:dyDescent="0.25">
      <c r="A3536" s="2"/>
      <c r="B3536" s="3"/>
      <c r="C3536" s="3"/>
      <c r="D3536" s="3"/>
      <c r="E3536" s="3"/>
      <c r="F3536" s="3"/>
      <c r="G3536" s="3"/>
      <c r="H3536" s="3"/>
      <c r="I3536" s="4"/>
      <c r="J3536" s="5"/>
      <c r="K3536" s="6"/>
      <c r="L3536" s="6"/>
      <c r="M3536" s="6"/>
      <c r="N3536" s="6"/>
      <c r="O3536" s="6"/>
      <c r="P3536" s="7"/>
      <c r="Q3536" s="2"/>
      <c r="R3536" s="3"/>
      <c r="S3536" s="3"/>
      <c r="T3536" s="3"/>
      <c r="U3536" s="3"/>
      <c r="V3536" s="3"/>
      <c r="W3536" s="3"/>
      <c r="X3536" s="4"/>
      <c r="Y3536" s="8">
        <f>ROUND(1390.84,2)</f>
        <v>1390.84</v>
      </c>
      <c r="Z3536" s="9"/>
      <c r="AA3536" s="9"/>
      <c r="AB3536" s="9"/>
      <c r="AC3536" s="9"/>
      <c r="AD3536" s="10"/>
      <c r="AE3536" s="8">
        <f>ROUND(0,2)</f>
        <v>0</v>
      </c>
      <c r="AF3536" s="9"/>
      <c r="AG3536" s="9"/>
      <c r="AH3536" s="9"/>
      <c r="AI3536" s="9"/>
      <c r="AJ3536" s="9"/>
      <c r="AK3536" s="10"/>
    </row>
    <row r="3537" spans="1:37" x14ac:dyDescent="0.25">
      <c r="A3537" s="11"/>
      <c r="B3537" s="12"/>
      <c r="C3537" s="12"/>
      <c r="D3537" s="12"/>
      <c r="E3537" s="12"/>
      <c r="F3537" s="12"/>
      <c r="G3537" s="12"/>
      <c r="H3537" s="12"/>
      <c r="I3537" s="12"/>
      <c r="J3537" s="13"/>
      <c r="K3537" s="13"/>
      <c r="L3537" s="13"/>
      <c r="M3537" s="13"/>
      <c r="N3537" s="13"/>
      <c r="O3537" s="13"/>
      <c r="P3537" s="13"/>
      <c r="Q3537" s="14"/>
      <c r="R3537" s="14"/>
      <c r="S3537" s="14"/>
      <c r="T3537" s="14"/>
      <c r="U3537" s="14"/>
      <c r="V3537" s="14"/>
      <c r="W3537" s="14"/>
      <c r="X3537" s="14"/>
      <c r="Y3537" s="15">
        <f>ROUND(1390.84,2)</f>
        <v>1390.84</v>
      </c>
      <c r="Z3537" s="15"/>
      <c r="AA3537" s="15"/>
      <c r="AB3537" s="15"/>
      <c r="AC3537" s="15"/>
      <c r="AD3537" s="15"/>
      <c r="AE3537" s="15">
        <f>ROUND(0,2)</f>
        <v>0</v>
      </c>
      <c r="AF3537" s="15"/>
      <c r="AG3537" s="15"/>
      <c r="AH3537" s="15"/>
      <c r="AI3537" s="15"/>
      <c r="AJ3537" s="15"/>
      <c r="AK3537" s="16"/>
    </row>
    <row r="3538" spans="1:37" x14ac:dyDescent="0.25">
      <c r="A3538" s="11"/>
      <c r="B3538" s="12"/>
      <c r="C3538" s="12"/>
      <c r="D3538" s="12"/>
      <c r="E3538" s="12"/>
      <c r="F3538" s="12"/>
      <c r="G3538" s="12"/>
      <c r="H3538" s="12"/>
      <c r="I3538" s="12"/>
      <c r="J3538" s="12"/>
      <c r="K3538" s="12"/>
      <c r="L3538" s="12"/>
      <c r="M3538" s="12"/>
      <c r="N3538" s="12"/>
      <c r="O3538" s="12"/>
      <c r="P3538" s="12"/>
      <c r="Q3538" s="14" t="s">
        <v>49</v>
      </c>
      <c r="R3538" s="14"/>
      <c r="S3538" s="14"/>
      <c r="T3538" s="14"/>
      <c r="U3538" s="14"/>
      <c r="V3538" s="14"/>
      <c r="W3538" s="14"/>
      <c r="X3538" s="14"/>
      <c r="Y3538" s="12"/>
      <c r="Z3538" s="12"/>
      <c r="AA3538" s="12"/>
      <c r="AB3538" s="12"/>
      <c r="AC3538" s="12"/>
      <c r="AD3538" s="12"/>
      <c r="AE3538" s="12"/>
      <c r="AF3538" s="12"/>
      <c r="AG3538" s="12"/>
      <c r="AH3538" s="12"/>
      <c r="AI3538" s="12"/>
      <c r="AJ3538" s="12"/>
      <c r="AK3538" s="24"/>
    </row>
    <row r="3539" spans="1:37" x14ac:dyDescent="0.25">
      <c r="A3539" s="2"/>
      <c r="B3539" s="3"/>
      <c r="C3539" s="3"/>
      <c r="D3539" s="3"/>
      <c r="E3539" s="3"/>
      <c r="F3539" s="3"/>
      <c r="G3539" s="3"/>
      <c r="H3539" s="3"/>
      <c r="I3539" s="4"/>
      <c r="J3539" s="5"/>
      <c r="K3539" s="6"/>
      <c r="L3539" s="6"/>
      <c r="M3539" s="6"/>
      <c r="N3539" s="6"/>
      <c r="O3539" s="6"/>
      <c r="P3539" s="7"/>
      <c r="Q3539" s="2"/>
      <c r="R3539" s="3"/>
      <c r="S3539" s="3"/>
      <c r="T3539" s="3"/>
      <c r="U3539" s="3"/>
      <c r="V3539" s="3"/>
      <c r="W3539" s="3"/>
      <c r="X3539" s="4"/>
      <c r="Y3539" s="8">
        <f>ROUND(1390.84,2)</f>
        <v>1390.84</v>
      </c>
      <c r="Z3539" s="9"/>
      <c r="AA3539" s="9"/>
      <c r="AB3539" s="9"/>
      <c r="AC3539" s="9"/>
      <c r="AD3539" s="10"/>
      <c r="AE3539" s="8">
        <f>ROUND(0,2)</f>
        <v>0</v>
      </c>
      <c r="AF3539" s="9"/>
      <c r="AG3539" s="9"/>
      <c r="AH3539" s="9"/>
      <c r="AI3539" s="9"/>
      <c r="AJ3539" s="9"/>
      <c r="AK3539" s="10"/>
    </row>
    <row r="3540" spans="1:37" x14ac:dyDescent="0.25">
      <c r="A3540" s="11"/>
      <c r="B3540" s="12"/>
      <c r="C3540" s="12"/>
      <c r="D3540" s="12"/>
      <c r="E3540" s="12"/>
      <c r="F3540" s="12"/>
      <c r="G3540" s="12"/>
      <c r="H3540" s="12"/>
      <c r="I3540" s="12"/>
      <c r="J3540" s="13"/>
      <c r="K3540" s="13"/>
      <c r="L3540" s="13"/>
      <c r="M3540" s="13"/>
      <c r="N3540" s="13"/>
      <c r="O3540" s="13"/>
      <c r="P3540" s="13"/>
      <c r="Q3540" s="14"/>
      <c r="R3540" s="14"/>
      <c r="S3540" s="14"/>
      <c r="T3540" s="14"/>
      <c r="U3540" s="14"/>
      <c r="V3540" s="14"/>
      <c r="W3540" s="14"/>
      <c r="X3540" s="14"/>
      <c r="Y3540" s="15">
        <f>ROUND(1390.84,2)</f>
        <v>1390.84</v>
      </c>
      <c r="Z3540" s="15"/>
      <c r="AA3540" s="15"/>
      <c r="AB3540" s="15"/>
      <c r="AC3540" s="15"/>
      <c r="AD3540" s="15"/>
      <c r="AE3540" s="15">
        <f>ROUND(0,2)</f>
        <v>0</v>
      </c>
      <c r="AF3540" s="15"/>
      <c r="AG3540" s="15"/>
      <c r="AH3540" s="15"/>
      <c r="AI3540" s="15"/>
      <c r="AJ3540" s="15"/>
      <c r="AK3540" s="16"/>
    </row>
    <row r="3541" spans="1:37" x14ac:dyDescent="0.25">
      <c r="A3541" s="11"/>
      <c r="B3541" s="12"/>
      <c r="C3541" s="12"/>
      <c r="D3541" s="12"/>
      <c r="E3541" s="12"/>
      <c r="F3541" s="12"/>
      <c r="G3541" s="12"/>
      <c r="H3541" s="12"/>
      <c r="I3541" s="12"/>
      <c r="J3541" s="12"/>
      <c r="K3541" s="12"/>
      <c r="L3541" s="12"/>
      <c r="M3541" s="12"/>
      <c r="N3541" s="12"/>
      <c r="O3541" s="12"/>
      <c r="P3541" s="12"/>
      <c r="Q3541" s="14" t="s">
        <v>51</v>
      </c>
      <c r="R3541" s="14"/>
      <c r="S3541" s="14"/>
      <c r="T3541" s="14"/>
      <c r="U3541" s="14"/>
      <c r="V3541" s="14"/>
      <c r="W3541" s="14"/>
      <c r="X3541" s="14"/>
      <c r="Y3541" s="12"/>
      <c r="Z3541" s="12"/>
      <c r="AA3541" s="12"/>
      <c r="AB3541" s="12"/>
      <c r="AC3541" s="12"/>
      <c r="AD3541" s="12"/>
      <c r="AE3541" s="12"/>
      <c r="AF3541" s="12"/>
      <c r="AG3541" s="12"/>
      <c r="AH3541" s="12"/>
      <c r="AI3541" s="12"/>
      <c r="AJ3541" s="12"/>
      <c r="AK3541" s="24"/>
    </row>
    <row r="3542" spans="1:37" x14ac:dyDescent="0.25">
      <c r="A3542" s="2"/>
      <c r="B3542" s="3"/>
      <c r="C3542" s="3"/>
      <c r="D3542" s="3"/>
      <c r="E3542" s="3"/>
      <c r="F3542" s="3"/>
      <c r="G3542" s="3"/>
      <c r="H3542" s="3"/>
      <c r="I3542" s="4"/>
      <c r="J3542" s="5"/>
      <c r="K3542" s="6"/>
      <c r="L3542" s="6"/>
      <c r="M3542" s="6"/>
      <c r="N3542" s="6"/>
      <c r="O3542" s="6"/>
      <c r="P3542" s="7"/>
      <c r="Q3542" s="2"/>
      <c r="R3542" s="3"/>
      <c r="S3542" s="3"/>
      <c r="T3542" s="3"/>
      <c r="U3542" s="3"/>
      <c r="V3542" s="3"/>
      <c r="W3542" s="3"/>
      <c r="X3542" s="4"/>
      <c r="Y3542" s="8">
        <f>ROUND(1390.84,2)</f>
        <v>1390.84</v>
      </c>
      <c r="Z3542" s="9"/>
      <c r="AA3542" s="9"/>
      <c r="AB3542" s="9"/>
      <c r="AC3542" s="9"/>
      <c r="AD3542" s="10"/>
      <c r="AE3542" s="8">
        <f>ROUND(0,2)</f>
        <v>0</v>
      </c>
      <c r="AF3542" s="9"/>
      <c r="AG3542" s="9"/>
      <c r="AH3542" s="9"/>
      <c r="AI3542" s="9"/>
      <c r="AJ3542" s="9"/>
      <c r="AK3542" s="10"/>
    </row>
    <row r="3543" spans="1:37" x14ac:dyDescent="0.25">
      <c r="A3543" s="11"/>
      <c r="B3543" s="12"/>
      <c r="C3543" s="12"/>
      <c r="D3543" s="12"/>
      <c r="E3543" s="12"/>
      <c r="F3543" s="12"/>
      <c r="G3543" s="12"/>
      <c r="H3543" s="12"/>
      <c r="I3543" s="12"/>
      <c r="J3543" s="13"/>
      <c r="K3543" s="13"/>
      <c r="L3543" s="13"/>
      <c r="M3543" s="13"/>
      <c r="N3543" s="13"/>
      <c r="O3543" s="13"/>
      <c r="P3543" s="13"/>
      <c r="Q3543" s="14"/>
      <c r="R3543" s="14"/>
      <c r="S3543" s="14"/>
      <c r="T3543" s="14"/>
      <c r="U3543" s="14"/>
      <c r="V3543" s="14"/>
      <c r="W3543" s="14"/>
      <c r="X3543" s="14"/>
      <c r="Y3543" s="15">
        <f>ROUND(1390.84,2)</f>
        <v>1390.84</v>
      </c>
      <c r="Z3543" s="15"/>
      <c r="AA3543" s="15"/>
      <c r="AB3543" s="15"/>
      <c r="AC3543" s="15"/>
      <c r="AD3543" s="15"/>
      <c r="AE3543" s="15">
        <f>ROUND(0,2)</f>
        <v>0</v>
      </c>
      <c r="AF3543" s="15"/>
      <c r="AG3543" s="15"/>
      <c r="AH3543" s="15"/>
      <c r="AI3543" s="15"/>
      <c r="AJ3543" s="15"/>
      <c r="AK3543" s="16"/>
    </row>
    <row r="3544" spans="1:37" x14ac:dyDescent="0.25">
      <c r="A3544" s="11"/>
      <c r="B3544" s="12"/>
      <c r="C3544" s="12"/>
      <c r="D3544" s="12"/>
      <c r="E3544" s="12"/>
      <c r="F3544" s="12"/>
      <c r="G3544" s="12"/>
      <c r="H3544" s="12"/>
      <c r="I3544" s="12"/>
      <c r="J3544" s="12"/>
      <c r="K3544" s="12"/>
      <c r="L3544" s="12"/>
      <c r="M3544" s="12"/>
      <c r="N3544" s="12"/>
      <c r="O3544" s="12"/>
      <c r="P3544" s="12"/>
      <c r="Q3544" s="14" t="s">
        <v>52</v>
      </c>
      <c r="R3544" s="14"/>
      <c r="S3544" s="14"/>
      <c r="T3544" s="14"/>
      <c r="U3544" s="14"/>
      <c r="V3544" s="14"/>
      <c r="W3544" s="14"/>
      <c r="X3544" s="14"/>
      <c r="Y3544" s="12"/>
      <c r="Z3544" s="12"/>
      <c r="AA3544" s="12"/>
      <c r="AB3544" s="12"/>
      <c r="AC3544" s="12"/>
      <c r="AD3544" s="12"/>
      <c r="AE3544" s="12"/>
      <c r="AF3544" s="12"/>
      <c r="AG3544" s="12"/>
      <c r="AH3544" s="12"/>
      <c r="AI3544" s="12"/>
      <c r="AJ3544" s="12"/>
      <c r="AK3544" s="24"/>
    </row>
    <row r="3545" spans="1:37" x14ac:dyDescent="0.25">
      <c r="A3545" s="2"/>
      <c r="B3545" s="3"/>
      <c r="C3545" s="3"/>
      <c r="D3545" s="3"/>
      <c r="E3545" s="3"/>
      <c r="F3545" s="3"/>
      <c r="G3545" s="3"/>
      <c r="H3545" s="3"/>
      <c r="I3545" s="4"/>
      <c r="J3545" s="5"/>
      <c r="K3545" s="6"/>
      <c r="L3545" s="6"/>
      <c r="M3545" s="6"/>
      <c r="N3545" s="6"/>
      <c r="O3545" s="6"/>
      <c r="P3545" s="7"/>
      <c r="Q3545" s="2"/>
      <c r="R3545" s="3"/>
      <c r="S3545" s="3"/>
      <c r="T3545" s="3"/>
      <c r="U3545" s="3"/>
      <c r="V3545" s="3"/>
      <c r="W3545" s="3"/>
      <c r="X3545" s="4"/>
      <c r="Y3545" s="8">
        <f>ROUND(1390.84,2)</f>
        <v>1390.84</v>
      </c>
      <c r="Z3545" s="9"/>
      <c r="AA3545" s="9"/>
      <c r="AB3545" s="9"/>
      <c r="AC3545" s="9"/>
      <c r="AD3545" s="10"/>
      <c r="AE3545" s="8">
        <f>ROUND(0,2)</f>
        <v>0</v>
      </c>
      <c r="AF3545" s="9"/>
      <c r="AG3545" s="9"/>
      <c r="AH3545" s="9"/>
      <c r="AI3545" s="9"/>
      <c r="AJ3545" s="9"/>
      <c r="AK3545" s="10"/>
    </row>
    <row r="3546" spans="1:37" x14ac:dyDescent="0.25">
      <c r="A3546" s="11"/>
      <c r="B3546" s="12"/>
      <c r="C3546" s="12"/>
      <c r="D3546" s="12"/>
      <c r="E3546" s="12"/>
      <c r="F3546" s="12"/>
      <c r="G3546" s="12"/>
      <c r="H3546" s="12"/>
      <c r="I3546" s="12"/>
      <c r="J3546" s="13"/>
      <c r="K3546" s="13"/>
      <c r="L3546" s="13"/>
      <c r="M3546" s="13"/>
      <c r="N3546" s="13"/>
      <c r="O3546" s="13"/>
      <c r="P3546" s="13"/>
      <c r="Q3546" s="14"/>
      <c r="R3546" s="14"/>
      <c r="S3546" s="14"/>
      <c r="T3546" s="14"/>
      <c r="U3546" s="14"/>
      <c r="V3546" s="14"/>
      <c r="W3546" s="14"/>
      <c r="X3546" s="14"/>
      <c r="Y3546" s="15">
        <f>ROUND(1390.84,2)</f>
        <v>1390.84</v>
      </c>
      <c r="Z3546" s="15"/>
      <c r="AA3546" s="15"/>
      <c r="AB3546" s="15"/>
      <c r="AC3546" s="15"/>
      <c r="AD3546" s="15"/>
      <c r="AE3546" s="15">
        <f>ROUND(0,2)</f>
        <v>0</v>
      </c>
      <c r="AF3546" s="15"/>
      <c r="AG3546" s="15"/>
      <c r="AH3546" s="15"/>
      <c r="AI3546" s="15"/>
      <c r="AJ3546" s="15"/>
      <c r="AK3546" s="16"/>
    </row>
    <row r="3547" spans="1:37" x14ac:dyDescent="0.25">
      <c r="A3547" s="11"/>
      <c r="B3547" s="12"/>
      <c r="C3547" s="12"/>
      <c r="D3547" s="12"/>
      <c r="E3547" s="12"/>
      <c r="F3547" s="12"/>
      <c r="G3547" s="12"/>
      <c r="H3547" s="12"/>
      <c r="I3547" s="12"/>
      <c r="J3547" s="12"/>
      <c r="K3547" s="12"/>
      <c r="L3547" s="12"/>
      <c r="M3547" s="12"/>
      <c r="N3547" s="12"/>
      <c r="O3547" s="12"/>
      <c r="P3547" s="12"/>
      <c r="Q3547" s="14" t="s">
        <v>53</v>
      </c>
      <c r="R3547" s="14"/>
      <c r="S3547" s="14"/>
      <c r="T3547" s="14"/>
      <c r="U3547" s="14"/>
      <c r="V3547" s="14"/>
      <c r="W3547" s="14"/>
      <c r="X3547" s="14"/>
      <c r="Y3547" s="12"/>
      <c r="Z3547" s="12"/>
      <c r="AA3547" s="12"/>
      <c r="AB3547" s="12"/>
      <c r="AC3547" s="12"/>
      <c r="AD3547" s="12"/>
      <c r="AE3547" s="12"/>
      <c r="AF3547" s="12"/>
      <c r="AG3547" s="12"/>
      <c r="AH3547" s="12"/>
      <c r="AI3547" s="12"/>
      <c r="AJ3547" s="12"/>
      <c r="AK3547" s="24"/>
    </row>
    <row r="3548" spans="1:37" x14ac:dyDescent="0.25">
      <c r="A3548" s="2"/>
      <c r="B3548" s="3"/>
      <c r="C3548" s="3"/>
      <c r="D3548" s="3"/>
      <c r="E3548" s="3"/>
      <c r="F3548" s="3"/>
      <c r="G3548" s="3"/>
      <c r="H3548" s="3"/>
      <c r="I3548" s="4"/>
      <c r="J3548" s="5"/>
      <c r="K3548" s="6"/>
      <c r="L3548" s="6"/>
      <c r="M3548" s="6"/>
      <c r="N3548" s="6"/>
      <c r="O3548" s="6"/>
      <c r="P3548" s="7"/>
      <c r="Q3548" s="2"/>
      <c r="R3548" s="3"/>
      <c r="S3548" s="3"/>
      <c r="T3548" s="3"/>
      <c r="U3548" s="3"/>
      <c r="V3548" s="3"/>
      <c r="W3548" s="3"/>
      <c r="X3548" s="4"/>
      <c r="Y3548" s="8">
        <f>ROUND(1390.84,2)</f>
        <v>1390.84</v>
      </c>
      <c r="Z3548" s="9"/>
      <c r="AA3548" s="9"/>
      <c r="AB3548" s="9"/>
      <c r="AC3548" s="9"/>
      <c r="AD3548" s="10"/>
      <c r="AE3548" s="8">
        <f>ROUND(0,2)</f>
        <v>0</v>
      </c>
      <c r="AF3548" s="9"/>
      <c r="AG3548" s="9"/>
      <c r="AH3548" s="9"/>
      <c r="AI3548" s="9"/>
      <c r="AJ3548" s="9"/>
      <c r="AK3548" s="10"/>
    </row>
    <row r="3549" spans="1:37" x14ac:dyDescent="0.25">
      <c r="A3549" s="11"/>
      <c r="B3549" s="12"/>
      <c r="C3549" s="12"/>
      <c r="D3549" s="12"/>
      <c r="E3549" s="12"/>
      <c r="F3549" s="12"/>
      <c r="G3549" s="12"/>
      <c r="H3549" s="12"/>
      <c r="I3549" s="12"/>
      <c r="J3549" s="13"/>
      <c r="K3549" s="13"/>
      <c r="L3549" s="13"/>
      <c r="M3549" s="13"/>
      <c r="N3549" s="13"/>
      <c r="O3549" s="13"/>
      <c r="P3549" s="13"/>
      <c r="Q3549" s="14"/>
      <c r="R3549" s="14"/>
      <c r="S3549" s="14"/>
      <c r="T3549" s="14"/>
      <c r="U3549" s="14"/>
      <c r="V3549" s="14"/>
      <c r="W3549" s="14"/>
      <c r="X3549" s="14"/>
      <c r="Y3549" s="15">
        <f>ROUND(1390.84,2)</f>
        <v>1390.84</v>
      </c>
      <c r="Z3549" s="15"/>
      <c r="AA3549" s="15"/>
      <c r="AB3549" s="15"/>
      <c r="AC3549" s="15"/>
      <c r="AD3549" s="15"/>
      <c r="AE3549" s="15">
        <f>ROUND(0,2)</f>
        <v>0</v>
      </c>
      <c r="AF3549" s="15"/>
      <c r="AG3549" s="15"/>
      <c r="AH3549" s="15"/>
      <c r="AI3549" s="15"/>
      <c r="AJ3549" s="15"/>
      <c r="AK3549" s="16"/>
    </row>
    <row r="3550" spans="1:37" x14ac:dyDescent="0.25">
      <c r="A3550" s="11"/>
      <c r="B3550" s="12"/>
      <c r="C3550" s="12"/>
      <c r="D3550" s="12"/>
      <c r="E3550" s="12"/>
      <c r="F3550" s="12"/>
      <c r="G3550" s="12"/>
      <c r="H3550" s="12"/>
      <c r="I3550" s="12"/>
      <c r="J3550" s="12"/>
      <c r="K3550" s="12"/>
      <c r="L3550" s="12"/>
      <c r="M3550" s="12"/>
      <c r="N3550" s="12"/>
      <c r="O3550" s="12"/>
      <c r="P3550" s="12"/>
      <c r="Q3550" s="14" t="s">
        <v>61</v>
      </c>
      <c r="R3550" s="14"/>
      <c r="S3550" s="14"/>
      <c r="T3550" s="14"/>
      <c r="U3550" s="14"/>
      <c r="V3550" s="14"/>
      <c r="W3550" s="14"/>
      <c r="X3550" s="14"/>
      <c r="Y3550" s="12"/>
      <c r="Z3550" s="12"/>
      <c r="AA3550" s="12"/>
      <c r="AB3550" s="12"/>
      <c r="AC3550" s="12"/>
      <c r="AD3550" s="12"/>
      <c r="AE3550" s="12"/>
      <c r="AF3550" s="12"/>
      <c r="AG3550" s="12"/>
      <c r="AH3550" s="12"/>
      <c r="AI3550" s="12"/>
      <c r="AJ3550" s="12"/>
      <c r="AK3550" s="24"/>
    </row>
    <row r="3551" spans="1:37" x14ac:dyDescent="0.25">
      <c r="A3551" s="2"/>
      <c r="B3551" s="3"/>
      <c r="C3551" s="3"/>
      <c r="D3551" s="3"/>
      <c r="E3551" s="3"/>
      <c r="F3551" s="3"/>
      <c r="G3551" s="3"/>
      <c r="H3551" s="3"/>
      <c r="I3551" s="4"/>
      <c r="J3551" s="5"/>
      <c r="K3551" s="6"/>
      <c r="L3551" s="6"/>
      <c r="M3551" s="6"/>
      <c r="N3551" s="6"/>
      <c r="O3551" s="6"/>
      <c r="P3551" s="7"/>
      <c r="Q3551" s="2"/>
      <c r="R3551" s="3"/>
      <c r="S3551" s="3"/>
      <c r="T3551" s="3"/>
      <c r="U3551" s="3"/>
      <c r="V3551" s="3"/>
      <c r="W3551" s="3"/>
      <c r="X3551" s="4"/>
      <c r="Y3551" s="8">
        <f>ROUND(1390.84,2)</f>
        <v>1390.84</v>
      </c>
      <c r="Z3551" s="9"/>
      <c r="AA3551" s="9"/>
      <c r="AB3551" s="9"/>
      <c r="AC3551" s="9"/>
      <c r="AD3551" s="10"/>
      <c r="AE3551" s="8">
        <f>ROUND(0,2)</f>
        <v>0</v>
      </c>
      <c r="AF3551" s="9"/>
      <c r="AG3551" s="9"/>
      <c r="AH3551" s="9"/>
      <c r="AI3551" s="9"/>
      <c r="AJ3551" s="9"/>
      <c r="AK3551" s="10"/>
    </row>
    <row r="3552" spans="1:37" x14ac:dyDescent="0.25">
      <c r="A3552" s="11"/>
      <c r="B3552" s="12"/>
      <c r="C3552" s="12"/>
      <c r="D3552" s="12"/>
      <c r="E3552" s="12"/>
      <c r="F3552" s="12"/>
      <c r="G3552" s="12"/>
      <c r="H3552" s="12"/>
      <c r="I3552" s="12"/>
      <c r="J3552" s="13"/>
      <c r="K3552" s="13"/>
      <c r="L3552" s="13"/>
      <c r="M3552" s="13"/>
      <c r="N3552" s="13"/>
      <c r="O3552" s="13"/>
      <c r="P3552" s="13"/>
      <c r="Q3552" s="14"/>
      <c r="R3552" s="14"/>
      <c r="S3552" s="14"/>
      <c r="T3552" s="14"/>
      <c r="U3552" s="14"/>
      <c r="V3552" s="14"/>
      <c r="W3552" s="14"/>
      <c r="X3552" s="14"/>
      <c r="Y3552" s="15">
        <f>ROUND(1390.84,2)</f>
        <v>1390.84</v>
      </c>
      <c r="Z3552" s="15"/>
      <c r="AA3552" s="15"/>
      <c r="AB3552" s="15"/>
      <c r="AC3552" s="15"/>
      <c r="AD3552" s="15"/>
      <c r="AE3552" s="15">
        <f>ROUND(0,2)</f>
        <v>0</v>
      </c>
      <c r="AF3552" s="15"/>
      <c r="AG3552" s="15"/>
      <c r="AH3552" s="15"/>
      <c r="AI3552" s="15"/>
      <c r="AJ3552" s="15"/>
      <c r="AK3552" s="16"/>
    </row>
    <row r="3553" spans="1:37" x14ac:dyDescent="0.25">
      <c r="A3553" s="11"/>
      <c r="B3553" s="12"/>
      <c r="C3553" s="12"/>
      <c r="D3553" s="12"/>
      <c r="E3553" s="12"/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  <c r="P3553" s="12"/>
      <c r="Q3553" s="14" t="s">
        <v>62</v>
      </c>
      <c r="R3553" s="14"/>
      <c r="S3553" s="14"/>
      <c r="T3553" s="14"/>
      <c r="U3553" s="14"/>
      <c r="V3553" s="14"/>
      <c r="W3553" s="14"/>
      <c r="X3553" s="14"/>
      <c r="Y3553" s="12"/>
      <c r="Z3553" s="12"/>
      <c r="AA3553" s="12"/>
      <c r="AB3553" s="12"/>
      <c r="AC3553" s="12"/>
      <c r="AD3553" s="12"/>
      <c r="AE3553" s="12"/>
      <c r="AF3553" s="12"/>
      <c r="AG3553" s="12"/>
      <c r="AH3553" s="12"/>
      <c r="AI3553" s="12"/>
      <c r="AJ3553" s="12"/>
      <c r="AK3553" s="24"/>
    </row>
    <row r="3554" spans="1:37" x14ac:dyDescent="0.25">
      <c r="A3554" s="2"/>
      <c r="B3554" s="3"/>
      <c r="C3554" s="3"/>
      <c r="D3554" s="3"/>
      <c r="E3554" s="3"/>
      <c r="F3554" s="3"/>
      <c r="G3554" s="3"/>
      <c r="H3554" s="3"/>
      <c r="I3554" s="4"/>
      <c r="J3554" s="5"/>
      <c r="K3554" s="6"/>
      <c r="L3554" s="6"/>
      <c r="M3554" s="6"/>
      <c r="N3554" s="6"/>
      <c r="O3554" s="6"/>
      <c r="P3554" s="7"/>
      <c r="Q3554" s="2"/>
      <c r="R3554" s="3"/>
      <c r="S3554" s="3"/>
      <c r="T3554" s="3"/>
      <c r="U3554" s="3"/>
      <c r="V3554" s="3"/>
      <c r="W3554" s="3"/>
      <c r="X3554" s="4"/>
      <c r="Y3554" s="8">
        <f>ROUND(1390.84,2)</f>
        <v>1390.84</v>
      </c>
      <c r="Z3554" s="9"/>
      <c r="AA3554" s="9"/>
      <c r="AB3554" s="9"/>
      <c r="AC3554" s="9"/>
      <c r="AD3554" s="10"/>
      <c r="AE3554" s="8">
        <f>ROUND(0,2)</f>
        <v>0</v>
      </c>
      <c r="AF3554" s="9"/>
      <c r="AG3554" s="9"/>
      <c r="AH3554" s="9"/>
      <c r="AI3554" s="9"/>
      <c r="AJ3554" s="9"/>
      <c r="AK3554" s="10"/>
    </row>
    <row r="3555" spans="1:37" x14ac:dyDescent="0.25">
      <c r="A3555" s="11"/>
      <c r="B3555" s="12"/>
      <c r="C3555" s="12"/>
      <c r="D3555" s="12"/>
      <c r="E3555" s="12"/>
      <c r="F3555" s="12"/>
      <c r="G3555" s="12"/>
      <c r="H3555" s="12"/>
      <c r="I3555" s="12"/>
      <c r="J3555" s="13"/>
      <c r="K3555" s="13"/>
      <c r="L3555" s="13"/>
      <c r="M3555" s="13"/>
      <c r="N3555" s="13"/>
      <c r="O3555" s="13"/>
      <c r="P3555" s="13"/>
      <c r="Q3555" s="14"/>
      <c r="R3555" s="14"/>
      <c r="S3555" s="14"/>
      <c r="T3555" s="14"/>
      <c r="U3555" s="14"/>
      <c r="V3555" s="14"/>
      <c r="W3555" s="14"/>
      <c r="X3555" s="14"/>
      <c r="Y3555" s="15">
        <f>ROUND(1390.84,2)</f>
        <v>1390.84</v>
      </c>
      <c r="Z3555" s="15"/>
      <c r="AA3555" s="15"/>
      <c r="AB3555" s="15"/>
      <c r="AC3555" s="15"/>
      <c r="AD3555" s="15"/>
      <c r="AE3555" s="15">
        <f>ROUND(0,2)</f>
        <v>0</v>
      </c>
      <c r="AF3555" s="15"/>
      <c r="AG3555" s="15"/>
      <c r="AH3555" s="15"/>
      <c r="AI3555" s="15"/>
      <c r="AJ3555" s="15"/>
      <c r="AK3555" s="16"/>
    </row>
    <row r="3556" spans="1:37" x14ac:dyDescent="0.25">
      <c r="A3556" s="11"/>
      <c r="B3556" s="12"/>
      <c r="C3556" s="12"/>
      <c r="D3556" s="12"/>
      <c r="E3556" s="12"/>
      <c r="F3556" s="12"/>
      <c r="G3556" s="12"/>
      <c r="H3556" s="12"/>
      <c r="I3556" s="12"/>
      <c r="J3556" s="12"/>
      <c r="K3556" s="12"/>
      <c r="L3556" s="12"/>
      <c r="M3556" s="12"/>
      <c r="N3556" s="12"/>
      <c r="O3556" s="12"/>
      <c r="P3556" s="12"/>
      <c r="Q3556" s="14" t="s">
        <v>67</v>
      </c>
      <c r="R3556" s="14"/>
      <c r="S3556" s="14"/>
      <c r="T3556" s="14"/>
      <c r="U3556" s="14"/>
      <c r="V3556" s="14"/>
      <c r="W3556" s="14"/>
      <c r="X3556" s="14"/>
      <c r="Y3556" s="12"/>
      <c r="Z3556" s="12"/>
      <c r="AA3556" s="12"/>
      <c r="AB3556" s="12"/>
      <c r="AC3556" s="12"/>
      <c r="AD3556" s="12"/>
      <c r="AE3556" s="12"/>
      <c r="AF3556" s="12"/>
      <c r="AG3556" s="12"/>
      <c r="AH3556" s="12"/>
      <c r="AI3556" s="12"/>
      <c r="AJ3556" s="12"/>
      <c r="AK3556" s="24"/>
    </row>
    <row r="3557" spans="1:37" x14ac:dyDescent="0.25">
      <c r="A3557" s="2"/>
      <c r="B3557" s="3"/>
      <c r="C3557" s="3"/>
      <c r="D3557" s="3"/>
      <c r="E3557" s="3"/>
      <c r="F3557" s="3"/>
      <c r="G3557" s="3"/>
      <c r="H3557" s="3"/>
      <c r="I3557" s="4"/>
      <c r="J3557" s="5"/>
      <c r="K3557" s="6"/>
      <c r="L3557" s="6"/>
      <c r="M3557" s="6"/>
      <c r="N3557" s="6"/>
      <c r="O3557" s="6"/>
      <c r="P3557" s="7"/>
      <c r="Q3557" s="2"/>
      <c r="R3557" s="3"/>
      <c r="S3557" s="3"/>
      <c r="T3557" s="3"/>
      <c r="U3557" s="3"/>
      <c r="V3557" s="3"/>
      <c r="W3557" s="3"/>
      <c r="X3557" s="4"/>
      <c r="Y3557" s="8">
        <f>ROUND(1390.84,2)</f>
        <v>1390.84</v>
      </c>
      <c r="Z3557" s="9"/>
      <c r="AA3557" s="9"/>
      <c r="AB3557" s="9"/>
      <c r="AC3557" s="9"/>
      <c r="AD3557" s="10"/>
      <c r="AE3557" s="8">
        <f>ROUND(0,2)</f>
        <v>0</v>
      </c>
      <c r="AF3557" s="9"/>
      <c r="AG3557" s="9"/>
      <c r="AH3557" s="9"/>
      <c r="AI3557" s="9"/>
      <c r="AJ3557" s="9"/>
      <c r="AK3557" s="10"/>
    </row>
    <row r="3558" spans="1:37" x14ac:dyDescent="0.25">
      <c r="A3558" s="11"/>
      <c r="B3558" s="12"/>
      <c r="C3558" s="12"/>
      <c r="D3558" s="12"/>
      <c r="E3558" s="12"/>
      <c r="F3558" s="12"/>
      <c r="G3558" s="12"/>
      <c r="H3558" s="12"/>
      <c r="I3558" s="12"/>
      <c r="J3558" s="13"/>
      <c r="K3558" s="13"/>
      <c r="L3558" s="13"/>
      <c r="M3558" s="13"/>
      <c r="N3558" s="13"/>
      <c r="O3558" s="13"/>
      <c r="P3558" s="13"/>
      <c r="Q3558" s="14"/>
      <c r="R3558" s="14"/>
      <c r="S3558" s="14"/>
      <c r="T3558" s="14"/>
      <c r="U3558" s="14"/>
      <c r="V3558" s="14"/>
      <c r="W3558" s="14"/>
      <c r="X3558" s="14"/>
      <c r="Y3558" s="15">
        <f>ROUND(1390.84,2)</f>
        <v>1390.84</v>
      </c>
      <c r="Z3558" s="15"/>
      <c r="AA3558" s="15"/>
      <c r="AB3558" s="15"/>
      <c r="AC3558" s="15"/>
      <c r="AD3558" s="15"/>
      <c r="AE3558" s="15">
        <f>ROUND(0,2)</f>
        <v>0</v>
      </c>
      <c r="AF3558" s="15"/>
      <c r="AG3558" s="15"/>
      <c r="AH3558" s="15"/>
      <c r="AI3558" s="15"/>
      <c r="AJ3558" s="15"/>
      <c r="AK3558" s="16"/>
    </row>
    <row r="3559" spans="1:37" x14ac:dyDescent="0.25">
      <c r="A3559" s="11"/>
      <c r="B3559" s="12"/>
      <c r="C3559" s="12"/>
      <c r="D3559" s="12"/>
      <c r="E3559" s="12"/>
      <c r="F3559" s="12"/>
      <c r="G3559" s="12"/>
      <c r="H3559" s="12"/>
      <c r="I3559" s="12"/>
      <c r="J3559" s="12"/>
      <c r="K3559" s="12"/>
      <c r="L3559" s="12"/>
      <c r="M3559" s="12"/>
      <c r="N3559" s="12"/>
      <c r="O3559" s="12"/>
      <c r="P3559" s="12"/>
      <c r="Q3559" s="14" t="s">
        <v>72</v>
      </c>
      <c r="R3559" s="14"/>
      <c r="S3559" s="14"/>
      <c r="T3559" s="14"/>
      <c r="U3559" s="14"/>
      <c r="V3559" s="14"/>
      <c r="W3559" s="14"/>
      <c r="X3559" s="14"/>
      <c r="Y3559" s="12"/>
      <c r="Z3559" s="12"/>
      <c r="AA3559" s="12"/>
      <c r="AB3559" s="12"/>
      <c r="AC3559" s="12"/>
      <c r="AD3559" s="12"/>
      <c r="AE3559" s="12"/>
      <c r="AF3559" s="12"/>
      <c r="AG3559" s="12"/>
      <c r="AH3559" s="12"/>
      <c r="AI3559" s="12"/>
      <c r="AJ3559" s="12"/>
      <c r="AK3559" s="24"/>
    </row>
    <row r="3560" spans="1:37" x14ac:dyDescent="0.25">
      <c r="A3560" s="2"/>
      <c r="B3560" s="3"/>
      <c r="C3560" s="3"/>
      <c r="D3560" s="3"/>
      <c r="E3560" s="3"/>
      <c r="F3560" s="3"/>
      <c r="G3560" s="3"/>
      <c r="H3560" s="3"/>
      <c r="I3560" s="4"/>
      <c r="J3560" s="5"/>
      <c r="K3560" s="6"/>
      <c r="L3560" s="6"/>
      <c r="M3560" s="6"/>
      <c r="N3560" s="6"/>
      <c r="O3560" s="6"/>
      <c r="P3560" s="7"/>
      <c r="Q3560" s="2"/>
      <c r="R3560" s="3"/>
      <c r="S3560" s="3"/>
      <c r="T3560" s="3"/>
      <c r="U3560" s="3"/>
      <c r="V3560" s="3"/>
      <c r="W3560" s="3"/>
      <c r="X3560" s="4"/>
      <c r="Y3560" s="8">
        <f>ROUND(1379.82,2)</f>
        <v>1379.82</v>
      </c>
      <c r="Z3560" s="9"/>
      <c r="AA3560" s="9"/>
      <c r="AB3560" s="9"/>
      <c r="AC3560" s="9"/>
      <c r="AD3560" s="10"/>
      <c r="AE3560" s="8">
        <f>ROUND(0,2)</f>
        <v>0</v>
      </c>
      <c r="AF3560" s="9"/>
      <c r="AG3560" s="9"/>
      <c r="AH3560" s="9"/>
      <c r="AI3560" s="9"/>
      <c r="AJ3560" s="9"/>
      <c r="AK3560" s="10"/>
    </row>
    <row r="3561" spans="1:37" x14ac:dyDescent="0.25">
      <c r="A3561" s="11"/>
      <c r="B3561" s="12"/>
      <c r="C3561" s="12"/>
      <c r="D3561" s="12"/>
      <c r="E3561" s="12"/>
      <c r="F3561" s="12"/>
      <c r="G3561" s="12"/>
      <c r="H3561" s="12"/>
      <c r="I3561" s="12"/>
      <c r="J3561" s="13"/>
      <c r="K3561" s="13"/>
      <c r="L3561" s="13"/>
      <c r="M3561" s="13"/>
      <c r="N3561" s="13"/>
      <c r="O3561" s="13"/>
      <c r="P3561" s="13"/>
      <c r="Q3561" s="14"/>
      <c r="R3561" s="14"/>
      <c r="S3561" s="14"/>
      <c r="T3561" s="14"/>
      <c r="U3561" s="14"/>
      <c r="V3561" s="14"/>
      <c r="W3561" s="14"/>
      <c r="X3561" s="14"/>
      <c r="Y3561" s="15">
        <f>ROUND(1379.82,2)</f>
        <v>1379.82</v>
      </c>
      <c r="Z3561" s="15"/>
      <c r="AA3561" s="15"/>
      <c r="AB3561" s="15"/>
      <c r="AC3561" s="15"/>
      <c r="AD3561" s="15"/>
      <c r="AE3561" s="15">
        <f>ROUND(0,2)</f>
        <v>0</v>
      </c>
      <c r="AF3561" s="15"/>
      <c r="AG3561" s="15"/>
      <c r="AH3561" s="15"/>
      <c r="AI3561" s="15"/>
      <c r="AJ3561" s="15"/>
      <c r="AK3561" s="16"/>
    </row>
    <row r="3562" spans="1:37" x14ac:dyDescent="0.25">
      <c r="A3562" s="11"/>
      <c r="B3562" s="12"/>
      <c r="C3562" s="12"/>
      <c r="D3562" s="12"/>
      <c r="E3562" s="12"/>
      <c r="F3562" s="12"/>
      <c r="G3562" s="12"/>
      <c r="H3562" s="12"/>
      <c r="I3562" s="12"/>
      <c r="J3562" s="12"/>
      <c r="K3562" s="12"/>
      <c r="L3562" s="12"/>
      <c r="M3562" s="12"/>
      <c r="N3562" s="12"/>
      <c r="O3562" s="12"/>
      <c r="P3562" s="12"/>
      <c r="Q3562" s="14" t="s">
        <v>76</v>
      </c>
      <c r="R3562" s="14"/>
      <c r="S3562" s="14"/>
      <c r="T3562" s="14"/>
      <c r="U3562" s="14"/>
      <c r="V3562" s="14"/>
      <c r="W3562" s="14"/>
      <c r="X3562" s="14"/>
      <c r="Y3562" s="12"/>
      <c r="Z3562" s="12"/>
      <c r="AA3562" s="12"/>
      <c r="AB3562" s="12"/>
      <c r="AC3562" s="12"/>
      <c r="AD3562" s="12"/>
      <c r="AE3562" s="12"/>
      <c r="AF3562" s="12"/>
      <c r="AG3562" s="12"/>
      <c r="AH3562" s="12"/>
      <c r="AI3562" s="12"/>
      <c r="AJ3562" s="12"/>
      <c r="AK3562" s="24"/>
    </row>
    <row r="3563" spans="1:37" x14ac:dyDescent="0.25">
      <c r="A3563" s="2"/>
      <c r="B3563" s="3"/>
      <c r="C3563" s="3"/>
      <c r="D3563" s="3"/>
      <c r="E3563" s="3"/>
      <c r="F3563" s="3"/>
      <c r="G3563" s="3"/>
      <c r="H3563" s="3"/>
      <c r="I3563" s="4"/>
      <c r="J3563" s="5"/>
      <c r="K3563" s="6"/>
      <c r="L3563" s="6"/>
      <c r="M3563" s="6"/>
      <c r="N3563" s="6"/>
      <c r="O3563" s="6"/>
      <c r="P3563" s="7"/>
      <c r="Q3563" s="2"/>
      <c r="R3563" s="3"/>
      <c r="S3563" s="3"/>
      <c r="T3563" s="3"/>
      <c r="U3563" s="3"/>
      <c r="V3563" s="3"/>
      <c r="W3563" s="3"/>
      <c r="X3563" s="4"/>
      <c r="Y3563" s="8">
        <f>ROUND(1390.84,2)</f>
        <v>1390.84</v>
      </c>
      <c r="Z3563" s="9"/>
      <c r="AA3563" s="9"/>
      <c r="AB3563" s="9"/>
      <c r="AC3563" s="9"/>
      <c r="AD3563" s="10"/>
      <c r="AE3563" s="8">
        <f>ROUND(0,2)</f>
        <v>0</v>
      </c>
      <c r="AF3563" s="9"/>
      <c r="AG3563" s="9"/>
      <c r="AH3563" s="9"/>
      <c r="AI3563" s="9"/>
      <c r="AJ3563" s="9"/>
      <c r="AK3563" s="10"/>
    </row>
    <row r="3564" spans="1:37" x14ac:dyDescent="0.25">
      <c r="A3564" s="11"/>
      <c r="B3564" s="12"/>
      <c r="C3564" s="12"/>
      <c r="D3564" s="12"/>
      <c r="E3564" s="12"/>
      <c r="F3564" s="12"/>
      <c r="G3564" s="12"/>
      <c r="H3564" s="12"/>
      <c r="I3564" s="12"/>
      <c r="J3564" s="13"/>
      <c r="K3564" s="13"/>
      <c r="L3564" s="13"/>
      <c r="M3564" s="13"/>
      <c r="N3564" s="13"/>
      <c r="O3564" s="13"/>
      <c r="P3564" s="13"/>
      <c r="Q3564" s="14"/>
      <c r="R3564" s="14"/>
      <c r="S3564" s="14"/>
      <c r="T3564" s="14"/>
      <c r="U3564" s="14"/>
      <c r="V3564" s="14"/>
      <c r="W3564" s="14"/>
      <c r="X3564" s="14"/>
      <c r="Y3564" s="15">
        <f>ROUND(1390.84,2)</f>
        <v>1390.84</v>
      </c>
      <c r="Z3564" s="15"/>
      <c r="AA3564" s="15"/>
      <c r="AB3564" s="15"/>
      <c r="AC3564" s="15"/>
      <c r="AD3564" s="15"/>
      <c r="AE3564" s="15">
        <f>ROUND(0,2)</f>
        <v>0</v>
      </c>
      <c r="AF3564" s="15"/>
      <c r="AG3564" s="15"/>
      <c r="AH3564" s="15"/>
      <c r="AI3564" s="15"/>
      <c r="AJ3564" s="15"/>
      <c r="AK3564" s="16"/>
    </row>
    <row r="3565" spans="1:37" x14ac:dyDescent="0.25">
      <c r="A3565" s="11"/>
      <c r="B3565" s="12"/>
      <c r="C3565" s="12"/>
      <c r="D3565" s="12"/>
      <c r="E3565" s="12"/>
      <c r="F3565" s="12"/>
      <c r="G3565" s="12"/>
      <c r="H3565" s="12"/>
      <c r="I3565" s="12"/>
      <c r="J3565" s="12"/>
      <c r="K3565" s="12"/>
      <c r="L3565" s="12"/>
      <c r="M3565" s="12"/>
      <c r="N3565" s="12"/>
      <c r="O3565" s="12"/>
      <c r="P3565" s="12"/>
      <c r="Q3565" s="14" t="s">
        <v>78</v>
      </c>
      <c r="R3565" s="14"/>
      <c r="S3565" s="14"/>
      <c r="T3565" s="14"/>
      <c r="U3565" s="14"/>
      <c r="V3565" s="14"/>
      <c r="W3565" s="14"/>
      <c r="X3565" s="14"/>
      <c r="Y3565" s="12"/>
      <c r="Z3565" s="12"/>
      <c r="AA3565" s="12"/>
      <c r="AB3565" s="12"/>
      <c r="AC3565" s="12"/>
      <c r="AD3565" s="12"/>
      <c r="AE3565" s="12"/>
      <c r="AF3565" s="12"/>
      <c r="AG3565" s="12"/>
      <c r="AH3565" s="12"/>
      <c r="AI3565" s="12"/>
      <c r="AJ3565" s="12"/>
      <c r="AK3565" s="24"/>
    </row>
    <row r="3566" spans="1:37" x14ac:dyDescent="0.25">
      <c r="A3566" s="2"/>
      <c r="B3566" s="3"/>
      <c r="C3566" s="3"/>
      <c r="D3566" s="3"/>
      <c r="E3566" s="3"/>
      <c r="F3566" s="3"/>
      <c r="G3566" s="3"/>
      <c r="H3566" s="3"/>
      <c r="I3566" s="4"/>
      <c r="J3566" s="5"/>
      <c r="K3566" s="6"/>
      <c r="L3566" s="6"/>
      <c r="M3566" s="6"/>
      <c r="N3566" s="6"/>
      <c r="O3566" s="6"/>
      <c r="P3566" s="7"/>
      <c r="Q3566" s="2"/>
      <c r="R3566" s="3"/>
      <c r="S3566" s="3"/>
      <c r="T3566" s="3"/>
      <c r="U3566" s="3"/>
      <c r="V3566" s="3"/>
      <c r="W3566" s="3"/>
      <c r="X3566" s="4"/>
      <c r="Y3566" s="8">
        <f>ROUND(1421,2)</f>
        <v>1421</v>
      </c>
      <c r="Z3566" s="9"/>
      <c r="AA3566" s="9"/>
      <c r="AB3566" s="9"/>
      <c r="AC3566" s="9"/>
      <c r="AD3566" s="10"/>
      <c r="AE3566" s="8">
        <f>ROUND(0,2)</f>
        <v>0</v>
      </c>
      <c r="AF3566" s="9"/>
      <c r="AG3566" s="9"/>
      <c r="AH3566" s="9"/>
      <c r="AI3566" s="9"/>
      <c r="AJ3566" s="9"/>
      <c r="AK3566" s="10"/>
    </row>
    <row r="3567" spans="1:37" x14ac:dyDescent="0.25">
      <c r="A3567" s="11"/>
      <c r="B3567" s="12"/>
      <c r="C3567" s="12"/>
      <c r="D3567" s="12"/>
      <c r="E3567" s="12"/>
      <c r="F3567" s="12"/>
      <c r="G3567" s="12"/>
      <c r="H3567" s="12"/>
      <c r="I3567" s="12"/>
      <c r="J3567" s="13"/>
      <c r="K3567" s="13"/>
      <c r="L3567" s="13"/>
      <c r="M3567" s="13"/>
      <c r="N3567" s="13"/>
      <c r="O3567" s="13"/>
      <c r="P3567" s="13"/>
      <c r="Q3567" s="14"/>
      <c r="R3567" s="14"/>
      <c r="S3567" s="14"/>
      <c r="T3567" s="14"/>
      <c r="U3567" s="14"/>
      <c r="V3567" s="14"/>
      <c r="W3567" s="14"/>
      <c r="X3567" s="14"/>
      <c r="Y3567" s="15">
        <f>ROUND(1421,2)</f>
        <v>1421</v>
      </c>
      <c r="Z3567" s="15"/>
      <c r="AA3567" s="15"/>
      <c r="AB3567" s="15"/>
      <c r="AC3567" s="15"/>
      <c r="AD3567" s="15"/>
      <c r="AE3567" s="15">
        <f>ROUND(0,2)</f>
        <v>0</v>
      </c>
      <c r="AF3567" s="15"/>
      <c r="AG3567" s="15"/>
      <c r="AH3567" s="15"/>
      <c r="AI3567" s="15"/>
      <c r="AJ3567" s="15"/>
      <c r="AK3567" s="16"/>
    </row>
    <row r="3568" spans="1:37" x14ac:dyDescent="0.25">
      <c r="A3568" s="11"/>
      <c r="B3568" s="12"/>
      <c r="C3568" s="12"/>
      <c r="D3568" s="12"/>
      <c r="E3568" s="12"/>
      <c r="F3568" s="12"/>
      <c r="G3568" s="12"/>
      <c r="H3568" s="12"/>
      <c r="I3568" s="12"/>
      <c r="J3568" s="12"/>
      <c r="K3568" s="12"/>
      <c r="L3568" s="12"/>
      <c r="M3568" s="12"/>
      <c r="N3568" s="12"/>
      <c r="O3568" s="12"/>
      <c r="P3568" s="12"/>
      <c r="Q3568" s="14" t="s">
        <v>80</v>
      </c>
      <c r="R3568" s="14"/>
      <c r="S3568" s="14"/>
      <c r="T3568" s="14"/>
      <c r="U3568" s="14"/>
      <c r="V3568" s="14"/>
      <c r="W3568" s="14"/>
      <c r="X3568" s="14"/>
      <c r="Y3568" s="12"/>
      <c r="Z3568" s="12"/>
      <c r="AA3568" s="12"/>
      <c r="AB3568" s="12"/>
      <c r="AC3568" s="12"/>
      <c r="AD3568" s="12"/>
      <c r="AE3568" s="12"/>
      <c r="AF3568" s="12"/>
      <c r="AG3568" s="12"/>
      <c r="AH3568" s="12"/>
      <c r="AI3568" s="12"/>
      <c r="AJ3568" s="12"/>
      <c r="AK3568" s="24"/>
    </row>
    <row r="3569" spans="1:37" x14ac:dyDescent="0.25">
      <c r="A3569" s="2"/>
      <c r="B3569" s="3"/>
      <c r="C3569" s="3"/>
      <c r="D3569" s="3"/>
      <c r="E3569" s="3"/>
      <c r="F3569" s="3"/>
      <c r="G3569" s="3"/>
      <c r="H3569" s="3"/>
      <c r="I3569" s="4"/>
      <c r="J3569" s="5"/>
      <c r="K3569" s="6"/>
      <c r="L3569" s="6"/>
      <c r="M3569" s="6"/>
      <c r="N3569" s="6"/>
      <c r="O3569" s="6"/>
      <c r="P3569" s="7"/>
      <c r="Q3569" s="2"/>
      <c r="R3569" s="3"/>
      <c r="S3569" s="3"/>
      <c r="T3569" s="3"/>
      <c r="U3569" s="3"/>
      <c r="V3569" s="3"/>
      <c r="W3569" s="3"/>
      <c r="X3569" s="4"/>
      <c r="Y3569" s="8">
        <f>ROUND(1390.84,2)</f>
        <v>1390.84</v>
      </c>
      <c r="Z3569" s="9"/>
      <c r="AA3569" s="9"/>
      <c r="AB3569" s="9"/>
      <c r="AC3569" s="9"/>
      <c r="AD3569" s="10"/>
      <c r="AE3569" s="8">
        <f>ROUND(0,2)</f>
        <v>0</v>
      </c>
      <c r="AF3569" s="9"/>
      <c r="AG3569" s="9"/>
      <c r="AH3569" s="9"/>
      <c r="AI3569" s="9"/>
      <c r="AJ3569" s="9"/>
      <c r="AK3569" s="10"/>
    </row>
    <row r="3570" spans="1:37" x14ac:dyDescent="0.25">
      <c r="A3570" s="11"/>
      <c r="B3570" s="12"/>
      <c r="C3570" s="12"/>
      <c r="D3570" s="12"/>
      <c r="E3570" s="12"/>
      <c r="F3570" s="12"/>
      <c r="G3570" s="12"/>
      <c r="H3570" s="12"/>
      <c r="I3570" s="12"/>
      <c r="J3570" s="13"/>
      <c r="K3570" s="13"/>
      <c r="L3570" s="13"/>
      <c r="M3570" s="13"/>
      <c r="N3570" s="13"/>
      <c r="O3570" s="13"/>
      <c r="P3570" s="13"/>
      <c r="Q3570" s="14"/>
      <c r="R3570" s="14"/>
      <c r="S3570" s="14"/>
      <c r="T3570" s="14"/>
      <c r="U3570" s="14"/>
      <c r="V3570" s="14"/>
      <c r="W3570" s="14"/>
      <c r="X3570" s="14"/>
      <c r="Y3570" s="15">
        <f>ROUND(1390.84,2)</f>
        <v>1390.84</v>
      </c>
      <c r="Z3570" s="15"/>
      <c r="AA3570" s="15"/>
      <c r="AB3570" s="15"/>
      <c r="AC3570" s="15"/>
      <c r="AD3570" s="15"/>
      <c r="AE3570" s="15">
        <f>ROUND(0,2)</f>
        <v>0</v>
      </c>
      <c r="AF3570" s="15"/>
      <c r="AG3570" s="15"/>
      <c r="AH3570" s="15"/>
      <c r="AI3570" s="15"/>
      <c r="AJ3570" s="15"/>
      <c r="AK3570" s="16"/>
    </row>
    <row r="3571" spans="1:37" x14ac:dyDescent="0.25">
      <c r="A3571" s="11"/>
      <c r="B3571" s="12"/>
      <c r="C3571" s="12"/>
      <c r="D3571" s="12"/>
      <c r="E3571" s="12"/>
      <c r="F3571" s="12"/>
      <c r="G3571" s="12"/>
      <c r="H3571" s="12"/>
      <c r="I3571" s="12"/>
      <c r="J3571" s="12"/>
      <c r="K3571" s="12"/>
      <c r="L3571" s="12"/>
      <c r="M3571" s="12"/>
      <c r="N3571" s="12"/>
      <c r="O3571" s="12"/>
      <c r="P3571" s="12"/>
      <c r="Q3571" s="14" t="s">
        <v>84</v>
      </c>
      <c r="R3571" s="14"/>
      <c r="S3571" s="14"/>
      <c r="T3571" s="14"/>
      <c r="U3571" s="14"/>
      <c r="V3571" s="14"/>
      <c r="W3571" s="14"/>
      <c r="X3571" s="14"/>
      <c r="Y3571" s="12"/>
      <c r="Z3571" s="12"/>
      <c r="AA3571" s="12"/>
      <c r="AB3571" s="12"/>
      <c r="AC3571" s="12"/>
      <c r="AD3571" s="12"/>
      <c r="AE3571" s="12"/>
      <c r="AF3571" s="12"/>
      <c r="AG3571" s="12"/>
      <c r="AH3571" s="12"/>
      <c r="AI3571" s="12"/>
      <c r="AJ3571" s="12"/>
      <c r="AK3571" s="24"/>
    </row>
    <row r="3572" spans="1:37" x14ac:dyDescent="0.25">
      <c r="A3572" s="2"/>
      <c r="B3572" s="3"/>
      <c r="C3572" s="3"/>
      <c r="D3572" s="3"/>
      <c r="E3572" s="3"/>
      <c r="F3572" s="3"/>
      <c r="G3572" s="3"/>
      <c r="H3572" s="3"/>
      <c r="I3572" s="4"/>
      <c r="J3572" s="5"/>
      <c r="K3572" s="6"/>
      <c r="L3572" s="6"/>
      <c r="M3572" s="6"/>
      <c r="N3572" s="6"/>
      <c r="O3572" s="6"/>
      <c r="P3572" s="7"/>
      <c r="Q3572" s="2"/>
      <c r="R3572" s="3"/>
      <c r="S3572" s="3"/>
      <c r="T3572" s="3"/>
      <c r="U3572" s="3"/>
      <c r="V3572" s="3"/>
      <c r="W3572" s="3"/>
      <c r="X3572" s="4"/>
      <c r="Y3572" s="8">
        <f>ROUND(1390.84,2)</f>
        <v>1390.84</v>
      </c>
      <c r="Z3572" s="9"/>
      <c r="AA3572" s="9"/>
      <c r="AB3572" s="9"/>
      <c r="AC3572" s="9"/>
      <c r="AD3572" s="10"/>
      <c r="AE3572" s="8">
        <f>ROUND(0,2)</f>
        <v>0</v>
      </c>
      <c r="AF3572" s="9"/>
      <c r="AG3572" s="9"/>
      <c r="AH3572" s="9"/>
      <c r="AI3572" s="9"/>
      <c r="AJ3572" s="9"/>
      <c r="AK3572" s="10"/>
    </row>
    <row r="3573" spans="1:37" x14ac:dyDescent="0.25">
      <c r="A3573" s="11"/>
      <c r="B3573" s="12"/>
      <c r="C3573" s="12"/>
      <c r="D3573" s="12"/>
      <c r="E3573" s="12"/>
      <c r="F3573" s="12"/>
      <c r="G3573" s="12"/>
      <c r="H3573" s="12"/>
      <c r="I3573" s="12"/>
      <c r="J3573" s="13"/>
      <c r="K3573" s="13"/>
      <c r="L3573" s="13"/>
      <c r="M3573" s="13"/>
      <c r="N3573" s="13"/>
      <c r="O3573" s="13"/>
      <c r="P3573" s="13"/>
      <c r="Q3573" s="14"/>
      <c r="R3573" s="14"/>
      <c r="S3573" s="14"/>
      <c r="T3573" s="14"/>
      <c r="U3573" s="14"/>
      <c r="V3573" s="14"/>
      <c r="W3573" s="14"/>
      <c r="X3573" s="14"/>
      <c r="Y3573" s="15">
        <f>ROUND(1390.84,2)</f>
        <v>1390.84</v>
      </c>
      <c r="Z3573" s="15"/>
      <c r="AA3573" s="15"/>
      <c r="AB3573" s="15"/>
      <c r="AC3573" s="15"/>
      <c r="AD3573" s="15"/>
      <c r="AE3573" s="15">
        <f>ROUND(0,2)</f>
        <v>0</v>
      </c>
      <c r="AF3573" s="15"/>
      <c r="AG3573" s="15"/>
      <c r="AH3573" s="15"/>
      <c r="AI3573" s="15"/>
      <c r="AJ3573" s="15"/>
      <c r="AK3573" s="16"/>
    </row>
    <row r="3574" spans="1:37" x14ac:dyDescent="0.25">
      <c r="A3574" s="11"/>
      <c r="B3574" s="12"/>
      <c r="C3574" s="12"/>
      <c r="D3574" s="12"/>
      <c r="E3574" s="12"/>
      <c r="F3574" s="12"/>
      <c r="G3574" s="12"/>
      <c r="H3574" s="12"/>
      <c r="I3574" s="12"/>
      <c r="J3574" s="12"/>
      <c r="K3574" s="12"/>
      <c r="L3574" s="12"/>
      <c r="M3574" s="12"/>
      <c r="N3574" s="12"/>
      <c r="O3574" s="12"/>
      <c r="P3574" s="12"/>
      <c r="Q3574" s="14" t="s">
        <v>85</v>
      </c>
      <c r="R3574" s="14"/>
      <c r="S3574" s="14"/>
      <c r="T3574" s="14"/>
      <c r="U3574" s="14"/>
      <c r="V3574" s="14"/>
      <c r="W3574" s="14"/>
      <c r="X3574" s="14"/>
      <c r="Y3574" s="12"/>
      <c r="Z3574" s="12"/>
      <c r="AA3574" s="12"/>
      <c r="AB3574" s="12"/>
      <c r="AC3574" s="12"/>
      <c r="AD3574" s="12"/>
      <c r="AE3574" s="12"/>
      <c r="AF3574" s="12"/>
      <c r="AG3574" s="12"/>
      <c r="AH3574" s="12"/>
      <c r="AI3574" s="12"/>
      <c r="AJ3574" s="12"/>
      <c r="AK3574" s="24"/>
    </row>
    <row r="3575" spans="1:37" x14ac:dyDescent="0.25">
      <c r="A3575" s="2"/>
      <c r="B3575" s="3"/>
      <c r="C3575" s="3"/>
      <c r="D3575" s="3"/>
      <c r="E3575" s="3"/>
      <c r="F3575" s="3"/>
      <c r="G3575" s="3"/>
      <c r="H3575" s="3"/>
      <c r="I3575" s="4"/>
      <c r="J3575" s="5"/>
      <c r="K3575" s="6"/>
      <c r="L3575" s="6"/>
      <c r="M3575" s="6"/>
      <c r="N3575" s="6"/>
      <c r="O3575" s="6"/>
      <c r="P3575" s="7"/>
      <c r="Q3575" s="2"/>
      <c r="R3575" s="3"/>
      <c r="S3575" s="3"/>
      <c r="T3575" s="3"/>
      <c r="U3575" s="3"/>
      <c r="V3575" s="3"/>
      <c r="W3575" s="3"/>
      <c r="X3575" s="4"/>
      <c r="Y3575" s="8">
        <f>ROUND(1390.84,2)</f>
        <v>1390.84</v>
      </c>
      <c r="Z3575" s="9"/>
      <c r="AA3575" s="9"/>
      <c r="AB3575" s="9"/>
      <c r="AC3575" s="9"/>
      <c r="AD3575" s="10"/>
      <c r="AE3575" s="8">
        <f>ROUND(0,2)</f>
        <v>0</v>
      </c>
      <c r="AF3575" s="9"/>
      <c r="AG3575" s="9"/>
      <c r="AH3575" s="9"/>
      <c r="AI3575" s="9"/>
      <c r="AJ3575" s="9"/>
      <c r="AK3575" s="10"/>
    </row>
    <row r="3576" spans="1:37" x14ac:dyDescent="0.25">
      <c r="A3576" s="11"/>
      <c r="B3576" s="12"/>
      <c r="C3576" s="12"/>
      <c r="D3576" s="12"/>
      <c r="E3576" s="12"/>
      <c r="F3576" s="12"/>
      <c r="G3576" s="12"/>
      <c r="H3576" s="12"/>
      <c r="I3576" s="12"/>
      <c r="J3576" s="13"/>
      <c r="K3576" s="13"/>
      <c r="L3576" s="13"/>
      <c r="M3576" s="13"/>
      <c r="N3576" s="13"/>
      <c r="O3576" s="13"/>
      <c r="P3576" s="13"/>
      <c r="Q3576" s="14"/>
      <c r="R3576" s="14"/>
      <c r="S3576" s="14"/>
      <c r="T3576" s="14"/>
      <c r="U3576" s="14"/>
      <c r="V3576" s="14"/>
      <c r="W3576" s="14"/>
      <c r="X3576" s="14"/>
      <c r="Y3576" s="15">
        <f>ROUND(1390.84,2)</f>
        <v>1390.84</v>
      </c>
      <c r="Z3576" s="15"/>
      <c r="AA3576" s="15"/>
      <c r="AB3576" s="15"/>
      <c r="AC3576" s="15"/>
      <c r="AD3576" s="15"/>
      <c r="AE3576" s="15">
        <f>ROUND(0,2)</f>
        <v>0</v>
      </c>
      <c r="AF3576" s="15"/>
      <c r="AG3576" s="15"/>
      <c r="AH3576" s="15"/>
      <c r="AI3576" s="15"/>
      <c r="AJ3576" s="15"/>
      <c r="AK3576" s="16"/>
    </row>
    <row r="3577" spans="1:37" x14ac:dyDescent="0.25">
      <c r="A3577" s="11"/>
      <c r="B3577" s="12"/>
      <c r="C3577" s="12"/>
      <c r="D3577" s="12"/>
      <c r="E3577" s="12"/>
      <c r="F3577" s="12"/>
      <c r="G3577" s="12"/>
      <c r="H3577" s="12"/>
      <c r="I3577" s="12"/>
      <c r="J3577" s="12"/>
      <c r="K3577" s="12"/>
      <c r="L3577" s="12"/>
      <c r="M3577" s="12"/>
      <c r="N3577" s="12"/>
      <c r="O3577" s="12"/>
      <c r="P3577" s="12"/>
      <c r="Q3577" s="14" t="s">
        <v>89</v>
      </c>
      <c r="R3577" s="14"/>
      <c r="S3577" s="14"/>
      <c r="T3577" s="14"/>
      <c r="U3577" s="14"/>
      <c r="V3577" s="14"/>
      <c r="W3577" s="14"/>
      <c r="X3577" s="14"/>
      <c r="Y3577" s="12"/>
      <c r="Z3577" s="12"/>
      <c r="AA3577" s="12"/>
      <c r="AB3577" s="12"/>
      <c r="AC3577" s="12"/>
      <c r="AD3577" s="12"/>
      <c r="AE3577" s="12"/>
      <c r="AF3577" s="12"/>
      <c r="AG3577" s="12"/>
      <c r="AH3577" s="12"/>
      <c r="AI3577" s="12"/>
      <c r="AJ3577" s="12"/>
      <c r="AK3577" s="24"/>
    </row>
    <row r="3578" spans="1:37" x14ac:dyDescent="0.25">
      <c r="A3578" s="2"/>
      <c r="B3578" s="3"/>
      <c r="C3578" s="3"/>
      <c r="D3578" s="3"/>
      <c r="E3578" s="3"/>
      <c r="F3578" s="3"/>
      <c r="G3578" s="3"/>
      <c r="H3578" s="3"/>
      <c r="I3578" s="4"/>
      <c r="J3578" s="5"/>
      <c r="K3578" s="6"/>
      <c r="L3578" s="6"/>
      <c r="M3578" s="6"/>
      <c r="N3578" s="6"/>
      <c r="O3578" s="6"/>
      <c r="P3578" s="7"/>
      <c r="Q3578" s="2"/>
      <c r="R3578" s="3"/>
      <c r="S3578" s="3"/>
      <c r="T3578" s="3"/>
      <c r="U3578" s="3"/>
      <c r="V3578" s="3"/>
      <c r="W3578" s="3"/>
      <c r="X3578" s="4"/>
      <c r="Y3578" s="8">
        <f>ROUND(1390.84,2)</f>
        <v>1390.84</v>
      </c>
      <c r="Z3578" s="9"/>
      <c r="AA3578" s="9"/>
      <c r="AB3578" s="9"/>
      <c r="AC3578" s="9"/>
      <c r="AD3578" s="10"/>
      <c r="AE3578" s="8">
        <f>ROUND(0,2)</f>
        <v>0</v>
      </c>
      <c r="AF3578" s="9"/>
      <c r="AG3578" s="9"/>
      <c r="AH3578" s="9"/>
      <c r="AI3578" s="9"/>
      <c r="AJ3578" s="9"/>
      <c r="AK3578" s="10"/>
    </row>
    <row r="3579" spans="1:37" x14ac:dyDescent="0.25">
      <c r="A3579" s="11"/>
      <c r="B3579" s="12"/>
      <c r="C3579" s="12"/>
      <c r="D3579" s="12"/>
      <c r="E3579" s="12"/>
      <c r="F3579" s="12"/>
      <c r="G3579" s="12"/>
      <c r="H3579" s="12"/>
      <c r="I3579" s="12"/>
      <c r="J3579" s="13"/>
      <c r="K3579" s="13"/>
      <c r="L3579" s="13"/>
      <c r="M3579" s="13"/>
      <c r="N3579" s="13"/>
      <c r="O3579" s="13"/>
      <c r="P3579" s="13"/>
      <c r="Q3579" s="14"/>
      <c r="R3579" s="14"/>
      <c r="S3579" s="14"/>
      <c r="T3579" s="14"/>
      <c r="U3579" s="14"/>
      <c r="V3579" s="14"/>
      <c r="W3579" s="14"/>
      <c r="X3579" s="14"/>
      <c r="Y3579" s="15">
        <f>ROUND(1390.84,2)</f>
        <v>1390.84</v>
      </c>
      <c r="Z3579" s="15"/>
      <c r="AA3579" s="15"/>
      <c r="AB3579" s="15"/>
      <c r="AC3579" s="15"/>
      <c r="AD3579" s="15"/>
      <c r="AE3579" s="15">
        <f>ROUND(0,2)</f>
        <v>0</v>
      </c>
      <c r="AF3579" s="15"/>
      <c r="AG3579" s="15"/>
      <c r="AH3579" s="15"/>
      <c r="AI3579" s="15"/>
      <c r="AJ3579" s="15"/>
      <c r="AK3579" s="16"/>
    </row>
    <row r="3580" spans="1:37" x14ac:dyDescent="0.25">
      <c r="A3580" s="11"/>
      <c r="B3580" s="12"/>
      <c r="C3580" s="12"/>
      <c r="D3580" s="12"/>
      <c r="E3580" s="12"/>
      <c r="F3580" s="12"/>
      <c r="G3580" s="12"/>
      <c r="H3580" s="12"/>
      <c r="I3580" s="12"/>
      <c r="J3580" s="12"/>
      <c r="K3580" s="12"/>
      <c r="L3580" s="12"/>
      <c r="M3580" s="12"/>
      <c r="N3580" s="12"/>
      <c r="O3580" s="12"/>
      <c r="P3580" s="12"/>
      <c r="Q3580" s="14" t="s">
        <v>95</v>
      </c>
      <c r="R3580" s="14"/>
      <c r="S3580" s="14"/>
      <c r="T3580" s="14"/>
      <c r="U3580" s="14"/>
      <c r="V3580" s="14"/>
      <c r="W3580" s="14"/>
      <c r="X3580" s="14"/>
      <c r="Y3580" s="12"/>
      <c r="Z3580" s="12"/>
      <c r="AA3580" s="12"/>
      <c r="AB3580" s="12"/>
      <c r="AC3580" s="12"/>
      <c r="AD3580" s="12"/>
      <c r="AE3580" s="12"/>
      <c r="AF3580" s="12"/>
      <c r="AG3580" s="12"/>
      <c r="AH3580" s="12"/>
      <c r="AI3580" s="12"/>
      <c r="AJ3580" s="12"/>
      <c r="AK3580" s="24"/>
    </row>
    <row r="3581" spans="1:37" x14ac:dyDescent="0.25">
      <c r="A3581" s="2"/>
      <c r="B3581" s="3"/>
      <c r="C3581" s="3"/>
      <c r="D3581" s="3"/>
      <c r="E3581" s="3"/>
      <c r="F3581" s="3"/>
      <c r="G3581" s="3"/>
      <c r="H3581" s="3"/>
      <c r="I3581" s="4"/>
      <c r="J3581" s="5"/>
      <c r="K3581" s="6"/>
      <c r="L3581" s="6"/>
      <c r="M3581" s="6"/>
      <c r="N3581" s="6"/>
      <c r="O3581" s="6"/>
      <c r="P3581" s="7"/>
      <c r="Q3581" s="2"/>
      <c r="R3581" s="3"/>
      <c r="S3581" s="3"/>
      <c r="T3581" s="3"/>
      <c r="U3581" s="3"/>
      <c r="V3581" s="3"/>
      <c r="W3581" s="3"/>
      <c r="X3581" s="4"/>
      <c r="Y3581" s="8">
        <f>ROUND(1379.82,2)</f>
        <v>1379.82</v>
      </c>
      <c r="Z3581" s="9"/>
      <c r="AA3581" s="9"/>
      <c r="AB3581" s="9"/>
      <c r="AC3581" s="9"/>
      <c r="AD3581" s="10"/>
      <c r="AE3581" s="8">
        <f>ROUND(0,2)</f>
        <v>0</v>
      </c>
      <c r="AF3581" s="9"/>
      <c r="AG3581" s="9"/>
      <c r="AH3581" s="9"/>
      <c r="AI3581" s="9"/>
      <c r="AJ3581" s="9"/>
      <c r="AK3581" s="10"/>
    </row>
    <row r="3582" spans="1:37" x14ac:dyDescent="0.25">
      <c r="A3582" s="11"/>
      <c r="B3582" s="12"/>
      <c r="C3582" s="12"/>
      <c r="D3582" s="12"/>
      <c r="E3582" s="12"/>
      <c r="F3582" s="12"/>
      <c r="G3582" s="12"/>
      <c r="H3582" s="12"/>
      <c r="I3582" s="12"/>
      <c r="J3582" s="13"/>
      <c r="K3582" s="13"/>
      <c r="L3582" s="13"/>
      <c r="M3582" s="13"/>
      <c r="N3582" s="13"/>
      <c r="O3582" s="13"/>
      <c r="P3582" s="13"/>
      <c r="Q3582" s="14"/>
      <c r="R3582" s="14"/>
      <c r="S3582" s="14"/>
      <c r="T3582" s="14"/>
      <c r="U3582" s="14"/>
      <c r="V3582" s="14"/>
      <c r="W3582" s="14"/>
      <c r="X3582" s="14"/>
      <c r="Y3582" s="15">
        <f>ROUND(1379.82,2)</f>
        <v>1379.82</v>
      </c>
      <c r="Z3582" s="15"/>
      <c r="AA3582" s="15"/>
      <c r="AB3582" s="15"/>
      <c r="AC3582" s="15"/>
      <c r="AD3582" s="15"/>
      <c r="AE3582" s="15">
        <f>ROUND(0,2)</f>
        <v>0</v>
      </c>
      <c r="AF3582" s="15"/>
      <c r="AG3582" s="15"/>
      <c r="AH3582" s="15"/>
      <c r="AI3582" s="15"/>
      <c r="AJ3582" s="15"/>
      <c r="AK3582" s="16"/>
    </row>
    <row r="3583" spans="1:37" x14ac:dyDescent="0.25">
      <c r="A3583" s="20"/>
      <c r="B3583" s="21"/>
      <c r="C3583" s="21"/>
      <c r="D3583" s="21"/>
      <c r="E3583" s="21"/>
      <c r="F3583" s="21"/>
      <c r="G3583" s="21"/>
      <c r="H3583" s="21"/>
      <c r="I3583" s="21"/>
      <c r="J3583" s="23">
        <f>ROUND(52.25,2)</f>
        <v>52.25</v>
      </c>
      <c r="K3583" s="23"/>
      <c r="L3583" s="23"/>
      <c r="M3583" s="23"/>
      <c r="N3583" s="23"/>
      <c r="O3583" s="23"/>
      <c r="P3583" s="23"/>
      <c r="Q3583" s="21"/>
      <c r="R3583" s="21"/>
      <c r="S3583" s="21"/>
      <c r="T3583" s="21"/>
      <c r="U3583" s="21"/>
      <c r="V3583" s="21"/>
      <c r="W3583" s="21"/>
      <c r="X3583" s="21"/>
      <c r="Y3583" s="21"/>
      <c r="Z3583" s="21"/>
      <c r="AA3583" s="21"/>
      <c r="AB3583" s="21"/>
      <c r="AC3583" s="21"/>
      <c r="AD3583" s="21"/>
      <c r="AE3583" s="21"/>
      <c r="AF3583" s="21"/>
      <c r="AG3583" s="21"/>
      <c r="AH3583" s="21"/>
      <c r="AI3583" s="21"/>
      <c r="AJ3583" s="21"/>
      <c r="AK3583" s="22"/>
    </row>
    <row r="3584" spans="1:37" x14ac:dyDescent="0.25">
      <c r="A3584" s="11"/>
      <c r="B3584" s="12"/>
      <c r="C3584" s="12"/>
      <c r="D3584" s="12"/>
      <c r="E3584" s="12"/>
      <c r="F3584" s="12"/>
      <c r="G3584" s="12"/>
      <c r="H3584" s="12"/>
      <c r="I3584" s="12"/>
      <c r="J3584" s="12"/>
      <c r="K3584" s="12"/>
      <c r="L3584" s="12"/>
      <c r="M3584" s="12"/>
      <c r="N3584" s="12"/>
      <c r="O3584" s="12"/>
      <c r="P3584" s="12"/>
      <c r="Q3584" s="14" t="s">
        <v>91</v>
      </c>
      <c r="R3584" s="14"/>
      <c r="S3584" s="14"/>
      <c r="T3584" s="14"/>
      <c r="U3584" s="14"/>
      <c r="V3584" s="14"/>
      <c r="W3584" s="14"/>
      <c r="X3584" s="14"/>
      <c r="Y3584" s="12"/>
      <c r="Z3584" s="12"/>
      <c r="AA3584" s="12"/>
      <c r="AB3584" s="12"/>
      <c r="AC3584" s="12"/>
      <c r="AD3584" s="12"/>
      <c r="AE3584" s="12"/>
      <c r="AF3584" s="12"/>
      <c r="AG3584" s="12"/>
      <c r="AH3584" s="12"/>
      <c r="AI3584" s="12"/>
      <c r="AJ3584" s="12"/>
      <c r="AK3584" s="24"/>
    </row>
    <row r="3585" spans="1:37" x14ac:dyDescent="0.25">
      <c r="A3585" s="2"/>
      <c r="B3585" s="3"/>
      <c r="C3585" s="3"/>
      <c r="D3585" s="3"/>
      <c r="E3585" s="3"/>
      <c r="F3585" s="3"/>
      <c r="G3585" s="3"/>
      <c r="H3585" s="3"/>
      <c r="I3585" s="4"/>
      <c r="J3585" s="5"/>
      <c r="K3585" s="6"/>
      <c r="L3585" s="6"/>
      <c r="M3585" s="6"/>
      <c r="N3585" s="6"/>
      <c r="O3585" s="6"/>
      <c r="P3585" s="7"/>
      <c r="Q3585" s="2"/>
      <c r="R3585" s="3"/>
      <c r="S3585" s="3"/>
      <c r="T3585" s="3"/>
      <c r="U3585" s="3"/>
      <c r="V3585" s="3"/>
      <c r="W3585" s="3"/>
      <c r="X3585" s="4"/>
      <c r="Y3585" s="8">
        <f>ROUND(1430.1875,2)</f>
        <v>1430.19</v>
      </c>
      <c r="Z3585" s="9"/>
      <c r="AA3585" s="9"/>
      <c r="AB3585" s="9"/>
      <c r="AC3585" s="9"/>
      <c r="AD3585" s="10"/>
      <c r="AE3585" s="8">
        <f>ROUND(0,2)</f>
        <v>0</v>
      </c>
      <c r="AF3585" s="9"/>
      <c r="AG3585" s="9"/>
      <c r="AH3585" s="9"/>
      <c r="AI3585" s="9"/>
      <c r="AJ3585" s="9"/>
      <c r="AK3585" s="10"/>
    </row>
    <row r="3586" spans="1:37" x14ac:dyDescent="0.25">
      <c r="A3586" s="11"/>
      <c r="B3586" s="12"/>
      <c r="C3586" s="12"/>
      <c r="D3586" s="12"/>
      <c r="E3586" s="12"/>
      <c r="F3586" s="12"/>
      <c r="G3586" s="12"/>
      <c r="H3586" s="12"/>
      <c r="I3586" s="12"/>
      <c r="J3586" s="13"/>
      <c r="K3586" s="13"/>
      <c r="L3586" s="13"/>
      <c r="M3586" s="13"/>
      <c r="N3586" s="13"/>
      <c r="O3586" s="13"/>
      <c r="P3586" s="13"/>
      <c r="Q3586" s="14"/>
      <c r="R3586" s="14"/>
      <c r="S3586" s="14"/>
      <c r="T3586" s="14"/>
      <c r="U3586" s="14"/>
      <c r="V3586" s="14"/>
      <c r="W3586" s="14"/>
      <c r="X3586" s="14"/>
      <c r="Y3586" s="15">
        <f>ROUND(1430.1875,2)</f>
        <v>1430.19</v>
      </c>
      <c r="Z3586" s="15"/>
      <c r="AA3586" s="15"/>
      <c r="AB3586" s="15"/>
      <c r="AC3586" s="15"/>
      <c r="AD3586" s="15"/>
      <c r="AE3586" s="15">
        <f>ROUND(0,2)</f>
        <v>0</v>
      </c>
      <c r="AF3586" s="15"/>
      <c r="AG3586" s="15"/>
      <c r="AH3586" s="15"/>
      <c r="AI3586" s="15"/>
      <c r="AJ3586" s="15"/>
      <c r="AK3586" s="16"/>
    </row>
    <row r="3587" spans="1:37" x14ac:dyDescent="0.25">
      <c r="A3587" s="20"/>
      <c r="B3587" s="21"/>
      <c r="C3587" s="21"/>
      <c r="D3587" s="21"/>
      <c r="E3587" s="21"/>
      <c r="F3587" s="21"/>
      <c r="G3587" s="21"/>
      <c r="H3587" s="21"/>
      <c r="I3587" s="21"/>
      <c r="J3587" s="23">
        <f>ROUND(52.5,2)</f>
        <v>52.5</v>
      </c>
      <c r="K3587" s="23"/>
      <c r="L3587" s="23"/>
      <c r="M3587" s="23"/>
      <c r="N3587" s="23"/>
      <c r="O3587" s="23"/>
      <c r="P3587" s="23"/>
      <c r="Q3587" s="21"/>
      <c r="R3587" s="21"/>
      <c r="S3587" s="21"/>
      <c r="T3587" s="21"/>
      <c r="U3587" s="21"/>
      <c r="V3587" s="21"/>
      <c r="W3587" s="21"/>
      <c r="X3587" s="21"/>
      <c r="Y3587" s="21"/>
      <c r="Z3587" s="21"/>
      <c r="AA3587" s="21"/>
      <c r="AB3587" s="21"/>
      <c r="AC3587" s="21"/>
      <c r="AD3587" s="21"/>
      <c r="AE3587" s="21"/>
      <c r="AF3587" s="21"/>
      <c r="AG3587" s="21"/>
      <c r="AH3587" s="21"/>
      <c r="AI3587" s="21"/>
      <c r="AJ3587" s="21"/>
      <c r="AK3587" s="22"/>
    </row>
    <row r="3588" spans="1:37" x14ac:dyDescent="0.25">
      <c r="A3588" s="11"/>
      <c r="B3588" s="12"/>
      <c r="C3588" s="12"/>
      <c r="D3588" s="12"/>
      <c r="E3588" s="12"/>
      <c r="F3588" s="12"/>
      <c r="G3588" s="12"/>
      <c r="H3588" s="12"/>
      <c r="I3588" s="12"/>
      <c r="J3588" s="12"/>
      <c r="K3588" s="12"/>
      <c r="L3588" s="12"/>
      <c r="M3588" s="12"/>
      <c r="N3588" s="12"/>
      <c r="O3588" s="12"/>
      <c r="P3588" s="12"/>
      <c r="Q3588" s="14" t="s">
        <v>82</v>
      </c>
      <c r="R3588" s="14"/>
      <c r="S3588" s="14"/>
      <c r="T3588" s="14"/>
      <c r="U3588" s="14"/>
      <c r="V3588" s="14"/>
      <c r="W3588" s="14"/>
      <c r="X3588" s="14"/>
      <c r="Y3588" s="12"/>
      <c r="Z3588" s="12"/>
      <c r="AA3588" s="12"/>
      <c r="AB3588" s="12"/>
      <c r="AC3588" s="12"/>
      <c r="AD3588" s="12"/>
      <c r="AE3588" s="12"/>
      <c r="AF3588" s="12"/>
      <c r="AG3588" s="12"/>
      <c r="AH3588" s="12"/>
      <c r="AI3588" s="12"/>
      <c r="AJ3588" s="12"/>
      <c r="AK3588" s="24"/>
    </row>
    <row r="3589" spans="1:37" x14ac:dyDescent="0.25">
      <c r="A3589" s="2"/>
      <c r="B3589" s="3"/>
      <c r="C3589" s="3"/>
      <c r="D3589" s="3"/>
      <c r="E3589" s="3"/>
      <c r="F3589" s="3"/>
      <c r="G3589" s="3"/>
      <c r="H3589" s="3"/>
      <c r="I3589" s="4"/>
      <c r="J3589" s="5"/>
      <c r="K3589" s="6"/>
      <c r="L3589" s="6"/>
      <c r="M3589" s="6"/>
      <c r="N3589" s="6"/>
      <c r="O3589" s="6"/>
      <c r="P3589" s="7"/>
      <c r="Q3589" s="2"/>
      <c r="R3589" s="3"/>
      <c r="S3589" s="3"/>
      <c r="T3589" s="3"/>
      <c r="U3589" s="3"/>
      <c r="V3589" s="3"/>
      <c r="W3589" s="3"/>
      <c r="X3589" s="4"/>
      <c r="Y3589" s="8">
        <f>ROUND(1439.375,2)</f>
        <v>1439.38</v>
      </c>
      <c r="Z3589" s="9"/>
      <c r="AA3589" s="9"/>
      <c r="AB3589" s="9"/>
      <c r="AC3589" s="9"/>
      <c r="AD3589" s="10"/>
      <c r="AE3589" s="8">
        <f>ROUND(0,2)</f>
        <v>0</v>
      </c>
      <c r="AF3589" s="9"/>
      <c r="AG3589" s="9"/>
      <c r="AH3589" s="9"/>
      <c r="AI3589" s="9"/>
      <c r="AJ3589" s="9"/>
      <c r="AK3589" s="10"/>
    </row>
    <row r="3590" spans="1:37" x14ac:dyDescent="0.25">
      <c r="A3590" s="11"/>
      <c r="B3590" s="12"/>
      <c r="C3590" s="12"/>
      <c r="D3590" s="12"/>
      <c r="E3590" s="12"/>
      <c r="F3590" s="12"/>
      <c r="G3590" s="12"/>
      <c r="H3590" s="12"/>
      <c r="I3590" s="12"/>
      <c r="J3590" s="13"/>
      <c r="K3590" s="13"/>
      <c r="L3590" s="13"/>
      <c r="M3590" s="13"/>
      <c r="N3590" s="13"/>
      <c r="O3590" s="13"/>
      <c r="P3590" s="13"/>
      <c r="Q3590" s="14"/>
      <c r="R3590" s="14"/>
      <c r="S3590" s="14"/>
      <c r="T3590" s="14"/>
      <c r="U3590" s="14"/>
      <c r="V3590" s="14"/>
      <c r="W3590" s="14"/>
      <c r="X3590" s="14"/>
      <c r="Y3590" s="15">
        <f>ROUND(1439.375,2)</f>
        <v>1439.38</v>
      </c>
      <c r="Z3590" s="15"/>
      <c r="AA3590" s="15"/>
      <c r="AB3590" s="15"/>
      <c r="AC3590" s="15"/>
      <c r="AD3590" s="15"/>
      <c r="AE3590" s="15">
        <f>ROUND(0,2)</f>
        <v>0</v>
      </c>
      <c r="AF3590" s="15"/>
      <c r="AG3590" s="15"/>
      <c r="AH3590" s="15"/>
      <c r="AI3590" s="15"/>
      <c r="AJ3590" s="15"/>
      <c r="AK3590" s="16"/>
    </row>
    <row r="3591" spans="1:37" x14ac:dyDescent="0.25">
      <c r="A3591" s="20"/>
      <c r="B3591" s="21"/>
      <c r="C3591" s="21"/>
      <c r="D3591" s="21"/>
      <c r="E3591" s="21"/>
      <c r="F3591" s="21"/>
      <c r="G3591" s="21"/>
      <c r="H3591" s="21"/>
      <c r="I3591" s="21"/>
      <c r="J3591" s="23">
        <f>ROUND(53.25,2)</f>
        <v>53.25</v>
      </c>
      <c r="K3591" s="23"/>
      <c r="L3591" s="23"/>
      <c r="M3591" s="23"/>
      <c r="N3591" s="23"/>
      <c r="O3591" s="23"/>
      <c r="P3591" s="23"/>
      <c r="Q3591" s="21"/>
      <c r="R3591" s="21"/>
      <c r="S3591" s="21"/>
      <c r="T3591" s="21"/>
      <c r="U3591" s="21"/>
      <c r="V3591" s="21"/>
      <c r="W3591" s="21"/>
      <c r="X3591" s="21"/>
      <c r="Y3591" s="21"/>
      <c r="Z3591" s="21"/>
      <c r="AA3591" s="21"/>
      <c r="AB3591" s="21"/>
      <c r="AC3591" s="21"/>
      <c r="AD3591" s="21"/>
      <c r="AE3591" s="21"/>
      <c r="AF3591" s="21"/>
      <c r="AG3591" s="21"/>
      <c r="AH3591" s="21"/>
      <c r="AI3591" s="21"/>
      <c r="AJ3591" s="21"/>
      <c r="AK3591" s="22"/>
    </row>
    <row r="3592" spans="1:37" x14ac:dyDescent="0.25">
      <c r="A3592" s="11"/>
      <c r="B3592" s="12"/>
      <c r="C3592" s="12"/>
      <c r="D3592" s="12"/>
      <c r="E3592" s="12"/>
      <c r="F3592" s="12"/>
      <c r="G3592" s="12"/>
      <c r="H3592" s="12"/>
      <c r="I3592" s="12"/>
      <c r="J3592" s="12"/>
      <c r="K3592" s="12"/>
      <c r="L3592" s="12"/>
      <c r="M3592" s="12"/>
      <c r="N3592" s="12"/>
      <c r="O3592" s="12"/>
      <c r="P3592" s="12"/>
      <c r="Q3592" s="14" t="s">
        <v>81</v>
      </c>
      <c r="R3592" s="14"/>
      <c r="S3592" s="14"/>
      <c r="T3592" s="14"/>
      <c r="U3592" s="14"/>
      <c r="V3592" s="14"/>
      <c r="W3592" s="14"/>
      <c r="X3592" s="14"/>
      <c r="Y3592" s="12"/>
      <c r="Z3592" s="12"/>
      <c r="AA3592" s="12"/>
      <c r="AB3592" s="12"/>
      <c r="AC3592" s="12"/>
      <c r="AD3592" s="12"/>
      <c r="AE3592" s="12"/>
      <c r="AF3592" s="12"/>
      <c r="AG3592" s="12"/>
      <c r="AH3592" s="12"/>
      <c r="AI3592" s="12"/>
      <c r="AJ3592" s="12"/>
      <c r="AK3592" s="24"/>
    </row>
    <row r="3593" spans="1:37" x14ac:dyDescent="0.25">
      <c r="A3593" s="2"/>
      <c r="B3593" s="3"/>
      <c r="C3593" s="3"/>
      <c r="D3593" s="3"/>
      <c r="E3593" s="3"/>
      <c r="F3593" s="3"/>
      <c r="G3593" s="3"/>
      <c r="H3593" s="3"/>
      <c r="I3593" s="4"/>
      <c r="J3593" s="5"/>
      <c r="K3593" s="6"/>
      <c r="L3593" s="6"/>
      <c r="M3593" s="6"/>
      <c r="N3593" s="6"/>
      <c r="O3593" s="6"/>
      <c r="P3593" s="7"/>
      <c r="Q3593" s="2"/>
      <c r="R3593" s="3"/>
      <c r="S3593" s="3"/>
      <c r="T3593" s="3"/>
      <c r="U3593" s="3"/>
      <c r="V3593" s="3"/>
      <c r="W3593" s="3"/>
      <c r="X3593" s="4"/>
      <c r="Y3593" s="8">
        <f>ROUND(1466.9375,2)</f>
        <v>1466.94</v>
      </c>
      <c r="Z3593" s="9"/>
      <c r="AA3593" s="9"/>
      <c r="AB3593" s="9"/>
      <c r="AC3593" s="9"/>
      <c r="AD3593" s="10"/>
      <c r="AE3593" s="8">
        <f>ROUND(0,2)</f>
        <v>0</v>
      </c>
      <c r="AF3593" s="9"/>
      <c r="AG3593" s="9"/>
      <c r="AH3593" s="9"/>
      <c r="AI3593" s="9"/>
      <c r="AJ3593" s="9"/>
      <c r="AK3593" s="10"/>
    </row>
    <row r="3594" spans="1:37" x14ac:dyDescent="0.25">
      <c r="A3594" s="11"/>
      <c r="B3594" s="12"/>
      <c r="C3594" s="12"/>
      <c r="D3594" s="12"/>
      <c r="E3594" s="12"/>
      <c r="F3594" s="12"/>
      <c r="G3594" s="12"/>
      <c r="H3594" s="12"/>
      <c r="I3594" s="12"/>
      <c r="J3594" s="13"/>
      <c r="K3594" s="13"/>
      <c r="L3594" s="13"/>
      <c r="M3594" s="13"/>
      <c r="N3594" s="13"/>
      <c r="O3594" s="13"/>
      <c r="P3594" s="13"/>
      <c r="Q3594" s="14"/>
      <c r="R3594" s="14"/>
      <c r="S3594" s="14"/>
      <c r="T3594" s="14"/>
      <c r="U3594" s="14"/>
      <c r="V3594" s="14"/>
      <c r="W3594" s="14"/>
      <c r="X3594" s="14"/>
      <c r="Y3594" s="15">
        <f>ROUND(1466.9375,2)</f>
        <v>1466.94</v>
      </c>
      <c r="Z3594" s="15"/>
      <c r="AA3594" s="15"/>
      <c r="AB3594" s="15"/>
      <c r="AC3594" s="15"/>
      <c r="AD3594" s="15"/>
      <c r="AE3594" s="15">
        <f>ROUND(0,2)</f>
        <v>0</v>
      </c>
      <c r="AF3594" s="15"/>
      <c r="AG3594" s="15"/>
      <c r="AH3594" s="15"/>
      <c r="AI3594" s="15"/>
      <c r="AJ3594" s="15"/>
      <c r="AK3594" s="16"/>
    </row>
    <row r="3595" spans="1:37" x14ac:dyDescent="0.25">
      <c r="A3595" s="11"/>
      <c r="B3595" s="12"/>
      <c r="C3595" s="12"/>
      <c r="D3595" s="12"/>
      <c r="E3595" s="12"/>
      <c r="F3595" s="12"/>
      <c r="G3595" s="12"/>
      <c r="H3595" s="12"/>
      <c r="I3595" s="12"/>
      <c r="J3595" s="12"/>
      <c r="K3595" s="12"/>
      <c r="L3595" s="12"/>
      <c r="M3595" s="12"/>
      <c r="N3595" s="12"/>
      <c r="O3595" s="12"/>
      <c r="P3595" s="12"/>
      <c r="Q3595" s="14" t="s">
        <v>97</v>
      </c>
      <c r="R3595" s="14"/>
      <c r="S3595" s="14"/>
      <c r="T3595" s="14"/>
      <c r="U3595" s="14"/>
      <c r="V3595" s="14"/>
      <c r="W3595" s="14"/>
      <c r="X3595" s="14"/>
      <c r="Y3595" s="12"/>
      <c r="Z3595" s="12"/>
      <c r="AA3595" s="12"/>
      <c r="AB3595" s="12"/>
      <c r="AC3595" s="12"/>
      <c r="AD3595" s="12"/>
      <c r="AE3595" s="12"/>
      <c r="AF3595" s="12"/>
      <c r="AG3595" s="12"/>
      <c r="AH3595" s="12"/>
      <c r="AI3595" s="12"/>
      <c r="AJ3595" s="12"/>
      <c r="AK3595" s="24"/>
    </row>
    <row r="3596" spans="1:37" x14ac:dyDescent="0.25">
      <c r="A3596" s="2"/>
      <c r="B3596" s="3"/>
      <c r="C3596" s="3"/>
      <c r="D3596" s="3"/>
      <c r="E3596" s="3"/>
      <c r="F3596" s="3"/>
      <c r="G3596" s="3"/>
      <c r="H3596" s="3"/>
      <c r="I3596" s="4"/>
      <c r="J3596" s="5"/>
      <c r="K3596" s="6"/>
      <c r="L3596" s="6"/>
      <c r="M3596" s="6"/>
      <c r="N3596" s="6"/>
      <c r="O3596" s="6"/>
      <c r="P3596" s="7"/>
      <c r="Q3596" s="2"/>
      <c r="R3596" s="3"/>
      <c r="S3596" s="3"/>
      <c r="T3596" s="3"/>
      <c r="U3596" s="3"/>
      <c r="V3596" s="3"/>
      <c r="W3596" s="3"/>
      <c r="X3596" s="4"/>
      <c r="Y3596" s="8">
        <f>ROUND(1466.9375,2)</f>
        <v>1466.94</v>
      </c>
      <c r="Z3596" s="9"/>
      <c r="AA3596" s="9"/>
      <c r="AB3596" s="9"/>
      <c r="AC3596" s="9"/>
      <c r="AD3596" s="10"/>
      <c r="AE3596" s="8">
        <f>ROUND(0,2)</f>
        <v>0</v>
      </c>
      <c r="AF3596" s="9"/>
      <c r="AG3596" s="9"/>
      <c r="AH3596" s="9"/>
      <c r="AI3596" s="9"/>
      <c r="AJ3596" s="9"/>
      <c r="AK3596" s="10"/>
    </row>
    <row r="3597" spans="1:37" x14ac:dyDescent="0.25">
      <c r="A3597" s="11"/>
      <c r="B3597" s="12"/>
      <c r="C3597" s="12"/>
      <c r="D3597" s="12"/>
      <c r="E3597" s="12"/>
      <c r="F3597" s="12"/>
      <c r="G3597" s="12"/>
      <c r="H3597" s="12"/>
      <c r="I3597" s="12"/>
      <c r="J3597" s="13"/>
      <c r="K3597" s="13"/>
      <c r="L3597" s="13"/>
      <c r="M3597" s="13"/>
      <c r="N3597" s="13"/>
      <c r="O3597" s="13"/>
      <c r="P3597" s="13"/>
      <c r="Q3597" s="14"/>
      <c r="R3597" s="14"/>
      <c r="S3597" s="14"/>
      <c r="T3597" s="14"/>
      <c r="U3597" s="14"/>
      <c r="V3597" s="14"/>
      <c r="W3597" s="14"/>
      <c r="X3597" s="14"/>
      <c r="Y3597" s="15">
        <f>ROUND(1466.9375,2)</f>
        <v>1466.94</v>
      </c>
      <c r="Z3597" s="15"/>
      <c r="AA3597" s="15"/>
      <c r="AB3597" s="15"/>
      <c r="AC3597" s="15"/>
      <c r="AD3597" s="15"/>
      <c r="AE3597" s="15">
        <f>ROUND(0,2)</f>
        <v>0</v>
      </c>
      <c r="AF3597" s="15"/>
      <c r="AG3597" s="15"/>
      <c r="AH3597" s="15"/>
      <c r="AI3597" s="15"/>
      <c r="AJ3597" s="15"/>
      <c r="AK3597" s="16"/>
    </row>
    <row r="3598" spans="1:37" x14ac:dyDescent="0.25">
      <c r="A3598" s="20"/>
      <c r="B3598" s="21"/>
      <c r="C3598" s="21"/>
      <c r="D3598" s="21"/>
      <c r="E3598" s="21"/>
      <c r="F3598" s="21"/>
      <c r="G3598" s="21"/>
      <c r="H3598" s="21"/>
      <c r="I3598" s="21"/>
      <c r="J3598" s="23">
        <f>ROUND(56,2)</f>
        <v>56</v>
      </c>
      <c r="K3598" s="23"/>
      <c r="L3598" s="23"/>
      <c r="M3598" s="23"/>
      <c r="N3598" s="23"/>
      <c r="O3598" s="23"/>
      <c r="P3598" s="23"/>
      <c r="Q3598" s="21"/>
      <c r="R3598" s="21"/>
      <c r="S3598" s="21"/>
      <c r="T3598" s="21"/>
      <c r="U3598" s="21"/>
      <c r="V3598" s="21"/>
      <c r="W3598" s="21"/>
      <c r="X3598" s="21"/>
      <c r="Y3598" s="21"/>
      <c r="Z3598" s="21"/>
      <c r="AA3598" s="21"/>
      <c r="AB3598" s="21"/>
      <c r="AC3598" s="21"/>
      <c r="AD3598" s="21"/>
      <c r="AE3598" s="21"/>
      <c r="AF3598" s="21"/>
      <c r="AG3598" s="21"/>
      <c r="AH3598" s="21"/>
      <c r="AI3598" s="21"/>
      <c r="AJ3598" s="21"/>
      <c r="AK3598" s="22"/>
    </row>
    <row r="3599" spans="1:37" x14ac:dyDescent="0.25">
      <c r="A3599" s="11"/>
      <c r="B3599" s="12"/>
      <c r="C3599" s="12"/>
      <c r="D3599" s="12"/>
      <c r="E3599" s="12"/>
      <c r="F3599" s="12"/>
      <c r="G3599" s="12"/>
      <c r="H3599" s="12"/>
      <c r="I3599" s="12"/>
      <c r="J3599" s="12"/>
      <c r="K3599" s="12"/>
      <c r="L3599" s="12"/>
      <c r="M3599" s="12"/>
      <c r="N3599" s="12"/>
      <c r="O3599" s="12"/>
      <c r="P3599" s="12"/>
      <c r="Q3599" s="14" t="s">
        <v>40</v>
      </c>
      <c r="R3599" s="14"/>
      <c r="S3599" s="14"/>
      <c r="T3599" s="14"/>
      <c r="U3599" s="14"/>
      <c r="V3599" s="14"/>
      <c r="W3599" s="14"/>
      <c r="X3599" s="14"/>
      <c r="Y3599" s="12"/>
      <c r="Z3599" s="12"/>
      <c r="AA3599" s="12"/>
      <c r="AB3599" s="12"/>
      <c r="AC3599" s="12"/>
      <c r="AD3599" s="12"/>
      <c r="AE3599" s="12"/>
      <c r="AF3599" s="12"/>
      <c r="AG3599" s="12"/>
      <c r="AH3599" s="12"/>
      <c r="AI3599" s="12"/>
      <c r="AJ3599" s="12"/>
      <c r="AK3599" s="24"/>
    </row>
    <row r="3600" spans="1:37" x14ac:dyDescent="0.25">
      <c r="A3600" s="2"/>
      <c r="B3600" s="3"/>
      <c r="C3600" s="3"/>
      <c r="D3600" s="3"/>
      <c r="E3600" s="3"/>
      <c r="F3600" s="3"/>
      <c r="G3600" s="3"/>
      <c r="H3600" s="3"/>
      <c r="I3600" s="4"/>
      <c r="J3600" s="5"/>
      <c r="K3600" s="6"/>
      <c r="L3600" s="6"/>
      <c r="M3600" s="6"/>
      <c r="N3600" s="6"/>
      <c r="O3600" s="6"/>
      <c r="P3600" s="7"/>
      <c r="Q3600" s="2"/>
      <c r="R3600" s="3"/>
      <c r="S3600" s="3"/>
      <c r="T3600" s="3"/>
      <c r="U3600" s="3"/>
      <c r="V3600" s="3"/>
      <c r="W3600" s="3"/>
      <c r="X3600" s="4"/>
      <c r="Y3600" s="8">
        <f>ROUND(1568,2)</f>
        <v>1568</v>
      </c>
      <c r="Z3600" s="9"/>
      <c r="AA3600" s="9"/>
      <c r="AB3600" s="9"/>
      <c r="AC3600" s="9"/>
      <c r="AD3600" s="10"/>
      <c r="AE3600" s="8">
        <f>ROUND(0,2)</f>
        <v>0</v>
      </c>
      <c r="AF3600" s="9"/>
      <c r="AG3600" s="9"/>
      <c r="AH3600" s="9"/>
      <c r="AI3600" s="9"/>
      <c r="AJ3600" s="9"/>
      <c r="AK3600" s="10"/>
    </row>
    <row r="3601" spans="1:37" x14ac:dyDescent="0.25">
      <c r="A3601" s="11"/>
      <c r="B3601" s="12"/>
      <c r="C3601" s="12"/>
      <c r="D3601" s="12"/>
      <c r="E3601" s="12"/>
      <c r="F3601" s="12"/>
      <c r="G3601" s="12"/>
      <c r="H3601" s="12"/>
      <c r="I3601" s="12"/>
      <c r="J3601" s="13"/>
      <c r="K3601" s="13"/>
      <c r="L3601" s="13"/>
      <c r="M3601" s="13"/>
      <c r="N3601" s="13"/>
      <c r="O3601" s="13"/>
      <c r="P3601" s="13"/>
      <c r="Q3601" s="14"/>
      <c r="R3601" s="14"/>
      <c r="S3601" s="14"/>
      <c r="T3601" s="14"/>
      <c r="U3601" s="14"/>
      <c r="V3601" s="14"/>
      <c r="W3601" s="14"/>
      <c r="X3601" s="14"/>
      <c r="Y3601" s="15">
        <f>ROUND(1568,2)</f>
        <v>1568</v>
      </c>
      <c r="Z3601" s="15"/>
      <c r="AA3601" s="15"/>
      <c r="AB3601" s="15"/>
      <c r="AC3601" s="15"/>
      <c r="AD3601" s="15"/>
      <c r="AE3601" s="15">
        <f>ROUND(0,2)</f>
        <v>0</v>
      </c>
      <c r="AF3601" s="15"/>
      <c r="AG3601" s="15"/>
      <c r="AH3601" s="15"/>
      <c r="AI3601" s="15"/>
      <c r="AJ3601" s="15"/>
      <c r="AK3601" s="16"/>
    </row>
    <row r="3602" spans="1:37" x14ac:dyDescent="0.25">
      <c r="A3602" s="20"/>
      <c r="B3602" s="21"/>
      <c r="C3602" s="21"/>
      <c r="D3602" s="21"/>
      <c r="E3602" s="21"/>
      <c r="F3602" s="21"/>
      <c r="G3602" s="21"/>
      <c r="H3602" s="21"/>
      <c r="I3602" s="21"/>
      <c r="J3602" s="23">
        <f>ROUND(56.25,2)</f>
        <v>56.25</v>
      </c>
      <c r="K3602" s="23"/>
      <c r="L3602" s="23"/>
      <c r="M3602" s="23"/>
      <c r="N3602" s="23"/>
      <c r="O3602" s="23"/>
      <c r="P3602" s="23"/>
      <c r="Q3602" s="21"/>
      <c r="R3602" s="21"/>
      <c r="S3602" s="21"/>
      <c r="T3602" s="21"/>
      <c r="U3602" s="21"/>
      <c r="V3602" s="21"/>
      <c r="W3602" s="21"/>
      <c r="X3602" s="21"/>
      <c r="Y3602" s="21"/>
      <c r="Z3602" s="21"/>
      <c r="AA3602" s="21"/>
      <c r="AB3602" s="21"/>
      <c r="AC3602" s="21"/>
      <c r="AD3602" s="21"/>
      <c r="AE3602" s="21"/>
      <c r="AF3602" s="21"/>
      <c r="AG3602" s="21"/>
      <c r="AH3602" s="21"/>
      <c r="AI3602" s="21"/>
      <c r="AJ3602" s="21"/>
      <c r="AK3602" s="22"/>
    </row>
    <row r="3603" spans="1:37" x14ac:dyDescent="0.25">
      <c r="A3603" s="11"/>
      <c r="B3603" s="12"/>
      <c r="C3603" s="12"/>
      <c r="D3603" s="12"/>
      <c r="E3603" s="12"/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  <c r="P3603" s="12"/>
      <c r="Q3603" s="14" t="s">
        <v>96</v>
      </c>
      <c r="R3603" s="14"/>
      <c r="S3603" s="14"/>
      <c r="T3603" s="14"/>
      <c r="U3603" s="14"/>
      <c r="V3603" s="14"/>
      <c r="W3603" s="14"/>
      <c r="X3603" s="14"/>
      <c r="Y3603" s="12"/>
      <c r="Z3603" s="12"/>
      <c r="AA3603" s="12"/>
      <c r="AB3603" s="12"/>
      <c r="AC3603" s="12"/>
      <c r="AD3603" s="12"/>
      <c r="AE3603" s="12"/>
      <c r="AF3603" s="12"/>
      <c r="AG3603" s="12"/>
      <c r="AH3603" s="12"/>
      <c r="AI3603" s="12"/>
      <c r="AJ3603" s="12"/>
      <c r="AK3603" s="24"/>
    </row>
    <row r="3604" spans="1:37" x14ac:dyDescent="0.25">
      <c r="A3604" s="2"/>
      <c r="B3604" s="3"/>
      <c r="C3604" s="3"/>
      <c r="D3604" s="3"/>
      <c r="E3604" s="3"/>
      <c r="F3604" s="3"/>
      <c r="G3604" s="3"/>
      <c r="H3604" s="3"/>
      <c r="I3604" s="4"/>
      <c r="J3604" s="5"/>
      <c r="K3604" s="6"/>
      <c r="L3604" s="6"/>
      <c r="M3604" s="6"/>
      <c r="N3604" s="6"/>
      <c r="O3604" s="6"/>
      <c r="P3604" s="7"/>
      <c r="Q3604" s="2"/>
      <c r="R3604" s="3"/>
      <c r="S3604" s="3"/>
      <c r="T3604" s="3"/>
      <c r="U3604" s="3"/>
      <c r="V3604" s="3"/>
      <c r="W3604" s="3"/>
      <c r="X3604" s="4"/>
      <c r="Y3604" s="8">
        <f>ROUND(1531.48125,2)</f>
        <v>1531.48</v>
      </c>
      <c r="Z3604" s="9"/>
      <c r="AA3604" s="9"/>
      <c r="AB3604" s="9"/>
      <c r="AC3604" s="9"/>
      <c r="AD3604" s="10"/>
      <c r="AE3604" s="8">
        <f>ROUND(0,2)</f>
        <v>0</v>
      </c>
      <c r="AF3604" s="9"/>
      <c r="AG3604" s="9"/>
      <c r="AH3604" s="9"/>
      <c r="AI3604" s="9"/>
      <c r="AJ3604" s="9"/>
      <c r="AK3604" s="10"/>
    </row>
    <row r="3605" spans="1:37" x14ac:dyDescent="0.25">
      <c r="A3605" s="11"/>
      <c r="B3605" s="12"/>
      <c r="C3605" s="12"/>
      <c r="D3605" s="12"/>
      <c r="E3605" s="12"/>
      <c r="F3605" s="12"/>
      <c r="G3605" s="12"/>
      <c r="H3605" s="12"/>
      <c r="I3605" s="12"/>
      <c r="J3605" s="13"/>
      <c r="K3605" s="13"/>
      <c r="L3605" s="13"/>
      <c r="M3605" s="13"/>
      <c r="N3605" s="13"/>
      <c r="O3605" s="13"/>
      <c r="P3605" s="13"/>
      <c r="Q3605" s="14"/>
      <c r="R3605" s="14"/>
      <c r="S3605" s="14"/>
      <c r="T3605" s="14"/>
      <c r="U3605" s="14"/>
      <c r="V3605" s="14"/>
      <c r="W3605" s="14"/>
      <c r="X3605" s="14"/>
      <c r="Y3605" s="15">
        <f>ROUND(1531.48125,2)</f>
        <v>1531.48</v>
      </c>
      <c r="Z3605" s="15"/>
      <c r="AA3605" s="15"/>
      <c r="AB3605" s="15"/>
      <c r="AC3605" s="15"/>
      <c r="AD3605" s="15"/>
      <c r="AE3605" s="15">
        <f>ROUND(0,2)</f>
        <v>0</v>
      </c>
      <c r="AF3605" s="15"/>
      <c r="AG3605" s="15"/>
      <c r="AH3605" s="15"/>
      <c r="AI3605" s="15"/>
      <c r="AJ3605" s="15"/>
      <c r="AK3605" s="16"/>
    </row>
    <row r="3606" spans="1:37" x14ac:dyDescent="0.25">
      <c r="A3606" s="20"/>
      <c r="B3606" s="21"/>
      <c r="C3606" s="21"/>
      <c r="D3606" s="21"/>
      <c r="E3606" s="21"/>
      <c r="F3606" s="21"/>
      <c r="G3606" s="21"/>
      <c r="H3606" s="21"/>
      <c r="I3606" s="21"/>
      <c r="J3606" s="23">
        <f>ROUND(56.5,2)</f>
        <v>56.5</v>
      </c>
      <c r="K3606" s="23"/>
      <c r="L3606" s="23"/>
      <c r="M3606" s="23"/>
      <c r="N3606" s="23"/>
      <c r="O3606" s="23"/>
      <c r="P3606" s="23"/>
      <c r="Q3606" s="21"/>
      <c r="R3606" s="21"/>
      <c r="S3606" s="21"/>
      <c r="T3606" s="21"/>
      <c r="U3606" s="21"/>
      <c r="V3606" s="21"/>
      <c r="W3606" s="21"/>
      <c r="X3606" s="21"/>
      <c r="Y3606" s="21"/>
      <c r="Z3606" s="21"/>
      <c r="AA3606" s="21"/>
      <c r="AB3606" s="21"/>
      <c r="AC3606" s="21"/>
      <c r="AD3606" s="21"/>
      <c r="AE3606" s="21"/>
      <c r="AF3606" s="21"/>
      <c r="AG3606" s="21"/>
      <c r="AH3606" s="21"/>
      <c r="AI3606" s="21"/>
      <c r="AJ3606" s="21"/>
      <c r="AK3606" s="22"/>
    </row>
    <row r="3607" spans="1:37" x14ac:dyDescent="0.25">
      <c r="A3607" s="11"/>
      <c r="B3607" s="12"/>
      <c r="C3607" s="12"/>
      <c r="D3607" s="12"/>
      <c r="E3607" s="12"/>
      <c r="F3607" s="12"/>
      <c r="G3607" s="12"/>
      <c r="H3607" s="12"/>
      <c r="I3607" s="12"/>
      <c r="J3607" s="12"/>
      <c r="K3607" s="12"/>
      <c r="L3607" s="12"/>
      <c r="M3607" s="12"/>
      <c r="N3607" s="12"/>
      <c r="O3607" s="12"/>
      <c r="P3607" s="12"/>
      <c r="Q3607" s="14" t="s">
        <v>47</v>
      </c>
      <c r="R3607" s="14"/>
      <c r="S3607" s="14"/>
      <c r="T3607" s="14"/>
      <c r="U3607" s="14"/>
      <c r="V3607" s="14"/>
      <c r="W3607" s="14"/>
      <c r="X3607" s="14"/>
      <c r="Y3607" s="12"/>
      <c r="Z3607" s="12"/>
      <c r="AA3607" s="12"/>
      <c r="AB3607" s="12"/>
      <c r="AC3607" s="12"/>
      <c r="AD3607" s="12"/>
      <c r="AE3607" s="12"/>
      <c r="AF3607" s="12"/>
      <c r="AG3607" s="12"/>
      <c r="AH3607" s="12"/>
      <c r="AI3607" s="12"/>
      <c r="AJ3607" s="12"/>
      <c r="AK3607" s="24"/>
    </row>
    <row r="3608" spans="1:37" x14ac:dyDescent="0.25">
      <c r="A3608" s="2"/>
      <c r="B3608" s="3"/>
      <c r="C3608" s="3"/>
      <c r="D3608" s="3"/>
      <c r="E3608" s="3"/>
      <c r="F3608" s="3"/>
      <c r="G3608" s="3"/>
      <c r="H3608" s="3"/>
      <c r="I3608" s="4"/>
      <c r="J3608" s="5"/>
      <c r="K3608" s="6"/>
      <c r="L3608" s="6"/>
      <c r="M3608" s="6"/>
      <c r="N3608" s="6"/>
      <c r="O3608" s="6"/>
      <c r="P3608" s="7"/>
      <c r="Q3608" s="2"/>
      <c r="R3608" s="3"/>
      <c r="S3608" s="3"/>
      <c r="T3608" s="3"/>
      <c r="U3608" s="3"/>
      <c r="V3608" s="3"/>
      <c r="W3608" s="3"/>
      <c r="X3608" s="4"/>
      <c r="Y3608" s="8">
        <f>ROUND(1540.4025,2)</f>
        <v>1540.4</v>
      </c>
      <c r="Z3608" s="9"/>
      <c r="AA3608" s="9"/>
      <c r="AB3608" s="9"/>
      <c r="AC3608" s="9"/>
      <c r="AD3608" s="10"/>
      <c r="AE3608" s="8">
        <f>ROUND(0,2)</f>
        <v>0</v>
      </c>
      <c r="AF3608" s="9"/>
      <c r="AG3608" s="9"/>
      <c r="AH3608" s="9"/>
      <c r="AI3608" s="9"/>
      <c r="AJ3608" s="9"/>
      <c r="AK3608" s="10"/>
    </row>
    <row r="3609" spans="1:37" x14ac:dyDescent="0.25">
      <c r="A3609" s="11"/>
      <c r="B3609" s="12"/>
      <c r="C3609" s="12"/>
      <c r="D3609" s="12"/>
      <c r="E3609" s="12"/>
      <c r="F3609" s="12"/>
      <c r="G3609" s="12"/>
      <c r="H3609" s="12"/>
      <c r="I3609" s="12"/>
      <c r="J3609" s="13"/>
      <c r="K3609" s="13"/>
      <c r="L3609" s="13"/>
      <c r="M3609" s="13"/>
      <c r="N3609" s="13"/>
      <c r="O3609" s="13"/>
      <c r="P3609" s="13"/>
      <c r="Q3609" s="14"/>
      <c r="R3609" s="14"/>
      <c r="S3609" s="14"/>
      <c r="T3609" s="14"/>
      <c r="U3609" s="14"/>
      <c r="V3609" s="14"/>
      <c r="W3609" s="14"/>
      <c r="X3609" s="14"/>
      <c r="Y3609" s="15">
        <f>ROUND(1540.4025,2)</f>
        <v>1540.4</v>
      </c>
      <c r="Z3609" s="15"/>
      <c r="AA3609" s="15"/>
      <c r="AB3609" s="15"/>
      <c r="AC3609" s="15"/>
      <c r="AD3609" s="15"/>
      <c r="AE3609" s="15">
        <f>ROUND(0,2)</f>
        <v>0</v>
      </c>
      <c r="AF3609" s="15"/>
      <c r="AG3609" s="15"/>
      <c r="AH3609" s="15"/>
      <c r="AI3609" s="15"/>
      <c r="AJ3609" s="15"/>
      <c r="AK3609" s="16"/>
    </row>
    <row r="3610" spans="1:37" x14ac:dyDescent="0.25">
      <c r="A3610" s="17"/>
      <c r="B3610" s="18"/>
      <c r="C3610" s="18"/>
      <c r="D3610" s="18"/>
      <c r="E3610" s="18"/>
      <c r="F3610" s="18"/>
      <c r="G3610" s="18"/>
      <c r="H3610" s="18"/>
      <c r="I3610" s="18"/>
      <c r="J3610" s="18"/>
      <c r="K3610" s="18"/>
      <c r="L3610" s="18"/>
      <c r="M3610" s="18"/>
      <c r="N3610" s="18"/>
      <c r="O3610" s="18"/>
      <c r="P3610" s="18"/>
      <c r="Q3610" s="18"/>
      <c r="R3610" s="18"/>
      <c r="S3610" s="18"/>
      <c r="T3610" s="18"/>
      <c r="U3610" s="18"/>
      <c r="V3610" s="18"/>
      <c r="W3610" s="18"/>
      <c r="X3610" s="18"/>
      <c r="Y3610" s="18"/>
      <c r="Z3610" s="18"/>
      <c r="AA3610" s="18"/>
      <c r="AB3610" s="18"/>
      <c r="AC3610" s="18"/>
      <c r="AD3610" s="18"/>
      <c r="AE3610" s="18"/>
      <c r="AF3610" s="18"/>
      <c r="AG3610" s="18"/>
      <c r="AH3610" s="18"/>
      <c r="AI3610" s="18"/>
      <c r="AJ3610" s="18"/>
      <c r="AK3610" s="19"/>
    </row>
    <row r="3611" spans="1:37" x14ac:dyDescent="0.25">
      <c r="A3611" s="14" t="s">
        <v>126</v>
      </c>
      <c r="B3611" s="14"/>
      <c r="C3611" s="14"/>
      <c r="D3611" s="14"/>
      <c r="E3611" s="14"/>
      <c r="F3611" s="14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S3611" s="14"/>
      <c r="T3611" s="14"/>
      <c r="U3611" s="14"/>
      <c r="V3611" s="14"/>
      <c r="W3611" s="14"/>
      <c r="X3611" s="14"/>
      <c r="Y3611" s="14"/>
      <c r="Z3611" s="14"/>
      <c r="AA3611" s="14"/>
      <c r="AB3611" s="14"/>
      <c r="AC3611" s="14"/>
      <c r="AD3611" s="14"/>
      <c r="AE3611" s="14"/>
      <c r="AF3611" s="14"/>
      <c r="AG3611" s="14"/>
      <c r="AH3611" s="14"/>
      <c r="AI3611" s="14"/>
      <c r="AJ3611" s="14"/>
      <c r="AK3611" s="25"/>
    </row>
    <row r="3612" spans="1:37" x14ac:dyDescent="0.25">
      <c r="A3612" s="26" t="s">
        <v>102</v>
      </c>
      <c r="B3612" s="27"/>
      <c r="C3612" s="27"/>
      <c r="D3612" s="27"/>
      <c r="E3612" s="27"/>
      <c r="F3612" s="27"/>
      <c r="G3612" s="27"/>
      <c r="H3612" s="27"/>
      <c r="I3612" s="28"/>
      <c r="J3612" s="26" t="s">
        <v>22</v>
      </c>
      <c r="K3612" s="27"/>
      <c r="L3612" s="27"/>
      <c r="M3612" s="27"/>
      <c r="N3612" s="27"/>
      <c r="O3612" s="27"/>
      <c r="P3612" s="28"/>
      <c r="Q3612" s="26" t="s">
        <v>101</v>
      </c>
      <c r="R3612" s="27"/>
      <c r="S3612" s="27"/>
      <c r="T3612" s="27"/>
      <c r="U3612" s="27"/>
      <c r="V3612" s="27"/>
      <c r="W3612" s="27"/>
      <c r="X3612" s="28"/>
      <c r="Y3612" s="26" t="s">
        <v>23</v>
      </c>
      <c r="Z3612" s="27"/>
      <c r="AA3612" s="27"/>
      <c r="AB3612" s="27"/>
      <c r="AC3612" s="27"/>
      <c r="AD3612" s="28"/>
      <c r="AE3612" s="26" t="s">
        <v>24</v>
      </c>
      <c r="AF3612" s="27"/>
      <c r="AG3612" s="27"/>
      <c r="AH3612" s="27"/>
      <c r="AI3612" s="27"/>
      <c r="AJ3612" s="27"/>
      <c r="AK3612" s="28"/>
    </row>
    <row r="3613" spans="1:37" x14ac:dyDescent="0.25">
      <c r="A3613" s="20" t="s">
        <v>111</v>
      </c>
      <c r="B3613" s="21"/>
      <c r="C3613" s="21"/>
      <c r="D3613" s="21"/>
      <c r="E3613" s="21"/>
      <c r="F3613" s="21"/>
      <c r="G3613" s="21"/>
      <c r="H3613" s="21"/>
      <c r="I3613" s="21"/>
      <c r="J3613" s="21"/>
      <c r="K3613" s="21"/>
      <c r="L3613" s="21"/>
      <c r="M3613" s="21"/>
      <c r="N3613" s="21"/>
      <c r="O3613" s="21"/>
      <c r="P3613" s="21"/>
      <c r="Q3613" s="21"/>
      <c r="R3613" s="21"/>
      <c r="S3613" s="21"/>
      <c r="T3613" s="21"/>
      <c r="U3613" s="21"/>
      <c r="V3613" s="21"/>
      <c r="W3613" s="21"/>
      <c r="X3613" s="21"/>
      <c r="Y3613" s="21"/>
      <c r="Z3613" s="21"/>
      <c r="AA3613" s="21"/>
      <c r="AB3613" s="21"/>
      <c r="AC3613" s="21"/>
      <c r="AD3613" s="21"/>
      <c r="AE3613" s="21"/>
      <c r="AF3613" s="21"/>
      <c r="AG3613" s="21"/>
      <c r="AH3613" s="21"/>
      <c r="AI3613" s="21"/>
      <c r="AJ3613" s="21"/>
      <c r="AK3613" s="22"/>
    </row>
    <row r="3614" spans="1:37" x14ac:dyDescent="0.25">
      <c r="A3614" s="20"/>
      <c r="B3614" s="21"/>
      <c r="C3614" s="21"/>
      <c r="D3614" s="21"/>
      <c r="E3614" s="21"/>
      <c r="F3614" s="21"/>
      <c r="G3614" s="21"/>
      <c r="H3614" s="21"/>
      <c r="I3614" s="21"/>
      <c r="J3614" s="23">
        <f>ROUND(6.25,2)</f>
        <v>6.25</v>
      </c>
      <c r="K3614" s="23"/>
      <c r="L3614" s="23"/>
      <c r="M3614" s="23"/>
      <c r="N3614" s="23"/>
      <c r="O3614" s="23"/>
      <c r="P3614" s="23"/>
      <c r="Q3614" s="21"/>
      <c r="R3614" s="21"/>
      <c r="S3614" s="21"/>
      <c r="T3614" s="21"/>
      <c r="U3614" s="21"/>
      <c r="V3614" s="21"/>
      <c r="W3614" s="21"/>
      <c r="X3614" s="21"/>
      <c r="Y3614" s="21"/>
      <c r="Z3614" s="21"/>
      <c r="AA3614" s="21"/>
      <c r="AB3614" s="21"/>
      <c r="AC3614" s="21"/>
      <c r="AD3614" s="21"/>
      <c r="AE3614" s="21"/>
      <c r="AF3614" s="21"/>
      <c r="AG3614" s="21"/>
      <c r="AH3614" s="21"/>
      <c r="AI3614" s="21"/>
      <c r="AJ3614" s="21"/>
      <c r="AK3614" s="22"/>
    </row>
    <row r="3615" spans="1:37" x14ac:dyDescent="0.25">
      <c r="A3615" s="11"/>
      <c r="B3615" s="12"/>
      <c r="C3615" s="12"/>
      <c r="D3615" s="12"/>
      <c r="E3615" s="12"/>
      <c r="F3615" s="12"/>
      <c r="G3615" s="12"/>
      <c r="H3615" s="12"/>
      <c r="I3615" s="12"/>
      <c r="J3615" s="12"/>
      <c r="K3615" s="12"/>
      <c r="L3615" s="12"/>
      <c r="M3615" s="12"/>
      <c r="N3615" s="12"/>
      <c r="O3615" s="12"/>
      <c r="P3615" s="12"/>
      <c r="Q3615" s="14" t="s">
        <v>35</v>
      </c>
      <c r="R3615" s="14"/>
      <c r="S3615" s="14"/>
      <c r="T3615" s="14"/>
      <c r="U3615" s="14"/>
      <c r="V3615" s="14"/>
      <c r="W3615" s="14"/>
      <c r="X3615" s="14"/>
      <c r="Y3615" s="12"/>
      <c r="Z3615" s="12"/>
      <c r="AA3615" s="12"/>
      <c r="AB3615" s="12"/>
      <c r="AC3615" s="12"/>
      <c r="AD3615" s="12"/>
      <c r="AE3615" s="12"/>
      <c r="AF3615" s="12"/>
      <c r="AG3615" s="12"/>
      <c r="AH3615" s="12"/>
      <c r="AI3615" s="12"/>
      <c r="AJ3615" s="12"/>
      <c r="AK3615" s="24"/>
    </row>
    <row r="3616" spans="1:37" x14ac:dyDescent="0.25">
      <c r="A3616" s="2"/>
      <c r="B3616" s="3"/>
      <c r="C3616" s="3"/>
      <c r="D3616" s="3"/>
      <c r="E3616" s="3"/>
      <c r="F3616" s="3"/>
      <c r="G3616" s="3"/>
      <c r="H3616" s="3"/>
      <c r="I3616" s="4"/>
      <c r="J3616" s="5"/>
      <c r="K3616" s="6"/>
      <c r="L3616" s="6"/>
      <c r="M3616" s="6"/>
      <c r="N3616" s="6"/>
      <c r="O3616" s="6"/>
      <c r="P3616" s="7"/>
      <c r="Q3616" s="2"/>
      <c r="R3616" s="3"/>
      <c r="S3616" s="3"/>
      <c r="T3616" s="3"/>
      <c r="U3616" s="3"/>
      <c r="V3616" s="3"/>
      <c r="W3616" s="3"/>
      <c r="X3616" s="4"/>
      <c r="Y3616" s="8">
        <f>ROUND(223.03125,2)</f>
        <v>223.03</v>
      </c>
      <c r="Z3616" s="9"/>
      <c r="AA3616" s="9"/>
      <c r="AB3616" s="9"/>
      <c r="AC3616" s="9"/>
      <c r="AD3616" s="10"/>
      <c r="AE3616" s="8">
        <f>ROUND(0,2)</f>
        <v>0</v>
      </c>
      <c r="AF3616" s="9"/>
      <c r="AG3616" s="9"/>
      <c r="AH3616" s="9"/>
      <c r="AI3616" s="9"/>
      <c r="AJ3616" s="9"/>
      <c r="AK3616" s="10"/>
    </row>
    <row r="3617" spans="1:37" x14ac:dyDescent="0.25">
      <c r="A3617" s="11"/>
      <c r="B3617" s="12"/>
      <c r="C3617" s="12"/>
      <c r="D3617" s="12"/>
      <c r="E3617" s="12"/>
      <c r="F3617" s="12"/>
      <c r="G3617" s="12"/>
      <c r="H3617" s="12"/>
      <c r="I3617" s="12"/>
      <c r="J3617" s="13"/>
      <c r="K3617" s="13"/>
      <c r="L3617" s="13"/>
      <c r="M3617" s="13"/>
      <c r="N3617" s="13"/>
      <c r="O3617" s="13"/>
      <c r="P3617" s="13"/>
      <c r="Q3617" s="14"/>
      <c r="R3617" s="14"/>
      <c r="S3617" s="14"/>
      <c r="T3617" s="14"/>
      <c r="U3617" s="14"/>
      <c r="V3617" s="14"/>
      <c r="W3617" s="14"/>
      <c r="X3617" s="14"/>
      <c r="Y3617" s="15">
        <f>ROUND(223.03125,2)</f>
        <v>223.03</v>
      </c>
      <c r="Z3617" s="15"/>
      <c r="AA3617" s="15"/>
      <c r="AB3617" s="15"/>
      <c r="AC3617" s="15"/>
      <c r="AD3617" s="15"/>
      <c r="AE3617" s="15">
        <f>ROUND(0,2)</f>
        <v>0</v>
      </c>
      <c r="AF3617" s="15"/>
      <c r="AG3617" s="15"/>
      <c r="AH3617" s="15"/>
      <c r="AI3617" s="15"/>
      <c r="AJ3617" s="15"/>
      <c r="AK3617" s="16"/>
    </row>
    <row r="3618" spans="1:37" x14ac:dyDescent="0.25">
      <c r="A3618" s="20"/>
      <c r="B3618" s="21"/>
      <c r="C3618" s="21"/>
      <c r="D3618" s="21"/>
      <c r="E3618" s="21"/>
      <c r="F3618" s="21"/>
      <c r="G3618" s="21"/>
      <c r="H3618" s="21"/>
      <c r="I3618" s="21"/>
      <c r="J3618" s="23">
        <f>ROUND(8,2)</f>
        <v>8</v>
      </c>
      <c r="K3618" s="23"/>
      <c r="L3618" s="23"/>
      <c r="M3618" s="23"/>
      <c r="N3618" s="23"/>
      <c r="O3618" s="23"/>
      <c r="P3618" s="23"/>
      <c r="Q3618" s="21"/>
      <c r="R3618" s="21"/>
      <c r="S3618" s="21"/>
      <c r="T3618" s="21"/>
      <c r="U3618" s="21"/>
      <c r="V3618" s="21"/>
      <c r="W3618" s="21"/>
      <c r="X3618" s="21"/>
      <c r="Y3618" s="21"/>
      <c r="Z3618" s="21"/>
      <c r="AA3618" s="21"/>
      <c r="AB3618" s="21"/>
      <c r="AC3618" s="21"/>
      <c r="AD3618" s="21"/>
      <c r="AE3618" s="21"/>
      <c r="AF3618" s="21"/>
      <c r="AG3618" s="21"/>
      <c r="AH3618" s="21"/>
      <c r="AI3618" s="21"/>
      <c r="AJ3618" s="21"/>
      <c r="AK3618" s="22"/>
    </row>
    <row r="3619" spans="1:37" x14ac:dyDescent="0.25">
      <c r="A3619" s="11"/>
      <c r="B3619" s="12"/>
      <c r="C3619" s="12"/>
      <c r="D3619" s="12"/>
      <c r="E3619" s="12"/>
      <c r="F3619" s="12"/>
      <c r="G3619" s="12"/>
      <c r="H3619" s="12"/>
      <c r="I3619" s="12"/>
      <c r="J3619" s="12"/>
      <c r="K3619" s="12"/>
      <c r="L3619" s="12"/>
      <c r="M3619" s="12"/>
      <c r="N3619" s="12"/>
      <c r="O3619" s="12"/>
      <c r="P3619" s="12"/>
      <c r="Q3619" s="14" t="s">
        <v>34</v>
      </c>
      <c r="R3619" s="14"/>
      <c r="S3619" s="14"/>
      <c r="T3619" s="14"/>
      <c r="U3619" s="14"/>
      <c r="V3619" s="14"/>
      <c r="W3619" s="14"/>
      <c r="X3619" s="14"/>
      <c r="Y3619" s="12"/>
      <c r="Z3619" s="12"/>
      <c r="AA3619" s="12"/>
      <c r="AB3619" s="12"/>
      <c r="AC3619" s="12"/>
      <c r="AD3619" s="12"/>
      <c r="AE3619" s="12"/>
      <c r="AF3619" s="12"/>
      <c r="AG3619" s="12"/>
      <c r="AH3619" s="12"/>
      <c r="AI3619" s="12"/>
      <c r="AJ3619" s="12"/>
      <c r="AK3619" s="24"/>
    </row>
    <row r="3620" spans="1:37" x14ac:dyDescent="0.25">
      <c r="A3620" s="2"/>
      <c r="B3620" s="3"/>
      <c r="C3620" s="3"/>
      <c r="D3620" s="3"/>
      <c r="E3620" s="3"/>
      <c r="F3620" s="3"/>
      <c r="G3620" s="3"/>
      <c r="H3620" s="3"/>
      <c r="I3620" s="4"/>
      <c r="J3620" s="5"/>
      <c r="K3620" s="6"/>
      <c r="L3620" s="6"/>
      <c r="M3620" s="6"/>
      <c r="N3620" s="6"/>
      <c r="O3620" s="6"/>
      <c r="P3620" s="7"/>
      <c r="Q3620" s="2"/>
      <c r="R3620" s="3"/>
      <c r="S3620" s="3"/>
      <c r="T3620" s="3"/>
      <c r="U3620" s="3"/>
      <c r="V3620" s="3"/>
      <c r="W3620" s="3"/>
      <c r="X3620" s="4"/>
      <c r="Y3620" s="8">
        <f>ROUND(294,2)</f>
        <v>294</v>
      </c>
      <c r="Z3620" s="9"/>
      <c r="AA3620" s="9"/>
      <c r="AB3620" s="9"/>
      <c r="AC3620" s="9"/>
      <c r="AD3620" s="10"/>
      <c r="AE3620" s="8">
        <f>ROUND(0,2)</f>
        <v>0</v>
      </c>
      <c r="AF3620" s="9"/>
      <c r="AG3620" s="9"/>
      <c r="AH3620" s="9"/>
      <c r="AI3620" s="9"/>
      <c r="AJ3620" s="9"/>
      <c r="AK3620" s="10"/>
    </row>
    <row r="3621" spans="1:37" x14ac:dyDescent="0.25">
      <c r="A3621" s="11"/>
      <c r="B3621" s="12"/>
      <c r="C3621" s="12"/>
      <c r="D3621" s="12"/>
      <c r="E3621" s="12"/>
      <c r="F3621" s="12"/>
      <c r="G3621" s="12"/>
      <c r="H3621" s="12"/>
      <c r="I3621" s="12"/>
      <c r="J3621" s="13"/>
      <c r="K3621" s="13"/>
      <c r="L3621" s="13"/>
      <c r="M3621" s="13"/>
      <c r="N3621" s="13"/>
      <c r="O3621" s="13"/>
      <c r="P3621" s="13"/>
      <c r="Q3621" s="14"/>
      <c r="R3621" s="14"/>
      <c r="S3621" s="14"/>
      <c r="T3621" s="14"/>
      <c r="U3621" s="14"/>
      <c r="V3621" s="14"/>
      <c r="W3621" s="14"/>
      <c r="X3621" s="14"/>
      <c r="Y3621" s="15">
        <f>ROUND(294,2)</f>
        <v>294</v>
      </c>
      <c r="Z3621" s="15"/>
      <c r="AA3621" s="15"/>
      <c r="AB3621" s="15"/>
      <c r="AC3621" s="15"/>
      <c r="AD3621" s="15"/>
      <c r="AE3621" s="15">
        <f>ROUND(0,2)</f>
        <v>0</v>
      </c>
      <c r="AF3621" s="15"/>
      <c r="AG3621" s="15"/>
      <c r="AH3621" s="15"/>
      <c r="AI3621" s="15"/>
      <c r="AJ3621" s="15"/>
      <c r="AK3621" s="16"/>
    </row>
    <row r="3622" spans="1:37" x14ac:dyDescent="0.25">
      <c r="A3622" s="11"/>
      <c r="B3622" s="12"/>
      <c r="C3622" s="12"/>
      <c r="D3622" s="12"/>
      <c r="E3622" s="12"/>
      <c r="F3622" s="12"/>
      <c r="G3622" s="12"/>
      <c r="H3622" s="12"/>
      <c r="I3622" s="12"/>
      <c r="J3622" s="12"/>
      <c r="K3622" s="12"/>
      <c r="L3622" s="12"/>
      <c r="M3622" s="12"/>
      <c r="N3622" s="12"/>
      <c r="O3622" s="12"/>
      <c r="P3622" s="12"/>
      <c r="Q3622" s="14" t="s">
        <v>41</v>
      </c>
      <c r="R3622" s="14"/>
      <c r="S3622" s="14"/>
      <c r="T3622" s="14"/>
      <c r="U3622" s="14"/>
      <c r="V3622" s="14"/>
      <c r="W3622" s="14"/>
      <c r="X3622" s="14"/>
      <c r="Y3622" s="12"/>
      <c r="Z3622" s="12"/>
      <c r="AA3622" s="12"/>
      <c r="AB3622" s="12"/>
      <c r="AC3622" s="12"/>
      <c r="AD3622" s="12"/>
      <c r="AE3622" s="12"/>
      <c r="AF3622" s="12"/>
      <c r="AG3622" s="12"/>
      <c r="AH3622" s="12"/>
      <c r="AI3622" s="12"/>
      <c r="AJ3622" s="12"/>
      <c r="AK3622" s="24"/>
    </row>
    <row r="3623" spans="1:37" x14ac:dyDescent="0.25">
      <c r="A3623" s="2"/>
      <c r="B3623" s="3"/>
      <c r="C3623" s="3"/>
      <c r="D3623" s="3"/>
      <c r="E3623" s="3"/>
      <c r="F3623" s="3"/>
      <c r="G3623" s="3"/>
      <c r="H3623" s="3"/>
      <c r="I3623" s="4"/>
      <c r="J3623" s="5"/>
      <c r="K3623" s="6"/>
      <c r="L3623" s="6"/>
      <c r="M3623" s="6"/>
      <c r="N3623" s="6"/>
      <c r="O3623" s="6"/>
      <c r="P3623" s="7"/>
      <c r="Q3623" s="2"/>
      <c r="R3623" s="3"/>
      <c r="S3623" s="3"/>
      <c r="T3623" s="3"/>
      <c r="U3623" s="3"/>
      <c r="V3623" s="3"/>
      <c r="W3623" s="3"/>
      <c r="X3623" s="4"/>
      <c r="Y3623" s="8">
        <f>ROUND(294,2)</f>
        <v>294</v>
      </c>
      <c r="Z3623" s="9"/>
      <c r="AA3623" s="9"/>
      <c r="AB3623" s="9"/>
      <c r="AC3623" s="9"/>
      <c r="AD3623" s="10"/>
      <c r="AE3623" s="8">
        <f>ROUND(0,2)</f>
        <v>0</v>
      </c>
      <c r="AF3623" s="9"/>
      <c r="AG3623" s="9"/>
      <c r="AH3623" s="9"/>
      <c r="AI3623" s="9"/>
      <c r="AJ3623" s="9"/>
      <c r="AK3623" s="10"/>
    </row>
    <row r="3624" spans="1:37" x14ac:dyDescent="0.25">
      <c r="A3624" s="11"/>
      <c r="B3624" s="12"/>
      <c r="C3624" s="12"/>
      <c r="D3624" s="12"/>
      <c r="E3624" s="12"/>
      <c r="F3624" s="12"/>
      <c r="G3624" s="12"/>
      <c r="H3624" s="12"/>
      <c r="I3624" s="12"/>
      <c r="J3624" s="13"/>
      <c r="K3624" s="13"/>
      <c r="L3624" s="13"/>
      <c r="M3624" s="13"/>
      <c r="N3624" s="13"/>
      <c r="O3624" s="13"/>
      <c r="P3624" s="13"/>
      <c r="Q3624" s="14"/>
      <c r="R3624" s="14"/>
      <c r="S3624" s="14"/>
      <c r="T3624" s="14"/>
      <c r="U3624" s="14"/>
      <c r="V3624" s="14"/>
      <c r="W3624" s="14"/>
      <c r="X3624" s="14"/>
      <c r="Y3624" s="15">
        <f>ROUND(294,2)</f>
        <v>294</v>
      </c>
      <c r="Z3624" s="15"/>
      <c r="AA3624" s="15"/>
      <c r="AB3624" s="15"/>
      <c r="AC3624" s="15"/>
      <c r="AD3624" s="15"/>
      <c r="AE3624" s="15">
        <f>ROUND(0,2)</f>
        <v>0</v>
      </c>
      <c r="AF3624" s="15"/>
      <c r="AG3624" s="15"/>
      <c r="AH3624" s="15"/>
      <c r="AI3624" s="15"/>
      <c r="AJ3624" s="15"/>
      <c r="AK3624" s="16"/>
    </row>
    <row r="3625" spans="1:37" x14ac:dyDescent="0.25">
      <c r="A3625" s="11"/>
      <c r="B3625" s="12"/>
      <c r="C3625" s="12"/>
      <c r="D3625" s="12"/>
      <c r="E3625" s="12"/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  <c r="P3625" s="12"/>
      <c r="Q3625" s="14" t="s">
        <v>42</v>
      </c>
      <c r="R3625" s="14"/>
      <c r="S3625" s="14"/>
      <c r="T3625" s="14"/>
      <c r="U3625" s="14"/>
      <c r="V3625" s="14"/>
      <c r="W3625" s="14"/>
      <c r="X3625" s="14"/>
      <c r="Y3625" s="12"/>
      <c r="Z3625" s="12"/>
      <c r="AA3625" s="12"/>
      <c r="AB3625" s="12"/>
      <c r="AC3625" s="12"/>
      <c r="AD3625" s="12"/>
      <c r="AE3625" s="12"/>
      <c r="AF3625" s="12"/>
      <c r="AG3625" s="12"/>
      <c r="AH3625" s="12"/>
      <c r="AI3625" s="12"/>
      <c r="AJ3625" s="12"/>
      <c r="AK3625" s="24"/>
    </row>
    <row r="3626" spans="1:37" x14ac:dyDescent="0.25">
      <c r="A3626" s="2"/>
      <c r="B3626" s="3"/>
      <c r="C3626" s="3"/>
      <c r="D3626" s="3"/>
      <c r="E3626" s="3"/>
      <c r="F3626" s="3"/>
      <c r="G3626" s="3"/>
      <c r="H3626" s="3"/>
      <c r="I3626" s="4"/>
      <c r="J3626" s="5"/>
      <c r="K3626" s="6"/>
      <c r="L3626" s="6"/>
      <c r="M3626" s="6"/>
      <c r="N3626" s="6"/>
      <c r="O3626" s="6"/>
      <c r="P3626" s="7"/>
      <c r="Q3626" s="2"/>
      <c r="R3626" s="3"/>
      <c r="S3626" s="3"/>
      <c r="T3626" s="3"/>
      <c r="U3626" s="3"/>
      <c r="V3626" s="3"/>
      <c r="W3626" s="3"/>
      <c r="X3626" s="4"/>
      <c r="Y3626" s="8">
        <f>ROUND(294,2)</f>
        <v>294</v>
      </c>
      <c r="Z3626" s="9"/>
      <c r="AA3626" s="9"/>
      <c r="AB3626" s="9"/>
      <c r="AC3626" s="9"/>
      <c r="AD3626" s="10"/>
      <c r="AE3626" s="8">
        <f>ROUND(0,2)</f>
        <v>0</v>
      </c>
      <c r="AF3626" s="9"/>
      <c r="AG3626" s="9"/>
      <c r="AH3626" s="9"/>
      <c r="AI3626" s="9"/>
      <c r="AJ3626" s="9"/>
      <c r="AK3626" s="10"/>
    </row>
    <row r="3627" spans="1:37" x14ac:dyDescent="0.25">
      <c r="A3627" s="11"/>
      <c r="B3627" s="12"/>
      <c r="C3627" s="12"/>
      <c r="D3627" s="12"/>
      <c r="E3627" s="12"/>
      <c r="F3627" s="12"/>
      <c r="G3627" s="12"/>
      <c r="H3627" s="12"/>
      <c r="I3627" s="12"/>
      <c r="J3627" s="13"/>
      <c r="K3627" s="13"/>
      <c r="L3627" s="13"/>
      <c r="M3627" s="13"/>
      <c r="N3627" s="13"/>
      <c r="O3627" s="13"/>
      <c r="P3627" s="13"/>
      <c r="Q3627" s="14"/>
      <c r="R3627" s="14"/>
      <c r="S3627" s="14"/>
      <c r="T3627" s="14"/>
      <c r="U3627" s="14"/>
      <c r="V3627" s="14"/>
      <c r="W3627" s="14"/>
      <c r="X3627" s="14"/>
      <c r="Y3627" s="15">
        <f>ROUND(294,2)</f>
        <v>294</v>
      </c>
      <c r="Z3627" s="15"/>
      <c r="AA3627" s="15"/>
      <c r="AB3627" s="15"/>
      <c r="AC3627" s="15"/>
      <c r="AD3627" s="15"/>
      <c r="AE3627" s="15">
        <f>ROUND(0,2)</f>
        <v>0</v>
      </c>
      <c r="AF3627" s="15"/>
      <c r="AG3627" s="15"/>
      <c r="AH3627" s="15"/>
      <c r="AI3627" s="15"/>
      <c r="AJ3627" s="15"/>
      <c r="AK3627" s="16"/>
    </row>
    <row r="3628" spans="1:37" x14ac:dyDescent="0.25">
      <c r="A3628" s="11"/>
      <c r="B3628" s="12"/>
      <c r="C3628" s="12"/>
      <c r="D3628" s="12"/>
      <c r="E3628" s="12"/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  <c r="P3628" s="12"/>
      <c r="Q3628" s="14" t="s">
        <v>46</v>
      </c>
      <c r="R3628" s="14"/>
      <c r="S3628" s="14"/>
      <c r="T3628" s="14"/>
      <c r="U3628" s="14"/>
      <c r="V3628" s="14"/>
      <c r="W3628" s="14"/>
      <c r="X3628" s="14"/>
      <c r="Y3628" s="12"/>
      <c r="Z3628" s="12"/>
      <c r="AA3628" s="12"/>
      <c r="AB3628" s="12"/>
      <c r="AC3628" s="12"/>
      <c r="AD3628" s="12"/>
      <c r="AE3628" s="12"/>
      <c r="AF3628" s="12"/>
      <c r="AG3628" s="12"/>
      <c r="AH3628" s="12"/>
      <c r="AI3628" s="12"/>
      <c r="AJ3628" s="12"/>
      <c r="AK3628" s="24"/>
    </row>
    <row r="3629" spans="1:37" x14ac:dyDescent="0.25">
      <c r="A3629" s="2"/>
      <c r="B3629" s="3"/>
      <c r="C3629" s="3"/>
      <c r="D3629" s="3"/>
      <c r="E3629" s="3"/>
      <c r="F3629" s="3"/>
      <c r="G3629" s="3"/>
      <c r="H3629" s="3"/>
      <c r="I3629" s="4"/>
      <c r="J3629" s="5"/>
      <c r="K3629" s="6"/>
      <c r="L3629" s="6"/>
      <c r="M3629" s="6"/>
      <c r="N3629" s="6"/>
      <c r="O3629" s="6"/>
      <c r="P3629" s="7"/>
      <c r="Q3629" s="2"/>
      <c r="R3629" s="3"/>
      <c r="S3629" s="3"/>
      <c r="T3629" s="3"/>
      <c r="U3629" s="3"/>
      <c r="V3629" s="3"/>
      <c r="W3629" s="3"/>
      <c r="X3629" s="4"/>
      <c r="Y3629" s="8">
        <f>ROUND(294,2)</f>
        <v>294</v>
      </c>
      <c r="Z3629" s="9"/>
      <c r="AA3629" s="9"/>
      <c r="AB3629" s="9"/>
      <c r="AC3629" s="9"/>
      <c r="AD3629" s="10"/>
      <c r="AE3629" s="8">
        <f>ROUND(0,2)</f>
        <v>0</v>
      </c>
      <c r="AF3629" s="9"/>
      <c r="AG3629" s="9"/>
      <c r="AH3629" s="9"/>
      <c r="AI3629" s="9"/>
      <c r="AJ3629" s="9"/>
      <c r="AK3629" s="10"/>
    </row>
    <row r="3630" spans="1:37" x14ac:dyDescent="0.25">
      <c r="A3630" s="11"/>
      <c r="B3630" s="12"/>
      <c r="C3630" s="12"/>
      <c r="D3630" s="12"/>
      <c r="E3630" s="12"/>
      <c r="F3630" s="12"/>
      <c r="G3630" s="12"/>
      <c r="H3630" s="12"/>
      <c r="I3630" s="12"/>
      <c r="J3630" s="13"/>
      <c r="K3630" s="13"/>
      <c r="L3630" s="13"/>
      <c r="M3630" s="13"/>
      <c r="N3630" s="13"/>
      <c r="O3630" s="13"/>
      <c r="P3630" s="13"/>
      <c r="Q3630" s="14"/>
      <c r="R3630" s="14"/>
      <c r="S3630" s="14"/>
      <c r="T3630" s="14"/>
      <c r="U3630" s="14"/>
      <c r="V3630" s="14"/>
      <c r="W3630" s="14"/>
      <c r="X3630" s="14"/>
      <c r="Y3630" s="15">
        <f>ROUND(294,2)</f>
        <v>294</v>
      </c>
      <c r="Z3630" s="15"/>
      <c r="AA3630" s="15"/>
      <c r="AB3630" s="15"/>
      <c r="AC3630" s="15"/>
      <c r="AD3630" s="15"/>
      <c r="AE3630" s="15">
        <f>ROUND(0,2)</f>
        <v>0</v>
      </c>
      <c r="AF3630" s="15"/>
      <c r="AG3630" s="15"/>
      <c r="AH3630" s="15"/>
      <c r="AI3630" s="15"/>
      <c r="AJ3630" s="15"/>
      <c r="AK3630" s="16"/>
    </row>
    <row r="3631" spans="1:37" x14ac:dyDescent="0.25">
      <c r="A3631" s="11"/>
      <c r="B3631" s="12"/>
      <c r="C3631" s="12"/>
      <c r="D3631" s="12"/>
      <c r="E3631" s="12"/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  <c r="Q3631" s="14" t="s">
        <v>50</v>
      </c>
      <c r="R3631" s="14"/>
      <c r="S3631" s="14"/>
      <c r="T3631" s="14"/>
      <c r="U3631" s="14"/>
      <c r="V3631" s="14"/>
      <c r="W3631" s="14"/>
      <c r="X3631" s="14"/>
      <c r="Y3631" s="12"/>
      <c r="Z3631" s="12"/>
      <c r="AA3631" s="12"/>
      <c r="AB3631" s="12"/>
      <c r="AC3631" s="12"/>
      <c r="AD3631" s="12"/>
      <c r="AE3631" s="12"/>
      <c r="AF3631" s="12"/>
      <c r="AG3631" s="12"/>
      <c r="AH3631" s="12"/>
      <c r="AI3631" s="12"/>
      <c r="AJ3631" s="12"/>
      <c r="AK3631" s="24"/>
    </row>
    <row r="3632" spans="1:37" x14ac:dyDescent="0.25">
      <c r="A3632" s="2"/>
      <c r="B3632" s="3"/>
      <c r="C3632" s="3"/>
      <c r="D3632" s="3"/>
      <c r="E3632" s="3"/>
      <c r="F3632" s="3"/>
      <c r="G3632" s="3"/>
      <c r="H3632" s="3"/>
      <c r="I3632" s="4"/>
      <c r="J3632" s="5"/>
      <c r="K3632" s="6"/>
      <c r="L3632" s="6"/>
      <c r="M3632" s="6"/>
      <c r="N3632" s="6"/>
      <c r="O3632" s="6"/>
      <c r="P3632" s="7"/>
      <c r="Q3632" s="2"/>
      <c r="R3632" s="3"/>
      <c r="S3632" s="3"/>
      <c r="T3632" s="3"/>
      <c r="U3632" s="3"/>
      <c r="V3632" s="3"/>
      <c r="W3632" s="3"/>
      <c r="X3632" s="4"/>
      <c r="Y3632" s="8">
        <f>ROUND(287.76,2)</f>
        <v>287.76</v>
      </c>
      <c r="Z3632" s="9"/>
      <c r="AA3632" s="9"/>
      <c r="AB3632" s="9"/>
      <c r="AC3632" s="9"/>
      <c r="AD3632" s="10"/>
      <c r="AE3632" s="8">
        <f>ROUND(0,2)</f>
        <v>0</v>
      </c>
      <c r="AF3632" s="9"/>
      <c r="AG3632" s="9"/>
      <c r="AH3632" s="9"/>
      <c r="AI3632" s="9"/>
      <c r="AJ3632" s="9"/>
      <c r="AK3632" s="10"/>
    </row>
    <row r="3633" spans="1:37" x14ac:dyDescent="0.25">
      <c r="A3633" s="11"/>
      <c r="B3633" s="12"/>
      <c r="C3633" s="12"/>
      <c r="D3633" s="12"/>
      <c r="E3633" s="12"/>
      <c r="F3633" s="12"/>
      <c r="G3633" s="12"/>
      <c r="H3633" s="12"/>
      <c r="I3633" s="12"/>
      <c r="J3633" s="13"/>
      <c r="K3633" s="13"/>
      <c r="L3633" s="13"/>
      <c r="M3633" s="13"/>
      <c r="N3633" s="13"/>
      <c r="O3633" s="13"/>
      <c r="P3633" s="13"/>
      <c r="Q3633" s="14"/>
      <c r="R3633" s="14"/>
      <c r="S3633" s="14"/>
      <c r="T3633" s="14"/>
      <c r="U3633" s="14"/>
      <c r="V3633" s="14"/>
      <c r="W3633" s="14"/>
      <c r="X3633" s="14"/>
      <c r="Y3633" s="15">
        <f>ROUND(287.76,2)</f>
        <v>287.76</v>
      </c>
      <c r="Z3633" s="15"/>
      <c r="AA3633" s="15"/>
      <c r="AB3633" s="15"/>
      <c r="AC3633" s="15"/>
      <c r="AD3633" s="15"/>
      <c r="AE3633" s="15">
        <f>ROUND(0,2)</f>
        <v>0</v>
      </c>
      <c r="AF3633" s="15"/>
      <c r="AG3633" s="15"/>
      <c r="AH3633" s="15"/>
      <c r="AI3633" s="15"/>
      <c r="AJ3633" s="15"/>
      <c r="AK3633" s="16"/>
    </row>
    <row r="3634" spans="1:37" x14ac:dyDescent="0.25">
      <c r="A3634" s="11"/>
      <c r="B3634" s="12"/>
      <c r="C3634" s="12"/>
      <c r="D3634" s="12"/>
      <c r="E3634" s="12"/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  <c r="P3634" s="12"/>
      <c r="Q3634" s="14" t="s">
        <v>66</v>
      </c>
      <c r="R3634" s="14"/>
      <c r="S3634" s="14"/>
      <c r="T3634" s="14"/>
      <c r="U3634" s="14"/>
      <c r="V3634" s="14"/>
      <c r="W3634" s="14"/>
      <c r="X3634" s="14"/>
      <c r="Y3634" s="12"/>
      <c r="Z3634" s="12"/>
      <c r="AA3634" s="12"/>
      <c r="AB3634" s="12"/>
      <c r="AC3634" s="12"/>
      <c r="AD3634" s="12"/>
      <c r="AE3634" s="12"/>
      <c r="AF3634" s="12"/>
      <c r="AG3634" s="12"/>
      <c r="AH3634" s="12"/>
      <c r="AI3634" s="12"/>
      <c r="AJ3634" s="12"/>
      <c r="AK3634" s="24"/>
    </row>
    <row r="3635" spans="1:37" x14ac:dyDescent="0.25">
      <c r="A3635" s="2"/>
      <c r="B3635" s="3"/>
      <c r="C3635" s="3"/>
      <c r="D3635" s="3"/>
      <c r="E3635" s="3"/>
      <c r="F3635" s="3"/>
      <c r="G3635" s="3"/>
      <c r="H3635" s="3"/>
      <c r="I3635" s="4"/>
      <c r="J3635" s="5"/>
      <c r="K3635" s="6"/>
      <c r="L3635" s="6"/>
      <c r="M3635" s="6"/>
      <c r="N3635" s="6"/>
      <c r="O3635" s="6"/>
      <c r="P3635" s="7"/>
      <c r="Q3635" s="2"/>
      <c r="R3635" s="3"/>
      <c r="S3635" s="3"/>
      <c r="T3635" s="3"/>
      <c r="U3635" s="3"/>
      <c r="V3635" s="3"/>
      <c r="W3635" s="3"/>
      <c r="X3635" s="4"/>
      <c r="Y3635" s="8">
        <f>ROUND(294,2)</f>
        <v>294</v>
      </c>
      <c r="Z3635" s="9"/>
      <c r="AA3635" s="9"/>
      <c r="AB3635" s="9"/>
      <c r="AC3635" s="9"/>
      <c r="AD3635" s="10"/>
      <c r="AE3635" s="8">
        <f>ROUND(0,2)</f>
        <v>0</v>
      </c>
      <c r="AF3635" s="9"/>
      <c r="AG3635" s="9"/>
      <c r="AH3635" s="9"/>
      <c r="AI3635" s="9"/>
      <c r="AJ3635" s="9"/>
      <c r="AK3635" s="10"/>
    </row>
    <row r="3636" spans="1:37" x14ac:dyDescent="0.25">
      <c r="A3636" s="11"/>
      <c r="B3636" s="12"/>
      <c r="C3636" s="12"/>
      <c r="D3636" s="12"/>
      <c r="E3636" s="12"/>
      <c r="F3636" s="12"/>
      <c r="G3636" s="12"/>
      <c r="H3636" s="12"/>
      <c r="I3636" s="12"/>
      <c r="J3636" s="13"/>
      <c r="K3636" s="13"/>
      <c r="L3636" s="13"/>
      <c r="M3636" s="13"/>
      <c r="N3636" s="13"/>
      <c r="O3636" s="13"/>
      <c r="P3636" s="13"/>
      <c r="Q3636" s="14"/>
      <c r="R3636" s="14"/>
      <c r="S3636" s="14"/>
      <c r="T3636" s="14"/>
      <c r="U3636" s="14"/>
      <c r="V3636" s="14"/>
      <c r="W3636" s="14"/>
      <c r="X3636" s="14"/>
      <c r="Y3636" s="15">
        <f>ROUND(294,2)</f>
        <v>294</v>
      </c>
      <c r="Z3636" s="15"/>
      <c r="AA3636" s="15"/>
      <c r="AB3636" s="15"/>
      <c r="AC3636" s="15"/>
      <c r="AD3636" s="15"/>
      <c r="AE3636" s="15">
        <f>ROUND(0,2)</f>
        <v>0</v>
      </c>
      <c r="AF3636" s="15"/>
      <c r="AG3636" s="15"/>
      <c r="AH3636" s="15"/>
      <c r="AI3636" s="15"/>
      <c r="AJ3636" s="15"/>
      <c r="AK3636" s="16"/>
    </row>
    <row r="3637" spans="1:37" x14ac:dyDescent="0.25">
      <c r="A3637" s="11"/>
      <c r="B3637" s="12"/>
      <c r="C3637" s="12"/>
      <c r="D3637" s="12"/>
      <c r="E3637" s="12"/>
      <c r="F3637" s="12"/>
      <c r="G3637" s="12"/>
      <c r="H3637" s="12"/>
      <c r="I3637" s="12"/>
      <c r="J3637" s="12"/>
      <c r="K3637" s="12"/>
      <c r="L3637" s="12"/>
      <c r="M3637" s="12"/>
      <c r="N3637" s="12"/>
      <c r="O3637" s="12"/>
      <c r="P3637" s="12"/>
      <c r="Q3637" s="14" t="s">
        <v>69</v>
      </c>
      <c r="R3637" s="14"/>
      <c r="S3637" s="14"/>
      <c r="T3637" s="14"/>
      <c r="U3637" s="14"/>
      <c r="V3637" s="14"/>
      <c r="W3637" s="14"/>
      <c r="X3637" s="14"/>
      <c r="Y3637" s="12"/>
      <c r="Z3637" s="12"/>
      <c r="AA3637" s="12"/>
      <c r="AB3637" s="12"/>
      <c r="AC3637" s="12"/>
      <c r="AD3637" s="12"/>
      <c r="AE3637" s="12"/>
      <c r="AF3637" s="12"/>
      <c r="AG3637" s="12"/>
      <c r="AH3637" s="12"/>
      <c r="AI3637" s="12"/>
      <c r="AJ3637" s="12"/>
      <c r="AK3637" s="24"/>
    </row>
    <row r="3638" spans="1:37" x14ac:dyDescent="0.25">
      <c r="A3638" s="2"/>
      <c r="B3638" s="3"/>
      <c r="C3638" s="3"/>
      <c r="D3638" s="3"/>
      <c r="E3638" s="3"/>
      <c r="F3638" s="3"/>
      <c r="G3638" s="3"/>
      <c r="H3638" s="3"/>
      <c r="I3638" s="4"/>
      <c r="J3638" s="5"/>
      <c r="K3638" s="6"/>
      <c r="L3638" s="6"/>
      <c r="M3638" s="6"/>
      <c r="N3638" s="6"/>
      <c r="O3638" s="6"/>
      <c r="P3638" s="7"/>
      <c r="Q3638" s="2"/>
      <c r="R3638" s="3"/>
      <c r="S3638" s="3"/>
      <c r="T3638" s="3"/>
      <c r="U3638" s="3"/>
      <c r="V3638" s="3"/>
      <c r="W3638" s="3"/>
      <c r="X3638" s="4"/>
      <c r="Y3638" s="8">
        <f>ROUND(287.76,2)</f>
        <v>287.76</v>
      </c>
      <c r="Z3638" s="9"/>
      <c r="AA3638" s="9"/>
      <c r="AB3638" s="9"/>
      <c r="AC3638" s="9"/>
      <c r="AD3638" s="10"/>
      <c r="AE3638" s="8">
        <f>ROUND(0,2)</f>
        <v>0</v>
      </c>
      <c r="AF3638" s="9"/>
      <c r="AG3638" s="9"/>
      <c r="AH3638" s="9"/>
      <c r="AI3638" s="9"/>
      <c r="AJ3638" s="9"/>
      <c r="AK3638" s="10"/>
    </row>
    <row r="3639" spans="1:37" x14ac:dyDescent="0.25">
      <c r="A3639" s="11"/>
      <c r="B3639" s="12"/>
      <c r="C3639" s="12"/>
      <c r="D3639" s="12"/>
      <c r="E3639" s="12"/>
      <c r="F3639" s="12"/>
      <c r="G3639" s="12"/>
      <c r="H3639" s="12"/>
      <c r="I3639" s="12"/>
      <c r="J3639" s="13"/>
      <c r="K3639" s="13"/>
      <c r="L3639" s="13"/>
      <c r="M3639" s="13"/>
      <c r="N3639" s="13"/>
      <c r="O3639" s="13"/>
      <c r="P3639" s="13"/>
      <c r="Q3639" s="14"/>
      <c r="R3639" s="14"/>
      <c r="S3639" s="14"/>
      <c r="T3639" s="14"/>
      <c r="U3639" s="14"/>
      <c r="V3639" s="14"/>
      <c r="W3639" s="14"/>
      <c r="X3639" s="14"/>
      <c r="Y3639" s="15">
        <f>ROUND(287.76,2)</f>
        <v>287.76</v>
      </c>
      <c r="Z3639" s="15"/>
      <c r="AA3639" s="15"/>
      <c r="AB3639" s="15"/>
      <c r="AC3639" s="15"/>
      <c r="AD3639" s="15"/>
      <c r="AE3639" s="15">
        <f>ROUND(0,2)</f>
        <v>0</v>
      </c>
      <c r="AF3639" s="15"/>
      <c r="AG3639" s="15"/>
      <c r="AH3639" s="15"/>
      <c r="AI3639" s="15"/>
      <c r="AJ3639" s="15"/>
      <c r="AK3639" s="16"/>
    </row>
    <row r="3640" spans="1:37" x14ac:dyDescent="0.25">
      <c r="A3640" s="11"/>
      <c r="B3640" s="12"/>
      <c r="C3640" s="12"/>
      <c r="D3640" s="12"/>
      <c r="E3640" s="12"/>
      <c r="F3640" s="12"/>
      <c r="G3640" s="12"/>
      <c r="H3640" s="12"/>
      <c r="I3640" s="12"/>
      <c r="J3640" s="12"/>
      <c r="K3640" s="12"/>
      <c r="L3640" s="12"/>
      <c r="M3640" s="12"/>
      <c r="N3640" s="12"/>
      <c r="O3640" s="12"/>
      <c r="P3640" s="12"/>
      <c r="Q3640" s="14" t="s">
        <v>70</v>
      </c>
      <c r="R3640" s="14"/>
      <c r="S3640" s="14"/>
      <c r="T3640" s="14"/>
      <c r="U3640" s="14"/>
      <c r="V3640" s="14"/>
      <c r="W3640" s="14"/>
      <c r="X3640" s="14"/>
      <c r="Y3640" s="12"/>
      <c r="Z3640" s="12"/>
      <c r="AA3640" s="12"/>
      <c r="AB3640" s="12"/>
      <c r="AC3640" s="12"/>
      <c r="AD3640" s="12"/>
      <c r="AE3640" s="12"/>
      <c r="AF3640" s="12"/>
      <c r="AG3640" s="12"/>
      <c r="AH3640" s="12"/>
      <c r="AI3640" s="12"/>
      <c r="AJ3640" s="12"/>
      <c r="AK3640" s="24"/>
    </row>
    <row r="3641" spans="1:37" x14ac:dyDescent="0.25">
      <c r="A3641" s="2"/>
      <c r="B3641" s="3"/>
      <c r="C3641" s="3"/>
      <c r="D3641" s="3"/>
      <c r="E3641" s="3"/>
      <c r="F3641" s="3"/>
      <c r="G3641" s="3"/>
      <c r="H3641" s="3"/>
      <c r="I3641" s="4"/>
      <c r="J3641" s="5"/>
      <c r="K3641" s="6"/>
      <c r="L3641" s="6"/>
      <c r="M3641" s="6"/>
      <c r="N3641" s="6"/>
      <c r="O3641" s="6"/>
      <c r="P3641" s="7"/>
      <c r="Q3641" s="2"/>
      <c r="R3641" s="3"/>
      <c r="S3641" s="3"/>
      <c r="T3641" s="3"/>
      <c r="U3641" s="3"/>
      <c r="V3641" s="3"/>
      <c r="W3641" s="3"/>
      <c r="X3641" s="4"/>
      <c r="Y3641" s="8">
        <f>ROUND(287.76,2)</f>
        <v>287.76</v>
      </c>
      <c r="Z3641" s="9"/>
      <c r="AA3641" s="9"/>
      <c r="AB3641" s="9"/>
      <c r="AC3641" s="9"/>
      <c r="AD3641" s="10"/>
      <c r="AE3641" s="8">
        <f>ROUND(0,2)</f>
        <v>0</v>
      </c>
      <c r="AF3641" s="9"/>
      <c r="AG3641" s="9"/>
      <c r="AH3641" s="9"/>
      <c r="AI3641" s="9"/>
      <c r="AJ3641" s="9"/>
      <c r="AK3641" s="10"/>
    </row>
    <row r="3642" spans="1:37" x14ac:dyDescent="0.25">
      <c r="A3642" s="11"/>
      <c r="B3642" s="12"/>
      <c r="C3642" s="12"/>
      <c r="D3642" s="12"/>
      <c r="E3642" s="12"/>
      <c r="F3642" s="12"/>
      <c r="G3642" s="12"/>
      <c r="H3642" s="12"/>
      <c r="I3642" s="12"/>
      <c r="J3642" s="13"/>
      <c r="K3642" s="13"/>
      <c r="L3642" s="13"/>
      <c r="M3642" s="13"/>
      <c r="N3642" s="13"/>
      <c r="O3642" s="13"/>
      <c r="P3642" s="13"/>
      <c r="Q3642" s="14"/>
      <c r="R3642" s="14"/>
      <c r="S3642" s="14"/>
      <c r="T3642" s="14"/>
      <c r="U3642" s="14"/>
      <c r="V3642" s="14"/>
      <c r="W3642" s="14"/>
      <c r="X3642" s="14"/>
      <c r="Y3642" s="15">
        <f>ROUND(287.76,2)</f>
        <v>287.76</v>
      </c>
      <c r="Z3642" s="15"/>
      <c r="AA3642" s="15"/>
      <c r="AB3642" s="15"/>
      <c r="AC3642" s="15"/>
      <c r="AD3642" s="15"/>
      <c r="AE3642" s="15">
        <f>ROUND(0,2)</f>
        <v>0</v>
      </c>
      <c r="AF3642" s="15"/>
      <c r="AG3642" s="15"/>
      <c r="AH3642" s="15"/>
      <c r="AI3642" s="15"/>
      <c r="AJ3642" s="15"/>
      <c r="AK3642" s="16"/>
    </row>
    <row r="3643" spans="1:37" x14ac:dyDescent="0.25">
      <c r="A3643" s="11"/>
      <c r="B3643" s="12"/>
      <c r="C3643" s="12"/>
      <c r="D3643" s="12"/>
      <c r="E3643" s="12"/>
      <c r="F3643" s="12"/>
      <c r="G3643" s="12"/>
      <c r="H3643" s="12"/>
      <c r="I3643" s="12"/>
      <c r="J3643" s="12"/>
      <c r="K3643" s="12"/>
      <c r="L3643" s="12"/>
      <c r="M3643" s="12"/>
      <c r="N3643" s="12"/>
      <c r="O3643" s="12"/>
      <c r="P3643" s="12"/>
      <c r="Q3643" s="14" t="s">
        <v>71</v>
      </c>
      <c r="R3643" s="14"/>
      <c r="S3643" s="14"/>
      <c r="T3643" s="14"/>
      <c r="U3643" s="14"/>
      <c r="V3643" s="14"/>
      <c r="W3643" s="14"/>
      <c r="X3643" s="14"/>
      <c r="Y3643" s="12"/>
      <c r="Z3643" s="12"/>
      <c r="AA3643" s="12"/>
      <c r="AB3643" s="12"/>
      <c r="AC3643" s="12"/>
      <c r="AD3643" s="12"/>
      <c r="AE3643" s="12"/>
      <c r="AF3643" s="12"/>
      <c r="AG3643" s="12"/>
      <c r="AH3643" s="12"/>
      <c r="AI3643" s="12"/>
      <c r="AJ3643" s="12"/>
      <c r="AK3643" s="24"/>
    </row>
    <row r="3644" spans="1:37" x14ac:dyDescent="0.25">
      <c r="A3644" s="2"/>
      <c r="B3644" s="3"/>
      <c r="C3644" s="3"/>
      <c r="D3644" s="3"/>
      <c r="E3644" s="3"/>
      <c r="F3644" s="3"/>
      <c r="G3644" s="3"/>
      <c r="H3644" s="3"/>
      <c r="I3644" s="4"/>
      <c r="J3644" s="5"/>
      <c r="K3644" s="6"/>
      <c r="L3644" s="6"/>
      <c r="M3644" s="6"/>
      <c r="N3644" s="6"/>
      <c r="O3644" s="6"/>
      <c r="P3644" s="7"/>
      <c r="Q3644" s="2"/>
      <c r="R3644" s="3"/>
      <c r="S3644" s="3"/>
      <c r="T3644" s="3"/>
      <c r="U3644" s="3"/>
      <c r="V3644" s="3"/>
      <c r="W3644" s="3"/>
      <c r="X3644" s="4"/>
      <c r="Y3644" s="8">
        <f>ROUND(311.04,2)</f>
        <v>311.04000000000002</v>
      </c>
      <c r="Z3644" s="9"/>
      <c r="AA3644" s="9"/>
      <c r="AB3644" s="9"/>
      <c r="AC3644" s="9"/>
      <c r="AD3644" s="10"/>
      <c r="AE3644" s="8">
        <f>ROUND(0,2)</f>
        <v>0</v>
      </c>
      <c r="AF3644" s="9"/>
      <c r="AG3644" s="9"/>
      <c r="AH3644" s="9"/>
      <c r="AI3644" s="9"/>
      <c r="AJ3644" s="9"/>
      <c r="AK3644" s="10"/>
    </row>
    <row r="3645" spans="1:37" x14ac:dyDescent="0.25">
      <c r="A3645" s="11"/>
      <c r="B3645" s="12"/>
      <c r="C3645" s="12"/>
      <c r="D3645" s="12"/>
      <c r="E3645" s="12"/>
      <c r="F3645" s="12"/>
      <c r="G3645" s="12"/>
      <c r="H3645" s="12"/>
      <c r="I3645" s="12"/>
      <c r="J3645" s="13"/>
      <c r="K3645" s="13"/>
      <c r="L3645" s="13"/>
      <c r="M3645" s="13"/>
      <c r="N3645" s="13"/>
      <c r="O3645" s="13"/>
      <c r="P3645" s="13"/>
      <c r="Q3645" s="14"/>
      <c r="R3645" s="14"/>
      <c r="S3645" s="14"/>
      <c r="T3645" s="14"/>
      <c r="U3645" s="14"/>
      <c r="V3645" s="14"/>
      <c r="W3645" s="14"/>
      <c r="X3645" s="14"/>
      <c r="Y3645" s="15">
        <f>ROUND(311.04,2)</f>
        <v>311.04000000000002</v>
      </c>
      <c r="Z3645" s="15"/>
      <c r="AA3645" s="15"/>
      <c r="AB3645" s="15"/>
      <c r="AC3645" s="15"/>
      <c r="AD3645" s="15"/>
      <c r="AE3645" s="15">
        <f>ROUND(0,2)</f>
        <v>0</v>
      </c>
      <c r="AF3645" s="15"/>
      <c r="AG3645" s="15"/>
      <c r="AH3645" s="15"/>
      <c r="AI3645" s="15"/>
      <c r="AJ3645" s="15"/>
      <c r="AK3645" s="16"/>
    </row>
    <row r="3646" spans="1:37" x14ac:dyDescent="0.25">
      <c r="A3646" s="11"/>
      <c r="B3646" s="12"/>
      <c r="C3646" s="12"/>
      <c r="D3646" s="12"/>
      <c r="E3646" s="12"/>
      <c r="F3646" s="12"/>
      <c r="G3646" s="12"/>
      <c r="H3646" s="12"/>
      <c r="I3646" s="12"/>
      <c r="J3646" s="12"/>
      <c r="K3646" s="12"/>
      <c r="L3646" s="12"/>
      <c r="M3646" s="12"/>
      <c r="N3646" s="12"/>
      <c r="O3646" s="12"/>
      <c r="P3646" s="12"/>
      <c r="Q3646" s="14" t="s">
        <v>73</v>
      </c>
      <c r="R3646" s="14"/>
      <c r="S3646" s="14"/>
      <c r="T3646" s="14"/>
      <c r="U3646" s="14"/>
      <c r="V3646" s="14"/>
      <c r="W3646" s="14"/>
      <c r="X3646" s="14"/>
      <c r="Y3646" s="12"/>
      <c r="Z3646" s="12"/>
      <c r="AA3646" s="12"/>
      <c r="AB3646" s="12"/>
      <c r="AC3646" s="12"/>
      <c r="AD3646" s="12"/>
      <c r="AE3646" s="12"/>
      <c r="AF3646" s="12"/>
      <c r="AG3646" s="12"/>
      <c r="AH3646" s="12"/>
      <c r="AI3646" s="12"/>
      <c r="AJ3646" s="12"/>
      <c r="AK3646" s="24"/>
    </row>
    <row r="3647" spans="1:37" x14ac:dyDescent="0.25">
      <c r="A3647" s="2"/>
      <c r="B3647" s="3"/>
      <c r="C3647" s="3"/>
      <c r="D3647" s="3"/>
      <c r="E3647" s="3"/>
      <c r="F3647" s="3"/>
      <c r="G3647" s="3"/>
      <c r="H3647" s="3"/>
      <c r="I3647" s="4"/>
      <c r="J3647" s="5"/>
      <c r="K3647" s="6"/>
      <c r="L3647" s="6"/>
      <c r="M3647" s="6"/>
      <c r="N3647" s="6"/>
      <c r="O3647" s="6"/>
      <c r="P3647" s="7"/>
      <c r="Q3647" s="2"/>
      <c r="R3647" s="3"/>
      <c r="S3647" s="3"/>
      <c r="T3647" s="3"/>
      <c r="U3647" s="3"/>
      <c r="V3647" s="3"/>
      <c r="W3647" s="3"/>
      <c r="X3647" s="4"/>
      <c r="Y3647" s="8">
        <f>ROUND(294,2)</f>
        <v>294</v>
      </c>
      <c r="Z3647" s="9"/>
      <c r="AA3647" s="9"/>
      <c r="AB3647" s="9"/>
      <c r="AC3647" s="9"/>
      <c r="AD3647" s="10"/>
      <c r="AE3647" s="8">
        <f>ROUND(0,2)</f>
        <v>0</v>
      </c>
      <c r="AF3647" s="9"/>
      <c r="AG3647" s="9"/>
      <c r="AH3647" s="9"/>
      <c r="AI3647" s="9"/>
      <c r="AJ3647" s="9"/>
      <c r="AK3647" s="10"/>
    </row>
    <row r="3648" spans="1:37" x14ac:dyDescent="0.25">
      <c r="A3648" s="11"/>
      <c r="B3648" s="12"/>
      <c r="C3648" s="12"/>
      <c r="D3648" s="12"/>
      <c r="E3648" s="12"/>
      <c r="F3648" s="12"/>
      <c r="G3648" s="12"/>
      <c r="H3648" s="12"/>
      <c r="I3648" s="12"/>
      <c r="J3648" s="13"/>
      <c r="K3648" s="13"/>
      <c r="L3648" s="13"/>
      <c r="M3648" s="13"/>
      <c r="N3648" s="13"/>
      <c r="O3648" s="13"/>
      <c r="P3648" s="13"/>
      <c r="Q3648" s="14"/>
      <c r="R3648" s="14"/>
      <c r="S3648" s="14"/>
      <c r="T3648" s="14"/>
      <c r="U3648" s="14"/>
      <c r="V3648" s="14"/>
      <c r="W3648" s="14"/>
      <c r="X3648" s="14"/>
      <c r="Y3648" s="15">
        <f>ROUND(294,2)</f>
        <v>294</v>
      </c>
      <c r="Z3648" s="15"/>
      <c r="AA3648" s="15"/>
      <c r="AB3648" s="15"/>
      <c r="AC3648" s="15"/>
      <c r="AD3648" s="15"/>
      <c r="AE3648" s="15">
        <f>ROUND(0,2)</f>
        <v>0</v>
      </c>
      <c r="AF3648" s="15"/>
      <c r="AG3648" s="15"/>
      <c r="AH3648" s="15"/>
      <c r="AI3648" s="15"/>
      <c r="AJ3648" s="15"/>
      <c r="AK3648" s="16"/>
    </row>
    <row r="3649" spans="1:37" x14ac:dyDescent="0.25">
      <c r="A3649" s="11"/>
      <c r="B3649" s="12"/>
      <c r="C3649" s="12"/>
      <c r="D3649" s="12"/>
      <c r="E3649" s="12"/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  <c r="P3649" s="12"/>
      <c r="Q3649" s="14" t="s">
        <v>86</v>
      </c>
      <c r="R3649" s="14"/>
      <c r="S3649" s="14"/>
      <c r="T3649" s="14"/>
      <c r="U3649" s="14"/>
      <c r="V3649" s="14"/>
      <c r="W3649" s="14"/>
      <c r="X3649" s="14"/>
      <c r="Y3649" s="12"/>
      <c r="Z3649" s="12"/>
      <c r="AA3649" s="12"/>
      <c r="AB3649" s="12"/>
      <c r="AC3649" s="12"/>
      <c r="AD3649" s="12"/>
      <c r="AE3649" s="12"/>
      <c r="AF3649" s="12"/>
      <c r="AG3649" s="12"/>
      <c r="AH3649" s="12"/>
      <c r="AI3649" s="12"/>
      <c r="AJ3649" s="12"/>
      <c r="AK3649" s="24"/>
    </row>
    <row r="3650" spans="1:37" x14ac:dyDescent="0.25">
      <c r="A3650" s="2"/>
      <c r="B3650" s="3"/>
      <c r="C3650" s="3"/>
      <c r="D3650" s="3"/>
      <c r="E3650" s="3"/>
      <c r="F3650" s="3"/>
      <c r="G3650" s="3"/>
      <c r="H3650" s="3"/>
      <c r="I3650" s="4"/>
      <c r="J3650" s="5"/>
      <c r="K3650" s="6"/>
      <c r="L3650" s="6"/>
      <c r="M3650" s="6"/>
      <c r="N3650" s="6"/>
      <c r="O3650" s="6"/>
      <c r="P3650" s="7"/>
      <c r="Q3650" s="2"/>
      <c r="R3650" s="3"/>
      <c r="S3650" s="3"/>
      <c r="T3650" s="3"/>
      <c r="U3650" s="3"/>
      <c r="V3650" s="3"/>
      <c r="W3650" s="3"/>
      <c r="X3650" s="4"/>
      <c r="Y3650" s="8">
        <f>ROUND(294,2)</f>
        <v>294</v>
      </c>
      <c r="Z3650" s="9"/>
      <c r="AA3650" s="9"/>
      <c r="AB3650" s="9"/>
      <c r="AC3650" s="9"/>
      <c r="AD3650" s="10"/>
      <c r="AE3650" s="8">
        <f>ROUND(0,2)</f>
        <v>0</v>
      </c>
      <c r="AF3650" s="9"/>
      <c r="AG3650" s="9"/>
      <c r="AH3650" s="9"/>
      <c r="AI3650" s="9"/>
      <c r="AJ3650" s="9"/>
      <c r="AK3650" s="10"/>
    </row>
    <row r="3651" spans="1:37" x14ac:dyDescent="0.25">
      <c r="A3651" s="11"/>
      <c r="B3651" s="12"/>
      <c r="C3651" s="12"/>
      <c r="D3651" s="12"/>
      <c r="E3651" s="12"/>
      <c r="F3651" s="12"/>
      <c r="G3651" s="12"/>
      <c r="H3651" s="12"/>
      <c r="I3651" s="12"/>
      <c r="J3651" s="13"/>
      <c r="K3651" s="13"/>
      <c r="L3651" s="13"/>
      <c r="M3651" s="13"/>
      <c r="N3651" s="13"/>
      <c r="O3651" s="13"/>
      <c r="P3651" s="13"/>
      <c r="Q3651" s="14"/>
      <c r="R3651" s="14"/>
      <c r="S3651" s="14"/>
      <c r="T3651" s="14"/>
      <c r="U3651" s="14"/>
      <c r="V3651" s="14"/>
      <c r="W3651" s="14"/>
      <c r="X3651" s="14"/>
      <c r="Y3651" s="15">
        <f>ROUND(294,2)</f>
        <v>294</v>
      </c>
      <c r="Z3651" s="15"/>
      <c r="AA3651" s="15"/>
      <c r="AB3651" s="15"/>
      <c r="AC3651" s="15"/>
      <c r="AD3651" s="15"/>
      <c r="AE3651" s="15">
        <f>ROUND(0,2)</f>
        <v>0</v>
      </c>
      <c r="AF3651" s="15"/>
      <c r="AG3651" s="15"/>
      <c r="AH3651" s="15"/>
      <c r="AI3651" s="15"/>
      <c r="AJ3651" s="15"/>
      <c r="AK3651" s="16"/>
    </row>
    <row r="3652" spans="1:37" x14ac:dyDescent="0.25">
      <c r="A3652" s="11"/>
      <c r="B3652" s="12"/>
      <c r="C3652" s="12"/>
      <c r="D3652" s="12"/>
      <c r="E3652" s="12"/>
      <c r="F3652" s="12"/>
      <c r="G3652" s="12"/>
      <c r="H3652" s="12"/>
      <c r="I3652" s="12"/>
      <c r="J3652" s="12"/>
      <c r="K3652" s="12"/>
      <c r="L3652" s="12"/>
      <c r="M3652" s="12"/>
      <c r="N3652" s="12"/>
      <c r="O3652" s="12"/>
      <c r="P3652" s="12"/>
      <c r="Q3652" s="14" t="s">
        <v>87</v>
      </c>
      <c r="R3652" s="14"/>
      <c r="S3652" s="14"/>
      <c r="T3652" s="14"/>
      <c r="U3652" s="14"/>
      <c r="V3652" s="14"/>
      <c r="W3652" s="14"/>
      <c r="X3652" s="14"/>
      <c r="Y3652" s="12"/>
      <c r="Z3652" s="12"/>
      <c r="AA3652" s="12"/>
      <c r="AB3652" s="12"/>
      <c r="AC3652" s="12"/>
      <c r="AD3652" s="12"/>
      <c r="AE3652" s="12"/>
      <c r="AF3652" s="12"/>
      <c r="AG3652" s="12"/>
      <c r="AH3652" s="12"/>
      <c r="AI3652" s="12"/>
      <c r="AJ3652" s="12"/>
      <c r="AK3652" s="24"/>
    </row>
    <row r="3653" spans="1:37" x14ac:dyDescent="0.25">
      <c r="A3653" s="2"/>
      <c r="B3653" s="3"/>
      <c r="C3653" s="3"/>
      <c r="D3653" s="3"/>
      <c r="E3653" s="3"/>
      <c r="F3653" s="3"/>
      <c r="G3653" s="3"/>
      <c r="H3653" s="3"/>
      <c r="I3653" s="4"/>
      <c r="J3653" s="5"/>
      <c r="K3653" s="6"/>
      <c r="L3653" s="6"/>
      <c r="M3653" s="6"/>
      <c r="N3653" s="6"/>
      <c r="O3653" s="6"/>
      <c r="P3653" s="7"/>
      <c r="Q3653" s="2"/>
      <c r="R3653" s="3"/>
      <c r="S3653" s="3"/>
      <c r="T3653" s="3"/>
      <c r="U3653" s="3"/>
      <c r="V3653" s="3"/>
      <c r="W3653" s="3"/>
      <c r="X3653" s="4"/>
      <c r="Y3653" s="8">
        <f>ROUND(287.76,2)</f>
        <v>287.76</v>
      </c>
      <c r="Z3653" s="9"/>
      <c r="AA3653" s="9"/>
      <c r="AB3653" s="9"/>
      <c r="AC3653" s="9"/>
      <c r="AD3653" s="10"/>
      <c r="AE3653" s="8">
        <f>ROUND(0,2)</f>
        <v>0</v>
      </c>
      <c r="AF3653" s="9"/>
      <c r="AG3653" s="9"/>
      <c r="AH3653" s="9"/>
      <c r="AI3653" s="9"/>
      <c r="AJ3653" s="9"/>
      <c r="AK3653" s="10"/>
    </row>
    <row r="3654" spans="1:37" x14ac:dyDescent="0.25">
      <c r="A3654" s="11"/>
      <c r="B3654" s="12"/>
      <c r="C3654" s="12"/>
      <c r="D3654" s="12"/>
      <c r="E3654" s="12"/>
      <c r="F3654" s="12"/>
      <c r="G3654" s="12"/>
      <c r="H3654" s="12"/>
      <c r="I3654" s="12"/>
      <c r="J3654" s="13"/>
      <c r="K3654" s="13"/>
      <c r="L3654" s="13"/>
      <c r="M3654" s="13"/>
      <c r="N3654" s="13"/>
      <c r="O3654" s="13"/>
      <c r="P3654" s="13"/>
      <c r="Q3654" s="14"/>
      <c r="R3654" s="14"/>
      <c r="S3654" s="14"/>
      <c r="T3654" s="14"/>
      <c r="U3654" s="14"/>
      <c r="V3654" s="14"/>
      <c r="W3654" s="14"/>
      <c r="X3654" s="14"/>
      <c r="Y3654" s="15">
        <f>ROUND(287.76,2)</f>
        <v>287.76</v>
      </c>
      <c r="Z3654" s="15"/>
      <c r="AA3654" s="15"/>
      <c r="AB3654" s="15"/>
      <c r="AC3654" s="15"/>
      <c r="AD3654" s="15"/>
      <c r="AE3654" s="15">
        <f>ROUND(0,2)</f>
        <v>0</v>
      </c>
      <c r="AF3654" s="15"/>
      <c r="AG3654" s="15"/>
      <c r="AH3654" s="15"/>
      <c r="AI3654" s="15"/>
      <c r="AJ3654" s="15"/>
      <c r="AK3654" s="16"/>
    </row>
    <row r="3655" spans="1:37" x14ac:dyDescent="0.25">
      <c r="A3655" s="11"/>
      <c r="B3655" s="12"/>
      <c r="C3655" s="12"/>
      <c r="D3655" s="12"/>
      <c r="E3655" s="12"/>
      <c r="F3655" s="12"/>
      <c r="G3655" s="12"/>
      <c r="H3655" s="12"/>
      <c r="I3655" s="12"/>
      <c r="J3655" s="12"/>
      <c r="K3655" s="12"/>
      <c r="L3655" s="12"/>
      <c r="M3655" s="12"/>
      <c r="N3655" s="12"/>
      <c r="O3655" s="12"/>
      <c r="P3655" s="12"/>
      <c r="Q3655" s="14" t="s">
        <v>93</v>
      </c>
      <c r="R3655" s="14"/>
      <c r="S3655" s="14"/>
      <c r="T3655" s="14"/>
      <c r="U3655" s="14"/>
      <c r="V3655" s="14"/>
      <c r="W3655" s="14"/>
      <c r="X3655" s="14"/>
      <c r="Y3655" s="12"/>
      <c r="Z3655" s="12"/>
      <c r="AA3655" s="12"/>
      <c r="AB3655" s="12"/>
      <c r="AC3655" s="12"/>
      <c r="AD3655" s="12"/>
      <c r="AE3655" s="12"/>
      <c r="AF3655" s="12"/>
      <c r="AG3655" s="12"/>
      <c r="AH3655" s="12"/>
      <c r="AI3655" s="12"/>
      <c r="AJ3655" s="12"/>
      <c r="AK3655" s="24"/>
    </row>
    <row r="3656" spans="1:37" x14ac:dyDescent="0.25">
      <c r="A3656" s="2"/>
      <c r="B3656" s="3"/>
      <c r="C3656" s="3"/>
      <c r="D3656" s="3"/>
      <c r="E3656" s="3"/>
      <c r="F3656" s="3"/>
      <c r="G3656" s="3"/>
      <c r="H3656" s="3"/>
      <c r="I3656" s="4"/>
      <c r="J3656" s="5"/>
      <c r="K3656" s="6"/>
      <c r="L3656" s="6"/>
      <c r="M3656" s="6"/>
      <c r="N3656" s="6"/>
      <c r="O3656" s="6"/>
      <c r="P3656" s="7"/>
      <c r="Q3656" s="2"/>
      <c r="R3656" s="3"/>
      <c r="S3656" s="3"/>
      <c r="T3656" s="3"/>
      <c r="U3656" s="3"/>
      <c r="V3656" s="3"/>
      <c r="W3656" s="3"/>
      <c r="X3656" s="4"/>
      <c r="Y3656" s="8">
        <f>ROUND(287.76,2)</f>
        <v>287.76</v>
      </c>
      <c r="Z3656" s="9"/>
      <c r="AA3656" s="9"/>
      <c r="AB3656" s="9"/>
      <c r="AC3656" s="9"/>
      <c r="AD3656" s="10"/>
      <c r="AE3656" s="8">
        <f>ROUND(0,2)</f>
        <v>0</v>
      </c>
      <c r="AF3656" s="9"/>
      <c r="AG3656" s="9"/>
      <c r="AH3656" s="9"/>
      <c r="AI3656" s="9"/>
      <c r="AJ3656" s="9"/>
      <c r="AK3656" s="10"/>
    </row>
    <row r="3657" spans="1:37" x14ac:dyDescent="0.25">
      <c r="A3657" s="11"/>
      <c r="B3657" s="12"/>
      <c r="C3657" s="12"/>
      <c r="D3657" s="12"/>
      <c r="E3657" s="12"/>
      <c r="F3657" s="12"/>
      <c r="G3657" s="12"/>
      <c r="H3657" s="12"/>
      <c r="I3657" s="12"/>
      <c r="J3657" s="13"/>
      <c r="K3657" s="13"/>
      <c r="L3657" s="13"/>
      <c r="M3657" s="13"/>
      <c r="N3657" s="13"/>
      <c r="O3657" s="13"/>
      <c r="P3657" s="13"/>
      <c r="Q3657" s="14"/>
      <c r="R3657" s="14"/>
      <c r="S3657" s="14"/>
      <c r="T3657" s="14"/>
      <c r="U3657" s="14"/>
      <c r="V3657" s="14"/>
      <c r="W3657" s="14"/>
      <c r="X3657" s="14"/>
      <c r="Y3657" s="15">
        <f>ROUND(287.76,2)</f>
        <v>287.76</v>
      </c>
      <c r="Z3657" s="15"/>
      <c r="AA3657" s="15"/>
      <c r="AB3657" s="15"/>
      <c r="AC3657" s="15"/>
      <c r="AD3657" s="15"/>
      <c r="AE3657" s="15">
        <f>ROUND(0,2)</f>
        <v>0</v>
      </c>
      <c r="AF3657" s="15"/>
      <c r="AG3657" s="15"/>
      <c r="AH3657" s="15"/>
      <c r="AI3657" s="15"/>
      <c r="AJ3657" s="15"/>
      <c r="AK3657" s="16"/>
    </row>
    <row r="3658" spans="1:37" x14ac:dyDescent="0.25">
      <c r="A3658" s="11"/>
      <c r="B3658" s="12"/>
      <c r="C3658" s="12"/>
      <c r="D3658" s="12"/>
      <c r="E3658" s="12"/>
      <c r="F3658" s="12"/>
      <c r="G3658" s="12"/>
      <c r="H3658" s="12"/>
      <c r="I3658" s="12"/>
      <c r="J3658" s="12"/>
      <c r="K3658" s="12"/>
      <c r="L3658" s="12"/>
      <c r="M3658" s="12"/>
      <c r="N3658" s="12"/>
      <c r="O3658" s="12"/>
      <c r="P3658" s="12"/>
      <c r="Q3658" s="14" t="s">
        <v>94</v>
      </c>
      <c r="R3658" s="14"/>
      <c r="S3658" s="14"/>
      <c r="T3658" s="14"/>
      <c r="U3658" s="14"/>
      <c r="V3658" s="14"/>
      <c r="W3658" s="14"/>
      <c r="X3658" s="14"/>
      <c r="Y3658" s="12"/>
      <c r="Z3658" s="12"/>
      <c r="AA3658" s="12"/>
      <c r="AB3658" s="12"/>
      <c r="AC3658" s="12"/>
      <c r="AD3658" s="12"/>
      <c r="AE3658" s="12"/>
      <c r="AF3658" s="12"/>
      <c r="AG3658" s="12"/>
      <c r="AH3658" s="12"/>
      <c r="AI3658" s="12"/>
      <c r="AJ3658" s="12"/>
      <c r="AK3658" s="24"/>
    </row>
    <row r="3659" spans="1:37" x14ac:dyDescent="0.25">
      <c r="A3659" s="2"/>
      <c r="B3659" s="3"/>
      <c r="C3659" s="3"/>
      <c r="D3659" s="3"/>
      <c r="E3659" s="3"/>
      <c r="F3659" s="3"/>
      <c r="G3659" s="3"/>
      <c r="H3659" s="3"/>
      <c r="I3659" s="4"/>
      <c r="J3659" s="5"/>
      <c r="K3659" s="6"/>
      <c r="L3659" s="6"/>
      <c r="M3659" s="6"/>
      <c r="N3659" s="6"/>
      <c r="O3659" s="6"/>
      <c r="P3659" s="7"/>
      <c r="Q3659" s="2"/>
      <c r="R3659" s="3"/>
      <c r="S3659" s="3"/>
      <c r="T3659" s="3"/>
      <c r="U3659" s="3"/>
      <c r="V3659" s="3"/>
      <c r="W3659" s="3"/>
      <c r="X3659" s="4"/>
      <c r="Y3659" s="8">
        <f>ROUND(296.04,2)</f>
        <v>296.04000000000002</v>
      </c>
      <c r="Z3659" s="9"/>
      <c r="AA3659" s="9"/>
      <c r="AB3659" s="9"/>
      <c r="AC3659" s="9"/>
      <c r="AD3659" s="10"/>
      <c r="AE3659" s="8">
        <f>ROUND(0,2)</f>
        <v>0</v>
      </c>
      <c r="AF3659" s="9"/>
      <c r="AG3659" s="9"/>
      <c r="AH3659" s="9"/>
      <c r="AI3659" s="9"/>
      <c r="AJ3659" s="9"/>
      <c r="AK3659" s="10"/>
    </row>
    <row r="3660" spans="1:37" x14ac:dyDescent="0.25">
      <c r="A3660" s="11"/>
      <c r="B3660" s="12"/>
      <c r="C3660" s="12"/>
      <c r="D3660" s="12"/>
      <c r="E3660" s="12"/>
      <c r="F3660" s="12"/>
      <c r="G3660" s="12"/>
      <c r="H3660" s="12"/>
      <c r="I3660" s="12"/>
      <c r="J3660" s="13"/>
      <c r="K3660" s="13"/>
      <c r="L3660" s="13"/>
      <c r="M3660" s="13"/>
      <c r="N3660" s="13"/>
      <c r="O3660" s="13"/>
      <c r="P3660" s="13"/>
      <c r="Q3660" s="14"/>
      <c r="R3660" s="14"/>
      <c r="S3660" s="14"/>
      <c r="T3660" s="14"/>
      <c r="U3660" s="14"/>
      <c r="V3660" s="14"/>
      <c r="W3660" s="14"/>
      <c r="X3660" s="14"/>
      <c r="Y3660" s="15">
        <f>ROUND(296.04,2)</f>
        <v>296.04000000000002</v>
      </c>
      <c r="Z3660" s="15"/>
      <c r="AA3660" s="15"/>
      <c r="AB3660" s="15"/>
      <c r="AC3660" s="15"/>
      <c r="AD3660" s="15"/>
      <c r="AE3660" s="15">
        <f>ROUND(0,2)</f>
        <v>0</v>
      </c>
      <c r="AF3660" s="15"/>
      <c r="AG3660" s="15"/>
      <c r="AH3660" s="15"/>
      <c r="AI3660" s="15"/>
      <c r="AJ3660" s="15"/>
      <c r="AK3660" s="16"/>
    </row>
    <row r="3661" spans="1:37" x14ac:dyDescent="0.25">
      <c r="A3661" s="20"/>
      <c r="B3661" s="21"/>
      <c r="C3661" s="21"/>
      <c r="D3661" s="21"/>
      <c r="E3661" s="21"/>
      <c r="F3661" s="21"/>
      <c r="G3661" s="21"/>
      <c r="H3661" s="21"/>
      <c r="I3661" s="21"/>
      <c r="J3661" s="23">
        <f>ROUND(8.5,2)</f>
        <v>8.5</v>
      </c>
      <c r="K3661" s="23"/>
      <c r="L3661" s="23"/>
      <c r="M3661" s="23"/>
      <c r="N3661" s="23"/>
      <c r="O3661" s="23"/>
      <c r="P3661" s="23"/>
      <c r="Q3661" s="21"/>
      <c r="R3661" s="21"/>
      <c r="S3661" s="21"/>
      <c r="T3661" s="21"/>
      <c r="U3661" s="21"/>
      <c r="V3661" s="21"/>
      <c r="W3661" s="21"/>
      <c r="X3661" s="21"/>
      <c r="Y3661" s="21"/>
      <c r="Z3661" s="21"/>
      <c r="AA3661" s="21"/>
      <c r="AB3661" s="21"/>
      <c r="AC3661" s="21"/>
      <c r="AD3661" s="21"/>
      <c r="AE3661" s="21"/>
      <c r="AF3661" s="21"/>
      <c r="AG3661" s="21"/>
      <c r="AH3661" s="21"/>
      <c r="AI3661" s="21"/>
      <c r="AJ3661" s="21"/>
      <c r="AK3661" s="22"/>
    </row>
    <row r="3662" spans="1:37" x14ac:dyDescent="0.25">
      <c r="A3662" s="11"/>
      <c r="B3662" s="12"/>
      <c r="C3662" s="12"/>
      <c r="D3662" s="12"/>
      <c r="E3662" s="12"/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  <c r="P3662" s="12"/>
      <c r="Q3662" s="14" t="s">
        <v>92</v>
      </c>
      <c r="R3662" s="14"/>
      <c r="S3662" s="14"/>
      <c r="T3662" s="14"/>
      <c r="U3662" s="14"/>
      <c r="V3662" s="14"/>
      <c r="W3662" s="14"/>
      <c r="X3662" s="14"/>
      <c r="Y3662" s="12"/>
      <c r="Z3662" s="12"/>
      <c r="AA3662" s="12"/>
      <c r="AB3662" s="12"/>
      <c r="AC3662" s="12"/>
      <c r="AD3662" s="12"/>
      <c r="AE3662" s="12"/>
      <c r="AF3662" s="12"/>
      <c r="AG3662" s="12"/>
      <c r="AH3662" s="12"/>
      <c r="AI3662" s="12"/>
      <c r="AJ3662" s="12"/>
      <c r="AK3662" s="24"/>
    </row>
    <row r="3663" spans="1:37" x14ac:dyDescent="0.25">
      <c r="A3663" s="2"/>
      <c r="B3663" s="3"/>
      <c r="C3663" s="3"/>
      <c r="D3663" s="3"/>
      <c r="E3663" s="3"/>
      <c r="F3663" s="3"/>
      <c r="G3663" s="3"/>
      <c r="H3663" s="3"/>
      <c r="I3663" s="4"/>
      <c r="J3663" s="5"/>
      <c r="K3663" s="6"/>
      <c r="L3663" s="6"/>
      <c r="M3663" s="6"/>
      <c r="N3663" s="6"/>
      <c r="O3663" s="6"/>
      <c r="P3663" s="7"/>
      <c r="Q3663" s="2"/>
      <c r="R3663" s="3"/>
      <c r="S3663" s="3"/>
      <c r="T3663" s="3"/>
      <c r="U3663" s="3"/>
      <c r="V3663" s="3"/>
      <c r="W3663" s="3"/>
      <c r="X3663" s="4"/>
      <c r="Y3663" s="8">
        <f>ROUND(312.375,2)</f>
        <v>312.38</v>
      </c>
      <c r="Z3663" s="9"/>
      <c r="AA3663" s="9"/>
      <c r="AB3663" s="9"/>
      <c r="AC3663" s="9"/>
      <c r="AD3663" s="10"/>
      <c r="AE3663" s="8">
        <f>ROUND(0,2)</f>
        <v>0</v>
      </c>
      <c r="AF3663" s="9"/>
      <c r="AG3663" s="9"/>
      <c r="AH3663" s="9"/>
      <c r="AI3663" s="9"/>
      <c r="AJ3663" s="9"/>
      <c r="AK3663" s="10"/>
    </row>
    <row r="3664" spans="1:37" x14ac:dyDescent="0.25">
      <c r="A3664" s="11"/>
      <c r="B3664" s="12"/>
      <c r="C3664" s="12"/>
      <c r="D3664" s="12"/>
      <c r="E3664" s="12"/>
      <c r="F3664" s="12"/>
      <c r="G3664" s="12"/>
      <c r="H3664" s="12"/>
      <c r="I3664" s="12"/>
      <c r="J3664" s="13"/>
      <c r="K3664" s="13"/>
      <c r="L3664" s="13"/>
      <c r="M3664" s="13"/>
      <c r="N3664" s="13"/>
      <c r="O3664" s="13"/>
      <c r="P3664" s="13"/>
      <c r="Q3664" s="14"/>
      <c r="R3664" s="14"/>
      <c r="S3664" s="14"/>
      <c r="T3664" s="14"/>
      <c r="U3664" s="14"/>
      <c r="V3664" s="14"/>
      <c r="W3664" s="14"/>
      <c r="X3664" s="14"/>
      <c r="Y3664" s="15">
        <f>ROUND(312.375,2)</f>
        <v>312.38</v>
      </c>
      <c r="Z3664" s="15"/>
      <c r="AA3664" s="15"/>
      <c r="AB3664" s="15"/>
      <c r="AC3664" s="15"/>
      <c r="AD3664" s="15"/>
      <c r="AE3664" s="15">
        <f>ROUND(0,2)</f>
        <v>0</v>
      </c>
      <c r="AF3664" s="15"/>
      <c r="AG3664" s="15"/>
      <c r="AH3664" s="15"/>
      <c r="AI3664" s="15"/>
      <c r="AJ3664" s="15"/>
      <c r="AK3664" s="16"/>
    </row>
    <row r="3665" spans="1:37" x14ac:dyDescent="0.25">
      <c r="A3665" s="20"/>
      <c r="B3665" s="21"/>
      <c r="C3665" s="21"/>
      <c r="D3665" s="21"/>
      <c r="E3665" s="21"/>
      <c r="F3665" s="21"/>
      <c r="G3665" s="21"/>
      <c r="H3665" s="21"/>
      <c r="I3665" s="21"/>
      <c r="J3665" s="23">
        <f>ROUND(8.75,2)</f>
        <v>8.75</v>
      </c>
      <c r="K3665" s="23"/>
      <c r="L3665" s="23"/>
      <c r="M3665" s="23"/>
      <c r="N3665" s="23"/>
      <c r="O3665" s="23"/>
      <c r="P3665" s="23"/>
      <c r="Q3665" s="21"/>
      <c r="R3665" s="21"/>
      <c r="S3665" s="21"/>
      <c r="T3665" s="21"/>
      <c r="U3665" s="21"/>
      <c r="V3665" s="21"/>
      <c r="W3665" s="21"/>
      <c r="X3665" s="21"/>
      <c r="Y3665" s="21"/>
      <c r="Z3665" s="21"/>
      <c r="AA3665" s="21"/>
      <c r="AB3665" s="21"/>
      <c r="AC3665" s="21"/>
      <c r="AD3665" s="21"/>
      <c r="AE3665" s="21"/>
      <c r="AF3665" s="21"/>
      <c r="AG3665" s="21"/>
      <c r="AH3665" s="21"/>
      <c r="AI3665" s="21"/>
      <c r="AJ3665" s="21"/>
      <c r="AK3665" s="22"/>
    </row>
    <row r="3666" spans="1:37" x14ac:dyDescent="0.25">
      <c r="A3666" s="11"/>
      <c r="B3666" s="12"/>
      <c r="C3666" s="12"/>
      <c r="D3666" s="12"/>
      <c r="E3666" s="12"/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  <c r="P3666" s="12"/>
      <c r="Q3666" s="14" t="s">
        <v>44</v>
      </c>
      <c r="R3666" s="14"/>
      <c r="S3666" s="14"/>
      <c r="T3666" s="14"/>
      <c r="U3666" s="14"/>
      <c r="V3666" s="14"/>
      <c r="W3666" s="14"/>
      <c r="X3666" s="14"/>
      <c r="Y3666" s="12"/>
      <c r="Z3666" s="12"/>
      <c r="AA3666" s="12"/>
      <c r="AB3666" s="12"/>
      <c r="AC3666" s="12"/>
      <c r="AD3666" s="12"/>
      <c r="AE3666" s="12"/>
      <c r="AF3666" s="12"/>
      <c r="AG3666" s="12"/>
      <c r="AH3666" s="12"/>
      <c r="AI3666" s="12"/>
      <c r="AJ3666" s="12"/>
      <c r="AK3666" s="24"/>
    </row>
    <row r="3667" spans="1:37" x14ac:dyDescent="0.25">
      <c r="A3667" s="2"/>
      <c r="B3667" s="3"/>
      <c r="C3667" s="3"/>
      <c r="D3667" s="3"/>
      <c r="E3667" s="3"/>
      <c r="F3667" s="3"/>
      <c r="G3667" s="3"/>
      <c r="H3667" s="3"/>
      <c r="I3667" s="4"/>
      <c r="J3667" s="5"/>
      <c r="K3667" s="6"/>
      <c r="L3667" s="6"/>
      <c r="M3667" s="6"/>
      <c r="N3667" s="6"/>
      <c r="O3667" s="6"/>
      <c r="P3667" s="7"/>
      <c r="Q3667" s="2"/>
      <c r="R3667" s="3"/>
      <c r="S3667" s="3"/>
      <c r="T3667" s="3"/>
      <c r="U3667" s="3"/>
      <c r="V3667" s="3"/>
      <c r="W3667" s="3"/>
      <c r="X3667" s="4"/>
      <c r="Y3667" s="8">
        <f>ROUND(340.2,2)</f>
        <v>340.2</v>
      </c>
      <c r="Z3667" s="9"/>
      <c r="AA3667" s="9"/>
      <c r="AB3667" s="9"/>
      <c r="AC3667" s="9"/>
      <c r="AD3667" s="10"/>
      <c r="AE3667" s="8">
        <f>ROUND(0,2)</f>
        <v>0</v>
      </c>
      <c r="AF3667" s="9"/>
      <c r="AG3667" s="9"/>
      <c r="AH3667" s="9"/>
      <c r="AI3667" s="9"/>
      <c r="AJ3667" s="9"/>
      <c r="AK3667" s="10"/>
    </row>
    <row r="3668" spans="1:37" x14ac:dyDescent="0.25">
      <c r="A3668" s="11"/>
      <c r="B3668" s="12"/>
      <c r="C3668" s="12"/>
      <c r="D3668" s="12"/>
      <c r="E3668" s="12"/>
      <c r="F3668" s="12"/>
      <c r="G3668" s="12"/>
      <c r="H3668" s="12"/>
      <c r="I3668" s="12"/>
      <c r="J3668" s="13"/>
      <c r="K3668" s="13"/>
      <c r="L3668" s="13"/>
      <c r="M3668" s="13"/>
      <c r="N3668" s="13"/>
      <c r="O3668" s="13"/>
      <c r="P3668" s="13"/>
      <c r="Q3668" s="14"/>
      <c r="R3668" s="14"/>
      <c r="S3668" s="14"/>
      <c r="T3668" s="14"/>
      <c r="U3668" s="14"/>
      <c r="V3668" s="14"/>
      <c r="W3668" s="14"/>
      <c r="X3668" s="14"/>
      <c r="Y3668" s="15">
        <f>ROUND(340.2,2)</f>
        <v>340.2</v>
      </c>
      <c r="Z3668" s="15"/>
      <c r="AA3668" s="15"/>
      <c r="AB3668" s="15"/>
      <c r="AC3668" s="15"/>
      <c r="AD3668" s="15"/>
      <c r="AE3668" s="15">
        <f>ROUND(0,2)</f>
        <v>0</v>
      </c>
      <c r="AF3668" s="15"/>
      <c r="AG3668" s="15"/>
      <c r="AH3668" s="15"/>
      <c r="AI3668" s="15"/>
      <c r="AJ3668" s="15"/>
      <c r="AK3668" s="16"/>
    </row>
    <row r="3669" spans="1:37" x14ac:dyDescent="0.25">
      <c r="A3669" s="11"/>
      <c r="B3669" s="12"/>
      <c r="C3669" s="12"/>
      <c r="D3669" s="12"/>
      <c r="E3669" s="12"/>
      <c r="F3669" s="12"/>
      <c r="G3669" s="12"/>
      <c r="H3669" s="12"/>
      <c r="I3669" s="12"/>
      <c r="J3669" s="12"/>
      <c r="K3669" s="12"/>
      <c r="L3669" s="12"/>
      <c r="M3669" s="12"/>
      <c r="N3669" s="12"/>
      <c r="O3669" s="12"/>
      <c r="P3669" s="12"/>
      <c r="Q3669" s="14" t="s">
        <v>88</v>
      </c>
      <c r="R3669" s="14"/>
      <c r="S3669" s="14"/>
      <c r="T3669" s="14"/>
      <c r="U3669" s="14"/>
      <c r="V3669" s="14"/>
      <c r="W3669" s="14"/>
      <c r="X3669" s="14"/>
      <c r="Y3669" s="12"/>
      <c r="Z3669" s="12"/>
      <c r="AA3669" s="12"/>
      <c r="AB3669" s="12"/>
      <c r="AC3669" s="12"/>
      <c r="AD3669" s="12"/>
      <c r="AE3669" s="12"/>
      <c r="AF3669" s="12"/>
      <c r="AG3669" s="12"/>
      <c r="AH3669" s="12"/>
      <c r="AI3669" s="12"/>
      <c r="AJ3669" s="12"/>
      <c r="AK3669" s="24"/>
    </row>
    <row r="3670" spans="1:37" x14ac:dyDescent="0.25">
      <c r="A3670" s="2"/>
      <c r="B3670" s="3"/>
      <c r="C3670" s="3"/>
      <c r="D3670" s="3"/>
      <c r="E3670" s="3"/>
      <c r="F3670" s="3"/>
      <c r="G3670" s="3"/>
      <c r="H3670" s="3"/>
      <c r="I3670" s="4"/>
      <c r="J3670" s="5"/>
      <c r="K3670" s="6"/>
      <c r="L3670" s="6"/>
      <c r="M3670" s="6"/>
      <c r="N3670" s="6"/>
      <c r="O3670" s="6"/>
      <c r="P3670" s="7"/>
      <c r="Q3670" s="2"/>
      <c r="R3670" s="3"/>
      <c r="S3670" s="3"/>
      <c r="T3670" s="3"/>
      <c r="U3670" s="3"/>
      <c r="V3670" s="3"/>
      <c r="W3670" s="3"/>
      <c r="X3670" s="4"/>
      <c r="Y3670" s="8">
        <f>ROUND(340.2,2)</f>
        <v>340.2</v>
      </c>
      <c r="Z3670" s="9"/>
      <c r="AA3670" s="9"/>
      <c r="AB3670" s="9"/>
      <c r="AC3670" s="9"/>
      <c r="AD3670" s="10"/>
      <c r="AE3670" s="8">
        <f>ROUND(0,2)</f>
        <v>0</v>
      </c>
      <c r="AF3670" s="9"/>
      <c r="AG3670" s="9"/>
      <c r="AH3670" s="9"/>
      <c r="AI3670" s="9"/>
      <c r="AJ3670" s="9"/>
      <c r="AK3670" s="10"/>
    </row>
    <row r="3671" spans="1:37" x14ac:dyDescent="0.25">
      <c r="A3671" s="11"/>
      <c r="B3671" s="12"/>
      <c r="C3671" s="12"/>
      <c r="D3671" s="12"/>
      <c r="E3671" s="12"/>
      <c r="F3671" s="12"/>
      <c r="G3671" s="12"/>
      <c r="H3671" s="12"/>
      <c r="I3671" s="12"/>
      <c r="J3671" s="13"/>
      <c r="K3671" s="13"/>
      <c r="L3671" s="13"/>
      <c r="M3671" s="13"/>
      <c r="N3671" s="13"/>
      <c r="O3671" s="13"/>
      <c r="P3671" s="13"/>
      <c r="Q3671" s="14"/>
      <c r="R3671" s="14"/>
      <c r="S3671" s="14"/>
      <c r="T3671" s="14"/>
      <c r="U3671" s="14"/>
      <c r="V3671" s="14"/>
      <c r="W3671" s="14"/>
      <c r="X3671" s="14"/>
      <c r="Y3671" s="15">
        <f>ROUND(340.2,2)</f>
        <v>340.2</v>
      </c>
      <c r="Z3671" s="15"/>
      <c r="AA3671" s="15"/>
      <c r="AB3671" s="15"/>
      <c r="AC3671" s="15"/>
      <c r="AD3671" s="15"/>
      <c r="AE3671" s="15">
        <f>ROUND(0,2)</f>
        <v>0</v>
      </c>
      <c r="AF3671" s="15"/>
      <c r="AG3671" s="15"/>
      <c r="AH3671" s="15"/>
      <c r="AI3671" s="15"/>
      <c r="AJ3671" s="15"/>
      <c r="AK3671" s="16"/>
    </row>
    <row r="3672" spans="1:37" x14ac:dyDescent="0.25">
      <c r="A3672" s="20"/>
      <c r="B3672" s="21"/>
      <c r="C3672" s="21"/>
      <c r="D3672" s="21"/>
      <c r="E3672" s="21"/>
      <c r="F3672" s="21"/>
      <c r="G3672" s="21"/>
      <c r="H3672" s="21"/>
      <c r="I3672" s="21"/>
      <c r="J3672" s="23">
        <f>ROUND(9.25,2)</f>
        <v>9.25</v>
      </c>
      <c r="K3672" s="23"/>
      <c r="L3672" s="23"/>
      <c r="M3672" s="23"/>
      <c r="N3672" s="23"/>
      <c r="O3672" s="23"/>
      <c r="P3672" s="23"/>
      <c r="Q3672" s="21"/>
      <c r="R3672" s="21"/>
      <c r="S3672" s="21"/>
      <c r="T3672" s="21"/>
      <c r="U3672" s="21"/>
      <c r="V3672" s="21"/>
      <c r="W3672" s="21"/>
      <c r="X3672" s="21"/>
      <c r="Y3672" s="21"/>
      <c r="Z3672" s="21"/>
      <c r="AA3672" s="21"/>
      <c r="AB3672" s="21"/>
      <c r="AC3672" s="21"/>
      <c r="AD3672" s="21"/>
      <c r="AE3672" s="21"/>
      <c r="AF3672" s="21"/>
      <c r="AG3672" s="21"/>
      <c r="AH3672" s="21"/>
      <c r="AI3672" s="21"/>
      <c r="AJ3672" s="21"/>
      <c r="AK3672" s="22"/>
    </row>
    <row r="3673" spans="1:37" x14ac:dyDescent="0.25">
      <c r="A3673" s="11"/>
      <c r="B3673" s="12"/>
      <c r="C3673" s="12"/>
      <c r="D3673" s="12"/>
      <c r="E3673" s="12"/>
      <c r="F3673" s="12"/>
      <c r="G3673" s="12"/>
      <c r="H3673" s="12"/>
      <c r="I3673" s="12"/>
      <c r="J3673" s="12"/>
      <c r="K3673" s="12"/>
      <c r="L3673" s="12"/>
      <c r="M3673" s="12"/>
      <c r="N3673" s="12"/>
      <c r="O3673" s="12"/>
      <c r="P3673" s="12"/>
      <c r="Q3673" s="14" t="s">
        <v>65</v>
      </c>
      <c r="R3673" s="14"/>
      <c r="S3673" s="14"/>
      <c r="T3673" s="14"/>
      <c r="U3673" s="14"/>
      <c r="V3673" s="14"/>
      <c r="W3673" s="14"/>
      <c r="X3673" s="14"/>
      <c r="Y3673" s="12"/>
      <c r="Z3673" s="12"/>
      <c r="AA3673" s="12"/>
      <c r="AB3673" s="12"/>
      <c r="AC3673" s="12"/>
      <c r="AD3673" s="12"/>
      <c r="AE3673" s="12"/>
      <c r="AF3673" s="12"/>
      <c r="AG3673" s="12"/>
      <c r="AH3673" s="12"/>
      <c r="AI3673" s="12"/>
      <c r="AJ3673" s="12"/>
      <c r="AK3673" s="24"/>
    </row>
    <row r="3674" spans="1:37" x14ac:dyDescent="0.25">
      <c r="A3674" s="2"/>
      <c r="B3674" s="3"/>
      <c r="C3674" s="3"/>
      <c r="D3674" s="3"/>
      <c r="E3674" s="3"/>
      <c r="F3674" s="3"/>
      <c r="G3674" s="3"/>
      <c r="H3674" s="3"/>
      <c r="I3674" s="4"/>
      <c r="J3674" s="5"/>
      <c r="K3674" s="6"/>
      <c r="L3674" s="6"/>
      <c r="M3674" s="6"/>
      <c r="N3674" s="6"/>
      <c r="O3674" s="6"/>
      <c r="P3674" s="7"/>
      <c r="Q3674" s="2"/>
      <c r="R3674" s="3"/>
      <c r="S3674" s="3"/>
      <c r="T3674" s="3"/>
      <c r="U3674" s="3"/>
      <c r="V3674" s="3"/>
      <c r="W3674" s="3"/>
      <c r="X3674" s="4"/>
      <c r="Y3674" s="8">
        <f>ROUND(359.64,2)</f>
        <v>359.64</v>
      </c>
      <c r="Z3674" s="9"/>
      <c r="AA3674" s="9"/>
      <c r="AB3674" s="9"/>
      <c r="AC3674" s="9"/>
      <c r="AD3674" s="10"/>
      <c r="AE3674" s="8">
        <f>ROUND(0,2)</f>
        <v>0</v>
      </c>
      <c r="AF3674" s="9"/>
      <c r="AG3674" s="9"/>
      <c r="AH3674" s="9"/>
      <c r="AI3674" s="9"/>
      <c r="AJ3674" s="9"/>
      <c r="AK3674" s="10"/>
    </row>
    <row r="3675" spans="1:37" x14ac:dyDescent="0.25">
      <c r="A3675" s="11"/>
      <c r="B3675" s="12"/>
      <c r="C3675" s="12"/>
      <c r="D3675" s="12"/>
      <c r="E3675" s="12"/>
      <c r="F3675" s="12"/>
      <c r="G3675" s="12"/>
      <c r="H3675" s="12"/>
      <c r="I3675" s="12"/>
      <c r="J3675" s="13"/>
      <c r="K3675" s="13"/>
      <c r="L3675" s="13"/>
      <c r="M3675" s="13"/>
      <c r="N3675" s="13"/>
      <c r="O3675" s="13"/>
      <c r="P3675" s="13"/>
      <c r="Q3675" s="14"/>
      <c r="R3675" s="14"/>
      <c r="S3675" s="14"/>
      <c r="T3675" s="14"/>
      <c r="U3675" s="14"/>
      <c r="V3675" s="14"/>
      <c r="W3675" s="14"/>
      <c r="X3675" s="14"/>
      <c r="Y3675" s="15">
        <f>ROUND(359.64,2)</f>
        <v>359.64</v>
      </c>
      <c r="Z3675" s="15"/>
      <c r="AA3675" s="15"/>
      <c r="AB3675" s="15"/>
      <c r="AC3675" s="15"/>
      <c r="AD3675" s="15"/>
      <c r="AE3675" s="15">
        <f>ROUND(0,2)</f>
        <v>0</v>
      </c>
      <c r="AF3675" s="15"/>
      <c r="AG3675" s="15"/>
      <c r="AH3675" s="15"/>
      <c r="AI3675" s="15"/>
      <c r="AJ3675" s="15"/>
      <c r="AK3675" s="16"/>
    </row>
    <row r="3676" spans="1:37" x14ac:dyDescent="0.25">
      <c r="A3676" s="11"/>
      <c r="B3676" s="12"/>
      <c r="C3676" s="12"/>
      <c r="D3676" s="12"/>
      <c r="E3676" s="12"/>
      <c r="F3676" s="12"/>
      <c r="G3676" s="12"/>
      <c r="H3676" s="12"/>
      <c r="I3676" s="12"/>
      <c r="J3676" s="12"/>
      <c r="K3676" s="12"/>
      <c r="L3676" s="12"/>
      <c r="M3676" s="12"/>
      <c r="N3676" s="12"/>
      <c r="O3676" s="12"/>
      <c r="P3676" s="12"/>
      <c r="Q3676" s="14" t="s">
        <v>75</v>
      </c>
      <c r="R3676" s="14"/>
      <c r="S3676" s="14"/>
      <c r="T3676" s="14"/>
      <c r="U3676" s="14"/>
      <c r="V3676" s="14"/>
      <c r="W3676" s="14"/>
      <c r="X3676" s="14"/>
      <c r="Y3676" s="12"/>
      <c r="Z3676" s="12"/>
      <c r="AA3676" s="12"/>
      <c r="AB3676" s="12"/>
      <c r="AC3676" s="12"/>
      <c r="AD3676" s="12"/>
      <c r="AE3676" s="12"/>
      <c r="AF3676" s="12"/>
      <c r="AG3676" s="12"/>
      <c r="AH3676" s="12"/>
      <c r="AI3676" s="12"/>
      <c r="AJ3676" s="12"/>
      <c r="AK3676" s="24"/>
    </row>
    <row r="3677" spans="1:37" x14ac:dyDescent="0.25">
      <c r="A3677" s="2"/>
      <c r="B3677" s="3"/>
      <c r="C3677" s="3"/>
      <c r="D3677" s="3"/>
      <c r="E3677" s="3"/>
      <c r="F3677" s="3"/>
      <c r="G3677" s="3"/>
      <c r="H3677" s="3"/>
      <c r="I3677" s="4"/>
      <c r="J3677" s="5"/>
      <c r="K3677" s="6"/>
      <c r="L3677" s="6"/>
      <c r="M3677" s="6"/>
      <c r="N3677" s="6"/>
      <c r="O3677" s="6"/>
      <c r="P3677" s="7"/>
      <c r="Q3677" s="2"/>
      <c r="R3677" s="3"/>
      <c r="S3677" s="3"/>
      <c r="T3677" s="3"/>
      <c r="U3677" s="3"/>
      <c r="V3677" s="3"/>
      <c r="W3677" s="3"/>
      <c r="X3677" s="4"/>
      <c r="Y3677" s="8">
        <f>ROUND(351.87,2)</f>
        <v>351.87</v>
      </c>
      <c r="Z3677" s="9"/>
      <c r="AA3677" s="9"/>
      <c r="AB3677" s="9"/>
      <c r="AC3677" s="9"/>
      <c r="AD3677" s="10"/>
      <c r="AE3677" s="8">
        <f>ROUND(0,2)</f>
        <v>0</v>
      </c>
      <c r="AF3677" s="9"/>
      <c r="AG3677" s="9"/>
      <c r="AH3677" s="9"/>
      <c r="AI3677" s="9"/>
      <c r="AJ3677" s="9"/>
      <c r="AK3677" s="10"/>
    </row>
    <row r="3678" spans="1:37" x14ac:dyDescent="0.25">
      <c r="A3678" s="11"/>
      <c r="B3678" s="12"/>
      <c r="C3678" s="12"/>
      <c r="D3678" s="12"/>
      <c r="E3678" s="12"/>
      <c r="F3678" s="12"/>
      <c r="G3678" s="12"/>
      <c r="H3678" s="12"/>
      <c r="I3678" s="12"/>
      <c r="J3678" s="13"/>
      <c r="K3678" s="13"/>
      <c r="L3678" s="13"/>
      <c r="M3678" s="13"/>
      <c r="N3678" s="13"/>
      <c r="O3678" s="13"/>
      <c r="P3678" s="13"/>
      <c r="Q3678" s="14"/>
      <c r="R3678" s="14"/>
      <c r="S3678" s="14"/>
      <c r="T3678" s="14"/>
      <c r="U3678" s="14"/>
      <c r="V3678" s="14"/>
      <c r="W3678" s="14"/>
      <c r="X3678" s="14"/>
      <c r="Y3678" s="15">
        <f>ROUND(351.87,2)</f>
        <v>351.87</v>
      </c>
      <c r="Z3678" s="15"/>
      <c r="AA3678" s="15"/>
      <c r="AB3678" s="15"/>
      <c r="AC3678" s="15"/>
      <c r="AD3678" s="15"/>
      <c r="AE3678" s="15">
        <f>ROUND(0,2)</f>
        <v>0</v>
      </c>
      <c r="AF3678" s="15"/>
      <c r="AG3678" s="15"/>
      <c r="AH3678" s="15"/>
      <c r="AI3678" s="15"/>
      <c r="AJ3678" s="15"/>
      <c r="AK3678" s="16"/>
    </row>
    <row r="3679" spans="1:37" x14ac:dyDescent="0.25">
      <c r="A3679" s="20"/>
      <c r="B3679" s="21"/>
      <c r="C3679" s="21"/>
      <c r="D3679" s="21"/>
      <c r="E3679" s="21"/>
      <c r="F3679" s="21"/>
      <c r="G3679" s="21"/>
      <c r="H3679" s="21"/>
      <c r="I3679" s="21"/>
      <c r="J3679" s="23">
        <f>ROUND(10,2)</f>
        <v>10</v>
      </c>
      <c r="K3679" s="23"/>
      <c r="L3679" s="23"/>
      <c r="M3679" s="23"/>
      <c r="N3679" s="23"/>
      <c r="O3679" s="23"/>
      <c r="P3679" s="23"/>
      <c r="Q3679" s="21"/>
      <c r="R3679" s="21"/>
      <c r="S3679" s="21"/>
      <c r="T3679" s="21"/>
      <c r="U3679" s="21"/>
      <c r="V3679" s="21"/>
      <c r="W3679" s="21"/>
      <c r="X3679" s="21"/>
      <c r="Y3679" s="21"/>
      <c r="Z3679" s="21"/>
      <c r="AA3679" s="21"/>
      <c r="AB3679" s="21"/>
      <c r="AC3679" s="21"/>
      <c r="AD3679" s="21"/>
      <c r="AE3679" s="21"/>
      <c r="AF3679" s="21"/>
      <c r="AG3679" s="21"/>
      <c r="AH3679" s="21"/>
      <c r="AI3679" s="21"/>
      <c r="AJ3679" s="21"/>
      <c r="AK3679" s="22"/>
    </row>
    <row r="3680" spans="1:37" x14ac:dyDescent="0.25">
      <c r="A3680" s="11"/>
      <c r="B3680" s="12"/>
      <c r="C3680" s="12"/>
      <c r="D3680" s="12"/>
      <c r="E3680" s="12"/>
      <c r="F3680" s="12"/>
      <c r="G3680" s="12"/>
      <c r="H3680" s="12"/>
      <c r="I3680" s="12"/>
      <c r="J3680" s="12"/>
      <c r="K3680" s="12"/>
      <c r="L3680" s="12"/>
      <c r="M3680" s="12"/>
      <c r="N3680" s="12"/>
      <c r="O3680" s="12"/>
      <c r="P3680" s="12"/>
      <c r="Q3680" s="14" t="s">
        <v>48</v>
      </c>
      <c r="R3680" s="14"/>
      <c r="S3680" s="14"/>
      <c r="T3680" s="14"/>
      <c r="U3680" s="14"/>
      <c r="V3680" s="14"/>
      <c r="W3680" s="14"/>
      <c r="X3680" s="14"/>
      <c r="Y3680" s="12"/>
      <c r="Z3680" s="12"/>
      <c r="AA3680" s="12"/>
      <c r="AB3680" s="12"/>
      <c r="AC3680" s="12"/>
      <c r="AD3680" s="12"/>
      <c r="AE3680" s="12"/>
      <c r="AF3680" s="12"/>
      <c r="AG3680" s="12"/>
      <c r="AH3680" s="12"/>
      <c r="AI3680" s="12"/>
      <c r="AJ3680" s="12"/>
      <c r="AK3680" s="24"/>
    </row>
    <row r="3681" spans="1:37" x14ac:dyDescent="0.25">
      <c r="A3681" s="2"/>
      <c r="B3681" s="3"/>
      <c r="C3681" s="3"/>
      <c r="D3681" s="3"/>
      <c r="E3681" s="3"/>
      <c r="F3681" s="3"/>
      <c r="G3681" s="3"/>
      <c r="H3681" s="3"/>
      <c r="I3681" s="4"/>
      <c r="J3681" s="5"/>
      <c r="K3681" s="6"/>
      <c r="L3681" s="6"/>
      <c r="M3681" s="6"/>
      <c r="N3681" s="6"/>
      <c r="O3681" s="6"/>
      <c r="P3681" s="7"/>
      <c r="Q3681" s="2"/>
      <c r="R3681" s="3"/>
      <c r="S3681" s="3"/>
      <c r="T3681" s="3"/>
      <c r="U3681" s="3"/>
      <c r="V3681" s="3"/>
      <c r="W3681" s="3"/>
      <c r="X3681" s="4"/>
      <c r="Y3681" s="8">
        <f>ROUND(388.8,2)</f>
        <v>388.8</v>
      </c>
      <c r="Z3681" s="9"/>
      <c r="AA3681" s="9"/>
      <c r="AB3681" s="9"/>
      <c r="AC3681" s="9"/>
      <c r="AD3681" s="10"/>
      <c r="AE3681" s="8">
        <f>ROUND(0,2)</f>
        <v>0</v>
      </c>
      <c r="AF3681" s="9"/>
      <c r="AG3681" s="9"/>
      <c r="AH3681" s="9"/>
      <c r="AI3681" s="9"/>
      <c r="AJ3681" s="9"/>
      <c r="AK3681" s="10"/>
    </row>
    <row r="3682" spans="1:37" x14ac:dyDescent="0.25">
      <c r="A3682" s="11"/>
      <c r="B3682" s="12"/>
      <c r="C3682" s="12"/>
      <c r="D3682" s="12"/>
      <c r="E3682" s="12"/>
      <c r="F3682" s="12"/>
      <c r="G3682" s="12"/>
      <c r="H3682" s="12"/>
      <c r="I3682" s="12"/>
      <c r="J3682" s="13"/>
      <c r="K3682" s="13"/>
      <c r="L3682" s="13"/>
      <c r="M3682" s="13"/>
      <c r="N3682" s="13"/>
      <c r="O3682" s="13"/>
      <c r="P3682" s="13"/>
      <c r="Q3682" s="14"/>
      <c r="R3682" s="14"/>
      <c r="S3682" s="14"/>
      <c r="T3682" s="14"/>
      <c r="U3682" s="14"/>
      <c r="V3682" s="14"/>
      <c r="W3682" s="14"/>
      <c r="X3682" s="14"/>
      <c r="Y3682" s="15">
        <f>ROUND(388.8,2)</f>
        <v>388.8</v>
      </c>
      <c r="Z3682" s="15"/>
      <c r="AA3682" s="15"/>
      <c r="AB3682" s="15"/>
      <c r="AC3682" s="15"/>
      <c r="AD3682" s="15"/>
      <c r="AE3682" s="15">
        <f>ROUND(0,2)</f>
        <v>0</v>
      </c>
      <c r="AF3682" s="15"/>
      <c r="AG3682" s="15"/>
      <c r="AH3682" s="15"/>
      <c r="AI3682" s="15"/>
      <c r="AJ3682" s="15"/>
      <c r="AK3682" s="16"/>
    </row>
    <row r="3683" spans="1:37" x14ac:dyDescent="0.25">
      <c r="A3683" s="11"/>
      <c r="B3683" s="12"/>
      <c r="C3683" s="12"/>
      <c r="D3683" s="12"/>
      <c r="E3683" s="12"/>
      <c r="F3683" s="12"/>
      <c r="G3683" s="12"/>
      <c r="H3683" s="12"/>
      <c r="I3683" s="12"/>
      <c r="J3683" s="12"/>
      <c r="K3683" s="12"/>
      <c r="L3683" s="12"/>
      <c r="M3683" s="12"/>
      <c r="N3683" s="12"/>
      <c r="O3683" s="12"/>
      <c r="P3683" s="12"/>
      <c r="Q3683" s="14" t="s">
        <v>60</v>
      </c>
      <c r="R3683" s="14"/>
      <c r="S3683" s="14"/>
      <c r="T3683" s="14"/>
      <c r="U3683" s="14"/>
      <c r="V3683" s="14"/>
      <c r="W3683" s="14"/>
      <c r="X3683" s="14"/>
      <c r="Y3683" s="12"/>
      <c r="Z3683" s="12"/>
      <c r="AA3683" s="12"/>
      <c r="AB3683" s="12"/>
      <c r="AC3683" s="12"/>
      <c r="AD3683" s="12"/>
      <c r="AE3683" s="12"/>
      <c r="AF3683" s="12"/>
      <c r="AG3683" s="12"/>
      <c r="AH3683" s="12"/>
      <c r="AI3683" s="12"/>
      <c r="AJ3683" s="12"/>
      <c r="AK3683" s="24"/>
    </row>
    <row r="3684" spans="1:37" x14ac:dyDescent="0.25">
      <c r="A3684" s="2"/>
      <c r="B3684" s="3"/>
      <c r="C3684" s="3"/>
      <c r="D3684" s="3"/>
      <c r="E3684" s="3"/>
      <c r="F3684" s="3"/>
      <c r="G3684" s="3"/>
      <c r="H3684" s="3"/>
      <c r="I3684" s="4"/>
      <c r="J3684" s="5"/>
      <c r="K3684" s="6"/>
      <c r="L3684" s="6"/>
      <c r="M3684" s="6"/>
      <c r="N3684" s="6"/>
      <c r="O3684" s="6"/>
      <c r="P3684" s="7"/>
      <c r="Q3684" s="2"/>
      <c r="R3684" s="3"/>
      <c r="S3684" s="3"/>
      <c r="T3684" s="3"/>
      <c r="U3684" s="3"/>
      <c r="V3684" s="3"/>
      <c r="W3684" s="3"/>
      <c r="X3684" s="4"/>
      <c r="Y3684" s="8">
        <f>ROUND(349.2,2)</f>
        <v>349.2</v>
      </c>
      <c r="Z3684" s="9"/>
      <c r="AA3684" s="9"/>
      <c r="AB3684" s="9"/>
      <c r="AC3684" s="9"/>
      <c r="AD3684" s="10"/>
      <c r="AE3684" s="8">
        <f>ROUND(0,2)</f>
        <v>0</v>
      </c>
      <c r="AF3684" s="9"/>
      <c r="AG3684" s="9"/>
      <c r="AH3684" s="9"/>
      <c r="AI3684" s="9"/>
      <c r="AJ3684" s="9"/>
      <c r="AK3684" s="10"/>
    </row>
    <row r="3685" spans="1:37" x14ac:dyDescent="0.25">
      <c r="A3685" s="11"/>
      <c r="B3685" s="12"/>
      <c r="C3685" s="12"/>
      <c r="D3685" s="12"/>
      <c r="E3685" s="12"/>
      <c r="F3685" s="12"/>
      <c r="G3685" s="12"/>
      <c r="H3685" s="12"/>
      <c r="I3685" s="12"/>
      <c r="J3685" s="13"/>
      <c r="K3685" s="13"/>
      <c r="L3685" s="13"/>
      <c r="M3685" s="13"/>
      <c r="N3685" s="13"/>
      <c r="O3685" s="13"/>
      <c r="P3685" s="13"/>
      <c r="Q3685" s="14"/>
      <c r="R3685" s="14"/>
      <c r="S3685" s="14"/>
      <c r="T3685" s="14"/>
      <c r="U3685" s="14"/>
      <c r="V3685" s="14"/>
      <c r="W3685" s="14"/>
      <c r="X3685" s="14"/>
      <c r="Y3685" s="15">
        <f>ROUND(349.2,2)</f>
        <v>349.2</v>
      </c>
      <c r="Z3685" s="15"/>
      <c r="AA3685" s="15"/>
      <c r="AB3685" s="15"/>
      <c r="AC3685" s="15"/>
      <c r="AD3685" s="15"/>
      <c r="AE3685" s="15">
        <f>ROUND(0,2)</f>
        <v>0</v>
      </c>
      <c r="AF3685" s="15"/>
      <c r="AG3685" s="15"/>
      <c r="AH3685" s="15"/>
      <c r="AI3685" s="15"/>
      <c r="AJ3685" s="15"/>
      <c r="AK3685" s="16"/>
    </row>
    <row r="3686" spans="1:37" x14ac:dyDescent="0.25">
      <c r="A3686" s="11"/>
      <c r="B3686" s="12"/>
      <c r="C3686" s="12"/>
      <c r="D3686" s="12"/>
      <c r="E3686" s="12"/>
      <c r="F3686" s="12"/>
      <c r="G3686" s="12"/>
      <c r="H3686" s="12"/>
      <c r="I3686" s="12"/>
      <c r="J3686" s="12"/>
      <c r="K3686" s="12"/>
      <c r="L3686" s="12"/>
      <c r="M3686" s="12"/>
      <c r="N3686" s="12"/>
      <c r="O3686" s="12"/>
      <c r="P3686" s="12"/>
      <c r="Q3686" s="14" t="s">
        <v>63</v>
      </c>
      <c r="R3686" s="14"/>
      <c r="S3686" s="14"/>
      <c r="T3686" s="14"/>
      <c r="U3686" s="14"/>
      <c r="V3686" s="14"/>
      <c r="W3686" s="14"/>
      <c r="X3686" s="14"/>
      <c r="Y3686" s="12"/>
      <c r="Z3686" s="12"/>
      <c r="AA3686" s="12"/>
      <c r="AB3686" s="12"/>
      <c r="AC3686" s="12"/>
      <c r="AD3686" s="12"/>
      <c r="AE3686" s="12"/>
      <c r="AF3686" s="12"/>
      <c r="AG3686" s="12"/>
      <c r="AH3686" s="12"/>
      <c r="AI3686" s="12"/>
      <c r="AJ3686" s="12"/>
      <c r="AK3686" s="24"/>
    </row>
    <row r="3687" spans="1:37" x14ac:dyDescent="0.25">
      <c r="A3687" s="2"/>
      <c r="B3687" s="3"/>
      <c r="C3687" s="3"/>
      <c r="D3687" s="3"/>
      <c r="E3687" s="3"/>
      <c r="F3687" s="3"/>
      <c r="G3687" s="3"/>
      <c r="H3687" s="3"/>
      <c r="I3687" s="4"/>
      <c r="J3687" s="5"/>
      <c r="K3687" s="6"/>
      <c r="L3687" s="6"/>
      <c r="M3687" s="6"/>
      <c r="N3687" s="6"/>
      <c r="O3687" s="6"/>
      <c r="P3687" s="7"/>
      <c r="Q3687" s="2"/>
      <c r="R3687" s="3"/>
      <c r="S3687" s="3"/>
      <c r="T3687" s="3"/>
      <c r="U3687" s="3"/>
      <c r="V3687" s="3"/>
      <c r="W3687" s="3"/>
      <c r="X3687" s="4"/>
      <c r="Y3687" s="8">
        <f>ROUND(349.2,2)</f>
        <v>349.2</v>
      </c>
      <c r="Z3687" s="9"/>
      <c r="AA3687" s="9"/>
      <c r="AB3687" s="9"/>
      <c r="AC3687" s="9"/>
      <c r="AD3687" s="10"/>
      <c r="AE3687" s="8">
        <f>ROUND(0,2)</f>
        <v>0</v>
      </c>
      <c r="AF3687" s="9"/>
      <c r="AG3687" s="9"/>
      <c r="AH3687" s="9"/>
      <c r="AI3687" s="9"/>
      <c r="AJ3687" s="9"/>
      <c r="AK3687" s="10"/>
    </row>
    <row r="3688" spans="1:37" x14ac:dyDescent="0.25">
      <c r="A3688" s="11"/>
      <c r="B3688" s="12"/>
      <c r="C3688" s="12"/>
      <c r="D3688" s="12"/>
      <c r="E3688" s="12"/>
      <c r="F3688" s="12"/>
      <c r="G3688" s="12"/>
      <c r="H3688" s="12"/>
      <c r="I3688" s="12"/>
      <c r="J3688" s="13"/>
      <c r="K3688" s="13"/>
      <c r="L3688" s="13"/>
      <c r="M3688" s="13"/>
      <c r="N3688" s="13"/>
      <c r="O3688" s="13"/>
      <c r="P3688" s="13"/>
      <c r="Q3688" s="14"/>
      <c r="R3688" s="14"/>
      <c r="S3688" s="14"/>
      <c r="T3688" s="14"/>
      <c r="U3688" s="14"/>
      <c r="V3688" s="14"/>
      <c r="W3688" s="14"/>
      <c r="X3688" s="14"/>
      <c r="Y3688" s="15">
        <f>ROUND(349.2,2)</f>
        <v>349.2</v>
      </c>
      <c r="Z3688" s="15"/>
      <c r="AA3688" s="15"/>
      <c r="AB3688" s="15"/>
      <c r="AC3688" s="15"/>
      <c r="AD3688" s="15"/>
      <c r="AE3688" s="15">
        <f>ROUND(0,2)</f>
        <v>0</v>
      </c>
      <c r="AF3688" s="15"/>
      <c r="AG3688" s="15"/>
      <c r="AH3688" s="15"/>
      <c r="AI3688" s="15"/>
      <c r="AJ3688" s="15"/>
      <c r="AK3688" s="16"/>
    </row>
    <row r="3689" spans="1:37" x14ac:dyDescent="0.25">
      <c r="A3689" s="11"/>
      <c r="B3689" s="12"/>
      <c r="C3689" s="12"/>
      <c r="D3689" s="12"/>
      <c r="E3689" s="12"/>
      <c r="F3689" s="12"/>
      <c r="G3689" s="12"/>
      <c r="H3689" s="12"/>
      <c r="I3689" s="12"/>
      <c r="J3689" s="12"/>
      <c r="K3689" s="12"/>
      <c r="L3689" s="12"/>
      <c r="M3689" s="12"/>
      <c r="N3689" s="12"/>
      <c r="O3689" s="12"/>
      <c r="P3689" s="12"/>
      <c r="Q3689" s="14" t="s">
        <v>68</v>
      </c>
      <c r="R3689" s="14"/>
      <c r="S3689" s="14"/>
      <c r="T3689" s="14"/>
      <c r="U3689" s="14"/>
      <c r="V3689" s="14"/>
      <c r="W3689" s="14"/>
      <c r="X3689" s="14"/>
      <c r="Y3689" s="12"/>
      <c r="Z3689" s="12"/>
      <c r="AA3689" s="12"/>
      <c r="AB3689" s="12"/>
      <c r="AC3689" s="12"/>
      <c r="AD3689" s="12"/>
      <c r="AE3689" s="12"/>
      <c r="AF3689" s="12"/>
      <c r="AG3689" s="12"/>
      <c r="AH3689" s="12"/>
      <c r="AI3689" s="12"/>
      <c r="AJ3689" s="12"/>
      <c r="AK3689" s="24"/>
    </row>
    <row r="3690" spans="1:37" x14ac:dyDescent="0.25">
      <c r="A3690" s="2"/>
      <c r="B3690" s="3"/>
      <c r="C3690" s="3"/>
      <c r="D3690" s="3"/>
      <c r="E3690" s="3"/>
      <c r="F3690" s="3"/>
      <c r="G3690" s="3"/>
      <c r="H3690" s="3"/>
      <c r="I3690" s="4"/>
      <c r="J3690" s="5"/>
      <c r="K3690" s="6"/>
      <c r="L3690" s="6"/>
      <c r="M3690" s="6"/>
      <c r="N3690" s="6"/>
      <c r="O3690" s="6"/>
      <c r="P3690" s="7"/>
      <c r="Q3690" s="2"/>
      <c r="R3690" s="3"/>
      <c r="S3690" s="3"/>
      <c r="T3690" s="3"/>
      <c r="U3690" s="3"/>
      <c r="V3690" s="3"/>
      <c r="W3690" s="3"/>
      <c r="X3690" s="4"/>
      <c r="Y3690" s="8">
        <f>ROUND(359.7,2)</f>
        <v>359.7</v>
      </c>
      <c r="Z3690" s="9"/>
      <c r="AA3690" s="9"/>
      <c r="AB3690" s="9"/>
      <c r="AC3690" s="9"/>
      <c r="AD3690" s="10"/>
      <c r="AE3690" s="8">
        <f>ROUND(0,2)</f>
        <v>0</v>
      </c>
      <c r="AF3690" s="9"/>
      <c r="AG3690" s="9"/>
      <c r="AH3690" s="9"/>
      <c r="AI3690" s="9"/>
      <c r="AJ3690" s="9"/>
      <c r="AK3690" s="10"/>
    </row>
    <row r="3691" spans="1:37" x14ac:dyDescent="0.25">
      <c r="A3691" s="11"/>
      <c r="B3691" s="12"/>
      <c r="C3691" s="12"/>
      <c r="D3691" s="12"/>
      <c r="E3691" s="12"/>
      <c r="F3691" s="12"/>
      <c r="G3691" s="12"/>
      <c r="H3691" s="12"/>
      <c r="I3691" s="12"/>
      <c r="J3691" s="13"/>
      <c r="K3691" s="13"/>
      <c r="L3691" s="13"/>
      <c r="M3691" s="13"/>
      <c r="N3691" s="13"/>
      <c r="O3691" s="13"/>
      <c r="P3691" s="13"/>
      <c r="Q3691" s="14"/>
      <c r="R3691" s="14"/>
      <c r="S3691" s="14"/>
      <c r="T3691" s="14"/>
      <c r="U3691" s="14"/>
      <c r="V3691" s="14"/>
      <c r="W3691" s="14"/>
      <c r="X3691" s="14"/>
      <c r="Y3691" s="15">
        <f>ROUND(359.7,2)</f>
        <v>359.7</v>
      </c>
      <c r="Z3691" s="15"/>
      <c r="AA3691" s="15"/>
      <c r="AB3691" s="15"/>
      <c r="AC3691" s="15"/>
      <c r="AD3691" s="15"/>
      <c r="AE3691" s="15">
        <f>ROUND(0,2)</f>
        <v>0</v>
      </c>
      <c r="AF3691" s="15"/>
      <c r="AG3691" s="15"/>
      <c r="AH3691" s="15"/>
      <c r="AI3691" s="15"/>
      <c r="AJ3691" s="15"/>
      <c r="AK3691" s="16"/>
    </row>
    <row r="3692" spans="1:37" x14ac:dyDescent="0.25">
      <c r="A3692" s="11"/>
      <c r="B3692" s="12"/>
      <c r="C3692" s="12"/>
      <c r="D3692" s="12"/>
      <c r="E3692" s="12"/>
      <c r="F3692" s="12"/>
      <c r="G3692" s="12"/>
      <c r="H3692" s="12"/>
      <c r="I3692" s="12"/>
      <c r="J3692" s="12"/>
      <c r="K3692" s="12"/>
      <c r="L3692" s="12"/>
      <c r="M3692" s="12"/>
      <c r="N3692" s="12"/>
      <c r="O3692" s="12"/>
      <c r="P3692" s="12"/>
      <c r="Q3692" s="14" t="s">
        <v>77</v>
      </c>
      <c r="R3692" s="14"/>
      <c r="S3692" s="14"/>
      <c r="T3692" s="14"/>
      <c r="U3692" s="14"/>
      <c r="V3692" s="14"/>
      <c r="W3692" s="14"/>
      <c r="X3692" s="14"/>
      <c r="Y3692" s="12"/>
      <c r="Z3692" s="12"/>
      <c r="AA3692" s="12"/>
      <c r="AB3692" s="12"/>
      <c r="AC3692" s="12"/>
      <c r="AD3692" s="12"/>
      <c r="AE3692" s="12"/>
      <c r="AF3692" s="12"/>
      <c r="AG3692" s="12"/>
      <c r="AH3692" s="12"/>
      <c r="AI3692" s="12"/>
      <c r="AJ3692" s="12"/>
      <c r="AK3692" s="24"/>
    </row>
    <row r="3693" spans="1:37" x14ac:dyDescent="0.25">
      <c r="A3693" s="2"/>
      <c r="B3693" s="3"/>
      <c r="C3693" s="3"/>
      <c r="D3693" s="3"/>
      <c r="E3693" s="3"/>
      <c r="F3693" s="3"/>
      <c r="G3693" s="3"/>
      <c r="H3693" s="3"/>
      <c r="I3693" s="4"/>
      <c r="J3693" s="5"/>
      <c r="K3693" s="6"/>
      <c r="L3693" s="6"/>
      <c r="M3693" s="6"/>
      <c r="N3693" s="6"/>
      <c r="O3693" s="6"/>
      <c r="P3693" s="7"/>
      <c r="Q3693" s="2"/>
      <c r="R3693" s="3"/>
      <c r="S3693" s="3"/>
      <c r="T3693" s="3"/>
      <c r="U3693" s="3"/>
      <c r="V3693" s="3"/>
      <c r="W3693" s="3"/>
      <c r="X3693" s="4"/>
      <c r="Y3693" s="8">
        <f>ROUND(349.2,2)</f>
        <v>349.2</v>
      </c>
      <c r="Z3693" s="9"/>
      <c r="AA3693" s="9"/>
      <c r="AB3693" s="9"/>
      <c r="AC3693" s="9"/>
      <c r="AD3693" s="10"/>
      <c r="AE3693" s="8">
        <f>ROUND(0,2)</f>
        <v>0</v>
      </c>
      <c r="AF3693" s="9"/>
      <c r="AG3693" s="9"/>
      <c r="AH3693" s="9"/>
      <c r="AI3693" s="9"/>
      <c r="AJ3693" s="9"/>
      <c r="AK3693" s="10"/>
    </row>
    <row r="3694" spans="1:37" x14ac:dyDescent="0.25">
      <c r="A3694" s="11"/>
      <c r="B3694" s="12"/>
      <c r="C3694" s="12"/>
      <c r="D3694" s="12"/>
      <c r="E3694" s="12"/>
      <c r="F3694" s="12"/>
      <c r="G3694" s="12"/>
      <c r="H3694" s="12"/>
      <c r="I3694" s="12"/>
      <c r="J3694" s="13"/>
      <c r="K3694" s="13"/>
      <c r="L3694" s="13"/>
      <c r="M3694" s="13"/>
      <c r="N3694" s="13"/>
      <c r="O3694" s="13"/>
      <c r="P3694" s="13"/>
      <c r="Q3694" s="14"/>
      <c r="R3694" s="14"/>
      <c r="S3694" s="14"/>
      <c r="T3694" s="14"/>
      <c r="U3694" s="14"/>
      <c r="V3694" s="14"/>
      <c r="W3694" s="14"/>
      <c r="X3694" s="14"/>
      <c r="Y3694" s="15">
        <f>ROUND(349.2,2)</f>
        <v>349.2</v>
      </c>
      <c r="Z3694" s="15"/>
      <c r="AA3694" s="15"/>
      <c r="AB3694" s="15"/>
      <c r="AC3694" s="15"/>
      <c r="AD3694" s="15"/>
      <c r="AE3694" s="15">
        <f>ROUND(0,2)</f>
        <v>0</v>
      </c>
      <c r="AF3694" s="15"/>
      <c r="AG3694" s="15"/>
      <c r="AH3694" s="15"/>
      <c r="AI3694" s="15"/>
      <c r="AJ3694" s="15"/>
      <c r="AK3694" s="16"/>
    </row>
    <row r="3695" spans="1:37" x14ac:dyDescent="0.25">
      <c r="A3695" s="20"/>
      <c r="B3695" s="21"/>
      <c r="C3695" s="21"/>
      <c r="D3695" s="21"/>
      <c r="E3695" s="21"/>
      <c r="F3695" s="21"/>
      <c r="G3695" s="21"/>
      <c r="H3695" s="21"/>
      <c r="I3695" s="21"/>
      <c r="J3695" s="23">
        <f>ROUND(10.25,2)</f>
        <v>10.25</v>
      </c>
      <c r="K3695" s="23"/>
      <c r="L3695" s="23"/>
      <c r="M3695" s="23"/>
      <c r="N3695" s="23"/>
      <c r="O3695" s="23"/>
      <c r="P3695" s="23"/>
      <c r="Q3695" s="21"/>
      <c r="R3695" s="21"/>
      <c r="S3695" s="21"/>
      <c r="T3695" s="21"/>
      <c r="U3695" s="21"/>
      <c r="V3695" s="21"/>
      <c r="W3695" s="21"/>
      <c r="X3695" s="21"/>
      <c r="Y3695" s="21"/>
      <c r="Z3695" s="21"/>
      <c r="AA3695" s="21"/>
      <c r="AB3695" s="21"/>
      <c r="AC3695" s="21"/>
      <c r="AD3695" s="21"/>
      <c r="AE3695" s="21"/>
      <c r="AF3695" s="21"/>
      <c r="AG3695" s="21"/>
      <c r="AH3695" s="21"/>
      <c r="AI3695" s="21"/>
      <c r="AJ3695" s="21"/>
      <c r="AK3695" s="22"/>
    </row>
    <row r="3696" spans="1:37" x14ac:dyDescent="0.25">
      <c r="A3696" s="11"/>
      <c r="B3696" s="12"/>
      <c r="C3696" s="12"/>
      <c r="D3696" s="12"/>
      <c r="E3696" s="12"/>
      <c r="F3696" s="12"/>
      <c r="G3696" s="12"/>
      <c r="H3696" s="12"/>
      <c r="I3696" s="12"/>
      <c r="J3696" s="12"/>
      <c r="K3696" s="12"/>
      <c r="L3696" s="12"/>
      <c r="M3696" s="12"/>
      <c r="N3696" s="12"/>
      <c r="O3696" s="12"/>
      <c r="P3696" s="12"/>
      <c r="Q3696" s="14" t="s">
        <v>32</v>
      </c>
      <c r="R3696" s="14"/>
      <c r="S3696" s="14"/>
      <c r="T3696" s="14"/>
      <c r="U3696" s="14"/>
      <c r="V3696" s="14"/>
      <c r="W3696" s="14"/>
      <c r="X3696" s="14"/>
      <c r="Y3696" s="12"/>
      <c r="Z3696" s="12"/>
      <c r="AA3696" s="12"/>
      <c r="AB3696" s="12"/>
      <c r="AC3696" s="12"/>
      <c r="AD3696" s="12"/>
      <c r="AE3696" s="12"/>
      <c r="AF3696" s="12"/>
      <c r="AG3696" s="12"/>
      <c r="AH3696" s="12"/>
      <c r="AI3696" s="12"/>
      <c r="AJ3696" s="12"/>
      <c r="AK3696" s="24"/>
    </row>
    <row r="3697" spans="1:37" x14ac:dyDescent="0.25">
      <c r="A3697" s="2"/>
      <c r="B3697" s="3"/>
      <c r="C3697" s="3"/>
      <c r="D3697" s="3"/>
      <c r="E3697" s="3"/>
      <c r="F3697" s="3"/>
      <c r="G3697" s="3"/>
      <c r="H3697" s="3"/>
      <c r="I3697" s="4"/>
      <c r="J3697" s="5"/>
      <c r="K3697" s="6"/>
      <c r="L3697" s="6"/>
      <c r="M3697" s="6"/>
      <c r="N3697" s="6"/>
      <c r="O3697" s="6"/>
      <c r="P3697" s="7"/>
      <c r="Q3697" s="2"/>
      <c r="R3697" s="3"/>
      <c r="S3697" s="3"/>
      <c r="T3697" s="3"/>
      <c r="U3697" s="3"/>
      <c r="V3697" s="3"/>
      <c r="W3697" s="3"/>
      <c r="X3697" s="4"/>
      <c r="Y3697" s="8">
        <f>ROUND(398.52,2)</f>
        <v>398.52</v>
      </c>
      <c r="Z3697" s="9"/>
      <c r="AA3697" s="9"/>
      <c r="AB3697" s="9"/>
      <c r="AC3697" s="9"/>
      <c r="AD3697" s="10"/>
      <c r="AE3697" s="8">
        <f>ROUND(0,2)</f>
        <v>0</v>
      </c>
      <c r="AF3697" s="9"/>
      <c r="AG3697" s="9"/>
      <c r="AH3697" s="9"/>
      <c r="AI3697" s="9"/>
      <c r="AJ3697" s="9"/>
      <c r="AK3697" s="10"/>
    </row>
    <row r="3698" spans="1:37" x14ac:dyDescent="0.25">
      <c r="A3698" s="11"/>
      <c r="B3698" s="12"/>
      <c r="C3698" s="12"/>
      <c r="D3698" s="12"/>
      <c r="E3698" s="12"/>
      <c r="F3698" s="12"/>
      <c r="G3698" s="12"/>
      <c r="H3698" s="12"/>
      <c r="I3698" s="12"/>
      <c r="J3698" s="13"/>
      <c r="K3698" s="13"/>
      <c r="L3698" s="13"/>
      <c r="M3698" s="13"/>
      <c r="N3698" s="13"/>
      <c r="O3698" s="13"/>
      <c r="P3698" s="13"/>
      <c r="Q3698" s="14"/>
      <c r="R3698" s="14"/>
      <c r="S3698" s="14"/>
      <c r="T3698" s="14"/>
      <c r="U3698" s="14"/>
      <c r="V3698" s="14"/>
      <c r="W3698" s="14"/>
      <c r="X3698" s="14"/>
      <c r="Y3698" s="15">
        <f>ROUND(398.52,2)</f>
        <v>398.52</v>
      </c>
      <c r="Z3698" s="15"/>
      <c r="AA3698" s="15"/>
      <c r="AB3698" s="15"/>
      <c r="AC3698" s="15"/>
      <c r="AD3698" s="15"/>
      <c r="AE3698" s="15">
        <f>ROUND(0,2)</f>
        <v>0</v>
      </c>
      <c r="AF3698" s="15"/>
      <c r="AG3698" s="15"/>
      <c r="AH3698" s="15"/>
      <c r="AI3698" s="15"/>
      <c r="AJ3698" s="15"/>
      <c r="AK3698" s="16"/>
    </row>
    <row r="3699" spans="1:37" x14ac:dyDescent="0.25">
      <c r="A3699" s="20"/>
      <c r="B3699" s="21"/>
      <c r="C3699" s="21"/>
      <c r="D3699" s="21"/>
      <c r="E3699" s="21"/>
      <c r="F3699" s="21"/>
      <c r="G3699" s="21"/>
      <c r="H3699" s="21"/>
      <c r="I3699" s="21"/>
      <c r="J3699" s="23">
        <f>ROUND(11,2)</f>
        <v>11</v>
      </c>
      <c r="K3699" s="23"/>
      <c r="L3699" s="23"/>
      <c r="M3699" s="23"/>
      <c r="N3699" s="23"/>
      <c r="O3699" s="23"/>
      <c r="P3699" s="23"/>
      <c r="Q3699" s="21"/>
      <c r="R3699" s="21"/>
      <c r="S3699" s="21"/>
      <c r="T3699" s="21"/>
      <c r="U3699" s="21"/>
      <c r="V3699" s="21"/>
      <c r="W3699" s="21"/>
      <c r="X3699" s="21"/>
      <c r="Y3699" s="21"/>
      <c r="Z3699" s="21"/>
      <c r="AA3699" s="21"/>
      <c r="AB3699" s="21"/>
      <c r="AC3699" s="21"/>
      <c r="AD3699" s="21"/>
      <c r="AE3699" s="21"/>
      <c r="AF3699" s="21"/>
      <c r="AG3699" s="21"/>
      <c r="AH3699" s="21"/>
      <c r="AI3699" s="21"/>
      <c r="AJ3699" s="21"/>
      <c r="AK3699" s="22"/>
    </row>
    <row r="3700" spans="1:37" x14ac:dyDescent="0.25">
      <c r="A3700" s="11"/>
      <c r="B3700" s="12"/>
      <c r="C3700" s="12"/>
      <c r="D3700" s="12"/>
      <c r="E3700" s="12"/>
      <c r="F3700" s="12"/>
      <c r="G3700" s="12"/>
      <c r="H3700" s="12"/>
      <c r="I3700" s="12"/>
      <c r="J3700" s="12"/>
      <c r="K3700" s="12"/>
      <c r="L3700" s="12"/>
      <c r="M3700" s="12"/>
      <c r="N3700" s="12"/>
      <c r="O3700" s="12"/>
      <c r="P3700" s="12"/>
      <c r="Q3700" s="14" t="s">
        <v>74</v>
      </c>
      <c r="R3700" s="14"/>
      <c r="S3700" s="14"/>
      <c r="T3700" s="14"/>
      <c r="U3700" s="14"/>
      <c r="V3700" s="14"/>
      <c r="W3700" s="14"/>
      <c r="X3700" s="14"/>
      <c r="Y3700" s="12"/>
      <c r="Z3700" s="12"/>
      <c r="AA3700" s="12"/>
      <c r="AB3700" s="12"/>
      <c r="AC3700" s="12"/>
      <c r="AD3700" s="12"/>
      <c r="AE3700" s="12"/>
      <c r="AF3700" s="12"/>
      <c r="AG3700" s="12"/>
      <c r="AH3700" s="12"/>
      <c r="AI3700" s="12"/>
      <c r="AJ3700" s="12"/>
      <c r="AK3700" s="24"/>
    </row>
    <row r="3701" spans="1:37" x14ac:dyDescent="0.25">
      <c r="A3701" s="2"/>
      <c r="B3701" s="3"/>
      <c r="C3701" s="3"/>
      <c r="D3701" s="3"/>
      <c r="E3701" s="3"/>
      <c r="F3701" s="3"/>
      <c r="G3701" s="3"/>
      <c r="H3701" s="3"/>
      <c r="I3701" s="4"/>
      <c r="J3701" s="5"/>
      <c r="K3701" s="6"/>
      <c r="L3701" s="6"/>
      <c r="M3701" s="6"/>
      <c r="N3701" s="6"/>
      <c r="O3701" s="6"/>
      <c r="P3701" s="7"/>
      <c r="Q3701" s="2"/>
      <c r="R3701" s="3"/>
      <c r="S3701" s="3"/>
      <c r="T3701" s="3"/>
      <c r="U3701" s="3"/>
      <c r="V3701" s="3"/>
      <c r="W3701" s="3"/>
      <c r="X3701" s="4"/>
      <c r="Y3701" s="8">
        <f>ROUND(415.965,2)</f>
        <v>415.97</v>
      </c>
      <c r="Z3701" s="9"/>
      <c r="AA3701" s="9"/>
      <c r="AB3701" s="9"/>
      <c r="AC3701" s="9"/>
      <c r="AD3701" s="10"/>
      <c r="AE3701" s="8">
        <f>ROUND(0,2)</f>
        <v>0</v>
      </c>
      <c r="AF3701" s="9"/>
      <c r="AG3701" s="9"/>
      <c r="AH3701" s="9"/>
      <c r="AI3701" s="9"/>
      <c r="AJ3701" s="9"/>
      <c r="AK3701" s="10"/>
    </row>
    <row r="3702" spans="1:37" x14ac:dyDescent="0.25">
      <c r="A3702" s="11"/>
      <c r="B3702" s="12"/>
      <c r="C3702" s="12"/>
      <c r="D3702" s="12"/>
      <c r="E3702" s="12"/>
      <c r="F3702" s="12"/>
      <c r="G3702" s="12"/>
      <c r="H3702" s="12"/>
      <c r="I3702" s="12"/>
      <c r="J3702" s="13"/>
      <c r="K3702" s="13"/>
      <c r="L3702" s="13"/>
      <c r="M3702" s="13"/>
      <c r="N3702" s="13"/>
      <c r="O3702" s="13"/>
      <c r="P3702" s="13"/>
      <c r="Q3702" s="14"/>
      <c r="R3702" s="14"/>
      <c r="S3702" s="14"/>
      <c r="T3702" s="14"/>
      <c r="U3702" s="14"/>
      <c r="V3702" s="14"/>
      <c r="W3702" s="14"/>
      <c r="X3702" s="14"/>
      <c r="Y3702" s="15">
        <f>ROUND(415.965,2)</f>
        <v>415.97</v>
      </c>
      <c r="Z3702" s="15"/>
      <c r="AA3702" s="15"/>
      <c r="AB3702" s="15"/>
      <c r="AC3702" s="15"/>
      <c r="AD3702" s="15"/>
      <c r="AE3702" s="15">
        <f>ROUND(0,2)</f>
        <v>0</v>
      </c>
      <c r="AF3702" s="15"/>
      <c r="AG3702" s="15"/>
      <c r="AH3702" s="15"/>
      <c r="AI3702" s="15"/>
      <c r="AJ3702" s="15"/>
      <c r="AK3702" s="16"/>
    </row>
    <row r="3703" spans="1:37" x14ac:dyDescent="0.25">
      <c r="A3703" s="11"/>
      <c r="B3703" s="12"/>
      <c r="C3703" s="12"/>
      <c r="D3703" s="12"/>
      <c r="E3703" s="12"/>
      <c r="F3703" s="12"/>
      <c r="G3703" s="12"/>
      <c r="H3703" s="12"/>
      <c r="I3703" s="12"/>
      <c r="J3703" s="12"/>
      <c r="K3703" s="12"/>
      <c r="L3703" s="12"/>
      <c r="M3703" s="12"/>
      <c r="N3703" s="12"/>
      <c r="O3703" s="12"/>
      <c r="P3703" s="12"/>
      <c r="Q3703" s="14" t="s">
        <v>79</v>
      </c>
      <c r="R3703" s="14"/>
      <c r="S3703" s="14"/>
      <c r="T3703" s="14"/>
      <c r="U3703" s="14"/>
      <c r="V3703" s="14"/>
      <c r="W3703" s="14"/>
      <c r="X3703" s="14"/>
      <c r="Y3703" s="12"/>
      <c r="Z3703" s="12"/>
      <c r="AA3703" s="12"/>
      <c r="AB3703" s="12"/>
      <c r="AC3703" s="12"/>
      <c r="AD3703" s="12"/>
      <c r="AE3703" s="12"/>
      <c r="AF3703" s="12"/>
      <c r="AG3703" s="12"/>
      <c r="AH3703" s="12"/>
      <c r="AI3703" s="12"/>
      <c r="AJ3703" s="12"/>
      <c r="AK3703" s="24"/>
    </row>
    <row r="3704" spans="1:37" x14ac:dyDescent="0.25">
      <c r="A3704" s="2"/>
      <c r="B3704" s="3"/>
      <c r="C3704" s="3"/>
      <c r="D3704" s="3"/>
      <c r="E3704" s="3"/>
      <c r="F3704" s="3"/>
      <c r="G3704" s="3"/>
      <c r="H3704" s="3"/>
      <c r="I3704" s="4"/>
      <c r="J3704" s="5"/>
      <c r="K3704" s="6"/>
      <c r="L3704" s="6"/>
      <c r="M3704" s="6"/>
      <c r="N3704" s="6"/>
      <c r="O3704" s="6"/>
      <c r="P3704" s="7"/>
      <c r="Q3704" s="2"/>
      <c r="R3704" s="3"/>
      <c r="S3704" s="3"/>
      <c r="T3704" s="3"/>
      <c r="U3704" s="3"/>
      <c r="V3704" s="3"/>
      <c r="W3704" s="3"/>
      <c r="X3704" s="4"/>
      <c r="Y3704" s="8">
        <f>ROUND(404.25,2)</f>
        <v>404.25</v>
      </c>
      <c r="Z3704" s="9"/>
      <c r="AA3704" s="9"/>
      <c r="AB3704" s="9"/>
      <c r="AC3704" s="9"/>
      <c r="AD3704" s="10"/>
      <c r="AE3704" s="8">
        <f>ROUND(0,2)</f>
        <v>0</v>
      </c>
      <c r="AF3704" s="9"/>
      <c r="AG3704" s="9"/>
      <c r="AH3704" s="9"/>
      <c r="AI3704" s="9"/>
      <c r="AJ3704" s="9"/>
      <c r="AK3704" s="10"/>
    </row>
    <row r="3705" spans="1:37" x14ac:dyDescent="0.25">
      <c r="A3705" s="11"/>
      <c r="B3705" s="12"/>
      <c r="C3705" s="12"/>
      <c r="D3705" s="12"/>
      <c r="E3705" s="12"/>
      <c r="F3705" s="12"/>
      <c r="G3705" s="12"/>
      <c r="H3705" s="12"/>
      <c r="I3705" s="12"/>
      <c r="J3705" s="13"/>
      <c r="K3705" s="13"/>
      <c r="L3705" s="13"/>
      <c r="M3705" s="13"/>
      <c r="N3705" s="13"/>
      <c r="O3705" s="13"/>
      <c r="P3705" s="13"/>
      <c r="Q3705" s="14"/>
      <c r="R3705" s="14"/>
      <c r="S3705" s="14"/>
      <c r="T3705" s="14"/>
      <c r="U3705" s="14"/>
      <c r="V3705" s="14"/>
      <c r="W3705" s="14"/>
      <c r="X3705" s="14"/>
      <c r="Y3705" s="15">
        <f>ROUND(404.25,2)</f>
        <v>404.25</v>
      </c>
      <c r="Z3705" s="15"/>
      <c r="AA3705" s="15"/>
      <c r="AB3705" s="15"/>
      <c r="AC3705" s="15"/>
      <c r="AD3705" s="15"/>
      <c r="AE3705" s="15">
        <f>ROUND(0,2)</f>
        <v>0</v>
      </c>
      <c r="AF3705" s="15"/>
      <c r="AG3705" s="15"/>
      <c r="AH3705" s="15"/>
      <c r="AI3705" s="15"/>
      <c r="AJ3705" s="15"/>
      <c r="AK3705" s="16"/>
    </row>
    <row r="3706" spans="1:37" x14ac:dyDescent="0.25">
      <c r="A3706" s="20"/>
      <c r="B3706" s="21"/>
      <c r="C3706" s="21"/>
      <c r="D3706" s="21"/>
      <c r="E3706" s="21"/>
      <c r="F3706" s="21"/>
      <c r="G3706" s="21"/>
      <c r="H3706" s="21"/>
      <c r="I3706" s="21"/>
      <c r="J3706" s="23">
        <f>ROUND(11.25,2)</f>
        <v>11.25</v>
      </c>
      <c r="K3706" s="23"/>
      <c r="L3706" s="23"/>
      <c r="M3706" s="23"/>
      <c r="N3706" s="23"/>
      <c r="O3706" s="23"/>
      <c r="P3706" s="23"/>
      <c r="Q3706" s="21"/>
      <c r="R3706" s="21"/>
      <c r="S3706" s="21"/>
      <c r="T3706" s="21"/>
      <c r="U3706" s="21"/>
      <c r="V3706" s="21"/>
      <c r="W3706" s="21"/>
      <c r="X3706" s="21"/>
      <c r="Y3706" s="21"/>
      <c r="Z3706" s="21"/>
      <c r="AA3706" s="21"/>
      <c r="AB3706" s="21"/>
      <c r="AC3706" s="21"/>
      <c r="AD3706" s="21"/>
      <c r="AE3706" s="21"/>
      <c r="AF3706" s="21"/>
      <c r="AG3706" s="21"/>
      <c r="AH3706" s="21"/>
      <c r="AI3706" s="21"/>
      <c r="AJ3706" s="21"/>
      <c r="AK3706" s="22"/>
    </row>
    <row r="3707" spans="1:37" x14ac:dyDescent="0.25">
      <c r="A3707" s="11"/>
      <c r="B3707" s="12"/>
      <c r="C3707" s="12"/>
      <c r="D3707" s="12"/>
      <c r="E3707" s="12"/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  <c r="P3707" s="12"/>
      <c r="Q3707" s="14" t="s">
        <v>64</v>
      </c>
      <c r="R3707" s="14"/>
      <c r="S3707" s="14"/>
      <c r="T3707" s="14"/>
      <c r="U3707" s="14"/>
      <c r="V3707" s="14"/>
      <c r="W3707" s="14"/>
      <c r="X3707" s="14"/>
      <c r="Y3707" s="12"/>
      <c r="Z3707" s="12"/>
      <c r="AA3707" s="12"/>
      <c r="AB3707" s="12"/>
      <c r="AC3707" s="12"/>
      <c r="AD3707" s="12"/>
      <c r="AE3707" s="12"/>
      <c r="AF3707" s="12"/>
      <c r="AG3707" s="12"/>
      <c r="AH3707" s="12"/>
      <c r="AI3707" s="12"/>
      <c r="AJ3707" s="12"/>
      <c r="AK3707" s="24"/>
    </row>
    <row r="3708" spans="1:37" x14ac:dyDescent="0.25">
      <c r="A3708" s="2"/>
      <c r="B3708" s="3"/>
      <c r="C3708" s="3"/>
      <c r="D3708" s="3"/>
      <c r="E3708" s="3"/>
      <c r="F3708" s="3"/>
      <c r="G3708" s="3"/>
      <c r="H3708" s="3"/>
      <c r="I3708" s="4"/>
      <c r="J3708" s="5"/>
      <c r="K3708" s="6"/>
      <c r="L3708" s="6"/>
      <c r="M3708" s="6"/>
      <c r="N3708" s="6"/>
      <c r="O3708" s="6"/>
      <c r="P3708" s="7"/>
      <c r="Q3708" s="2"/>
      <c r="R3708" s="3"/>
      <c r="S3708" s="3"/>
      <c r="T3708" s="3"/>
      <c r="U3708" s="3"/>
      <c r="V3708" s="3"/>
      <c r="W3708" s="3"/>
      <c r="X3708" s="4"/>
      <c r="Y3708" s="8">
        <f>ROUND(401.45625,2)</f>
        <v>401.46</v>
      </c>
      <c r="Z3708" s="9"/>
      <c r="AA3708" s="9"/>
      <c r="AB3708" s="9"/>
      <c r="AC3708" s="9"/>
      <c r="AD3708" s="10"/>
      <c r="AE3708" s="8">
        <f>ROUND(0,2)</f>
        <v>0</v>
      </c>
      <c r="AF3708" s="9"/>
      <c r="AG3708" s="9"/>
      <c r="AH3708" s="9"/>
      <c r="AI3708" s="9"/>
      <c r="AJ3708" s="9"/>
      <c r="AK3708" s="10"/>
    </row>
    <row r="3709" spans="1:37" x14ac:dyDescent="0.25">
      <c r="A3709" s="11"/>
      <c r="B3709" s="12"/>
      <c r="C3709" s="12"/>
      <c r="D3709" s="12"/>
      <c r="E3709" s="12"/>
      <c r="F3709" s="12"/>
      <c r="G3709" s="12"/>
      <c r="H3709" s="12"/>
      <c r="I3709" s="12"/>
      <c r="J3709" s="13"/>
      <c r="K3709" s="13"/>
      <c r="L3709" s="13"/>
      <c r="M3709" s="13"/>
      <c r="N3709" s="13"/>
      <c r="O3709" s="13"/>
      <c r="P3709" s="13"/>
      <c r="Q3709" s="14"/>
      <c r="R3709" s="14"/>
      <c r="S3709" s="14"/>
      <c r="T3709" s="14"/>
      <c r="U3709" s="14"/>
      <c r="V3709" s="14"/>
      <c r="W3709" s="14"/>
      <c r="X3709" s="14"/>
      <c r="Y3709" s="15">
        <f>ROUND(401.45625,2)</f>
        <v>401.46</v>
      </c>
      <c r="Z3709" s="15"/>
      <c r="AA3709" s="15"/>
      <c r="AB3709" s="15"/>
      <c r="AC3709" s="15"/>
      <c r="AD3709" s="15"/>
      <c r="AE3709" s="15">
        <f>ROUND(0,2)</f>
        <v>0</v>
      </c>
      <c r="AF3709" s="15"/>
      <c r="AG3709" s="15"/>
      <c r="AH3709" s="15"/>
      <c r="AI3709" s="15"/>
      <c r="AJ3709" s="15"/>
      <c r="AK3709" s="16"/>
    </row>
    <row r="3710" spans="1:37" x14ac:dyDescent="0.25">
      <c r="A3710" s="20"/>
      <c r="B3710" s="21"/>
      <c r="C3710" s="21"/>
      <c r="D3710" s="21"/>
      <c r="E3710" s="21"/>
      <c r="F3710" s="21"/>
      <c r="G3710" s="21"/>
      <c r="H3710" s="21"/>
      <c r="I3710" s="21"/>
      <c r="J3710" s="23">
        <f>ROUND(12,2)</f>
        <v>12</v>
      </c>
      <c r="K3710" s="23"/>
      <c r="L3710" s="23"/>
      <c r="M3710" s="23"/>
      <c r="N3710" s="23"/>
      <c r="O3710" s="23"/>
      <c r="P3710" s="23"/>
      <c r="Q3710" s="21"/>
      <c r="R3710" s="21"/>
      <c r="S3710" s="21"/>
      <c r="T3710" s="21"/>
      <c r="U3710" s="21"/>
      <c r="V3710" s="21"/>
      <c r="W3710" s="21"/>
      <c r="X3710" s="21"/>
      <c r="Y3710" s="21"/>
      <c r="Z3710" s="21"/>
      <c r="AA3710" s="21"/>
      <c r="AB3710" s="21"/>
      <c r="AC3710" s="21"/>
      <c r="AD3710" s="21"/>
      <c r="AE3710" s="21"/>
      <c r="AF3710" s="21"/>
      <c r="AG3710" s="21"/>
      <c r="AH3710" s="21"/>
      <c r="AI3710" s="21"/>
      <c r="AJ3710" s="21"/>
      <c r="AK3710" s="22"/>
    </row>
    <row r="3711" spans="1:37" x14ac:dyDescent="0.25">
      <c r="A3711" s="11"/>
      <c r="B3711" s="12"/>
      <c r="C3711" s="12"/>
      <c r="D3711" s="12"/>
      <c r="E3711" s="12"/>
      <c r="F3711" s="12"/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  <c r="Q3711" s="14" t="s">
        <v>12</v>
      </c>
      <c r="R3711" s="14"/>
      <c r="S3711" s="14"/>
      <c r="T3711" s="14"/>
      <c r="U3711" s="14"/>
      <c r="V3711" s="14"/>
      <c r="W3711" s="14"/>
      <c r="X3711" s="14"/>
      <c r="Y3711" s="12"/>
      <c r="Z3711" s="12"/>
      <c r="AA3711" s="12"/>
      <c r="AB3711" s="12"/>
      <c r="AC3711" s="12"/>
      <c r="AD3711" s="12"/>
      <c r="AE3711" s="12"/>
      <c r="AF3711" s="12"/>
      <c r="AG3711" s="12"/>
      <c r="AH3711" s="12"/>
      <c r="AI3711" s="12"/>
      <c r="AJ3711" s="12"/>
      <c r="AK3711" s="24"/>
    </row>
    <row r="3712" spans="1:37" x14ac:dyDescent="0.25">
      <c r="A3712" s="2"/>
      <c r="B3712" s="3"/>
      <c r="C3712" s="3"/>
      <c r="D3712" s="3"/>
      <c r="E3712" s="3"/>
      <c r="F3712" s="3"/>
      <c r="G3712" s="3"/>
      <c r="H3712" s="3"/>
      <c r="I3712" s="4"/>
      <c r="J3712" s="5"/>
      <c r="K3712" s="6"/>
      <c r="L3712" s="6"/>
      <c r="M3712" s="6"/>
      <c r="N3712" s="6"/>
      <c r="O3712" s="6"/>
      <c r="P3712" s="7"/>
      <c r="Q3712" s="2"/>
      <c r="R3712" s="3"/>
      <c r="S3712" s="3"/>
      <c r="T3712" s="3"/>
      <c r="U3712" s="3"/>
      <c r="V3712" s="3"/>
      <c r="W3712" s="3"/>
      <c r="X3712" s="4"/>
      <c r="Y3712" s="8">
        <f>ROUND(431.64,2)</f>
        <v>431.64</v>
      </c>
      <c r="Z3712" s="9"/>
      <c r="AA3712" s="9"/>
      <c r="AB3712" s="9"/>
      <c r="AC3712" s="9"/>
      <c r="AD3712" s="10"/>
      <c r="AE3712" s="8">
        <f>ROUND(0,2)</f>
        <v>0</v>
      </c>
      <c r="AF3712" s="9"/>
      <c r="AG3712" s="9"/>
      <c r="AH3712" s="9"/>
      <c r="AI3712" s="9"/>
      <c r="AJ3712" s="9"/>
      <c r="AK3712" s="10"/>
    </row>
    <row r="3713" spans="1:37" x14ac:dyDescent="0.25">
      <c r="A3713" s="11"/>
      <c r="B3713" s="12"/>
      <c r="C3713" s="12"/>
      <c r="D3713" s="12"/>
      <c r="E3713" s="12"/>
      <c r="F3713" s="12"/>
      <c r="G3713" s="12"/>
      <c r="H3713" s="12"/>
      <c r="I3713" s="12"/>
      <c r="J3713" s="13"/>
      <c r="K3713" s="13"/>
      <c r="L3713" s="13"/>
      <c r="M3713" s="13"/>
      <c r="N3713" s="13"/>
      <c r="O3713" s="13"/>
      <c r="P3713" s="13"/>
      <c r="Q3713" s="14"/>
      <c r="R3713" s="14"/>
      <c r="S3713" s="14"/>
      <c r="T3713" s="14"/>
      <c r="U3713" s="14"/>
      <c r="V3713" s="14"/>
      <c r="W3713" s="14"/>
      <c r="X3713" s="14"/>
      <c r="Y3713" s="15">
        <f>ROUND(431.64,2)</f>
        <v>431.64</v>
      </c>
      <c r="Z3713" s="15"/>
      <c r="AA3713" s="15"/>
      <c r="AB3713" s="15"/>
      <c r="AC3713" s="15"/>
      <c r="AD3713" s="15"/>
      <c r="AE3713" s="15">
        <f>ROUND(0,2)</f>
        <v>0</v>
      </c>
      <c r="AF3713" s="15"/>
      <c r="AG3713" s="15"/>
      <c r="AH3713" s="15"/>
      <c r="AI3713" s="15"/>
      <c r="AJ3713" s="15"/>
      <c r="AK3713" s="16"/>
    </row>
    <row r="3714" spans="1:37" x14ac:dyDescent="0.25">
      <c r="A3714" s="11"/>
      <c r="B3714" s="12"/>
      <c r="C3714" s="12"/>
      <c r="D3714" s="12"/>
      <c r="E3714" s="12"/>
      <c r="F3714" s="12"/>
      <c r="G3714" s="12"/>
      <c r="H3714" s="12"/>
      <c r="I3714" s="12"/>
      <c r="J3714" s="12"/>
      <c r="K3714" s="12"/>
      <c r="L3714" s="12"/>
      <c r="M3714" s="12"/>
      <c r="N3714" s="12"/>
      <c r="O3714" s="12"/>
      <c r="P3714" s="12"/>
      <c r="Q3714" s="14" t="s">
        <v>30</v>
      </c>
      <c r="R3714" s="14"/>
      <c r="S3714" s="14"/>
      <c r="T3714" s="14"/>
      <c r="U3714" s="14"/>
      <c r="V3714" s="14"/>
      <c r="W3714" s="14"/>
      <c r="X3714" s="14"/>
      <c r="Y3714" s="12"/>
      <c r="Z3714" s="12"/>
      <c r="AA3714" s="12"/>
      <c r="AB3714" s="12"/>
      <c r="AC3714" s="12"/>
      <c r="AD3714" s="12"/>
      <c r="AE3714" s="12"/>
      <c r="AF3714" s="12"/>
      <c r="AG3714" s="12"/>
      <c r="AH3714" s="12"/>
      <c r="AI3714" s="12"/>
      <c r="AJ3714" s="12"/>
      <c r="AK3714" s="24"/>
    </row>
    <row r="3715" spans="1:37" x14ac:dyDescent="0.25">
      <c r="A3715" s="2"/>
      <c r="B3715" s="3"/>
      <c r="C3715" s="3"/>
      <c r="D3715" s="3"/>
      <c r="E3715" s="3"/>
      <c r="F3715" s="3"/>
      <c r="G3715" s="3"/>
      <c r="H3715" s="3"/>
      <c r="I3715" s="4"/>
      <c r="J3715" s="5"/>
      <c r="K3715" s="6"/>
      <c r="L3715" s="6"/>
      <c r="M3715" s="6"/>
      <c r="N3715" s="6"/>
      <c r="O3715" s="6"/>
      <c r="P3715" s="7"/>
      <c r="Q3715" s="2"/>
      <c r="R3715" s="3"/>
      <c r="S3715" s="3"/>
      <c r="T3715" s="3"/>
      <c r="U3715" s="3"/>
      <c r="V3715" s="3"/>
      <c r="W3715" s="3"/>
      <c r="X3715" s="4"/>
      <c r="Y3715" s="8">
        <f>ROUND(431.64,2)</f>
        <v>431.64</v>
      </c>
      <c r="Z3715" s="9"/>
      <c r="AA3715" s="9"/>
      <c r="AB3715" s="9"/>
      <c r="AC3715" s="9"/>
      <c r="AD3715" s="10"/>
      <c r="AE3715" s="8">
        <f>ROUND(0,2)</f>
        <v>0</v>
      </c>
      <c r="AF3715" s="9"/>
      <c r="AG3715" s="9"/>
      <c r="AH3715" s="9"/>
      <c r="AI3715" s="9"/>
      <c r="AJ3715" s="9"/>
      <c r="AK3715" s="10"/>
    </row>
    <row r="3716" spans="1:37" x14ac:dyDescent="0.25">
      <c r="A3716" s="11"/>
      <c r="B3716" s="12"/>
      <c r="C3716" s="12"/>
      <c r="D3716" s="12"/>
      <c r="E3716" s="12"/>
      <c r="F3716" s="12"/>
      <c r="G3716" s="12"/>
      <c r="H3716" s="12"/>
      <c r="I3716" s="12"/>
      <c r="J3716" s="13"/>
      <c r="K3716" s="13"/>
      <c r="L3716" s="13"/>
      <c r="M3716" s="13"/>
      <c r="N3716" s="13"/>
      <c r="O3716" s="13"/>
      <c r="P3716" s="13"/>
      <c r="Q3716" s="14"/>
      <c r="R3716" s="14"/>
      <c r="S3716" s="14"/>
      <c r="T3716" s="14"/>
      <c r="U3716" s="14"/>
      <c r="V3716" s="14"/>
      <c r="W3716" s="14"/>
      <c r="X3716" s="14"/>
      <c r="Y3716" s="15">
        <f>ROUND(431.64,2)</f>
        <v>431.64</v>
      </c>
      <c r="Z3716" s="15"/>
      <c r="AA3716" s="15"/>
      <c r="AB3716" s="15"/>
      <c r="AC3716" s="15"/>
      <c r="AD3716" s="15"/>
      <c r="AE3716" s="15">
        <f>ROUND(0,2)</f>
        <v>0</v>
      </c>
      <c r="AF3716" s="15"/>
      <c r="AG3716" s="15"/>
      <c r="AH3716" s="15"/>
      <c r="AI3716" s="15"/>
      <c r="AJ3716" s="15"/>
      <c r="AK3716" s="16"/>
    </row>
    <row r="3717" spans="1:37" x14ac:dyDescent="0.25">
      <c r="A3717" s="11"/>
      <c r="B3717" s="12"/>
      <c r="C3717" s="12"/>
      <c r="D3717" s="12"/>
      <c r="E3717" s="12"/>
      <c r="F3717" s="12"/>
      <c r="G3717" s="12"/>
      <c r="H3717" s="12"/>
      <c r="I3717" s="12"/>
      <c r="J3717" s="12"/>
      <c r="K3717" s="12"/>
      <c r="L3717" s="12"/>
      <c r="M3717" s="12"/>
      <c r="N3717" s="12"/>
      <c r="O3717" s="12"/>
      <c r="P3717" s="12"/>
      <c r="Q3717" s="14" t="s">
        <v>37</v>
      </c>
      <c r="R3717" s="14"/>
      <c r="S3717" s="14"/>
      <c r="T3717" s="14"/>
      <c r="U3717" s="14"/>
      <c r="V3717" s="14"/>
      <c r="W3717" s="14"/>
      <c r="X3717" s="14"/>
      <c r="Y3717" s="12"/>
      <c r="Z3717" s="12"/>
      <c r="AA3717" s="12"/>
      <c r="AB3717" s="12"/>
      <c r="AC3717" s="12"/>
      <c r="AD3717" s="12"/>
      <c r="AE3717" s="12"/>
      <c r="AF3717" s="12"/>
      <c r="AG3717" s="12"/>
      <c r="AH3717" s="12"/>
      <c r="AI3717" s="12"/>
      <c r="AJ3717" s="12"/>
      <c r="AK3717" s="24"/>
    </row>
    <row r="3718" spans="1:37" x14ac:dyDescent="0.25">
      <c r="A3718" s="2"/>
      <c r="B3718" s="3"/>
      <c r="C3718" s="3"/>
      <c r="D3718" s="3"/>
      <c r="E3718" s="3"/>
      <c r="F3718" s="3"/>
      <c r="G3718" s="3"/>
      <c r="H3718" s="3"/>
      <c r="I3718" s="4"/>
      <c r="J3718" s="5"/>
      <c r="K3718" s="6"/>
      <c r="L3718" s="6"/>
      <c r="M3718" s="6"/>
      <c r="N3718" s="6"/>
      <c r="O3718" s="6"/>
      <c r="P3718" s="7"/>
      <c r="Q3718" s="2"/>
      <c r="R3718" s="3"/>
      <c r="S3718" s="3"/>
      <c r="T3718" s="3"/>
      <c r="U3718" s="3"/>
      <c r="V3718" s="3"/>
      <c r="W3718" s="3"/>
      <c r="X3718" s="4"/>
      <c r="Y3718" s="8">
        <f>ROUND(428.22,2)</f>
        <v>428.22</v>
      </c>
      <c r="Z3718" s="9"/>
      <c r="AA3718" s="9"/>
      <c r="AB3718" s="9"/>
      <c r="AC3718" s="9"/>
      <c r="AD3718" s="10"/>
      <c r="AE3718" s="8">
        <f>ROUND(0,2)</f>
        <v>0</v>
      </c>
      <c r="AF3718" s="9"/>
      <c r="AG3718" s="9"/>
      <c r="AH3718" s="9"/>
      <c r="AI3718" s="9"/>
      <c r="AJ3718" s="9"/>
      <c r="AK3718" s="10"/>
    </row>
    <row r="3719" spans="1:37" x14ac:dyDescent="0.25">
      <c r="A3719" s="11"/>
      <c r="B3719" s="12"/>
      <c r="C3719" s="12"/>
      <c r="D3719" s="12"/>
      <c r="E3719" s="12"/>
      <c r="F3719" s="12"/>
      <c r="G3719" s="12"/>
      <c r="H3719" s="12"/>
      <c r="I3719" s="12"/>
      <c r="J3719" s="13"/>
      <c r="K3719" s="13"/>
      <c r="L3719" s="13"/>
      <c r="M3719" s="13"/>
      <c r="N3719" s="13"/>
      <c r="O3719" s="13"/>
      <c r="P3719" s="13"/>
      <c r="Q3719" s="14"/>
      <c r="R3719" s="14"/>
      <c r="S3719" s="14"/>
      <c r="T3719" s="14"/>
      <c r="U3719" s="14"/>
      <c r="V3719" s="14"/>
      <c r="W3719" s="14"/>
      <c r="X3719" s="14"/>
      <c r="Y3719" s="15">
        <f>ROUND(428.22,2)</f>
        <v>428.22</v>
      </c>
      <c r="Z3719" s="15"/>
      <c r="AA3719" s="15"/>
      <c r="AB3719" s="15"/>
      <c r="AC3719" s="15"/>
      <c r="AD3719" s="15"/>
      <c r="AE3719" s="15">
        <f>ROUND(0,2)</f>
        <v>0</v>
      </c>
      <c r="AF3719" s="15"/>
      <c r="AG3719" s="15"/>
      <c r="AH3719" s="15"/>
      <c r="AI3719" s="15"/>
      <c r="AJ3719" s="15"/>
      <c r="AK3719" s="16"/>
    </row>
    <row r="3720" spans="1:37" x14ac:dyDescent="0.25">
      <c r="A3720" s="11"/>
      <c r="B3720" s="12"/>
      <c r="C3720" s="12"/>
      <c r="D3720" s="12"/>
      <c r="E3720" s="12"/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  <c r="P3720" s="12"/>
      <c r="Q3720" s="14" t="s">
        <v>38</v>
      </c>
      <c r="R3720" s="14"/>
      <c r="S3720" s="14"/>
      <c r="T3720" s="14"/>
      <c r="U3720" s="14"/>
      <c r="V3720" s="14"/>
      <c r="W3720" s="14"/>
      <c r="X3720" s="14"/>
      <c r="Y3720" s="12"/>
      <c r="Z3720" s="12"/>
      <c r="AA3720" s="12"/>
      <c r="AB3720" s="12"/>
      <c r="AC3720" s="12"/>
      <c r="AD3720" s="12"/>
      <c r="AE3720" s="12"/>
      <c r="AF3720" s="12"/>
      <c r="AG3720" s="12"/>
      <c r="AH3720" s="12"/>
      <c r="AI3720" s="12"/>
      <c r="AJ3720" s="12"/>
      <c r="AK3720" s="24"/>
    </row>
    <row r="3721" spans="1:37" x14ac:dyDescent="0.25">
      <c r="A3721" s="2"/>
      <c r="B3721" s="3"/>
      <c r="C3721" s="3"/>
      <c r="D3721" s="3"/>
      <c r="E3721" s="3"/>
      <c r="F3721" s="3"/>
      <c r="G3721" s="3"/>
      <c r="H3721" s="3"/>
      <c r="I3721" s="4"/>
      <c r="J3721" s="5"/>
      <c r="K3721" s="6"/>
      <c r="L3721" s="6"/>
      <c r="M3721" s="6"/>
      <c r="N3721" s="6"/>
      <c r="O3721" s="6"/>
      <c r="P3721" s="7"/>
      <c r="Q3721" s="2"/>
      <c r="R3721" s="3"/>
      <c r="S3721" s="3"/>
      <c r="T3721" s="3"/>
      <c r="U3721" s="3"/>
      <c r="V3721" s="3"/>
      <c r="W3721" s="3"/>
      <c r="X3721" s="4"/>
      <c r="Y3721" s="8">
        <f>ROUND(441,2)</f>
        <v>441</v>
      </c>
      <c r="Z3721" s="9"/>
      <c r="AA3721" s="9"/>
      <c r="AB3721" s="9"/>
      <c r="AC3721" s="9"/>
      <c r="AD3721" s="10"/>
      <c r="AE3721" s="8">
        <f>ROUND(0,2)</f>
        <v>0</v>
      </c>
      <c r="AF3721" s="9"/>
      <c r="AG3721" s="9"/>
      <c r="AH3721" s="9"/>
      <c r="AI3721" s="9"/>
      <c r="AJ3721" s="9"/>
      <c r="AK3721" s="10"/>
    </row>
    <row r="3722" spans="1:37" x14ac:dyDescent="0.25">
      <c r="A3722" s="11"/>
      <c r="B3722" s="12"/>
      <c r="C3722" s="12"/>
      <c r="D3722" s="12"/>
      <c r="E3722" s="12"/>
      <c r="F3722" s="12"/>
      <c r="G3722" s="12"/>
      <c r="H3722" s="12"/>
      <c r="I3722" s="12"/>
      <c r="J3722" s="13"/>
      <c r="K3722" s="13"/>
      <c r="L3722" s="13"/>
      <c r="M3722" s="13"/>
      <c r="N3722" s="13"/>
      <c r="O3722" s="13"/>
      <c r="P3722" s="13"/>
      <c r="Q3722" s="14"/>
      <c r="R3722" s="14"/>
      <c r="S3722" s="14"/>
      <c r="T3722" s="14"/>
      <c r="U3722" s="14"/>
      <c r="V3722" s="14"/>
      <c r="W3722" s="14"/>
      <c r="X3722" s="14"/>
      <c r="Y3722" s="15">
        <f>ROUND(441,2)</f>
        <v>441</v>
      </c>
      <c r="Z3722" s="15"/>
      <c r="AA3722" s="15"/>
      <c r="AB3722" s="15"/>
      <c r="AC3722" s="15"/>
      <c r="AD3722" s="15"/>
      <c r="AE3722" s="15">
        <f>ROUND(0,2)</f>
        <v>0</v>
      </c>
      <c r="AF3722" s="15"/>
      <c r="AG3722" s="15"/>
      <c r="AH3722" s="15"/>
      <c r="AI3722" s="15"/>
      <c r="AJ3722" s="15"/>
      <c r="AK3722" s="16"/>
    </row>
    <row r="3723" spans="1:37" x14ac:dyDescent="0.25">
      <c r="A3723" s="11"/>
      <c r="B3723" s="12"/>
      <c r="C3723" s="12"/>
      <c r="D3723" s="12"/>
      <c r="E3723" s="12"/>
      <c r="F3723" s="12"/>
      <c r="G3723" s="12"/>
      <c r="H3723" s="12"/>
      <c r="I3723" s="12"/>
      <c r="J3723" s="12"/>
      <c r="K3723" s="12"/>
      <c r="L3723" s="12"/>
      <c r="M3723" s="12"/>
      <c r="N3723" s="12"/>
      <c r="O3723" s="12"/>
      <c r="P3723" s="12"/>
      <c r="Q3723" s="14" t="s">
        <v>43</v>
      </c>
      <c r="R3723" s="14"/>
      <c r="S3723" s="14"/>
      <c r="T3723" s="14"/>
      <c r="U3723" s="14"/>
      <c r="V3723" s="14"/>
      <c r="W3723" s="14"/>
      <c r="X3723" s="14"/>
      <c r="Y3723" s="12"/>
      <c r="Z3723" s="12"/>
      <c r="AA3723" s="12"/>
      <c r="AB3723" s="12"/>
      <c r="AC3723" s="12"/>
      <c r="AD3723" s="12"/>
      <c r="AE3723" s="12"/>
      <c r="AF3723" s="12"/>
      <c r="AG3723" s="12"/>
      <c r="AH3723" s="12"/>
      <c r="AI3723" s="12"/>
      <c r="AJ3723" s="12"/>
      <c r="AK3723" s="24"/>
    </row>
    <row r="3724" spans="1:37" x14ac:dyDescent="0.25">
      <c r="A3724" s="2"/>
      <c r="B3724" s="3"/>
      <c r="C3724" s="3"/>
      <c r="D3724" s="3"/>
      <c r="E3724" s="3"/>
      <c r="F3724" s="3"/>
      <c r="G3724" s="3"/>
      <c r="H3724" s="3"/>
      <c r="I3724" s="4"/>
      <c r="J3724" s="5"/>
      <c r="K3724" s="6"/>
      <c r="L3724" s="6"/>
      <c r="M3724" s="6"/>
      <c r="N3724" s="6"/>
      <c r="O3724" s="6"/>
      <c r="P3724" s="7"/>
      <c r="Q3724" s="2"/>
      <c r="R3724" s="3"/>
      <c r="S3724" s="3"/>
      <c r="T3724" s="3"/>
      <c r="U3724" s="3"/>
      <c r="V3724" s="3"/>
      <c r="W3724" s="3"/>
      <c r="X3724" s="4"/>
      <c r="Y3724" s="8">
        <f>ROUND(431.64,2)</f>
        <v>431.64</v>
      </c>
      <c r="Z3724" s="9"/>
      <c r="AA3724" s="9"/>
      <c r="AB3724" s="9"/>
      <c r="AC3724" s="9"/>
      <c r="AD3724" s="10"/>
      <c r="AE3724" s="8">
        <f>ROUND(0,2)</f>
        <v>0</v>
      </c>
      <c r="AF3724" s="9"/>
      <c r="AG3724" s="9"/>
      <c r="AH3724" s="9"/>
      <c r="AI3724" s="9"/>
      <c r="AJ3724" s="9"/>
      <c r="AK3724" s="10"/>
    </row>
    <row r="3725" spans="1:37" x14ac:dyDescent="0.25">
      <c r="A3725" s="11"/>
      <c r="B3725" s="12"/>
      <c r="C3725" s="12"/>
      <c r="D3725" s="12"/>
      <c r="E3725" s="12"/>
      <c r="F3725" s="12"/>
      <c r="G3725" s="12"/>
      <c r="H3725" s="12"/>
      <c r="I3725" s="12"/>
      <c r="J3725" s="13"/>
      <c r="K3725" s="13"/>
      <c r="L3725" s="13"/>
      <c r="M3725" s="13"/>
      <c r="N3725" s="13"/>
      <c r="O3725" s="13"/>
      <c r="P3725" s="13"/>
      <c r="Q3725" s="14"/>
      <c r="R3725" s="14"/>
      <c r="S3725" s="14"/>
      <c r="T3725" s="14"/>
      <c r="U3725" s="14"/>
      <c r="V3725" s="14"/>
      <c r="W3725" s="14"/>
      <c r="X3725" s="14"/>
      <c r="Y3725" s="15">
        <f>ROUND(431.64,2)</f>
        <v>431.64</v>
      </c>
      <c r="Z3725" s="15"/>
      <c r="AA3725" s="15"/>
      <c r="AB3725" s="15"/>
      <c r="AC3725" s="15"/>
      <c r="AD3725" s="15"/>
      <c r="AE3725" s="15">
        <f>ROUND(0,2)</f>
        <v>0</v>
      </c>
      <c r="AF3725" s="15"/>
      <c r="AG3725" s="15"/>
      <c r="AH3725" s="15"/>
      <c r="AI3725" s="15"/>
      <c r="AJ3725" s="15"/>
      <c r="AK3725" s="16"/>
    </row>
    <row r="3726" spans="1:37" x14ac:dyDescent="0.25">
      <c r="A3726" s="11"/>
      <c r="B3726" s="12"/>
      <c r="C3726" s="12"/>
      <c r="D3726" s="12"/>
      <c r="E3726" s="12"/>
      <c r="F3726" s="12"/>
      <c r="G3726" s="12"/>
      <c r="H3726" s="12"/>
      <c r="I3726" s="12"/>
      <c r="J3726" s="12"/>
      <c r="K3726" s="12"/>
      <c r="L3726" s="12"/>
      <c r="M3726" s="12"/>
      <c r="N3726" s="12"/>
      <c r="O3726" s="12"/>
      <c r="P3726" s="12"/>
      <c r="Q3726" s="14" t="s">
        <v>49</v>
      </c>
      <c r="R3726" s="14"/>
      <c r="S3726" s="14"/>
      <c r="T3726" s="14"/>
      <c r="U3726" s="14"/>
      <c r="V3726" s="14"/>
      <c r="W3726" s="14"/>
      <c r="X3726" s="14"/>
      <c r="Y3726" s="12"/>
      <c r="Z3726" s="12"/>
      <c r="AA3726" s="12"/>
      <c r="AB3726" s="12"/>
      <c r="AC3726" s="12"/>
      <c r="AD3726" s="12"/>
      <c r="AE3726" s="12"/>
      <c r="AF3726" s="12"/>
      <c r="AG3726" s="12"/>
      <c r="AH3726" s="12"/>
      <c r="AI3726" s="12"/>
      <c r="AJ3726" s="12"/>
      <c r="AK3726" s="24"/>
    </row>
    <row r="3727" spans="1:37" x14ac:dyDescent="0.25">
      <c r="A3727" s="2"/>
      <c r="B3727" s="3"/>
      <c r="C3727" s="3"/>
      <c r="D3727" s="3"/>
      <c r="E3727" s="3"/>
      <c r="F3727" s="3"/>
      <c r="G3727" s="3"/>
      <c r="H3727" s="3"/>
      <c r="I3727" s="4"/>
      <c r="J3727" s="5"/>
      <c r="K3727" s="6"/>
      <c r="L3727" s="6"/>
      <c r="M3727" s="6"/>
      <c r="N3727" s="6"/>
      <c r="O3727" s="6"/>
      <c r="P3727" s="7"/>
      <c r="Q3727" s="2"/>
      <c r="R3727" s="3"/>
      <c r="S3727" s="3"/>
      <c r="T3727" s="3"/>
      <c r="U3727" s="3"/>
      <c r="V3727" s="3"/>
      <c r="W3727" s="3"/>
      <c r="X3727" s="4"/>
      <c r="Y3727" s="8">
        <f>ROUND(431.64,2)</f>
        <v>431.64</v>
      </c>
      <c r="Z3727" s="9"/>
      <c r="AA3727" s="9"/>
      <c r="AB3727" s="9"/>
      <c r="AC3727" s="9"/>
      <c r="AD3727" s="10"/>
      <c r="AE3727" s="8">
        <f>ROUND(0,2)</f>
        <v>0</v>
      </c>
      <c r="AF3727" s="9"/>
      <c r="AG3727" s="9"/>
      <c r="AH3727" s="9"/>
      <c r="AI3727" s="9"/>
      <c r="AJ3727" s="9"/>
      <c r="AK3727" s="10"/>
    </row>
    <row r="3728" spans="1:37" x14ac:dyDescent="0.25">
      <c r="A3728" s="11"/>
      <c r="B3728" s="12"/>
      <c r="C3728" s="12"/>
      <c r="D3728" s="12"/>
      <c r="E3728" s="12"/>
      <c r="F3728" s="12"/>
      <c r="G3728" s="12"/>
      <c r="H3728" s="12"/>
      <c r="I3728" s="12"/>
      <c r="J3728" s="13"/>
      <c r="K3728" s="13"/>
      <c r="L3728" s="13"/>
      <c r="M3728" s="13"/>
      <c r="N3728" s="13"/>
      <c r="O3728" s="13"/>
      <c r="P3728" s="13"/>
      <c r="Q3728" s="14"/>
      <c r="R3728" s="14"/>
      <c r="S3728" s="14"/>
      <c r="T3728" s="14"/>
      <c r="U3728" s="14"/>
      <c r="V3728" s="14"/>
      <c r="W3728" s="14"/>
      <c r="X3728" s="14"/>
      <c r="Y3728" s="15">
        <f>ROUND(431.64,2)</f>
        <v>431.64</v>
      </c>
      <c r="Z3728" s="15"/>
      <c r="AA3728" s="15"/>
      <c r="AB3728" s="15"/>
      <c r="AC3728" s="15"/>
      <c r="AD3728" s="15"/>
      <c r="AE3728" s="15">
        <f>ROUND(0,2)</f>
        <v>0</v>
      </c>
      <c r="AF3728" s="15"/>
      <c r="AG3728" s="15"/>
      <c r="AH3728" s="15"/>
      <c r="AI3728" s="15"/>
      <c r="AJ3728" s="15"/>
      <c r="AK3728" s="16"/>
    </row>
    <row r="3729" spans="1:37" x14ac:dyDescent="0.25">
      <c r="A3729" s="11"/>
      <c r="B3729" s="12"/>
      <c r="C3729" s="12"/>
      <c r="D3729" s="12"/>
      <c r="E3729" s="12"/>
      <c r="F3729" s="12"/>
      <c r="G3729" s="12"/>
      <c r="H3729" s="12"/>
      <c r="I3729" s="12"/>
      <c r="J3729" s="12"/>
      <c r="K3729" s="12"/>
      <c r="L3729" s="12"/>
      <c r="M3729" s="12"/>
      <c r="N3729" s="12"/>
      <c r="O3729" s="12"/>
      <c r="P3729" s="12"/>
      <c r="Q3729" s="14" t="s">
        <v>51</v>
      </c>
      <c r="R3729" s="14"/>
      <c r="S3729" s="14"/>
      <c r="T3729" s="14"/>
      <c r="U3729" s="14"/>
      <c r="V3729" s="14"/>
      <c r="W3729" s="14"/>
      <c r="X3729" s="14"/>
      <c r="Y3729" s="12"/>
      <c r="Z3729" s="12"/>
      <c r="AA3729" s="12"/>
      <c r="AB3729" s="12"/>
      <c r="AC3729" s="12"/>
      <c r="AD3729" s="12"/>
      <c r="AE3729" s="12"/>
      <c r="AF3729" s="12"/>
      <c r="AG3729" s="12"/>
      <c r="AH3729" s="12"/>
      <c r="AI3729" s="12"/>
      <c r="AJ3729" s="12"/>
      <c r="AK3729" s="24"/>
    </row>
    <row r="3730" spans="1:37" x14ac:dyDescent="0.25">
      <c r="A3730" s="2"/>
      <c r="B3730" s="3"/>
      <c r="C3730" s="3"/>
      <c r="D3730" s="3"/>
      <c r="E3730" s="3"/>
      <c r="F3730" s="3"/>
      <c r="G3730" s="3"/>
      <c r="H3730" s="3"/>
      <c r="I3730" s="4"/>
      <c r="J3730" s="5"/>
      <c r="K3730" s="6"/>
      <c r="L3730" s="6"/>
      <c r="M3730" s="6"/>
      <c r="N3730" s="6"/>
      <c r="O3730" s="6"/>
      <c r="P3730" s="7"/>
      <c r="Q3730" s="2"/>
      <c r="R3730" s="3"/>
      <c r="S3730" s="3"/>
      <c r="T3730" s="3"/>
      <c r="U3730" s="3"/>
      <c r="V3730" s="3"/>
      <c r="W3730" s="3"/>
      <c r="X3730" s="4"/>
      <c r="Y3730" s="8">
        <f>ROUND(431.64,2)</f>
        <v>431.64</v>
      </c>
      <c r="Z3730" s="9"/>
      <c r="AA3730" s="9"/>
      <c r="AB3730" s="9"/>
      <c r="AC3730" s="9"/>
      <c r="AD3730" s="10"/>
      <c r="AE3730" s="8">
        <f>ROUND(0,2)</f>
        <v>0</v>
      </c>
      <c r="AF3730" s="9"/>
      <c r="AG3730" s="9"/>
      <c r="AH3730" s="9"/>
      <c r="AI3730" s="9"/>
      <c r="AJ3730" s="9"/>
      <c r="AK3730" s="10"/>
    </row>
    <row r="3731" spans="1:37" x14ac:dyDescent="0.25">
      <c r="A3731" s="11"/>
      <c r="B3731" s="12"/>
      <c r="C3731" s="12"/>
      <c r="D3731" s="12"/>
      <c r="E3731" s="12"/>
      <c r="F3731" s="12"/>
      <c r="G3731" s="12"/>
      <c r="H3731" s="12"/>
      <c r="I3731" s="12"/>
      <c r="J3731" s="13"/>
      <c r="K3731" s="13"/>
      <c r="L3731" s="13"/>
      <c r="M3731" s="13"/>
      <c r="N3731" s="13"/>
      <c r="O3731" s="13"/>
      <c r="P3731" s="13"/>
      <c r="Q3731" s="14"/>
      <c r="R3731" s="14"/>
      <c r="S3731" s="14"/>
      <c r="T3731" s="14"/>
      <c r="U3731" s="14"/>
      <c r="V3731" s="14"/>
      <c r="W3731" s="14"/>
      <c r="X3731" s="14"/>
      <c r="Y3731" s="15">
        <f>ROUND(431.64,2)</f>
        <v>431.64</v>
      </c>
      <c r="Z3731" s="15"/>
      <c r="AA3731" s="15"/>
      <c r="AB3731" s="15"/>
      <c r="AC3731" s="15"/>
      <c r="AD3731" s="15"/>
      <c r="AE3731" s="15">
        <f>ROUND(0,2)</f>
        <v>0</v>
      </c>
      <c r="AF3731" s="15"/>
      <c r="AG3731" s="15"/>
      <c r="AH3731" s="15"/>
      <c r="AI3731" s="15"/>
      <c r="AJ3731" s="15"/>
      <c r="AK3731" s="16"/>
    </row>
    <row r="3732" spans="1:37" x14ac:dyDescent="0.25">
      <c r="A3732" s="11"/>
      <c r="B3732" s="12"/>
      <c r="C3732" s="12"/>
      <c r="D3732" s="12"/>
      <c r="E3732" s="12"/>
      <c r="F3732" s="12"/>
      <c r="G3732" s="12"/>
      <c r="H3732" s="12"/>
      <c r="I3732" s="12"/>
      <c r="J3732" s="12"/>
      <c r="K3732" s="12"/>
      <c r="L3732" s="12"/>
      <c r="M3732" s="12"/>
      <c r="N3732" s="12"/>
      <c r="O3732" s="12"/>
      <c r="P3732" s="12"/>
      <c r="Q3732" s="14" t="s">
        <v>52</v>
      </c>
      <c r="R3732" s="14"/>
      <c r="S3732" s="14"/>
      <c r="T3732" s="14"/>
      <c r="U3732" s="14"/>
      <c r="V3732" s="14"/>
      <c r="W3732" s="14"/>
      <c r="X3732" s="14"/>
      <c r="Y3732" s="12"/>
      <c r="Z3732" s="12"/>
      <c r="AA3732" s="12"/>
      <c r="AB3732" s="12"/>
      <c r="AC3732" s="12"/>
      <c r="AD3732" s="12"/>
      <c r="AE3732" s="12"/>
      <c r="AF3732" s="12"/>
      <c r="AG3732" s="12"/>
      <c r="AH3732" s="12"/>
      <c r="AI3732" s="12"/>
      <c r="AJ3732" s="12"/>
      <c r="AK3732" s="24"/>
    </row>
    <row r="3733" spans="1:37" x14ac:dyDescent="0.25">
      <c r="A3733" s="2"/>
      <c r="B3733" s="3"/>
      <c r="C3733" s="3"/>
      <c r="D3733" s="3"/>
      <c r="E3733" s="3"/>
      <c r="F3733" s="3"/>
      <c r="G3733" s="3"/>
      <c r="H3733" s="3"/>
      <c r="I3733" s="4"/>
      <c r="J3733" s="5"/>
      <c r="K3733" s="6"/>
      <c r="L3733" s="6"/>
      <c r="M3733" s="6"/>
      <c r="N3733" s="6"/>
      <c r="O3733" s="6"/>
      <c r="P3733" s="7"/>
      <c r="Q3733" s="2"/>
      <c r="R3733" s="3"/>
      <c r="S3733" s="3"/>
      <c r="T3733" s="3"/>
      <c r="U3733" s="3"/>
      <c r="V3733" s="3"/>
      <c r="W3733" s="3"/>
      <c r="X3733" s="4"/>
      <c r="Y3733" s="8">
        <f>ROUND(431.64,2)</f>
        <v>431.64</v>
      </c>
      <c r="Z3733" s="9"/>
      <c r="AA3733" s="9"/>
      <c r="AB3733" s="9"/>
      <c r="AC3733" s="9"/>
      <c r="AD3733" s="10"/>
      <c r="AE3733" s="8">
        <f>ROUND(0,2)</f>
        <v>0</v>
      </c>
      <c r="AF3733" s="9"/>
      <c r="AG3733" s="9"/>
      <c r="AH3733" s="9"/>
      <c r="AI3733" s="9"/>
      <c r="AJ3733" s="9"/>
      <c r="AK3733" s="10"/>
    </row>
    <row r="3734" spans="1:37" x14ac:dyDescent="0.25">
      <c r="A3734" s="11"/>
      <c r="B3734" s="12"/>
      <c r="C3734" s="12"/>
      <c r="D3734" s="12"/>
      <c r="E3734" s="12"/>
      <c r="F3734" s="12"/>
      <c r="G3734" s="12"/>
      <c r="H3734" s="12"/>
      <c r="I3734" s="12"/>
      <c r="J3734" s="13"/>
      <c r="K3734" s="13"/>
      <c r="L3734" s="13"/>
      <c r="M3734" s="13"/>
      <c r="N3734" s="13"/>
      <c r="O3734" s="13"/>
      <c r="P3734" s="13"/>
      <c r="Q3734" s="14"/>
      <c r="R3734" s="14"/>
      <c r="S3734" s="14"/>
      <c r="T3734" s="14"/>
      <c r="U3734" s="14"/>
      <c r="V3734" s="14"/>
      <c r="W3734" s="14"/>
      <c r="X3734" s="14"/>
      <c r="Y3734" s="15">
        <f>ROUND(431.64,2)</f>
        <v>431.64</v>
      </c>
      <c r="Z3734" s="15"/>
      <c r="AA3734" s="15"/>
      <c r="AB3734" s="15"/>
      <c r="AC3734" s="15"/>
      <c r="AD3734" s="15"/>
      <c r="AE3734" s="15">
        <f>ROUND(0,2)</f>
        <v>0</v>
      </c>
      <c r="AF3734" s="15"/>
      <c r="AG3734" s="15"/>
      <c r="AH3734" s="15"/>
      <c r="AI3734" s="15"/>
      <c r="AJ3734" s="15"/>
      <c r="AK3734" s="16"/>
    </row>
    <row r="3735" spans="1:37" x14ac:dyDescent="0.25">
      <c r="A3735" s="11"/>
      <c r="B3735" s="12"/>
      <c r="C3735" s="12"/>
      <c r="D3735" s="12"/>
      <c r="E3735" s="12"/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  <c r="P3735" s="12"/>
      <c r="Q3735" s="14" t="s">
        <v>53</v>
      </c>
      <c r="R3735" s="14"/>
      <c r="S3735" s="14"/>
      <c r="T3735" s="14"/>
      <c r="U3735" s="14"/>
      <c r="V3735" s="14"/>
      <c r="W3735" s="14"/>
      <c r="X3735" s="14"/>
      <c r="Y3735" s="12"/>
      <c r="Z3735" s="12"/>
      <c r="AA3735" s="12"/>
      <c r="AB3735" s="12"/>
      <c r="AC3735" s="12"/>
      <c r="AD3735" s="12"/>
      <c r="AE3735" s="12"/>
      <c r="AF3735" s="12"/>
      <c r="AG3735" s="12"/>
      <c r="AH3735" s="12"/>
      <c r="AI3735" s="12"/>
      <c r="AJ3735" s="12"/>
      <c r="AK3735" s="24"/>
    </row>
    <row r="3736" spans="1:37" x14ac:dyDescent="0.25">
      <c r="A3736" s="2"/>
      <c r="B3736" s="3"/>
      <c r="C3736" s="3"/>
      <c r="D3736" s="3"/>
      <c r="E3736" s="3"/>
      <c r="F3736" s="3"/>
      <c r="G3736" s="3"/>
      <c r="H3736" s="3"/>
      <c r="I3736" s="4"/>
      <c r="J3736" s="5"/>
      <c r="K3736" s="6"/>
      <c r="L3736" s="6"/>
      <c r="M3736" s="6"/>
      <c r="N3736" s="6"/>
      <c r="O3736" s="6"/>
      <c r="P3736" s="7"/>
      <c r="Q3736" s="2"/>
      <c r="R3736" s="3"/>
      <c r="S3736" s="3"/>
      <c r="T3736" s="3"/>
      <c r="U3736" s="3"/>
      <c r="V3736" s="3"/>
      <c r="W3736" s="3"/>
      <c r="X3736" s="4"/>
      <c r="Y3736" s="8">
        <f>ROUND(431.64,2)</f>
        <v>431.64</v>
      </c>
      <c r="Z3736" s="9"/>
      <c r="AA3736" s="9"/>
      <c r="AB3736" s="9"/>
      <c r="AC3736" s="9"/>
      <c r="AD3736" s="10"/>
      <c r="AE3736" s="8">
        <f>ROUND(0,2)</f>
        <v>0</v>
      </c>
      <c r="AF3736" s="9"/>
      <c r="AG3736" s="9"/>
      <c r="AH3736" s="9"/>
      <c r="AI3736" s="9"/>
      <c r="AJ3736" s="9"/>
      <c r="AK3736" s="10"/>
    </row>
    <row r="3737" spans="1:37" x14ac:dyDescent="0.25">
      <c r="A3737" s="11"/>
      <c r="B3737" s="12"/>
      <c r="C3737" s="12"/>
      <c r="D3737" s="12"/>
      <c r="E3737" s="12"/>
      <c r="F3737" s="12"/>
      <c r="G3737" s="12"/>
      <c r="H3737" s="12"/>
      <c r="I3737" s="12"/>
      <c r="J3737" s="13"/>
      <c r="K3737" s="13"/>
      <c r="L3737" s="13"/>
      <c r="M3737" s="13"/>
      <c r="N3737" s="13"/>
      <c r="O3737" s="13"/>
      <c r="P3737" s="13"/>
      <c r="Q3737" s="14"/>
      <c r="R3737" s="14"/>
      <c r="S3737" s="14"/>
      <c r="T3737" s="14"/>
      <c r="U3737" s="14"/>
      <c r="V3737" s="14"/>
      <c r="W3737" s="14"/>
      <c r="X3737" s="14"/>
      <c r="Y3737" s="15">
        <f>ROUND(431.64,2)</f>
        <v>431.64</v>
      </c>
      <c r="Z3737" s="15"/>
      <c r="AA3737" s="15"/>
      <c r="AB3737" s="15"/>
      <c r="AC3737" s="15"/>
      <c r="AD3737" s="15"/>
      <c r="AE3737" s="15">
        <f>ROUND(0,2)</f>
        <v>0</v>
      </c>
      <c r="AF3737" s="15"/>
      <c r="AG3737" s="15"/>
      <c r="AH3737" s="15"/>
      <c r="AI3737" s="15"/>
      <c r="AJ3737" s="15"/>
      <c r="AK3737" s="16"/>
    </row>
    <row r="3738" spans="1:37" x14ac:dyDescent="0.25">
      <c r="A3738" s="11"/>
      <c r="B3738" s="12"/>
      <c r="C3738" s="12"/>
      <c r="D3738" s="12"/>
      <c r="E3738" s="12"/>
      <c r="F3738" s="12"/>
      <c r="G3738" s="12"/>
      <c r="H3738" s="12"/>
      <c r="I3738" s="12"/>
      <c r="J3738" s="12"/>
      <c r="K3738" s="12"/>
      <c r="L3738" s="12"/>
      <c r="M3738" s="12"/>
      <c r="N3738" s="12"/>
      <c r="O3738" s="12"/>
      <c r="P3738" s="12"/>
      <c r="Q3738" s="14" t="s">
        <v>61</v>
      </c>
      <c r="R3738" s="14"/>
      <c r="S3738" s="14"/>
      <c r="T3738" s="14"/>
      <c r="U3738" s="14"/>
      <c r="V3738" s="14"/>
      <c r="W3738" s="14"/>
      <c r="X3738" s="14"/>
      <c r="Y3738" s="12"/>
      <c r="Z3738" s="12"/>
      <c r="AA3738" s="12"/>
      <c r="AB3738" s="12"/>
      <c r="AC3738" s="12"/>
      <c r="AD3738" s="12"/>
      <c r="AE3738" s="12"/>
      <c r="AF3738" s="12"/>
      <c r="AG3738" s="12"/>
      <c r="AH3738" s="12"/>
      <c r="AI3738" s="12"/>
      <c r="AJ3738" s="12"/>
      <c r="AK3738" s="24"/>
    </row>
    <row r="3739" spans="1:37" x14ac:dyDescent="0.25">
      <c r="A3739" s="2"/>
      <c r="B3739" s="3"/>
      <c r="C3739" s="3"/>
      <c r="D3739" s="3"/>
      <c r="E3739" s="3"/>
      <c r="F3739" s="3"/>
      <c r="G3739" s="3"/>
      <c r="H3739" s="3"/>
      <c r="I3739" s="4"/>
      <c r="J3739" s="5"/>
      <c r="K3739" s="6"/>
      <c r="L3739" s="6"/>
      <c r="M3739" s="6"/>
      <c r="N3739" s="6"/>
      <c r="O3739" s="6"/>
      <c r="P3739" s="7"/>
      <c r="Q3739" s="2"/>
      <c r="R3739" s="3"/>
      <c r="S3739" s="3"/>
      <c r="T3739" s="3"/>
      <c r="U3739" s="3"/>
      <c r="V3739" s="3"/>
      <c r="W3739" s="3"/>
      <c r="X3739" s="4"/>
      <c r="Y3739" s="8">
        <f>ROUND(431.64,2)</f>
        <v>431.64</v>
      </c>
      <c r="Z3739" s="9"/>
      <c r="AA3739" s="9"/>
      <c r="AB3739" s="9"/>
      <c r="AC3739" s="9"/>
      <c r="AD3739" s="10"/>
      <c r="AE3739" s="8">
        <f>ROUND(0,2)</f>
        <v>0</v>
      </c>
      <c r="AF3739" s="9"/>
      <c r="AG3739" s="9"/>
      <c r="AH3739" s="9"/>
      <c r="AI3739" s="9"/>
      <c r="AJ3739" s="9"/>
      <c r="AK3739" s="10"/>
    </row>
    <row r="3740" spans="1:37" x14ac:dyDescent="0.25">
      <c r="A3740" s="11"/>
      <c r="B3740" s="12"/>
      <c r="C3740" s="12"/>
      <c r="D3740" s="12"/>
      <c r="E3740" s="12"/>
      <c r="F3740" s="12"/>
      <c r="G3740" s="12"/>
      <c r="H3740" s="12"/>
      <c r="I3740" s="12"/>
      <c r="J3740" s="13"/>
      <c r="K3740" s="13"/>
      <c r="L3740" s="13"/>
      <c r="M3740" s="13"/>
      <c r="N3740" s="13"/>
      <c r="O3740" s="13"/>
      <c r="P3740" s="13"/>
      <c r="Q3740" s="14"/>
      <c r="R3740" s="14"/>
      <c r="S3740" s="14"/>
      <c r="T3740" s="14"/>
      <c r="U3740" s="14"/>
      <c r="V3740" s="14"/>
      <c r="W3740" s="14"/>
      <c r="X3740" s="14"/>
      <c r="Y3740" s="15">
        <f>ROUND(431.64,2)</f>
        <v>431.64</v>
      </c>
      <c r="Z3740" s="15"/>
      <c r="AA3740" s="15"/>
      <c r="AB3740" s="15"/>
      <c r="AC3740" s="15"/>
      <c r="AD3740" s="15"/>
      <c r="AE3740" s="15">
        <f>ROUND(0,2)</f>
        <v>0</v>
      </c>
      <c r="AF3740" s="15"/>
      <c r="AG3740" s="15"/>
      <c r="AH3740" s="15"/>
      <c r="AI3740" s="15"/>
      <c r="AJ3740" s="15"/>
      <c r="AK3740" s="16"/>
    </row>
    <row r="3741" spans="1:37" x14ac:dyDescent="0.25">
      <c r="A3741" s="11"/>
      <c r="B3741" s="12"/>
      <c r="C3741" s="12"/>
      <c r="D3741" s="12"/>
      <c r="E3741" s="12"/>
      <c r="F3741" s="12"/>
      <c r="G3741" s="12"/>
      <c r="H3741" s="12"/>
      <c r="I3741" s="12"/>
      <c r="J3741" s="12"/>
      <c r="K3741" s="12"/>
      <c r="L3741" s="12"/>
      <c r="M3741" s="12"/>
      <c r="N3741" s="12"/>
      <c r="O3741" s="12"/>
      <c r="P3741" s="12"/>
      <c r="Q3741" s="14" t="s">
        <v>62</v>
      </c>
      <c r="R3741" s="14"/>
      <c r="S3741" s="14"/>
      <c r="T3741" s="14"/>
      <c r="U3741" s="14"/>
      <c r="V3741" s="14"/>
      <c r="W3741" s="14"/>
      <c r="X3741" s="14"/>
      <c r="Y3741" s="12"/>
      <c r="Z3741" s="12"/>
      <c r="AA3741" s="12"/>
      <c r="AB3741" s="12"/>
      <c r="AC3741" s="12"/>
      <c r="AD3741" s="12"/>
      <c r="AE3741" s="12"/>
      <c r="AF3741" s="12"/>
      <c r="AG3741" s="12"/>
      <c r="AH3741" s="12"/>
      <c r="AI3741" s="12"/>
      <c r="AJ3741" s="12"/>
      <c r="AK3741" s="24"/>
    </row>
    <row r="3742" spans="1:37" x14ac:dyDescent="0.25">
      <c r="A3742" s="2"/>
      <c r="B3742" s="3"/>
      <c r="C3742" s="3"/>
      <c r="D3742" s="3"/>
      <c r="E3742" s="3"/>
      <c r="F3742" s="3"/>
      <c r="G3742" s="3"/>
      <c r="H3742" s="3"/>
      <c r="I3742" s="4"/>
      <c r="J3742" s="5"/>
      <c r="K3742" s="6"/>
      <c r="L3742" s="6"/>
      <c r="M3742" s="6"/>
      <c r="N3742" s="6"/>
      <c r="O3742" s="6"/>
      <c r="P3742" s="7"/>
      <c r="Q3742" s="2"/>
      <c r="R3742" s="3"/>
      <c r="S3742" s="3"/>
      <c r="T3742" s="3"/>
      <c r="U3742" s="3"/>
      <c r="V3742" s="3"/>
      <c r="W3742" s="3"/>
      <c r="X3742" s="4"/>
      <c r="Y3742" s="8">
        <f>ROUND(431.64,2)</f>
        <v>431.64</v>
      </c>
      <c r="Z3742" s="9"/>
      <c r="AA3742" s="9"/>
      <c r="AB3742" s="9"/>
      <c r="AC3742" s="9"/>
      <c r="AD3742" s="10"/>
      <c r="AE3742" s="8">
        <f>ROUND(0,2)</f>
        <v>0</v>
      </c>
      <c r="AF3742" s="9"/>
      <c r="AG3742" s="9"/>
      <c r="AH3742" s="9"/>
      <c r="AI3742" s="9"/>
      <c r="AJ3742" s="9"/>
      <c r="AK3742" s="10"/>
    </row>
    <row r="3743" spans="1:37" x14ac:dyDescent="0.25">
      <c r="A3743" s="11"/>
      <c r="B3743" s="12"/>
      <c r="C3743" s="12"/>
      <c r="D3743" s="12"/>
      <c r="E3743" s="12"/>
      <c r="F3743" s="12"/>
      <c r="G3743" s="12"/>
      <c r="H3743" s="12"/>
      <c r="I3743" s="12"/>
      <c r="J3743" s="13"/>
      <c r="K3743" s="13"/>
      <c r="L3743" s="13"/>
      <c r="M3743" s="13"/>
      <c r="N3743" s="13"/>
      <c r="O3743" s="13"/>
      <c r="P3743" s="13"/>
      <c r="Q3743" s="14"/>
      <c r="R3743" s="14"/>
      <c r="S3743" s="14"/>
      <c r="T3743" s="14"/>
      <c r="U3743" s="14"/>
      <c r="V3743" s="14"/>
      <c r="W3743" s="14"/>
      <c r="X3743" s="14"/>
      <c r="Y3743" s="15">
        <f>ROUND(431.64,2)</f>
        <v>431.64</v>
      </c>
      <c r="Z3743" s="15"/>
      <c r="AA3743" s="15"/>
      <c r="AB3743" s="15"/>
      <c r="AC3743" s="15"/>
      <c r="AD3743" s="15"/>
      <c r="AE3743" s="15">
        <f>ROUND(0,2)</f>
        <v>0</v>
      </c>
      <c r="AF3743" s="15"/>
      <c r="AG3743" s="15"/>
      <c r="AH3743" s="15"/>
      <c r="AI3743" s="15"/>
      <c r="AJ3743" s="15"/>
      <c r="AK3743" s="16"/>
    </row>
    <row r="3744" spans="1:37" x14ac:dyDescent="0.25">
      <c r="A3744" s="11"/>
      <c r="B3744" s="12"/>
      <c r="C3744" s="12"/>
      <c r="D3744" s="12"/>
      <c r="E3744" s="12"/>
      <c r="F3744" s="12"/>
      <c r="G3744" s="12"/>
      <c r="H3744" s="12"/>
      <c r="I3744" s="12"/>
      <c r="J3744" s="12"/>
      <c r="K3744" s="12"/>
      <c r="L3744" s="12"/>
      <c r="M3744" s="12"/>
      <c r="N3744" s="12"/>
      <c r="O3744" s="12"/>
      <c r="P3744" s="12"/>
      <c r="Q3744" s="14" t="s">
        <v>67</v>
      </c>
      <c r="R3744" s="14"/>
      <c r="S3744" s="14"/>
      <c r="T3744" s="14"/>
      <c r="U3744" s="14"/>
      <c r="V3744" s="14"/>
      <c r="W3744" s="14"/>
      <c r="X3744" s="14"/>
      <c r="Y3744" s="12"/>
      <c r="Z3744" s="12"/>
      <c r="AA3744" s="12"/>
      <c r="AB3744" s="12"/>
      <c r="AC3744" s="12"/>
      <c r="AD3744" s="12"/>
      <c r="AE3744" s="12"/>
      <c r="AF3744" s="12"/>
      <c r="AG3744" s="12"/>
      <c r="AH3744" s="12"/>
      <c r="AI3744" s="12"/>
      <c r="AJ3744" s="12"/>
      <c r="AK3744" s="24"/>
    </row>
    <row r="3745" spans="1:37" x14ac:dyDescent="0.25">
      <c r="A3745" s="2"/>
      <c r="B3745" s="3"/>
      <c r="C3745" s="3"/>
      <c r="D3745" s="3"/>
      <c r="E3745" s="3"/>
      <c r="F3745" s="3"/>
      <c r="G3745" s="3"/>
      <c r="H3745" s="3"/>
      <c r="I3745" s="4"/>
      <c r="J3745" s="5"/>
      <c r="K3745" s="6"/>
      <c r="L3745" s="6"/>
      <c r="M3745" s="6"/>
      <c r="N3745" s="6"/>
      <c r="O3745" s="6"/>
      <c r="P3745" s="7"/>
      <c r="Q3745" s="2"/>
      <c r="R3745" s="3"/>
      <c r="S3745" s="3"/>
      <c r="T3745" s="3"/>
      <c r="U3745" s="3"/>
      <c r="V3745" s="3"/>
      <c r="W3745" s="3"/>
      <c r="X3745" s="4"/>
      <c r="Y3745" s="8">
        <f>ROUND(431.64,2)</f>
        <v>431.64</v>
      </c>
      <c r="Z3745" s="9"/>
      <c r="AA3745" s="9"/>
      <c r="AB3745" s="9"/>
      <c r="AC3745" s="9"/>
      <c r="AD3745" s="10"/>
      <c r="AE3745" s="8">
        <f>ROUND(0,2)</f>
        <v>0</v>
      </c>
      <c r="AF3745" s="9"/>
      <c r="AG3745" s="9"/>
      <c r="AH3745" s="9"/>
      <c r="AI3745" s="9"/>
      <c r="AJ3745" s="9"/>
      <c r="AK3745" s="10"/>
    </row>
    <row r="3746" spans="1:37" x14ac:dyDescent="0.25">
      <c r="A3746" s="11"/>
      <c r="B3746" s="12"/>
      <c r="C3746" s="12"/>
      <c r="D3746" s="12"/>
      <c r="E3746" s="12"/>
      <c r="F3746" s="12"/>
      <c r="G3746" s="12"/>
      <c r="H3746" s="12"/>
      <c r="I3746" s="12"/>
      <c r="J3746" s="13"/>
      <c r="K3746" s="13"/>
      <c r="L3746" s="13"/>
      <c r="M3746" s="13"/>
      <c r="N3746" s="13"/>
      <c r="O3746" s="13"/>
      <c r="P3746" s="13"/>
      <c r="Q3746" s="14"/>
      <c r="R3746" s="14"/>
      <c r="S3746" s="14"/>
      <c r="T3746" s="14"/>
      <c r="U3746" s="14"/>
      <c r="V3746" s="14"/>
      <c r="W3746" s="14"/>
      <c r="X3746" s="14"/>
      <c r="Y3746" s="15">
        <f>ROUND(431.64,2)</f>
        <v>431.64</v>
      </c>
      <c r="Z3746" s="15"/>
      <c r="AA3746" s="15"/>
      <c r="AB3746" s="15"/>
      <c r="AC3746" s="15"/>
      <c r="AD3746" s="15"/>
      <c r="AE3746" s="15">
        <f>ROUND(0,2)</f>
        <v>0</v>
      </c>
      <c r="AF3746" s="15"/>
      <c r="AG3746" s="15"/>
      <c r="AH3746" s="15"/>
      <c r="AI3746" s="15"/>
      <c r="AJ3746" s="15"/>
      <c r="AK3746" s="16"/>
    </row>
    <row r="3747" spans="1:37" x14ac:dyDescent="0.25">
      <c r="A3747" s="11"/>
      <c r="B3747" s="12"/>
      <c r="C3747" s="12"/>
      <c r="D3747" s="12"/>
      <c r="E3747" s="12"/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  <c r="P3747" s="12"/>
      <c r="Q3747" s="14" t="s">
        <v>72</v>
      </c>
      <c r="R3747" s="14"/>
      <c r="S3747" s="14"/>
      <c r="T3747" s="14"/>
      <c r="U3747" s="14"/>
      <c r="V3747" s="14"/>
      <c r="W3747" s="14"/>
      <c r="X3747" s="14"/>
      <c r="Y3747" s="12"/>
      <c r="Z3747" s="12"/>
      <c r="AA3747" s="12"/>
      <c r="AB3747" s="12"/>
      <c r="AC3747" s="12"/>
      <c r="AD3747" s="12"/>
      <c r="AE3747" s="12"/>
      <c r="AF3747" s="12"/>
      <c r="AG3747" s="12"/>
      <c r="AH3747" s="12"/>
      <c r="AI3747" s="12"/>
      <c r="AJ3747" s="12"/>
      <c r="AK3747" s="24"/>
    </row>
    <row r="3748" spans="1:37" x14ac:dyDescent="0.25">
      <c r="A3748" s="2"/>
      <c r="B3748" s="3"/>
      <c r="C3748" s="3"/>
      <c r="D3748" s="3"/>
      <c r="E3748" s="3"/>
      <c r="F3748" s="3"/>
      <c r="G3748" s="3"/>
      <c r="H3748" s="3"/>
      <c r="I3748" s="4"/>
      <c r="J3748" s="5"/>
      <c r="K3748" s="6"/>
      <c r="L3748" s="6"/>
      <c r="M3748" s="6"/>
      <c r="N3748" s="6"/>
      <c r="O3748" s="6"/>
      <c r="P3748" s="7"/>
      <c r="Q3748" s="2"/>
      <c r="R3748" s="3"/>
      <c r="S3748" s="3"/>
      <c r="T3748" s="3"/>
      <c r="U3748" s="3"/>
      <c r="V3748" s="3"/>
      <c r="W3748" s="3"/>
      <c r="X3748" s="4"/>
      <c r="Y3748" s="8">
        <f>ROUND(428.22,2)</f>
        <v>428.22</v>
      </c>
      <c r="Z3748" s="9"/>
      <c r="AA3748" s="9"/>
      <c r="AB3748" s="9"/>
      <c r="AC3748" s="9"/>
      <c r="AD3748" s="10"/>
      <c r="AE3748" s="8">
        <f>ROUND(0,2)</f>
        <v>0</v>
      </c>
      <c r="AF3748" s="9"/>
      <c r="AG3748" s="9"/>
      <c r="AH3748" s="9"/>
      <c r="AI3748" s="9"/>
      <c r="AJ3748" s="9"/>
      <c r="AK3748" s="10"/>
    </row>
    <row r="3749" spans="1:37" x14ac:dyDescent="0.25">
      <c r="A3749" s="11"/>
      <c r="B3749" s="12"/>
      <c r="C3749" s="12"/>
      <c r="D3749" s="12"/>
      <c r="E3749" s="12"/>
      <c r="F3749" s="12"/>
      <c r="G3749" s="12"/>
      <c r="H3749" s="12"/>
      <c r="I3749" s="12"/>
      <c r="J3749" s="13"/>
      <c r="K3749" s="13"/>
      <c r="L3749" s="13"/>
      <c r="M3749" s="13"/>
      <c r="N3749" s="13"/>
      <c r="O3749" s="13"/>
      <c r="P3749" s="13"/>
      <c r="Q3749" s="14"/>
      <c r="R3749" s="14"/>
      <c r="S3749" s="14"/>
      <c r="T3749" s="14"/>
      <c r="U3749" s="14"/>
      <c r="V3749" s="14"/>
      <c r="W3749" s="14"/>
      <c r="X3749" s="14"/>
      <c r="Y3749" s="15">
        <f>ROUND(428.22,2)</f>
        <v>428.22</v>
      </c>
      <c r="Z3749" s="15"/>
      <c r="AA3749" s="15"/>
      <c r="AB3749" s="15"/>
      <c r="AC3749" s="15"/>
      <c r="AD3749" s="15"/>
      <c r="AE3749" s="15">
        <f>ROUND(0,2)</f>
        <v>0</v>
      </c>
      <c r="AF3749" s="15"/>
      <c r="AG3749" s="15"/>
      <c r="AH3749" s="15"/>
      <c r="AI3749" s="15"/>
      <c r="AJ3749" s="15"/>
      <c r="AK3749" s="16"/>
    </row>
    <row r="3750" spans="1:37" x14ac:dyDescent="0.25">
      <c r="A3750" s="11"/>
      <c r="B3750" s="12"/>
      <c r="C3750" s="12"/>
      <c r="D3750" s="12"/>
      <c r="E3750" s="12"/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  <c r="P3750" s="12"/>
      <c r="Q3750" s="14" t="s">
        <v>76</v>
      </c>
      <c r="R3750" s="14"/>
      <c r="S3750" s="14"/>
      <c r="T3750" s="14"/>
      <c r="U3750" s="14"/>
      <c r="V3750" s="14"/>
      <c r="W3750" s="14"/>
      <c r="X3750" s="14"/>
      <c r="Y3750" s="12"/>
      <c r="Z3750" s="12"/>
      <c r="AA3750" s="12"/>
      <c r="AB3750" s="12"/>
      <c r="AC3750" s="12"/>
      <c r="AD3750" s="12"/>
      <c r="AE3750" s="12"/>
      <c r="AF3750" s="12"/>
      <c r="AG3750" s="12"/>
      <c r="AH3750" s="12"/>
      <c r="AI3750" s="12"/>
      <c r="AJ3750" s="12"/>
      <c r="AK3750" s="24"/>
    </row>
    <row r="3751" spans="1:37" x14ac:dyDescent="0.25">
      <c r="A3751" s="2"/>
      <c r="B3751" s="3"/>
      <c r="C3751" s="3"/>
      <c r="D3751" s="3"/>
      <c r="E3751" s="3"/>
      <c r="F3751" s="3"/>
      <c r="G3751" s="3"/>
      <c r="H3751" s="3"/>
      <c r="I3751" s="4"/>
      <c r="J3751" s="5"/>
      <c r="K3751" s="6"/>
      <c r="L3751" s="6"/>
      <c r="M3751" s="6"/>
      <c r="N3751" s="6"/>
      <c r="O3751" s="6"/>
      <c r="P3751" s="7"/>
      <c r="Q3751" s="2"/>
      <c r="R3751" s="3"/>
      <c r="S3751" s="3"/>
      <c r="T3751" s="3"/>
      <c r="U3751" s="3"/>
      <c r="V3751" s="3"/>
      <c r="W3751" s="3"/>
      <c r="X3751" s="4"/>
      <c r="Y3751" s="8">
        <f>ROUND(431.64,2)</f>
        <v>431.64</v>
      </c>
      <c r="Z3751" s="9"/>
      <c r="AA3751" s="9"/>
      <c r="AB3751" s="9"/>
      <c r="AC3751" s="9"/>
      <c r="AD3751" s="10"/>
      <c r="AE3751" s="8">
        <f>ROUND(0,2)</f>
        <v>0</v>
      </c>
      <c r="AF3751" s="9"/>
      <c r="AG3751" s="9"/>
      <c r="AH3751" s="9"/>
      <c r="AI3751" s="9"/>
      <c r="AJ3751" s="9"/>
      <c r="AK3751" s="10"/>
    </row>
    <row r="3752" spans="1:37" x14ac:dyDescent="0.25">
      <c r="A3752" s="11"/>
      <c r="B3752" s="12"/>
      <c r="C3752" s="12"/>
      <c r="D3752" s="12"/>
      <c r="E3752" s="12"/>
      <c r="F3752" s="12"/>
      <c r="G3752" s="12"/>
      <c r="H3752" s="12"/>
      <c r="I3752" s="12"/>
      <c r="J3752" s="13"/>
      <c r="K3752" s="13"/>
      <c r="L3752" s="13"/>
      <c r="M3752" s="13"/>
      <c r="N3752" s="13"/>
      <c r="O3752" s="13"/>
      <c r="P3752" s="13"/>
      <c r="Q3752" s="14"/>
      <c r="R3752" s="14"/>
      <c r="S3752" s="14"/>
      <c r="T3752" s="14"/>
      <c r="U3752" s="14"/>
      <c r="V3752" s="14"/>
      <c r="W3752" s="14"/>
      <c r="X3752" s="14"/>
      <c r="Y3752" s="15">
        <f>ROUND(431.64,2)</f>
        <v>431.64</v>
      </c>
      <c r="Z3752" s="15"/>
      <c r="AA3752" s="15"/>
      <c r="AB3752" s="15"/>
      <c r="AC3752" s="15"/>
      <c r="AD3752" s="15"/>
      <c r="AE3752" s="15">
        <f>ROUND(0,2)</f>
        <v>0</v>
      </c>
      <c r="AF3752" s="15"/>
      <c r="AG3752" s="15"/>
      <c r="AH3752" s="15"/>
      <c r="AI3752" s="15"/>
      <c r="AJ3752" s="15"/>
      <c r="AK3752" s="16"/>
    </row>
    <row r="3753" spans="1:37" x14ac:dyDescent="0.25">
      <c r="A3753" s="11"/>
      <c r="B3753" s="12"/>
      <c r="C3753" s="12"/>
      <c r="D3753" s="12"/>
      <c r="E3753" s="12"/>
      <c r="F3753" s="12"/>
      <c r="G3753" s="12"/>
      <c r="H3753" s="12"/>
      <c r="I3753" s="12"/>
      <c r="J3753" s="12"/>
      <c r="K3753" s="12"/>
      <c r="L3753" s="12"/>
      <c r="M3753" s="12"/>
      <c r="N3753" s="12"/>
      <c r="O3753" s="12"/>
      <c r="P3753" s="12"/>
      <c r="Q3753" s="14" t="s">
        <v>78</v>
      </c>
      <c r="R3753" s="14"/>
      <c r="S3753" s="14"/>
      <c r="T3753" s="14"/>
      <c r="U3753" s="14"/>
      <c r="V3753" s="14"/>
      <c r="W3753" s="14"/>
      <c r="X3753" s="14"/>
      <c r="Y3753" s="12"/>
      <c r="Z3753" s="12"/>
      <c r="AA3753" s="12"/>
      <c r="AB3753" s="12"/>
      <c r="AC3753" s="12"/>
      <c r="AD3753" s="12"/>
      <c r="AE3753" s="12"/>
      <c r="AF3753" s="12"/>
      <c r="AG3753" s="12"/>
      <c r="AH3753" s="12"/>
      <c r="AI3753" s="12"/>
      <c r="AJ3753" s="12"/>
      <c r="AK3753" s="24"/>
    </row>
    <row r="3754" spans="1:37" x14ac:dyDescent="0.25">
      <c r="A3754" s="2"/>
      <c r="B3754" s="3"/>
      <c r="C3754" s="3"/>
      <c r="D3754" s="3"/>
      <c r="E3754" s="3"/>
      <c r="F3754" s="3"/>
      <c r="G3754" s="3"/>
      <c r="H3754" s="3"/>
      <c r="I3754" s="4"/>
      <c r="J3754" s="5"/>
      <c r="K3754" s="6"/>
      <c r="L3754" s="6"/>
      <c r="M3754" s="6"/>
      <c r="N3754" s="6"/>
      <c r="O3754" s="6"/>
      <c r="P3754" s="7"/>
      <c r="Q3754" s="2"/>
      <c r="R3754" s="3"/>
      <c r="S3754" s="3"/>
      <c r="T3754" s="3"/>
      <c r="U3754" s="3"/>
      <c r="V3754" s="3"/>
      <c r="W3754" s="3"/>
      <c r="X3754" s="4"/>
      <c r="Y3754" s="8">
        <f>ROUND(441,2)</f>
        <v>441</v>
      </c>
      <c r="Z3754" s="9"/>
      <c r="AA3754" s="9"/>
      <c r="AB3754" s="9"/>
      <c r="AC3754" s="9"/>
      <c r="AD3754" s="10"/>
      <c r="AE3754" s="8">
        <f>ROUND(0,2)</f>
        <v>0</v>
      </c>
      <c r="AF3754" s="9"/>
      <c r="AG3754" s="9"/>
      <c r="AH3754" s="9"/>
      <c r="AI3754" s="9"/>
      <c r="AJ3754" s="9"/>
      <c r="AK3754" s="10"/>
    </row>
    <row r="3755" spans="1:37" x14ac:dyDescent="0.25">
      <c r="A3755" s="11"/>
      <c r="B3755" s="12"/>
      <c r="C3755" s="12"/>
      <c r="D3755" s="12"/>
      <c r="E3755" s="12"/>
      <c r="F3755" s="12"/>
      <c r="G3755" s="12"/>
      <c r="H3755" s="12"/>
      <c r="I3755" s="12"/>
      <c r="J3755" s="13"/>
      <c r="K3755" s="13"/>
      <c r="L3755" s="13"/>
      <c r="M3755" s="13"/>
      <c r="N3755" s="13"/>
      <c r="O3755" s="13"/>
      <c r="P3755" s="13"/>
      <c r="Q3755" s="14"/>
      <c r="R3755" s="14"/>
      <c r="S3755" s="14"/>
      <c r="T3755" s="14"/>
      <c r="U3755" s="14"/>
      <c r="V3755" s="14"/>
      <c r="W3755" s="14"/>
      <c r="X3755" s="14"/>
      <c r="Y3755" s="15">
        <f>ROUND(441,2)</f>
        <v>441</v>
      </c>
      <c r="Z3755" s="15"/>
      <c r="AA3755" s="15"/>
      <c r="AB3755" s="15"/>
      <c r="AC3755" s="15"/>
      <c r="AD3755" s="15"/>
      <c r="AE3755" s="15">
        <f>ROUND(0,2)</f>
        <v>0</v>
      </c>
      <c r="AF3755" s="15"/>
      <c r="AG3755" s="15"/>
      <c r="AH3755" s="15"/>
      <c r="AI3755" s="15"/>
      <c r="AJ3755" s="15"/>
      <c r="AK3755" s="16"/>
    </row>
    <row r="3756" spans="1:37" x14ac:dyDescent="0.25">
      <c r="A3756" s="11"/>
      <c r="B3756" s="12"/>
      <c r="C3756" s="12"/>
      <c r="D3756" s="12"/>
      <c r="E3756" s="12"/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  <c r="P3756" s="12"/>
      <c r="Q3756" s="14" t="s">
        <v>80</v>
      </c>
      <c r="R3756" s="14"/>
      <c r="S3756" s="14"/>
      <c r="T3756" s="14"/>
      <c r="U3756" s="14"/>
      <c r="V3756" s="14"/>
      <c r="W3756" s="14"/>
      <c r="X3756" s="14"/>
      <c r="Y3756" s="12"/>
      <c r="Z3756" s="12"/>
      <c r="AA3756" s="12"/>
      <c r="AB3756" s="12"/>
      <c r="AC3756" s="12"/>
      <c r="AD3756" s="12"/>
      <c r="AE3756" s="12"/>
      <c r="AF3756" s="12"/>
      <c r="AG3756" s="12"/>
      <c r="AH3756" s="12"/>
      <c r="AI3756" s="12"/>
      <c r="AJ3756" s="12"/>
      <c r="AK3756" s="24"/>
    </row>
    <row r="3757" spans="1:37" x14ac:dyDescent="0.25">
      <c r="A3757" s="2"/>
      <c r="B3757" s="3"/>
      <c r="C3757" s="3"/>
      <c r="D3757" s="3"/>
      <c r="E3757" s="3"/>
      <c r="F3757" s="3"/>
      <c r="G3757" s="3"/>
      <c r="H3757" s="3"/>
      <c r="I3757" s="4"/>
      <c r="J3757" s="5"/>
      <c r="K3757" s="6"/>
      <c r="L3757" s="6"/>
      <c r="M3757" s="6"/>
      <c r="N3757" s="6"/>
      <c r="O3757" s="6"/>
      <c r="P3757" s="7"/>
      <c r="Q3757" s="2"/>
      <c r="R3757" s="3"/>
      <c r="S3757" s="3"/>
      <c r="T3757" s="3"/>
      <c r="U3757" s="3"/>
      <c r="V3757" s="3"/>
      <c r="W3757" s="3"/>
      <c r="X3757" s="4"/>
      <c r="Y3757" s="8">
        <f>ROUND(431.64,2)</f>
        <v>431.64</v>
      </c>
      <c r="Z3757" s="9"/>
      <c r="AA3757" s="9"/>
      <c r="AB3757" s="9"/>
      <c r="AC3757" s="9"/>
      <c r="AD3757" s="10"/>
      <c r="AE3757" s="8">
        <f>ROUND(0,2)</f>
        <v>0</v>
      </c>
      <c r="AF3757" s="9"/>
      <c r="AG3757" s="9"/>
      <c r="AH3757" s="9"/>
      <c r="AI3757" s="9"/>
      <c r="AJ3757" s="9"/>
      <c r="AK3757" s="10"/>
    </row>
    <row r="3758" spans="1:37" x14ac:dyDescent="0.25">
      <c r="A3758" s="11"/>
      <c r="B3758" s="12"/>
      <c r="C3758" s="12"/>
      <c r="D3758" s="12"/>
      <c r="E3758" s="12"/>
      <c r="F3758" s="12"/>
      <c r="G3758" s="12"/>
      <c r="H3758" s="12"/>
      <c r="I3758" s="12"/>
      <c r="J3758" s="13"/>
      <c r="K3758" s="13"/>
      <c r="L3758" s="13"/>
      <c r="M3758" s="13"/>
      <c r="N3758" s="13"/>
      <c r="O3758" s="13"/>
      <c r="P3758" s="13"/>
      <c r="Q3758" s="14"/>
      <c r="R3758" s="14"/>
      <c r="S3758" s="14"/>
      <c r="T3758" s="14"/>
      <c r="U3758" s="14"/>
      <c r="V3758" s="14"/>
      <c r="W3758" s="14"/>
      <c r="X3758" s="14"/>
      <c r="Y3758" s="15">
        <f>ROUND(431.64,2)</f>
        <v>431.64</v>
      </c>
      <c r="Z3758" s="15"/>
      <c r="AA3758" s="15"/>
      <c r="AB3758" s="15"/>
      <c r="AC3758" s="15"/>
      <c r="AD3758" s="15"/>
      <c r="AE3758" s="15">
        <f>ROUND(0,2)</f>
        <v>0</v>
      </c>
      <c r="AF3758" s="15"/>
      <c r="AG3758" s="15"/>
      <c r="AH3758" s="15"/>
      <c r="AI3758" s="15"/>
      <c r="AJ3758" s="15"/>
      <c r="AK3758" s="16"/>
    </row>
    <row r="3759" spans="1:37" x14ac:dyDescent="0.25">
      <c r="A3759" s="11"/>
      <c r="B3759" s="12"/>
      <c r="C3759" s="12"/>
      <c r="D3759" s="12"/>
      <c r="E3759" s="12"/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  <c r="P3759" s="12"/>
      <c r="Q3759" s="14" t="s">
        <v>84</v>
      </c>
      <c r="R3759" s="14"/>
      <c r="S3759" s="14"/>
      <c r="T3759" s="14"/>
      <c r="U3759" s="14"/>
      <c r="V3759" s="14"/>
      <c r="W3759" s="14"/>
      <c r="X3759" s="14"/>
      <c r="Y3759" s="12"/>
      <c r="Z3759" s="12"/>
      <c r="AA3759" s="12"/>
      <c r="AB3759" s="12"/>
      <c r="AC3759" s="12"/>
      <c r="AD3759" s="12"/>
      <c r="AE3759" s="12"/>
      <c r="AF3759" s="12"/>
      <c r="AG3759" s="12"/>
      <c r="AH3759" s="12"/>
      <c r="AI3759" s="12"/>
      <c r="AJ3759" s="12"/>
      <c r="AK3759" s="24"/>
    </row>
    <row r="3760" spans="1:37" x14ac:dyDescent="0.25">
      <c r="A3760" s="2"/>
      <c r="B3760" s="3"/>
      <c r="C3760" s="3"/>
      <c r="D3760" s="3"/>
      <c r="E3760" s="3"/>
      <c r="F3760" s="3"/>
      <c r="G3760" s="3"/>
      <c r="H3760" s="3"/>
      <c r="I3760" s="4"/>
      <c r="J3760" s="5"/>
      <c r="K3760" s="6"/>
      <c r="L3760" s="6"/>
      <c r="M3760" s="6"/>
      <c r="N3760" s="6"/>
      <c r="O3760" s="6"/>
      <c r="P3760" s="7"/>
      <c r="Q3760" s="2"/>
      <c r="R3760" s="3"/>
      <c r="S3760" s="3"/>
      <c r="T3760" s="3"/>
      <c r="U3760" s="3"/>
      <c r="V3760" s="3"/>
      <c r="W3760" s="3"/>
      <c r="X3760" s="4"/>
      <c r="Y3760" s="8">
        <f>ROUND(431.64,2)</f>
        <v>431.64</v>
      </c>
      <c r="Z3760" s="9"/>
      <c r="AA3760" s="9"/>
      <c r="AB3760" s="9"/>
      <c r="AC3760" s="9"/>
      <c r="AD3760" s="10"/>
      <c r="AE3760" s="8">
        <f>ROUND(0,2)</f>
        <v>0</v>
      </c>
      <c r="AF3760" s="9"/>
      <c r="AG3760" s="9"/>
      <c r="AH3760" s="9"/>
      <c r="AI3760" s="9"/>
      <c r="AJ3760" s="9"/>
      <c r="AK3760" s="10"/>
    </row>
    <row r="3761" spans="1:37" x14ac:dyDescent="0.25">
      <c r="A3761" s="11"/>
      <c r="B3761" s="12"/>
      <c r="C3761" s="12"/>
      <c r="D3761" s="12"/>
      <c r="E3761" s="12"/>
      <c r="F3761" s="12"/>
      <c r="G3761" s="12"/>
      <c r="H3761" s="12"/>
      <c r="I3761" s="12"/>
      <c r="J3761" s="13"/>
      <c r="K3761" s="13"/>
      <c r="L3761" s="13"/>
      <c r="M3761" s="13"/>
      <c r="N3761" s="13"/>
      <c r="O3761" s="13"/>
      <c r="P3761" s="13"/>
      <c r="Q3761" s="14"/>
      <c r="R3761" s="14"/>
      <c r="S3761" s="14"/>
      <c r="T3761" s="14"/>
      <c r="U3761" s="14"/>
      <c r="V3761" s="14"/>
      <c r="W3761" s="14"/>
      <c r="X3761" s="14"/>
      <c r="Y3761" s="15">
        <f>ROUND(431.64,2)</f>
        <v>431.64</v>
      </c>
      <c r="Z3761" s="15"/>
      <c r="AA3761" s="15"/>
      <c r="AB3761" s="15"/>
      <c r="AC3761" s="15"/>
      <c r="AD3761" s="15"/>
      <c r="AE3761" s="15">
        <f>ROUND(0,2)</f>
        <v>0</v>
      </c>
      <c r="AF3761" s="15"/>
      <c r="AG3761" s="15"/>
      <c r="AH3761" s="15"/>
      <c r="AI3761" s="15"/>
      <c r="AJ3761" s="15"/>
      <c r="AK3761" s="16"/>
    </row>
    <row r="3762" spans="1:37" x14ac:dyDescent="0.25">
      <c r="A3762" s="11"/>
      <c r="B3762" s="12"/>
      <c r="C3762" s="12"/>
      <c r="D3762" s="12"/>
      <c r="E3762" s="12"/>
      <c r="F3762" s="12"/>
      <c r="G3762" s="12"/>
      <c r="H3762" s="12"/>
      <c r="I3762" s="12"/>
      <c r="J3762" s="12"/>
      <c r="K3762" s="12"/>
      <c r="L3762" s="12"/>
      <c r="M3762" s="12"/>
      <c r="N3762" s="12"/>
      <c r="O3762" s="12"/>
      <c r="P3762" s="12"/>
      <c r="Q3762" s="14" t="s">
        <v>85</v>
      </c>
      <c r="R3762" s="14"/>
      <c r="S3762" s="14"/>
      <c r="T3762" s="14"/>
      <c r="U3762" s="14"/>
      <c r="V3762" s="14"/>
      <c r="W3762" s="14"/>
      <c r="X3762" s="14"/>
      <c r="Y3762" s="12"/>
      <c r="Z3762" s="12"/>
      <c r="AA3762" s="12"/>
      <c r="AB3762" s="12"/>
      <c r="AC3762" s="12"/>
      <c r="AD3762" s="12"/>
      <c r="AE3762" s="12"/>
      <c r="AF3762" s="12"/>
      <c r="AG3762" s="12"/>
      <c r="AH3762" s="12"/>
      <c r="AI3762" s="12"/>
      <c r="AJ3762" s="12"/>
      <c r="AK3762" s="24"/>
    </row>
    <row r="3763" spans="1:37" x14ac:dyDescent="0.25">
      <c r="A3763" s="2"/>
      <c r="B3763" s="3"/>
      <c r="C3763" s="3"/>
      <c r="D3763" s="3"/>
      <c r="E3763" s="3"/>
      <c r="F3763" s="3"/>
      <c r="G3763" s="3"/>
      <c r="H3763" s="3"/>
      <c r="I3763" s="4"/>
      <c r="J3763" s="5"/>
      <c r="K3763" s="6"/>
      <c r="L3763" s="6"/>
      <c r="M3763" s="6"/>
      <c r="N3763" s="6"/>
      <c r="O3763" s="6"/>
      <c r="P3763" s="7"/>
      <c r="Q3763" s="2"/>
      <c r="R3763" s="3"/>
      <c r="S3763" s="3"/>
      <c r="T3763" s="3"/>
      <c r="U3763" s="3"/>
      <c r="V3763" s="3"/>
      <c r="W3763" s="3"/>
      <c r="X3763" s="4"/>
      <c r="Y3763" s="8">
        <f>ROUND(431.64,2)</f>
        <v>431.64</v>
      </c>
      <c r="Z3763" s="9"/>
      <c r="AA3763" s="9"/>
      <c r="AB3763" s="9"/>
      <c r="AC3763" s="9"/>
      <c r="AD3763" s="10"/>
      <c r="AE3763" s="8">
        <f>ROUND(0,2)</f>
        <v>0</v>
      </c>
      <c r="AF3763" s="9"/>
      <c r="AG3763" s="9"/>
      <c r="AH3763" s="9"/>
      <c r="AI3763" s="9"/>
      <c r="AJ3763" s="9"/>
      <c r="AK3763" s="10"/>
    </row>
    <row r="3764" spans="1:37" x14ac:dyDescent="0.25">
      <c r="A3764" s="11"/>
      <c r="B3764" s="12"/>
      <c r="C3764" s="12"/>
      <c r="D3764" s="12"/>
      <c r="E3764" s="12"/>
      <c r="F3764" s="12"/>
      <c r="G3764" s="12"/>
      <c r="H3764" s="12"/>
      <c r="I3764" s="12"/>
      <c r="J3764" s="13"/>
      <c r="K3764" s="13"/>
      <c r="L3764" s="13"/>
      <c r="M3764" s="13"/>
      <c r="N3764" s="13"/>
      <c r="O3764" s="13"/>
      <c r="P3764" s="13"/>
      <c r="Q3764" s="14"/>
      <c r="R3764" s="14"/>
      <c r="S3764" s="14"/>
      <c r="T3764" s="14"/>
      <c r="U3764" s="14"/>
      <c r="V3764" s="14"/>
      <c r="W3764" s="14"/>
      <c r="X3764" s="14"/>
      <c r="Y3764" s="15">
        <f>ROUND(431.64,2)</f>
        <v>431.64</v>
      </c>
      <c r="Z3764" s="15"/>
      <c r="AA3764" s="15"/>
      <c r="AB3764" s="15"/>
      <c r="AC3764" s="15"/>
      <c r="AD3764" s="15"/>
      <c r="AE3764" s="15">
        <f>ROUND(0,2)</f>
        <v>0</v>
      </c>
      <c r="AF3764" s="15"/>
      <c r="AG3764" s="15"/>
      <c r="AH3764" s="15"/>
      <c r="AI3764" s="15"/>
      <c r="AJ3764" s="15"/>
      <c r="AK3764" s="16"/>
    </row>
    <row r="3765" spans="1:37" x14ac:dyDescent="0.25">
      <c r="A3765" s="11"/>
      <c r="B3765" s="12"/>
      <c r="C3765" s="12"/>
      <c r="D3765" s="12"/>
      <c r="E3765" s="12"/>
      <c r="F3765" s="12"/>
      <c r="G3765" s="12"/>
      <c r="H3765" s="12"/>
      <c r="I3765" s="12"/>
      <c r="J3765" s="12"/>
      <c r="K3765" s="12"/>
      <c r="L3765" s="12"/>
      <c r="M3765" s="12"/>
      <c r="N3765" s="12"/>
      <c r="O3765" s="12"/>
      <c r="P3765" s="12"/>
      <c r="Q3765" s="14" t="s">
        <v>89</v>
      </c>
      <c r="R3765" s="14"/>
      <c r="S3765" s="14"/>
      <c r="T3765" s="14"/>
      <c r="U3765" s="14"/>
      <c r="V3765" s="14"/>
      <c r="W3765" s="14"/>
      <c r="X3765" s="14"/>
      <c r="Y3765" s="12"/>
      <c r="Z3765" s="12"/>
      <c r="AA3765" s="12"/>
      <c r="AB3765" s="12"/>
      <c r="AC3765" s="12"/>
      <c r="AD3765" s="12"/>
      <c r="AE3765" s="12"/>
      <c r="AF3765" s="12"/>
      <c r="AG3765" s="12"/>
      <c r="AH3765" s="12"/>
      <c r="AI3765" s="12"/>
      <c r="AJ3765" s="12"/>
      <c r="AK3765" s="24"/>
    </row>
    <row r="3766" spans="1:37" x14ac:dyDescent="0.25">
      <c r="A3766" s="2"/>
      <c r="B3766" s="3"/>
      <c r="C3766" s="3"/>
      <c r="D3766" s="3"/>
      <c r="E3766" s="3"/>
      <c r="F3766" s="3"/>
      <c r="G3766" s="3"/>
      <c r="H3766" s="3"/>
      <c r="I3766" s="4"/>
      <c r="J3766" s="5"/>
      <c r="K3766" s="6"/>
      <c r="L3766" s="6"/>
      <c r="M3766" s="6"/>
      <c r="N3766" s="6"/>
      <c r="O3766" s="6"/>
      <c r="P3766" s="7"/>
      <c r="Q3766" s="2"/>
      <c r="R3766" s="3"/>
      <c r="S3766" s="3"/>
      <c r="T3766" s="3"/>
      <c r="U3766" s="3"/>
      <c r="V3766" s="3"/>
      <c r="W3766" s="3"/>
      <c r="X3766" s="4"/>
      <c r="Y3766" s="8">
        <f>ROUND(431.64,2)</f>
        <v>431.64</v>
      </c>
      <c r="Z3766" s="9"/>
      <c r="AA3766" s="9"/>
      <c r="AB3766" s="9"/>
      <c r="AC3766" s="9"/>
      <c r="AD3766" s="10"/>
      <c r="AE3766" s="8">
        <f>ROUND(0,2)</f>
        <v>0</v>
      </c>
      <c r="AF3766" s="9"/>
      <c r="AG3766" s="9"/>
      <c r="AH3766" s="9"/>
      <c r="AI3766" s="9"/>
      <c r="AJ3766" s="9"/>
      <c r="AK3766" s="10"/>
    </row>
    <row r="3767" spans="1:37" x14ac:dyDescent="0.25">
      <c r="A3767" s="11"/>
      <c r="B3767" s="12"/>
      <c r="C3767" s="12"/>
      <c r="D3767" s="12"/>
      <c r="E3767" s="12"/>
      <c r="F3767" s="12"/>
      <c r="G3767" s="12"/>
      <c r="H3767" s="12"/>
      <c r="I3767" s="12"/>
      <c r="J3767" s="13"/>
      <c r="K3767" s="13"/>
      <c r="L3767" s="13"/>
      <c r="M3767" s="13"/>
      <c r="N3767" s="13"/>
      <c r="O3767" s="13"/>
      <c r="P3767" s="13"/>
      <c r="Q3767" s="14"/>
      <c r="R3767" s="14"/>
      <c r="S3767" s="14"/>
      <c r="T3767" s="14"/>
      <c r="U3767" s="14"/>
      <c r="V3767" s="14"/>
      <c r="W3767" s="14"/>
      <c r="X3767" s="14"/>
      <c r="Y3767" s="15">
        <f>ROUND(431.64,2)</f>
        <v>431.64</v>
      </c>
      <c r="Z3767" s="15"/>
      <c r="AA3767" s="15"/>
      <c r="AB3767" s="15"/>
      <c r="AC3767" s="15"/>
      <c r="AD3767" s="15"/>
      <c r="AE3767" s="15">
        <f>ROUND(0,2)</f>
        <v>0</v>
      </c>
      <c r="AF3767" s="15"/>
      <c r="AG3767" s="15"/>
      <c r="AH3767" s="15"/>
      <c r="AI3767" s="15"/>
      <c r="AJ3767" s="15"/>
      <c r="AK3767" s="16"/>
    </row>
    <row r="3768" spans="1:37" x14ac:dyDescent="0.25">
      <c r="A3768" s="11"/>
      <c r="B3768" s="12"/>
      <c r="C3768" s="12"/>
      <c r="D3768" s="12"/>
      <c r="E3768" s="12"/>
      <c r="F3768" s="12"/>
      <c r="G3768" s="12"/>
      <c r="H3768" s="12"/>
      <c r="I3768" s="12"/>
      <c r="J3768" s="12"/>
      <c r="K3768" s="12"/>
      <c r="L3768" s="12"/>
      <c r="M3768" s="12"/>
      <c r="N3768" s="12"/>
      <c r="O3768" s="12"/>
      <c r="P3768" s="12"/>
      <c r="Q3768" s="14" t="s">
        <v>95</v>
      </c>
      <c r="R3768" s="14"/>
      <c r="S3768" s="14"/>
      <c r="T3768" s="14"/>
      <c r="U3768" s="14"/>
      <c r="V3768" s="14"/>
      <c r="W3768" s="14"/>
      <c r="X3768" s="14"/>
      <c r="Y3768" s="12"/>
      <c r="Z3768" s="12"/>
      <c r="AA3768" s="12"/>
      <c r="AB3768" s="12"/>
      <c r="AC3768" s="12"/>
      <c r="AD3768" s="12"/>
      <c r="AE3768" s="12"/>
      <c r="AF3768" s="12"/>
      <c r="AG3768" s="12"/>
      <c r="AH3768" s="12"/>
      <c r="AI3768" s="12"/>
      <c r="AJ3768" s="12"/>
      <c r="AK3768" s="24"/>
    </row>
    <row r="3769" spans="1:37" x14ac:dyDescent="0.25">
      <c r="A3769" s="2"/>
      <c r="B3769" s="3"/>
      <c r="C3769" s="3"/>
      <c r="D3769" s="3"/>
      <c r="E3769" s="3"/>
      <c r="F3769" s="3"/>
      <c r="G3769" s="3"/>
      <c r="H3769" s="3"/>
      <c r="I3769" s="4"/>
      <c r="J3769" s="5"/>
      <c r="K3769" s="6"/>
      <c r="L3769" s="6"/>
      <c r="M3769" s="6"/>
      <c r="N3769" s="6"/>
      <c r="O3769" s="6"/>
      <c r="P3769" s="7"/>
      <c r="Q3769" s="2"/>
      <c r="R3769" s="3"/>
      <c r="S3769" s="3"/>
      <c r="T3769" s="3"/>
      <c r="U3769" s="3"/>
      <c r="V3769" s="3"/>
      <c r="W3769" s="3"/>
      <c r="X3769" s="4"/>
      <c r="Y3769" s="8">
        <f>ROUND(428.22,2)</f>
        <v>428.22</v>
      </c>
      <c r="Z3769" s="9"/>
      <c r="AA3769" s="9"/>
      <c r="AB3769" s="9"/>
      <c r="AC3769" s="9"/>
      <c r="AD3769" s="10"/>
      <c r="AE3769" s="8">
        <f>ROUND(0,2)</f>
        <v>0</v>
      </c>
      <c r="AF3769" s="9"/>
      <c r="AG3769" s="9"/>
      <c r="AH3769" s="9"/>
      <c r="AI3769" s="9"/>
      <c r="AJ3769" s="9"/>
      <c r="AK3769" s="10"/>
    </row>
    <row r="3770" spans="1:37" x14ac:dyDescent="0.25">
      <c r="A3770" s="11"/>
      <c r="B3770" s="12"/>
      <c r="C3770" s="12"/>
      <c r="D3770" s="12"/>
      <c r="E3770" s="12"/>
      <c r="F3770" s="12"/>
      <c r="G3770" s="12"/>
      <c r="H3770" s="12"/>
      <c r="I3770" s="12"/>
      <c r="J3770" s="13"/>
      <c r="K3770" s="13"/>
      <c r="L3770" s="13"/>
      <c r="M3770" s="13"/>
      <c r="N3770" s="13"/>
      <c r="O3770" s="13"/>
      <c r="P3770" s="13"/>
      <c r="Q3770" s="14"/>
      <c r="R3770" s="14"/>
      <c r="S3770" s="14"/>
      <c r="T3770" s="14"/>
      <c r="U3770" s="14"/>
      <c r="V3770" s="14"/>
      <c r="W3770" s="14"/>
      <c r="X3770" s="14"/>
      <c r="Y3770" s="15">
        <f>ROUND(428.22,2)</f>
        <v>428.22</v>
      </c>
      <c r="Z3770" s="15"/>
      <c r="AA3770" s="15"/>
      <c r="AB3770" s="15"/>
      <c r="AC3770" s="15"/>
      <c r="AD3770" s="15"/>
      <c r="AE3770" s="15">
        <f>ROUND(0,2)</f>
        <v>0</v>
      </c>
      <c r="AF3770" s="15"/>
      <c r="AG3770" s="15"/>
      <c r="AH3770" s="15"/>
      <c r="AI3770" s="15"/>
      <c r="AJ3770" s="15"/>
      <c r="AK3770" s="16"/>
    </row>
    <row r="3771" spans="1:37" x14ac:dyDescent="0.25">
      <c r="A3771" s="20"/>
      <c r="B3771" s="21"/>
      <c r="C3771" s="21"/>
      <c r="D3771" s="21"/>
      <c r="E3771" s="21"/>
      <c r="F3771" s="21"/>
      <c r="G3771" s="21"/>
      <c r="H3771" s="21"/>
      <c r="I3771" s="21"/>
      <c r="J3771" s="23">
        <f>ROUND(12.25,2)</f>
        <v>12.25</v>
      </c>
      <c r="K3771" s="23"/>
      <c r="L3771" s="23"/>
      <c r="M3771" s="23"/>
      <c r="N3771" s="23"/>
      <c r="O3771" s="23"/>
      <c r="P3771" s="23"/>
      <c r="Q3771" s="21"/>
      <c r="R3771" s="21"/>
      <c r="S3771" s="21"/>
      <c r="T3771" s="21"/>
      <c r="U3771" s="21"/>
      <c r="V3771" s="21"/>
      <c r="W3771" s="21"/>
      <c r="X3771" s="21"/>
      <c r="Y3771" s="21"/>
      <c r="Z3771" s="21"/>
      <c r="AA3771" s="21"/>
      <c r="AB3771" s="21"/>
      <c r="AC3771" s="21"/>
      <c r="AD3771" s="21"/>
      <c r="AE3771" s="21"/>
      <c r="AF3771" s="21"/>
      <c r="AG3771" s="21"/>
      <c r="AH3771" s="21"/>
      <c r="AI3771" s="21"/>
      <c r="AJ3771" s="21"/>
      <c r="AK3771" s="22"/>
    </row>
    <row r="3772" spans="1:37" x14ac:dyDescent="0.25">
      <c r="A3772" s="11"/>
      <c r="B3772" s="12"/>
      <c r="C3772" s="12"/>
      <c r="D3772" s="12"/>
      <c r="E3772" s="12"/>
      <c r="F3772" s="12"/>
      <c r="G3772" s="12"/>
      <c r="H3772" s="12"/>
      <c r="I3772" s="12"/>
      <c r="J3772" s="12"/>
      <c r="K3772" s="12"/>
      <c r="L3772" s="12"/>
      <c r="M3772" s="12"/>
      <c r="N3772" s="12"/>
      <c r="O3772" s="12"/>
      <c r="P3772" s="12"/>
      <c r="Q3772" s="14" t="s">
        <v>91</v>
      </c>
      <c r="R3772" s="14"/>
      <c r="S3772" s="14"/>
      <c r="T3772" s="14"/>
      <c r="U3772" s="14"/>
      <c r="V3772" s="14"/>
      <c r="W3772" s="14"/>
      <c r="X3772" s="14"/>
      <c r="Y3772" s="12"/>
      <c r="Z3772" s="12"/>
      <c r="AA3772" s="12"/>
      <c r="AB3772" s="12"/>
      <c r="AC3772" s="12"/>
      <c r="AD3772" s="12"/>
      <c r="AE3772" s="12"/>
      <c r="AF3772" s="12"/>
      <c r="AG3772" s="12"/>
      <c r="AH3772" s="12"/>
      <c r="AI3772" s="12"/>
      <c r="AJ3772" s="12"/>
      <c r="AK3772" s="24"/>
    </row>
    <row r="3773" spans="1:37" x14ac:dyDescent="0.25">
      <c r="A3773" s="2"/>
      <c r="B3773" s="3"/>
      <c r="C3773" s="3"/>
      <c r="D3773" s="3"/>
      <c r="E3773" s="3"/>
      <c r="F3773" s="3"/>
      <c r="G3773" s="3"/>
      <c r="H3773" s="3"/>
      <c r="I3773" s="4"/>
      <c r="J3773" s="5"/>
      <c r="K3773" s="6"/>
      <c r="L3773" s="6"/>
      <c r="M3773" s="6"/>
      <c r="N3773" s="6"/>
      <c r="O3773" s="6"/>
      <c r="P3773" s="7"/>
      <c r="Q3773" s="2"/>
      <c r="R3773" s="3"/>
      <c r="S3773" s="3"/>
      <c r="T3773" s="3"/>
      <c r="U3773" s="3"/>
      <c r="V3773" s="3"/>
      <c r="W3773" s="3"/>
      <c r="X3773" s="4"/>
      <c r="Y3773" s="8">
        <f>ROUND(450.1875,2)</f>
        <v>450.19</v>
      </c>
      <c r="Z3773" s="9"/>
      <c r="AA3773" s="9"/>
      <c r="AB3773" s="9"/>
      <c r="AC3773" s="9"/>
      <c r="AD3773" s="10"/>
      <c r="AE3773" s="8">
        <f>ROUND(0,2)</f>
        <v>0</v>
      </c>
      <c r="AF3773" s="9"/>
      <c r="AG3773" s="9"/>
      <c r="AH3773" s="9"/>
      <c r="AI3773" s="9"/>
      <c r="AJ3773" s="9"/>
      <c r="AK3773" s="10"/>
    </row>
    <row r="3774" spans="1:37" x14ac:dyDescent="0.25">
      <c r="A3774" s="11"/>
      <c r="B3774" s="12"/>
      <c r="C3774" s="12"/>
      <c r="D3774" s="12"/>
      <c r="E3774" s="12"/>
      <c r="F3774" s="12"/>
      <c r="G3774" s="12"/>
      <c r="H3774" s="12"/>
      <c r="I3774" s="12"/>
      <c r="J3774" s="13"/>
      <c r="K3774" s="13"/>
      <c r="L3774" s="13"/>
      <c r="M3774" s="13"/>
      <c r="N3774" s="13"/>
      <c r="O3774" s="13"/>
      <c r="P3774" s="13"/>
      <c r="Q3774" s="14"/>
      <c r="R3774" s="14"/>
      <c r="S3774" s="14"/>
      <c r="T3774" s="14"/>
      <c r="U3774" s="14"/>
      <c r="V3774" s="14"/>
      <c r="W3774" s="14"/>
      <c r="X3774" s="14"/>
      <c r="Y3774" s="15">
        <f>ROUND(450.1875,2)</f>
        <v>450.19</v>
      </c>
      <c r="Z3774" s="15"/>
      <c r="AA3774" s="15"/>
      <c r="AB3774" s="15"/>
      <c r="AC3774" s="15"/>
      <c r="AD3774" s="15"/>
      <c r="AE3774" s="15">
        <f>ROUND(0,2)</f>
        <v>0</v>
      </c>
      <c r="AF3774" s="15"/>
      <c r="AG3774" s="15"/>
      <c r="AH3774" s="15"/>
      <c r="AI3774" s="15"/>
      <c r="AJ3774" s="15"/>
      <c r="AK3774" s="16"/>
    </row>
    <row r="3775" spans="1:37" x14ac:dyDescent="0.25">
      <c r="A3775" s="20"/>
      <c r="B3775" s="21"/>
      <c r="C3775" s="21"/>
      <c r="D3775" s="21"/>
      <c r="E3775" s="21"/>
      <c r="F3775" s="21"/>
      <c r="G3775" s="21"/>
      <c r="H3775" s="21"/>
      <c r="I3775" s="21"/>
      <c r="J3775" s="23">
        <f>ROUND(12.5,2)</f>
        <v>12.5</v>
      </c>
      <c r="K3775" s="23"/>
      <c r="L3775" s="23"/>
      <c r="M3775" s="23"/>
      <c r="N3775" s="23"/>
      <c r="O3775" s="23"/>
      <c r="P3775" s="23"/>
      <c r="Q3775" s="21"/>
      <c r="R3775" s="21"/>
      <c r="S3775" s="21"/>
      <c r="T3775" s="21"/>
      <c r="U3775" s="21"/>
      <c r="V3775" s="21"/>
      <c r="W3775" s="21"/>
      <c r="X3775" s="21"/>
      <c r="Y3775" s="21"/>
      <c r="Z3775" s="21"/>
      <c r="AA3775" s="21"/>
      <c r="AB3775" s="21"/>
      <c r="AC3775" s="21"/>
      <c r="AD3775" s="21"/>
      <c r="AE3775" s="21"/>
      <c r="AF3775" s="21"/>
      <c r="AG3775" s="21"/>
      <c r="AH3775" s="21"/>
      <c r="AI3775" s="21"/>
      <c r="AJ3775" s="21"/>
      <c r="AK3775" s="22"/>
    </row>
    <row r="3776" spans="1:37" x14ac:dyDescent="0.25">
      <c r="A3776" s="11"/>
      <c r="B3776" s="12"/>
      <c r="C3776" s="12"/>
      <c r="D3776" s="12"/>
      <c r="E3776" s="12"/>
      <c r="F3776" s="12"/>
      <c r="G3776" s="12"/>
      <c r="H3776" s="12"/>
      <c r="I3776" s="12"/>
      <c r="J3776" s="12"/>
      <c r="K3776" s="12"/>
      <c r="L3776" s="12"/>
      <c r="M3776" s="12"/>
      <c r="N3776" s="12"/>
      <c r="O3776" s="12"/>
      <c r="P3776" s="12"/>
      <c r="Q3776" s="14" t="s">
        <v>82</v>
      </c>
      <c r="R3776" s="14"/>
      <c r="S3776" s="14"/>
      <c r="T3776" s="14"/>
      <c r="U3776" s="14"/>
      <c r="V3776" s="14"/>
      <c r="W3776" s="14"/>
      <c r="X3776" s="14"/>
      <c r="Y3776" s="12"/>
      <c r="Z3776" s="12"/>
      <c r="AA3776" s="12"/>
      <c r="AB3776" s="12"/>
      <c r="AC3776" s="12"/>
      <c r="AD3776" s="12"/>
      <c r="AE3776" s="12"/>
      <c r="AF3776" s="12"/>
      <c r="AG3776" s="12"/>
      <c r="AH3776" s="12"/>
      <c r="AI3776" s="12"/>
      <c r="AJ3776" s="12"/>
      <c r="AK3776" s="24"/>
    </row>
    <row r="3777" spans="1:37" x14ac:dyDescent="0.25">
      <c r="A3777" s="2"/>
      <c r="B3777" s="3"/>
      <c r="C3777" s="3"/>
      <c r="D3777" s="3"/>
      <c r="E3777" s="3"/>
      <c r="F3777" s="3"/>
      <c r="G3777" s="3"/>
      <c r="H3777" s="3"/>
      <c r="I3777" s="4"/>
      <c r="J3777" s="5"/>
      <c r="K3777" s="6"/>
      <c r="L3777" s="6"/>
      <c r="M3777" s="6"/>
      <c r="N3777" s="6"/>
      <c r="O3777" s="6"/>
      <c r="P3777" s="7"/>
      <c r="Q3777" s="2"/>
      <c r="R3777" s="3"/>
      <c r="S3777" s="3"/>
      <c r="T3777" s="3"/>
      <c r="U3777" s="3"/>
      <c r="V3777" s="3"/>
      <c r="W3777" s="3"/>
      <c r="X3777" s="4"/>
      <c r="Y3777" s="8">
        <f>ROUND(459.375,2)</f>
        <v>459.38</v>
      </c>
      <c r="Z3777" s="9"/>
      <c r="AA3777" s="9"/>
      <c r="AB3777" s="9"/>
      <c r="AC3777" s="9"/>
      <c r="AD3777" s="10"/>
      <c r="AE3777" s="8">
        <f>ROUND(0,2)</f>
        <v>0</v>
      </c>
      <c r="AF3777" s="9"/>
      <c r="AG3777" s="9"/>
      <c r="AH3777" s="9"/>
      <c r="AI3777" s="9"/>
      <c r="AJ3777" s="9"/>
      <c r="AK3777" s="10"/>
    </row>
    <row r="3778" spans="1:37" x14ac:dyDescent="0.25">
      <c r="A3778" s="11"/>
      <c r="B3778" s="12"/>
      <c r="C3778" s="12"/>
      <c r="D3778" s="12"/>
      <c r="E3778" s="12"/>
      <c r="F3778" s="12"/>
      <c r="G3778" s="12"/>
      <c r="H3778" s="12"/>
      <c r="I3778" s="12"/>
      <c r="J3778" s="13"/>
      <c r="K3778" s="13"/>
      <c r="L3778" s="13"/>
      <c r="M3778" s="13"/>
      <c r="N3778" s="13"/>
      <c r="O3778" s="13"/>
      <c r="P3778" s="13"/>
      <c r="Q3778" s="14"/>
      <c r="R3778" s="14"/>
      <c r="S3778" s="14"/>
      <c r="T3778" s="14"/>
      <c r="U3778" s="14"/>
      <c r="V3778" s="14"/>
      <c r="W3778" s="14"/>
      <c r="X3778" s="14"/>
      <c r="Y3778" s="15">
        <f>ROUND(459.375,2)</f>
        <v>459.38</v>
      </c>
      <c r="Z3778" s="15"/>
      <c r="AA3778" s="15"/>
      <c r="AB3778" s="15"/>
      <c r="AC3778" s="15"/>
      <c r="AD3778" s="15"/>
      <c r="AE3778" s="15">
        <f>ROUND(0,2)</f>
        <v>0</v>
      </c>
      <c r="AF3778" s="15"/>
      <c r="AG3778" s="15"/>
      <c r="AH3778" s="15"/>
      <c r="AI3778" s="15"/>
      <c r="AJ3778" s="15"/>
      <c r="AK3778" s="16"/>
    </row>
    <row r="3779" spans="1:37" x14ac:dyDescent="0.25">
      <c r="A3779" s="20"/>
      <c r="B3779" s="21"/>
      <c r="C3779" s="21"/>
      <c r="D3779" s="21"/>
      <c r="E3779" s="21"/>
      <c r="F3779" s="21"/>
      <c r="G3779" s="21"/>
      <c r="H3779" s="21"/>
      <c r="I3779" s="21"/>
      <c r="J3779" s="23">
        <f>ROUND(13.25,2)</f>
        <v>13.25</v>
      </c>
      <c r="K3779" s="23"/>
      <c r="L3779" s="23"/>
      <c r="M3779" s="23"/>
      <c r="N3779" s="23"/>
      <c r="O3779" s="23"/>
      <c r="P3779" s="23"/>
      <c r="Q3779" s="21"/>
      <c r="R3779" s="21"/>
      <c r="S3779" s="21"/>
      <c r="T3779" s="21"/>
      <c r="U3779" s="21"/>
      <c r="V3779" s="21"/>
      <c r="W3779" s="21"/>
      <c r="X3779" s="21"/>
      <c r="Y3779" s="21"/>
      <c r="Z3779" s="21"/>
      <c r="AA3779" s="21"/>
      <c r="AB3779" s="21"/>
      <c r="AC3779" s="21"/>
      <c r="AD3779" s="21"/>
      <c r="AE3779" s="21"/>
      <c r="AF3779" s="21"/>
      <c r="AG3779" s="21"/>
      <c r="AH3779" s="21"/>
      <c r="AI3779" s="21"/>
      <c r="AJ3779" s="21"/>
      <c r="AK3779" s="22"/>
    </row>
    <row r="3780" spans="1:37" x14ac:dyDescent="0.25">
      <c r="A3780" s="11"/>
      <c r="B3780" s="12"/>
      <c r="C3780" s="12"/>
      <c r="D3780" s="12"/>
      <c r="E3780" s="12"/>
      <c r="F3780" s="12"/>
      <c r="G3780" s="12"/>
      <c r="H3780" s="12"/>
      <c r="I3780" s="12"/>
      <c r="J3780" s="12"/>
      <c r="K3780" s="12"/>
      <c r="L3780" s="12"/>
      <c r="M3780" s="12"/>
      <c r="N3780" s="12"/>
      <c r="O3780" s="12"/>
      <c r="P3780" s="12"/>
      <c r="Q3780" s="14" t="s">
        <v>81</v>
      </c>
      <c r="R3780" s="14"/>
      <c r="S3780" s="14"/>
      <c r="T3780" s="14"/>
      <c r="U3780" s="14"/>
      <c r="V3780" s="14"/>
      <c r="W3780" s="14"/>
      <c r="X3780" s="14"/>
      <c r="Y3780" s="12"/>
      <c r="Z3780" s="12"/>
      <c r="AA3780" s="12"/>
      <c r="AB3780" s="12"/>
      <c r="AC3780" s="12"/>
      <c r="AD3780" s="12"/>
      <c r="AE3780" s="12"/>
      <c r="AF3780" s="12"/>
      <c r="AG3780" s="12"/>
      <c r="AH3780" s="12"/>
      <c r="AI3780" s="12"/>
      <c r="AJ3780" s="12"/>
      <c r="AK3780" s="24"/>
    </row>
    <row r="3781" spans="1:37" x14ac:dyDescent="0.25">
      <c r="A3781" s="2"/>
      <c r="B3781" s="3"/>
      <c r="C3781" s="3"/>
      <c r="D3781" s="3"/>
      <c r="E3781" s="3"/>
      <c r="F3781" s="3"/>
      <c r="G3781" s="3"/>
      <c r="H3781" s="3"/>
      <c r="I3781" s="4"/>
      <c r="J3781" s="5"/>
      <c r="K3781" s="6"/>
      <c r="L3781" s="6"/>
      <c r="M3781" s="6"/>
      <c r="N3781" s="6"/>
      <c r="O3781" s="6"/>
      <c r="P3781" s="7"/>
      <c r="Q3781" s="2"/>
      <c r="R3781" s="3"/>
      <c r="S3781" s="3"/>
      <c r="T3781" s="3"/>
      <c r="U3781" s="3"/>
      <c r="V3781" s="3"/>
      <c r="W3781" s="3"/>
      <c r="X3781" s="4"/>
      <c r="Y3781" s="8">
        <f>ROUND(486.9375,2)</f>
        <v>486.94</v>
      </c>
      <c r="Z3781" s="9"/>
      <c r="AA3781" s="9"/>
      <c r="AB3781" s="9"/>
      <c r="AC3781" s="9"/>
      <c r="AD3781" s="10"/>
      <c r="AE3781" s="8">
        <f>ROUND(0,2)</f>
        <v>0</v>
      </c>
      <c r="AF3781" s="9"/>
      <c r="AG3781" s="9"/>
      <c r="AH3781" s="9"/>
      <c r="AI3781" s="9"/>
      <c r="AJ3781" s="9"/>
      <c r="AK3781" s="10"/>
    </row>
    <row r="3782" spans="1:37" x14ac:dyDescent="0.25">
      <c r="A3782" s="11"/>
      <c r="B3782" s="12"/>
      <c r="C3782" s="12"/>
      <c r="D3782" s="12"/>
      <c r="E3782" s="12"/>
      <c r="F3782" s="12"/>
      <c r="G3782" s="12"/>
      <c r="H3782" s="12"/>
      <c r="I3782" s="12"/>
      <c r="J3782" s="13"/>
      <c r="K3782" s="13"/>
      <c r="L3782" s="13"/>
      <c r="M3782" s="13"/>
      <c r="N3782" s="13"/>
      <c r="O3782" s="13"/>
      <c r="P3782" s="13"/>
      <c r="Q3782" s="14"/>
      <c r="R3782" s="14"/>
      <c r="S3782" s="14"/>
      <c r="T3782" s="14"/>
      <c r="U3782" s="14"/>
      <c r="V3782" s="14"/>
      <c r="W3782" s="14"/>
      <c r="X3782" s="14"/>
      <c r="Y3782" s="15">
        <f>ROUND(486.9375,2)</f>
        <v>486.94</v>
      </c>
      <c r="Z3782" s="15"/>
      <c r="AA3782" s="15"/>
      <c r="AB3782" s="15"/>
      <c r="AC3782" s="15"/>
      <c r="AD3782" s="15"/>
      <c r="AE3782" s="15">
        <f>ROUND(0,2)</f>
        <v>0</v>
      </c>
      <c r="AF3782" s="15"/>
      <c r="AG3782" s="15"/>
      <c r="AH3782" s="15"/>
      <c r="AI3782" s="15"/>
      <c r="AJ3782" s="15"/>
      <c r="AK3782" s="16"/>
    </row>
    <row r="3783" spans="1:37" x14ac:dyDescent="0.25">
      <c r="A3783" s="11"/>
      <c r="B3783" s="12"/>
      <c r="C3783" s="12"/>
      <c r="D3783" s="12"/>
      <c r="E3783" s="12"/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4" t="s">
        <v>97</v>
      </c>
      <c r="R3783" s="14"/>
      <c r="S3783" s="14"/>
      <c r="T3783" s="14"/>
      <c r="U3783" s="14"/>
      <c r="V3783" s="14"/>
      <c r="W3783" s="14"/>
      <c r="X3783" s="14"/>
      <c r="Y3783" s="12"/>
      <c r="Z3783" s="12"/>
      <c r="AA3783" s="12"/>
      <c r="AB3783" s="12"/>
      <c r="AC3783" s="12"/>
      <c r="AD3783" s="12"/>
      <c r="AE3783" s="12"/>
      <c r="AF3783" s="12"/>
      <c r="AG3783" s="12"/>
      <c r="AH3783" s="12"/>
      <c r="AI3783" s="12"/>
      <c r="AJ3783" s="12"/>
      <c r="AK3783" s="24"/>
    </row>
    <row r="3784" spans="1:37" x14ac:dyDescent="0.25">
      <c r="A3784" s="2"/>
      <c r="B3784" s="3"/>
      <c r="C3784" s="3"/>
      <c r="D3784" s="3"/>
      <c r="E3784" s="3"/>
      <c r="F3784" s="3"/>
      <c r="G3784" s="3"/>
      <c r="H3784" s="3"/>
      <c r="I3784" s="4"/>
      <c r="J3784" s="5"/>
      <c r="K3784" s="6"/>
      <c r="L3784" s="6"/>
      <c r="M3784" s="6"/>
      <c r="N3784" s="6"/>
      <c r="O3784" s="6"/>
      <c r="P3784" s="7"/>
      <c r="Q3784" s="2"/>
      <c r="R3784" s="3"/>
      <c r="S3784" s="3"/>
      <c r="T3784" s="3"/>
      <c r="U3784" s="3"/>
      <c r="V3784" s="3"/>
      <c r="W3784" s="3"/>
      <c r="X3784" s="4"/>
      <c r="Y3784" s="8">
        <f>ROUND(486.9375,2)</f>
        <v>486.94</v>
      </c>
      <c r="Z3784" s="9"/>
      <c r="AA3784" s="9"/>
      <c r="AB3784" s="9"/>
      <c r="AC3784" s="9"/>
      <c r="AD3784" s="10"/>
      <c r="AE3784" s="8">
        <f>ROUND(0,2)</f>
        <v>0</v>
      </c>
      <c r="AF3784" s="9"/>
      <c r="AG3784" s="9"/>
      <c r="AH3784" s="9"/>
      <c r="AI3784" s="9"/>
      <c r="AJ3784" s="9"/>
      <c r="AK3784" s="10"/>
    </row>
    <row r="3785" spans="1:37" x14ac:dyDescent="0.25">
      <c r="A3785" s="11"/>
      <c r="B3785" s="12"/>
      <c r="C3785" s="12"/>
      <c r="D3785" s="12"/>
      <c r="E3785" s="12"/>
      <c r="F3785" s="12"/>
      <c r="G3785" s="12"/>
      <c r="H3785" s="12"/>
      <c r="I3785" s="12"/>
      <c r="J3785" s="13"/>
      <c r="K3785" s="13"/>
      <c r="L3785" s="13"/>
      <c r="M3785" s="13"/>
      <c r="N3785" s="13"/>
      <c r="O3785" s="13"/>
      <c r="P3785" s="13"/>
      <c r="Q3785" s="14"/>
      <c r="R3785" s="14"/>
      <c r="S3785" s="14"/>
      <c r="T3785" s="14"/>
      <c r="U3785" s="14"/>
      <c r="V3785" s="14"/>
      <c r="W3785" s="14"/>
      <c r="X3785" s="14"/>
      <c r="Y3785" s="15">
        <f>ROUND(486.9375,2)</f>
        <v>486.94</v>
      </c>
      <c r="Z3785" s="15"/>
      <c r="AA3785" s="15"/>
      <c r="AB3785" s="15"/>
      <c r="AC3785" s="15"/>
      <c r="AD3785" s="15"/>
      <c r="AE3785" s="15">
        <f>ROUND(0,2)</f>
        <v>0</v>
      </c>
      <c r="AF3785" s="15"/>
      <c r="AG3785" s="15"/>
      <c r="AH3785" s="15"/>
      <c r="AI3785" s="15"/>
      <c r="AJ3785" s="15"/>
      <c r="AK3785" s="16"/>
    </row>
    <row r="3786" spans="1:37" x14ac:dyDescent="0.25">
      <c r="A3786" s="20"/>
      <c r="B3786" s="21"/>
      <c r="C3786" s="21"/>
      <c r="D3786" s="21"/>
      <c r="E3786" s="21"/>
      <c r="F3786" s="21"/>
      <c r="G3786" s="21"/>
      <c r="H3786" s="21"/>
      <c r="I3786" s="21"/>
      <c r="J3786" s="23">
        <f>ROUND(16,2)</f>
        <v>16</v>
      </c>
      <c r="K3786" s="23"/>
      <c r="L3786" s="23"/>
      <c r="M3786" s="23"/>
      <c r="N3786" s="23"/>
      <c r="O3786" s="23"/>
      <c r="P3786" s="23"/>
      <c r="Q3786" s="21"/>
      <c r="R3786" s="21"/>
      <c r="S3786" s="21"/>
      <c r="T3786" s="21"/>
      <c r="U3786" s="21"/>
      <c r="V3786" s="21"/>
      <c r="W3786" s="21"/>
      <c r="X3786" s="21"/>
      <c r="Y3786" s="21"/>
      <c r="Z3786" s="21"/>
      <c r="AA3786" s="21"/>
      <c r="AB3786" s="21"/>
      <c r="AC3786" s="21"/>
      <c r="AD3786" s="21"/>
      <c r="AE3786" s="21"/>
      <c r="AF3786" s="21"/>
      <c r="AG3786" s="21"/>
      <c r="AH3786" s="21"/>
      <c r="AI3786" s="21"/>
      <c r="AJ3786" s="21"/>
      <c r="AK3786" s="22"/>
    </row>
    <row r="3787" spans="1:37" x14ac:dyDescent="0.25">
      <c r="A3787" s="11"/>
      <c r="B3787" s="12"/>
      <c r="C3787" s="12"/>
      <c r="D3787" s="12"/>
      <c r="E3787" s="12"/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  <c r="P3787" s="12"/>
      <c r="Q3787" s="14" t="s">
        <v>40</v>
      </c>
      <c r="R3787" s="14"/>
      <c r="S3787" s="14"/>
      <c r="T3787" s="14"/>
      <c r="U3787" s="14"/>
      <c r="V3787" s="14"/>
      <c r="W3787" s="14"/>
      <c r="X3787" s="14"/>
      <c r="Y3787" s="12"/>
      <c r="Z3787" s="12"/>
      <c r="AA3787" s="12"/>
      <c r="AB3787" s="12"/>
      <c r="AC3787" s="12"/>
      <c r="AD3787" s="12"/>
      <c r="AE3787" s="12"/>
      <c r="AF3787" s="12"/>
      <c r="AG3787" s="12"/>
      <c r="AH3787" s="12"/>
      <c r="AI3787" s="12"/>
      <c r="AJ3787" s="12"/>
      <c r="AK3787" s="24"/>
    </row>
    <row r="3788" spans="1:37" x14ac:dyDescent="0.25">
      <c r="A3788" s="2"/>
      <c r="B3788" s="3"/>
      <c r="C3788" s="3"/>
      <c r="D3788" s="3"/>
      <c r="E3788" s="3"/>
      <c r="F3788" s="3"/>
      <c r="G3788" s="3"/>
      <c r="H3788" s="3"/>
      <c r="I3788" s="4"/>
      <c r="J3788" s="5"/>
      <c r="K3788" s="6"/>
      <c r="L3788" s="6"/>
      <c r="M3788" s="6"/>
      <c r="N3788" s="6"/>
      <c r="O3788" s="6"/>
      <c r="P3788" s="7"/>
      <c r="Q3788" s="2"/>
      <c r="R3788" s="3"/>
      <c r="S3788" s="3"/>
      <c r="T3788" s="3"/>
      <c r="U3788" s="3"/>
      <c r="V3788" s="3"/>
      <c r="W3788" s="3"/>
      <c r="X3788" s="4"/>
      <c r="Y3788" s="8">
        <f>ROUND(588,2)</f>
        <v>588</v>
      </c>
      <c r="Z3788" s="9"/>
      <c r="AA3788" s="9"/>
      <c r="AB3788" s="9"/>
      <c r="AC3788" s="9"/>
      <c r="AD3788" s="10"/>
      <c r="AE3788" s="8">
        <f>ROUND(0,2)</f>
        <v>0</v>
      </c>
      <c r="AF3788" s="9"/>
      <c r="AG3788" s="9"/>
      <c r="AH3788" s="9"/>
      <c r="AI3788" s="9"/>
      <c r="AJ3788" s="9"/>
      <c r="AK3788" s="10"/>
    </row>
    <row r="3789" spans="1:37" x14ac:dyDescent="0.25">
      <c r="A3789" s="11"/>
      <c r="B3789" s="12"/>
      <c r="C3789" s="12"/>
      <c r="D3789" s="12"/>
      <c r="E3789" s="12"/>
      <c r="F3789" s="12"/>
      <c r="G3789" s="12"/>
      <c r="H3789" s="12"/>
      <c r="I3789" s="12"/>
      <c r="J3789" s="13"/>
      <c r="K3789" s="13"/>
      <c r="L3789" s="13"/>
      <c r="M3789" s="13"/>
      <c r="N3789" s="13"/>
      <c r="O3789" s="13"/>
      <c r="P3789" s="13"/>
      <c r="Q3789" s="14"/>
      <c r="R3789" s="14"/>
      <c r="S3789" s="14"/>
      <c r="T3789" s="14"/>
      <c r="U3789" s="14"/>
      <c r="V3789" s="14"/>
      <c r="W3789" s="14"/>
      <c r="X3789" s="14"/>
      <c r="Y3789" s="15">
        <f>ROUND(588,2)</f>
        <v>588</v>
      </c>
      <c r="Z3789" s="15"/>
      <c r="AA3789" s="15"/>
      <c r="AB3789" s="15"/>
      <c r="AC3789" s="15"/>
      <c r="AD3789" s="15"/>
      <c r="AE3789" s="15">
        <f>ROUND(0,2)</f>
        <v>0</v>
      </c>
      <c r="AF3789" s="15"/>
      <c r="AG3789" s="15"/>
      <c r="AH3789" s="15"/>
      <c r="AI3789" s="15"/>
      <c r="AJ3789" s="15"/>
      <c r="AK3789" s="16"/>
    </row>
    <row r="3790" spans="1:37" x14ac:dyDescent="0.25">
      <c r="A3790" s="20"/>
      <c r="B3790" s="21"/>
      <c r="C3790" s="21"/>
      <c r="D3790" s="21"/>
      <c r="E3790" s="21"/>
      <c r="F3790" s="21"/>
      <c r="G3790" s="21"/>
      <c r="H3790" s="21"/>
      <c r="I3790" s="21"/>
      <c r="J3790" s="23">
        <f>ROUND(16.25,2)</f>
        <v>16.25</v>
      </c>
      <c r="K3790" s="23"/>
      <c r="L3790" s="23"/>
      <c r="M3790" s="23"/>
      <c r="N3790" s="23"/>
      <c r="O3790" s="23"/>
      <c r="P3790" s="23"/>
      <c r="Q3790" s="21"/>
      <c r="R3790" s="21"/>
      <c r="S3790" s="21"/>
      <c r="T3790" s="21"/>
      <c r="U3790" s="21"/>
      <c r="V3790" s="21"/>
      <c r="W3790" s="21"/>
      <c r="X3790" s="21"/>
      <c r="Y3790" s="21"/>
      <c r="Z3790" s="21"/>
      <c r="AA3790" s="21"/>
      <c r="AB3790" s="21"/>
      <c r="AC3790" s="21"/>
      <c r="AD3790" s="21"/>
      <c r="AE3790" s="21"/>
      <c r="AF3790" s="21"/>
      <c r="AG3790" s="21"/>
      <c r="AH3790" s="21"/>
      <c r="AI3790" s="21"/>
      <c r="AJ3790" s="21"/>
      <c r="AK3790" s="22"/>
    </row>
    <row r="3791" spans="1:37" x14ac:dyDescent="0.25">
      <c r="A3791" s="11"/>
      <c r="B3791" s="12"/>
      <c r="C3791" s="12"/>
      <c r="D3791" s="12"/>
      <c r="E3791" s="12"/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  <c r="P3791" s="12"/>
      <c r="Q3791" s="14" t="s">
        <v>96</v>
      </c>
      <c r="R3791" s="14"/>
      <c r="S3791" s="14"/>
      <c r="T3791" s="14"/>
      <c r="U3791" s="14"/>
      <c r="V3791" s="14"/>
      <c r="W3791" s="14"/>
      <c r="X3791" s="14"/>
      <c r="Y3791" s="12"/>
      <c r="Z3791" s="12"/>
      <c r="AA3791" s="12"/>
      <c r="AB3791" s="12"/>
      <c r="AC3791" s="12"/>
      <c r="AD3791" s="12"/>
      <c r="AE3791" s="12"/>
      <c r="AF3791" s="12"/>
      <c r="AG3791" s="12"/>
      <c r="AH3791" s="12"/>
      <c r="AI3791" s="12"/>
      <c r="AJ3791" s="12"/>
      <c r="AK3791" s="24"/>
    </row>
    <row r="3792" spans="1:37" x14ac:dyDescent="0.25">
      <c r="A3792" s="2"/>
      <c r="B3792" s="3"/>
      <c r="C3792" s="3"/>
      <c r="D3792" s="3"/>
      <c r="E3792" s="3"/>
      <c r="F3792" s="3"/>
      <c r="G3792" s="3"/>
      <c r="H3792" s="3"/>
      <c r="I3792" s="4"/>
      <c r="J3792" s="5"/>
      <c r="K3792" s="6"/>
      <c r="L3792" s="6"/>
      <c r="M3792" s="6"/>
      <c r="N3792" s="6"/>
      <c r="O3792" s="6"/>
      <c r="P3792" s="7"/>
      <c r="Q3792" s="2"/>
      <c r="R3792" s="3"/>
      <c r="S3792" s="3"/>
      <c r="T3792" s="3"/>
      <c r="U3792" s="3"/>
      <c r="V3792" s="3"/>
      <c r="W3792" s="3"/>
      <c r="X3792" s="4"/>
      <c r="Y3792" s="8">
        <f>ROUND(579.88125,2)</f>
        <v>579.88</v>
      </c>
      <c r="Z3792" s="9"/>
      <c r="AA3792" s="9"/>
      <c r="AB3792" s="9"/>
      <c r="AC3792" s="9"/>
      <c r="AD3792" s="10"/>
      <c r="AE3792" s="8">
        <f>ROUND(0,2)</f>
        <v>0</v>
      </c>
      <c r="AF3792" s="9"/>
      <c r="AG3792" s="9"/>
      <c r="AH3792" s="9"/>
      <c r="AI3792" s="9"/>
      <c r="AJ3792" s="9"/>
      <c r="AK3792" s="10"/>
    </row>
    <row r="3793" spans="1:37" x14ac:dyDescent="0.25">
      <c r="A3793" s="11"/>
      <c r="B3793" s="12"/>
      <c r="C3793" s="12"/>
      <c r="D3793" s="12"/>
      <c r="E3793" s="12"/>
      <c r="F3793" s="12"/>
      <c r="G3793" s="12"/>
      <c r="H3793" s="12"/>
      <c r="I3793" s="12"/>
      <c r="J3793" s="13"/>
      <c r="K3793" s="13"/>
      <c r="L3793" s="13"/>
      <c r="M3793" s="13"/>
      <c r="N3793" s="13"/>
      <c r="O3793" s="13"/>
      <c r="P3793" s="13"/>
      <c r="Q3793" s="14"/>
      <c r="R3793" s="14"/>
      <c r="S3793" s="14"/>
      <c r="T3793" s="14"/>
      <c r="U3793" s="14"/>
      <c r="V3793" s="14"/>
      <c r="W3793" s="14"/>
      <c r="X3793" s="14"/>
      <c r="Y3793" s="15">
        <f>ROUND(579.88125,2)</f>
        <v>579.88</v>
      </c>
      <c r="Z3793" s="15"/>
      <c r="AA3793" s="15"/>
      <c r="AB3793" s="15"/>
      <c r="AC3793" s="15"/>
      <c r="AD3793" s="15"/>
      <c r="AE3793" s="15">
        <f>ROUND(0,2)</f>
        <v>0</v>
      </c>
      <c r="AF3793" s="15"/>
      <c r="AG3793" s="15"/>
      <c r="AH3793" s="15"/>
      <c r="AI3793" s="15"/>
      <c r="AJ3793" s="15"/>
      <c r="AK3793" s="16"/>
    </row>
    <row r="3794" spans="1:37" x14ac:dyDescent="0.25">
      <c r="A3794" s="20"/>
      <c r="B3794" s="21"/>
      <c r="C3794" s="21"/>
      <c r="D3794" s="21"/>
      <c r="E3794" s="21"/>
      <c r="F3794" s="21"/>
      <c r="G3794" s="21"/>
      <c r="H3794" s="21"/>
      <c r="I3794" s="21"/>
      <c r="J3794" s="23">
        <f>ROUND(16.5,2)</f>
        <v>16.5</v>
      </c>
      <c r="K3794" s="23"/>
      <c r="L3794" s="23"/>
      <c r="M3794" s="23"/>
      <c r="N3794" s="23"/>
      <c r="O3794" s="23"/>
      <c r="P3794" s="23"/>
      <c r="Q3794" s="21"/>
      <c r="R3794" s="21"/>
      <c r="S3794" s="21"/>
      <c r="T3794" s="21"/>
      <c r="U3794" s="21"/>
      <c r="V3794" s="21"/>
      <c r="W3794" s="21"/>
      <c r="X3794" s="21"/>
      <c r="Y3794" s="21"/>
      <c r="Z3794" s="21"/>
      <c r="AA3794" s="21"/>
      <c r="AB3794" s="21"/>
      <c r="AC3794" s="21"/>
      <c r="AD3794" s="21"/>
      <c r="AE3794" s="21"/>
      <c r="AF3794" s="21"/>
      <c r="AG3794" s="21"/>
      <c r="AH3794" s="21"/>
      <c r="AI3794" s="21"/>
      <c r="AJ3794" s="21"/>
      <c r="AK3794" s="22"/>
    </row>
    <row r="3795" spans="1:37" x14ac:dyDescent="0.25">
      <c r="A3795" s="11"/>
      <c r="B3795" s="12"/>
      <c r="C3795" s="12"/>
      <c r="D3795" s="12"/>
      <c r="E3795" s="12"/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  <c r="Q3795" s="14" t="s">
        <v>47</v>
      </c>
      <c r="R3795" s="14"/>
      <c r="S3795" s="14"/>
      <c r="T3795" s="14"/>
      <c r="U3795" s="14"/>
      <c r="V3795" s="14"/>
      <c r="W3795" s="14"/>
      <c r="X3795" s="14"/>
      <c r="Y3795" s="12"/>
      <c r="Z3795" s="12"/>
      <c r="AA3795" s="12"/>
      <c r="AB3795" s="12"/>
      <c r="AC3795" s="12"/>
      <c r="AD3795" s="12"/>
      <c r="AE3795" s="12"/>
      <c r="AF3795" s="12"/>
      <c r="AG3795" s="12"/>
      <c r="AH3795" s="12"/>
      <c r="AI3795" s="12"/>
      <c r="AJ3795" s="12"/>
      <c r="AK3795" s="24"/>
    </row>
    <row r="3796" spans="1:37" x14ac:dyDescent="0.25">
      <c r="A3796" s="2"/>
      <c r="B3796" s="3"/>
      <c r="C3796" s="3"/>
      <c r="D3796" s="3"/>
      <c r="E3796" s="3"/>
      <c r="F3796" s="3"/>
      <c r="G3796" s="3"/>
      <c r="H3796" s="3"/>
      <c r="I3796" s="4"/>
      <c r="J3796" s="5"/>
      <c r="K3796" s="6"/>
      <c r="L3796" s="6"/>
      <c r="M3796" s="6"/>
      <c r="N3796" s="6"/>
      <c r="O3796" s="6"/>
      <c r="P3796" s="7"/>
      <c r="Q3796" s="2"/>
      <c r="R3796" s="3"/>
      <c r="S3796" s="3"/>
      <c r="T3796" s="3"/>
      <c r="U3796" s="3"/>
      <c r="V3796" s="3"/>
      <c r="W3796" s="3"/>
      <c r="X3796" s="4"/>
      <c r="Y3796" s="8">
        <f>ROUND(588.8025,2)</f>
        <v>588.79999999999995</v>
      </c>
      <c r="Z3796" s="9"/>
      <c r="AA3796" s="9"/>
      <c r="AB3796" s="9"/>
      <c r="AC3796" s="9"/>
      <c r="AD3796" s="10"/>
      <c r="AE3796" s="8">
        <f>ROUND(0,2)</f>
        <v>0</v>
      </c>
      <c r="AF3796" s="9"/>
      <c r="AG3796" s="9"/>
      <c r="AH3796" s="9"/>
      <c r="AI3796" s="9"/>
      <c r="AJ3796" s="9"/>
      <c r="AK3796" s="10"/>
    </row>
    <row r="3797" spans="1:37" x14ac:dyDescent="0.25">
      <c r="A3797" s="11"/>
      <c r="B3797" s="12"/>
      <c r="C3797" s="12"/>
      <c r="D3797" s="12"/>
      <c r="E3797" s="12"/>
      <c r="F3797" s="12"/>
      <c r="G3797" s="12"/>
      <c r="H3797" s="12"/>
      <c r="I3797" s="12"/>
      <c r="J3797" s="13"/>
      <c r="K3797" s="13"/>
      <c r="L3797" s="13"/>
      <c r="M3797" s="13"/>
      <c r="N3797" s="13"/>
      <c r="O3797" s="13"/>
      <c r="P3797" s="13"/>
      <c r="Q3797" s="14"/>
      <c r="R3797" s="14"/>
      <c r="S3797" s="14"/>
      <c r="T3797" s="14"/>
      <c r="U3797" s="14"/>
      <c r="V3797" s="14"/>
      <c r="W3797" s="14"/>
      <c r="X3797" s="14"/>
      <c r="Y3797" s="15">
        <f>ROUND(588.8025,2)</f>
        <v>588.79999999999995</v>
      </c>
      <c r="Z3797" s="15"/>
      <c r="AA3797" s="15"/>
      <c r="AB3797" s="15"/>
      <c r="AC3797" s="15"/>
      <c r="AD3797" s="15"/>
      <c r="AE3797" s="15">
        <f>ROUND(0,2)</f>
        <v>0</v>
      </c>
      <c r="AF3797" s="15"/>
      <c r="AG3797" s="15"/>
      <c r="AH3797" s="15"/>
      <c r="AI3797" s="15"/>
      <c r="AJ3797" s="15"/>
      <c r="AK3797" s="16"/>
    </row>
    <row r="3798" spans="1:37" x14ac:dyDescent="0.25">
      <c r="A3798" s="20" t="s">
        <v>104</v>
      </c>
      <c r="B3798" s="21"/>
      <c r="C3798" s="21"/>
      <c r="D3798" s="21"/>
      <c r="E3798" s="21"/>
      <c r="F3798" s="21"/>
      <c r="G3798" s="21"/>
      <c r="H3798" s="21"/>
      <c r="I3798" s="21"/>
      <c r="J3798" s="21"/>
      <c r="K3798" s="21"/>
      <c r="L3798" s="21"/>
      <c r="M3798" s="21"/>
      <c r="N3798" s="21"/>
      <c r="O3798" s="21"/>
      <c r="P3798" s="21"/>
      <c r="Q3798" s="21"/>
      <c r="R3798" s="21"/>
      <c r="S3798" s="21"/>
      <c r="T3798" s="21"/>
      <c r="U3798" s="21"/>
      <c r="V3798" s="21"/>
      <c r="W3798" s="21"/>
      <c r="X3798" s="21"/>
      <c r="Y3798" s="21"/>
      <c r="Z3798" s="21"/>
      <c r="AA3798" s="21"/>
      <c r="AB3798" s="21"/>
      <c r="AC3798" s="21"/>
      <c r="AD3798" s="21"/>
      <c r="AE3798" s="21"/>
      <c r="AF3798" s="21"/>
      <c r="AG3798" s="21"/>
      <c r="AH3798" s="21"/>
      <c r="AI3798" s="21"/>
      <c r="AJ3798" s="21"/>
      <c r="AK3798" s="22"/>
    </row>
    <row r="3799" spans="1:37" x14ac:dyDescent="0.25">
      <c r="A3799" s="20"/>
      <c r="B3799" s="21"/>
      <c r="C3799" s="21"/>
      <c r="D3799" s="21"/>
      <c r="E3799" s="21"/>
      <c r="F3799" s="21"/>
      <c r="G3799" s="21"/>
      <c r="H3799" s="21"/>
      <c r="I3799" s="21"/>
      <c r="J3799" s="23">
        <f>ROUND(38,2)</f>
        <v>38</v>
      </c>
      <c r="K3799" s="23"/>
      <c r="L3799" s="23"/>
      <c r="M3799" s="23"/>
      <c r="N3799" s="23"/>
      <c r="O3799" s="23"/>
      <c r="P3799" s="23"/>
      <c r="Q3799" s="21"/>
      <c r="R3799" s="21"/>
      <c r="S3799" s="21"/>
      <c r="T3799" s="21"/>
      <c r="U3799" s="21"/>
      <c r="V3799" s="21"/>
      <c r="W3799" s="21"/>
      <c r="X3799" s="21"/>
      <c r="Y3799" s="21"/>
      <c r="Z3799" s="21"/>
      <c r="AA3799" s="21"/>
      <c r="AB3799" s="21"/>
      <c r="AC3799" s="21"/>
      <c r="AD3799" s="21"/>
      <c r="AE3799" s="21"/>
      <c r="AF3799" s="21"/>
      <c r="AG3799" s="21"/>
      <c r="AH3799" s="21"/>
      <c r="AI3799" s="21"/>
      <c r="AJ3799" s="21"/>
      <c r="AK3799" s="22"/>
    </row>
    <row r="3800" spans="1:37" x14ac:dyDescent="0.25">
      <c r="A3800" s="11"/>
      <c r="B3800" s="12"/>
      <c r="C3800" s="12"/>
      <c r="D3800" s="12"/>
      <c r="E3800" s="12"/>
      <c r="F3800" s="12"/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  <c r="Q3800" s="14" t="s">
        <v>83</v>
      </c>
      <c r="R3800" s="14"/>
      <c r="S3800" s="14"/>
      <c r="T3800" s="14"/>
      <c r="U3800" s="14"/>
      <c r="V3800" s="14"/>
      <c r="W3800" s="14"/>
      <c r="X3800" s="14"/>
      <c r="Y3800" s="12"/>
      <c r="Z3800" s="12"/>
      <c r="AA3800" s="12"/>
      <c r="AB3800" s="12"/>
      <c r="AC3800" s="12"/>
      <c r="AD3800" s="12"/>
      <c r="AE3800" s="12"/>
      <c r="AF3800" s="12"/>
      <c r="AG3800" s="12"/>
      <c r="AH3800" s="12"/>
      <c r="AI3800" s="12"/>
      <c r="AJ3800" s="12"/>
      <c r="AK3800" s="24"/>
    </row>
    <row r="3801" spans="1:37" x14ac:dyDescent="0.25">
      <c r="A3801" s="2"/>
      <c r="B3801" s="3"/>
      <c r="C3801" s="3"/>
      <c r="D3801" s="3"/>
      <c r="E3801" s="3"/>
      <c r="F3801" s="3"/>
      <c r="G3801" s="3"/>
      <c r="H3801" s="3"/>
      <c r="I3801" s="4"/>
      <c r="J3801" s="5"/>
      <c r="K3801" s="6"/>
      <c r="L3801" s="6"/>
      <c r="M3801" s="6"/>
      <c r="N3801" s="6"/>
      <c r="O3801" s="6"/>
      <c r="P3801" s="7"/>
      <c r="Q3801" s="2"/>
      <c r="R3801" s="3"/>
      <c r="S3801" s="3"/>
      <c r="T3801" s="3"/>
      <c r="U3801" s="3"/>
      <c r="V3801" s="3"/>
      <c r="W3801" s="3"/>
      <c r="X3801" s="4"/>
      <c r="Y3801" s="8">
        <f>ROUND(984.96,2)</f>
        <v>984.96</v>
      </c>
      <c r="Z3801" s="9"/>
      <c r="AA3801" s="9"/>
      <c r="AB3801" s="9"/>
      <c r="AC3801" s="9"/>
      <c r="AD3801" s="10"/>
      <c r="AE3801" s="8">
        <f>ROUND(0,2)</f>
        <v>0</v>
      </c>
      <c r="AF3801" s="9"/>
      <c r="AG3801" s="9"/>
      <c r="AH3801" s="9"/>
      <c r="AI3801" s="9"/>
      <c r="AJ3801" s="9"/>
      <c r="AK3801" s="10"/>
    </row>
    <row r="3802" spans="1:37" x14ac:dyDescent="0.25">
      <c r="A3802" s="11"/>
      <c r="B3802" s="12"/>
      <c r="C3802" s="12"/>
      <c r="D3802" s="12"/>
      <c r="E3802" s="12"/>
      <c r="F3802" s="12"/>
      <c r="G3802" s="12"/>
      <c r="H3802" s="12"/>
      <c r="I3802" s="12"/>
      <c r="J3802" s="13"/>
      <c r="K3802" s="13"/>
      <c r="L3802" s="13"/>
      <c r="M3802" s="13"/>
      <c r="N3802" s="13"/>
      <c r="O3802" s="13"/>
      <c r="P3802" s="13"/>
      <c r="Q3802" s="14"/>
      <c r="R3802" s="14"/>
      <c r="S3802" s="14"/>
      <c r="T3802" s="14"/>
      <c r="U3802" s="14"/>
      <c r="V3802" s="14"/>
      <c r="W3802" s="14"/>
      <c r="X3802" s="14"/>
      <c r="Y3802" s="15">
        <f>ROUND(984.96,2)</f>
        <v>984.96</v>
      </c>
      <c r="Z3802" s="15"/>
      <c r="AA3802" s="15"/>
      <c r="AB3802" s="15"/>
      <c r="AC3802" s="15"/>
      <c r="AD3802" s="15"/>
      <c r="AE3802" s="15">
        <f>ROUND(0,2)</f>
        <v>0</v>
      </c>
      <c r="AF3802" s="15"/>
      <c r="AG3802" s="15"/>
      <c r="AH3802" s="15"/>
      <c r="AI3802" s="15"/>
      <c r="AJ3802" s="15"/>
      <c r="AK3802" s="16"/>
    </row>
    <row r="3803" spans="1:37" x14ac:dyDescent="0.25">
      <c r="A3803" s="20"/>
      <c r="B3803" s="21"/>
      <c r="C3803" s="21"/>
      <c r="D3803" s="21"/>
      <c r="E3803" s="21"/>
      <c r="F3803" s="21"/>
      <c r="G3803" s="21"/>
      <c r="H3803" s="21"/>
      <c r="I3803" s="21"/>
      <c r="J3803" s="23">
        <f>ROUND(38.25,2)</f>
        <v>38.25</v>
      </c>
      <c r="K3803" s="23"/>
      <c r="L3803" s="23"/>
      <c r="M3803" s="23"/>
      <c r="N3803" s="23"/>
      <c r="O3803" s="23"/>
      <c r="P3803" s="23"/>
      <c r="Q3803" s="21"/>
      <c r="R3803" s="21"/>
      <c r="S3803" s="21"/>
      <c r="T3803" s="21"/>
      <c r="U3803" s="21"/>
      <c r="V3803" s="21"/>
      <c r="W3803" s="21"/>
      <c r="X3803" s="21"/>
      <c r="Y3803" s="21"/>
      <c r="Z3803" s="21"/>
      <c r="AA3803" s="21"/>
      <c r="AB3803" s="21"/>
      <c r="AC3803" s="21"/>
      <c r="AD3803" s="21"/>
      <c r="AE3803" s="21"/>
      <c r="AF3803" s="21"/>
      <c r="AG3803" s="21"/>
      <c r="AH3803" s="21"/>
      <c r="AI3803" s="21"/>
      <c r="AJ3803" s="21"/>
      <c r="AK3803" s="22"/>
    </row>
    <row r="3804" spans="1:37" x14ac:dyDescent="0.25">
      <c r="A3804" s="11"/>
      <c r="B3804" s="12"/>
      <c r="C3804" s="12"/>
      <c r="D3804" s="12"/>
      <c r="E3804" s="12"/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  <c r="P3804" s="12"/>
      <c r="Q3804" s="14" t="s">
        <v>54</v>
      </c>
      <c r="R3804" s="14"/>
      <c r="S3804" s="14"/>
      <c r="T3804" s="14"/>
      <c r="U3804" s="14"/>
      <c r="V3804" s="14"/>
      <c r="W3804" s="14"/>
      <c r="X3804" s="14"/>
      <c r="Y3804" s="12"/>
      <c r="Z3804" s="12"/>
      <c r="AA3804" s="12"/>
      <c r="AB3804" s="12"/>
      <c r="AC3804" s="12"/>
      <c r="AD3804" s="12"/>
      <c r="AE3804" s="12"/>
      <c r="AF3804" s="12"/>
      <c r="AG3804" s="12"/>
      <c r="AH3804" s="12"/>
      <c r="AI3804" s="12"/>
      <c r="AJ3804" s="12"/>
      <c r="AK3804" s="24"/>
    </row>
    <row r="3805" spans="1:37" x14ac:dyDescent="0.25">
      <c r="A3805" s="2"/>
      <c r="B3805" s="3"/>
      <c r="C3805" s="3"/>
      <c r="D3805" s="3"/>
      <c r="E3805" s="3"/>
      <c r="F3805" s="3"/>
      <c r="G3805" s="3"/>
      <c r="H3805" s="3"/>
      <c r="I3805" s="4"/>
      <c r="J3805" s="5"/>
      <c r="K3805" s="6"/>
      <c r="L3805" s="6"/>
      <c r="M3805" s="6"/>
      <c r="N3805" s="6"/>
      <c r="O3805" s="6"/>
      <c r="P3805" s="7"/>
      <c r="Q3805" s="2"/>
      <c r="R3805" s="3"/>
      <c r="S3805" s="3"/>
      <c r="T3805" s="3"/>
      <c r="U3805" s="3"/>
      <c r="V3805" s="3"/>
      <c r="W3805" s="3"/>
      <c r="X3805" s="4"/>
      <c r="Y3805" s="8">
        <f>ROUND(964.2825,2)</f>
        <v>964.28</v>
      </c>
      <c r="Z3805" s="9"/>
      <c r="AA3805" s="9"/>
      <c r="AB3805" s="9"/>
      <c r="AC3805" s="9"/>
      <c r="AD3805" s="10"/>
      <c r="AE3805" s="8">
        <f>ROUND(0,2)</f>
        <v>0</v>
      </c>
      <c r="AF3805" s="9"/>
      <c r="AG3805" s="9"/>
      <c r="AH3805" s="9"/>
      <c r="AI3805" s="9"/>
      <c r="AJ3805" s="9"/>
      <c r="AK3805" s="10"/>
    </row>
    <row r="3806" spans="1:37" x14ac:dyDescent="0.25">
      <c r="A3806" s="11"/>
      <c r="B3806" s="12"/>
      <c r="C3806" s="12"/>
      <c r="D3806" s="12"/>
      <c r="E3806" s="12"/>
      <c r="F3806" s="12"/>
      <c r="G3806" s="12"/>
      <c r="H3806" s="12"/>
      <c r="I3806" s="12"/>
      <c r="J3806" s="13"/>
      <c r="K3806" s="13"/>
      <c r="L3806" s="13"/>
      <c r="M3806" s="13"/>
      <c r="N3806" s="13"/>
      <c r="O3806" s="13"/>
      <c r="P3806" s="13"/>
      <c r="Q3806" s="14"/>
      <c r="R3806" s="14"/>
      <c r="S3806" s="14"/>
      <c r="T3806" s="14"/>
      <c r="U3806" s="14"/>
      <c r="V3806" s="14"/>
      <c r="W3806" s="14"/>
      <c r="X3806" s="14"/>
      <c r="Y3806" s="15">
        <f>ROUND(964.2825,2)</f>
        <v>964.28</v>
      </c>
      <c r="Z3806" s="15"/>
      <c r="AA3806" s="15"/>
      <c r="AB3806" s="15"/>
      <c r="AC3806" s="15"/>
      <c r="AD3806" s="15"/>
      <c r="AE3806" s="15">
        <f>ROUND(0,2)</f>
        <v>0</v>
      </c>
      <c r="AF3806" s="15"/>
      <c r="AG3806" s="15"/>
      <c r="AH3806" s="15"/>
      <c r="AI3806" s="15"/>
      <c r="AJ3806" s="15"/>
      <c r="AK3806" s="16"/>
    </row>
    <row r="3807" spans="1:37" x14ac:dyDescent="0.25">
      <c r="A3807" s="20"/>
      <c r="B3807" s="21"/>
      <c r="C3807" s="21"/>
      <c r="D3807" s="21"/>
      <c r="E3807" s="21"/>
      <c r="F3807" s="21"/>
      <c r="G3807" s="21"/>
      <c r="H3807" s="21"/>
      <c r="I3807" s="21"/>
      <c r="J3807" s="23">
        <f>ROUND(40,2)</f>
        <v>40</v>
      </c>
      <c r="K3807" s="23"/>
      <c r="L3807" s="23"/>
      <c r="M3807" s="23"/>
      <c r="N3807" s="23"/>
      <c r="O3807" s="23"/>
      <c r="P3807" s="23"/>
      <c r="Q3807" s="21"/>
      <c r="R3807" s="21"/>
      <c r="S3807" s="21"/>
      <c r="T3807" s="21"/>
      <c r="U3807" s="21"/>
      <c r="V3807" s="21"/>
      <c r="W3807" s="21"/>
      <c r="X3807" s="21"/>
      <c r="Y3807" s="21"/>
      <c r="Z3807" s="21"/>
      <c r="AA3807" s="21"/>
      <c r="AB3807" s="21"/>
      <c r="AC3807" s="21"/>
      <c r="AD3807" s="21"/>
      <c r="AE3807" s="21"/>
      <c r="AF3807" s="21"/>
      <c r="AG3807" s="21"/>
      <c r="AH3807" s="21"/>
      <c r="AI3807" s="21"/>
      <c r="AJ3807" s="21"/>
      <c r="AK3807" s="22"/>
    </row>
    <row r="3808" spans="1:37" x14ac:dyDescent="0.25">
      <c r="A3808" s="11"/>
      <c r="B3808" s="12"/>
      <c r="C3808" s="12"/>
      <c r="D3808" s="12"/>
      <c r="E3808" s="12"/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  <c r="P3808" s="12"/>
      <c r="Q3808" s="14" t="s">
        <v>12</v>
      </c>
      <c r="R3808" s="14"/>
      <c r="S3808" s="14"/>
      <c r="T3808" s="14"/>
      <c r="U3808" s="14"/>
      <c r="V3808" s="14"/>
      <c r="W3808" s="14"/>
      <c r="X3808" s="14"/>
      <c r="Y3808" s="12"/>
      <c r="Z3808" s="12"/>
      <c r="AA3808" s="12"/>
      <c r="AB3808" s="12"/>
      <c r="AC3808" s="12"/>
      <c r="AD3808" s="12"/>
      <c r="AE3808" s="12"/>
      <c r="AF3808" s="12"/>
      <c r="AG3808" s="12"/>
      <c r="AH3808" s="12"/>
      <c r="AI3808" s="12"/>
      <c r="AJ3808" s="12"/>
      <c r="AK3808" s="24"/>
    </row>
    <row r="3809" spans="1:37" x14ac:dyDescent="0.25">
      <c r="A3809" s="2"/>
      <c r="B3809" s="3"/>
      <c r="C3809" s="3"/>
      <c r="D3809" s="3"/>
      <c r="E3809" s="3"/>
      <c r="F3809" s="3"/>
      <c r="G3809" s="3"/>
      <c r="H3809" s="3"/>
      <c r="I3809" s="4"/>
      <c r="J3809" s="5"/>
      <c r="K3809" s="6"/>
      <c r="L3809" s="6"/>
      <c r="M3809" s="6"/>
      <c r="N3809" s="6"/>
      <c r="O3809" s="6"/>
      <c r="P3809" s="7"/>
      <c r="Q3809" s="2"/>
      <c r="R3809" s="3"/>
      <c r="S3809" s="3"/>
      <c r="T3809" s="3"/>
      <c r="U3809" s="3"/>
      <c r="V3809" s="3"/>
      <c r="W3809" s="3"/>
      <c r="X3809" s="4"/>
      <c r="Y3809" s="8">
        <f>ROUND(959.2,2)</f>
        <v>959.2</v>
      </c>
      <c r="Z3809" s="9"/>
      <c r="AA3809" s="9"/>
      <c r="AB3809" s="9"/>
      <c r="AC3809" s="9"/>
      <c r="AD3809" s="10"/>
      <c r="AE3809" s="8">
        <f>ROUND(0,2)</f>
        <v>0</v>
      </c>
      <c r="AF3809" s="9"/>
      <c r="AG3809" s="9"/>
      <c r="AH3809" s="9"/>
      <c r="AI3809" s="9"/>
      <c r="AJ3809" s="9"/>
      <c r="AK3809" s="10"/>
    </row>
    <row r="3810" spans="1:37" x14ac:dyDescent="0.25">
      <c r="A3810" s="11"/>
      <c r="B3810" s="12"/>
      <c r="C3810" s="12"/>
      <c r="D3810" s="12"/>
      <c r="E3810" s="12"/>
      <c r="F3810" s="12"/>
      <c r="G3810" s="12"/>
      <c r="H3810" s="12"/>
      <c r="I3810" s="12"/>
      <c r="J3810" s="13"/>
      <c r="K3810" s="13"/>
      <c r="L3810" s="13"/>
      <c r="M3810" s="13"/>
      <c r="N3810" s="13"/>
      <c r="O3810" s="13"/>
      <c r="P3810" s="13"/>
      <c r="Q3810" s="14"/>
      <c r="R3810" s="14"/>
      <c r="S3810" s="14"/>
      <c r="T3810" s="14"/>
      <c r="U3810" s="14"/>
      <c r="V3810" s="14"/>
      <c r="W3810" s="14"/>
      <c r="X3810" s="14"/>
      <c r="Y3810" s="15">
        <f>ROUND(959.2,2)</f>
        <v>959.2</v>
      </c>
      <c r="Z3810" s="15"/>
      <c r="AA3810" s="15"/>
      <c r="AB3810" s="15"/>
      <c r="AC3810" s="15"/>
      <c r="AD3810" s="15"/>
      <c r="AE3810" s="15">
        <f>ROUND(0,2)</f>
        <v>0</v>
      </c>
      <c r="AF3810" s="15"/>
      <c r="AG3810" s="15"/>
      <c r="AH3810" s="15"/>
      <c r="AI3810" s="15"/>
      <c r="AJ3810" s="15"/>
      <c r="AK3810" s="16"/>
    </row>
    <row r="3811" spans="1:37" x14ac:dyDescent="0.25">
      <c r="A3811" s="11"/>
      <c r="B3811" s="12"/>
      <c r="C3811" s="12"/>
      <c r="D3811" s="12"/>
      <c r="E3811" s="12"/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12"/>
      <c r="Q3811" s="14" t="s">
        <v>30</v>
      </c>
      <c r="R3811" s="14"/>
      <c r="S3811" s="14"/>
      <c r="T3811" s="14"/>
      <c r="U3811" s="14"/>
      <c r="V3811" s="14"/>
      <c r="W3811" s="14"/>
      <c r="X3811" s="14"/>
      <c r="Y3811" s="12"/>
      <c r="Z3811" s="12"/>
      <c r="AA3811" s="12"/>
      <c r="AB3811" s="12"/>
      <c r="AC3811" s="12"/>
      <c r="AD3811" s="12"/>
      <c r="AE3811" s="12"/>
      <c r="AF3811" s="12"/>
      <c r="AG3811" s="12"/>
      <c r="AH3811" s="12"/>
      <c r="AI3811" s="12"/>
      <c r="AJ3811" s="12"/>
      <c r="AK3811" s="24"/>
    </row>
    <row r="3812" spans="1:37" x14ac:dyDescent="0.25">
      <c r="A3812" s="2"/>
      <c r="B3812" s="3"/>
      <c r="C3812" s="3"/>
      <c r="D3812" s="3"/>
      <c r="E3812" s="3"/>
      <c r="F3812" s="3"/>
      <c r="G3812" s="3"/>
      <c r="H3812" s="3"/>
      <c r="I3812" s="4"/>
      <c r="J3812" s="5"/>
      <c r="K3812" s="6"/>
      <c r="L3812" s="6"/>
      <c r="M3812" s="6"/>
      <c r="N3812" s="6"/>
      <c r="O3812" s="6"/>
      <c r="P3812" s="7"/>
      <c r="Q3812" s="2"/>
      <c r="R3812" s="3"/>
      <c r="S3812" s="3"/>
      <c r="T3812" s="3"/>
      <c r="U3812" s="3"/>
      <c r="V3812" s="3"/>
      <c r="W3812" s="3"/>
      <c r="X3812" s="4"/>
      <c r="Y3812" s="8">
        <f>ROUND(959.2,2)</f>
        <v>959.2</v>
      </c>
      <c r="Z3812" s="9"/>
      <c r="AA3812" s="9"/>
      <c r="AB3812" s="9"/>
      <c r="AC3812" s="9"/>
      <c r="AD3812" s="10"/>
      <c r="AE3812" s="8">
        <f>ROUND(0,2)</f>
        <v>0</v>
      </c>
      <c r="AF3812" s="9"/>
      <c r="AG3812" s="9"/>
      <c r="AH3812" s="9"/>
      <c r="AI3812" s="9"/>
      <c r="AJ3812" s="9"/>
      <c r="AK3812" s="10"/>
    </row>
    <row r="3813" spans="1:37" x14ac:dyDescent="0.25">
      <c r="A3813" s="11"/>
      <c r="B3813" s="12"/>
      <c r="C3813" s="12"/>
      <c r="D3813" s="12"/>
      <c r="E3813" s="12"/>
      <c r="F3813" s="12"/>
      <c r="G3813" s="12"/>
      <c r="H3813" s="12"/>
      <c r="I3813" s="12"/>
      <c r="J3813" s="13"/>
      <c r="K3813" s="13"/>
      <c r="L3813" s="13"/>
      <c r="M3813" s="13"/>
      <c r="N3813" s="13"/>
      <c r="O3813" s="13"/>
      <c r="P3813" s="13"/>
      <c r="Q3813" s="14"/>
      <c r="R3813" s="14"/>
      <c r="S3813" s="14"/>
      <c r="T3813" s="14"/>
      <c r="U3813" s="14"/>
      <c r="V3813" s="14"/>
      <c r="W3813" s="14"/>
      <c r="X3813" s="14"/>
      <c r="Y3813" s="15">
        <f>ROUND(959.2,2)</f>
        <v>959.2</v>
      </c>
      <c r="Z3813" s="15"/>
      <c r="AA3813" s="15"/>
      <c r="AB3813" s="15"/>
      <c r="AC3813" s="15"/>
      <c r="AD3813" s="15"/>
      <c r="AE3813" s="15">
        <f>ROUND(0,2)</f>
        <v>0</v>
      </c>
      <c r="AF3813" s="15"/>
      <c r="AG3813" s="15"/>
      <c r="AH3813" s="15"/>
      <c r="AI3813" s="15"/>
      <c r="AJ3813" s="15"/>
      <c r="AK3813" s="16"/>
    </row>
    <row r="3814" spans="1:37" x14ac:dyDescent="0.25">
      <c r="A3814" s="11"/>
      <c r="B3814" s="12"/>
      <c r="C3814" s="12"/>
      <c r="D3814" s="12"/>
      <c r="E3814" s="12"/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  <c r="P3814" s="12"/>
      <c r="Q3814" s="14" t="s">
        <v>32</v>
      </c>
      <c r="R3814" s="14"/>
      <c r="S3814" s="14"/>
      <c r="T3814" s="14"/>
      <c r="U3814" s="14"/>
      <c r="V3814" s="14"/>
      <c r="W3814" s="14"/>
      <c r="X3814" s="14"/>
      <c r="Y3814" s="12"/>
      <c r="Z3814" s="12"/>
      <c r="AA3814" s="12"/>
      <c r="AB3814" s="12"/>
      <c r="AC3814" s="12"/>
      <c r="AD3814" s="12"/>
      <c r="AE3814" s="12"/>
      <c r="AF3814" s="12"/>
      <c r="AG3814" s="12"/>
      <c r="AH3814" s="12"/>
      <c r="AI3814" s="12"/>
      <c r="AJ3814" s="12"/>
      <c r="AK3814" s="24"/>
    </row>
    <row r="3815" spans="1:37" x14ac:dyDescent="0.25">
      <c r="A3815" s="2"/>
      <c r="B3815" s="3"/>
      <c r="C3815" s="3"/>
      <c r="D3815" s="3"/>
      <c r="E3815" s="3"/>
      <c r="F3815" s="3"/>
      <c r="G3815" s="3"/>
      <c r="H3815" s="3"/>
      <c r="I3815" s="4"/>
      <c r="J3815" s="5"/>
      <c r="K3815" s="6"/>
      <c r="L3815" s="6"/>
      <c r="M3815" s="6"/>
      <c r="N3815" s="6"/>
      <c r="O3815" s="6"/>
      <c r="P3815" s="7"/>
      <c r="Q3815" s="2"/>
      <c r="R3815" s="3"/>
      <c r="S3815" s="3"/>
      <c r="T3815" s="3"/>
      <c r="U3815" s="3"/>
      <c r="V3815" s="3"/>
      <c r="W3815" s="3"/>
      <c r="X3815" s="4"/>
      <c r="Y3815" s="8">
        <f>ROUND(1036.8,2)</f>
        <v>1036.8</v>
      </c>
      <c r="Z3815" s="9"/>
      <c r="AA3815" s="9"/>
      <c r="AB3815" s="9"/>
      <c r="AC3815" s="9"/>
      <c r="AD3815" s="10"/>
      <c r="AE3815" s="8">
        <f>ROUND(0,2)</f>
        <v>0</v>
      </c>
      <c r="AF3815" s="9"/>
      <c r="AG3815" s="9"/>
      <c r="AH3815" s="9"/>
      <c r="AI3815" s="9"/>
      <c r="AJ3815" s="9"/>
      <c r="AK3815" s="10"/>
    </row>
    <row r="3816" spans="1:37" x14ac:dyDescent="0.25">
      <c r="A3816" s="11"/>
      <c r="B3816" s="12"/>
      <c r="C3816" s="12"/>
      <c r="D3816" s="12"/>
      <c r="E3816" s="12"/>
      <c r="F3816" s="12"/>
      <c r="G3816" s="12"/>
      <c r="H3816" s="12"/>
      <c r="I3816" s="12"/>
      <c r="J3816" s="13"/>
      <c r="K3816" s="13"/>
      <c r="L3816" s="13"/>
      <c r="M3816" s="13"/>
      <c r="N3816" s="13"/>
      <c r="O3816" s="13"/>
      <c r="P3816" s="13"/>
      <c r="Q3816" s="14"/>
      <c r="R3816" s="14"/>
      <c r="S3816" s="14"/>
      <c r="T3816" s="14"/>
      <c r="U3816" s="14"/>
      <c r="V3816" s="14"/>
      <c r="W3816" s="14"/>
      <c r="X3816" s="14"/>
      <c r="Y3816" s="15">
        <f>ROUND(1036.8,2)</f>
        <v>1036.8</v>
      </c>
      <c r="Z3816" s="15"/>
      <c r="AA3816" s="15"/>
      <c r="AB3816" s="15"/>
      <c r="AC3816" s="15"/>
      <c r="AD3816" s="15"/>
      <c r="AE3816" s="15">
        <f>ROUND(0,2)</f>
        <v>0</v>
      </c>
      <c r="AF3816" s="15"/>
      <c r="AG3816" s="15"/>
      <c r="AH3816" s="15"/>
      <c r="AI3816" s="15"/>
      <c r="AJ3816" s="15"/>
      <c r="AK3816" s="16"/>
    </row>
    <row r="3817" spans="1:37" x14ac:dyDescent="0.25">
      <c r="A3817" s="11"/>
      <c r="B3817" s="12"/>
      <c r="C3817" s="12"/>
      <c r="D3817" s="12"/>
      <c r="E3817" s="12"/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  <c r="P3817" s="12"/>
      <c r="Q3817" s="14" t="s">
        <v>34</v>
      </c>
      <c r="R3817" s="14"/>
      <c r="S3817" s="14"/>
      <c r="T3817" s="14"/>
      <c r="U3817" s="14"/>
      <c r="V3817" s="14"/>
      <c r="W3817" s="14"/>
      <c r="X3817" s="14"/>
      <c r="Y3817" s="12"/>
      <c r="Z3817" s="12"/>
      <c r="AA3817" s="12"/>
      <c r="AB3817" s="12"/>
      <c r="AC3817" s="12"/>
      <c r="AD3817" s="12"/>
      <c r="AE3817" s="12"/>
      <c r="AF3817" s="12"/>
      <c r="AG3817" s="12"/>
      <c r="AH3817" s="12"/>
      <c r="AI3817" s="12"/>
      <c r="AJ3817" s="12"/>
      <c r="AK3817" s="24"/>
    </row>
    <row r="3818" spans="1:37" x14ac:dyDescent="0.25">
      <c r="A3818" s="2"/>
      <c r="B3818" s="3"/>
      <c r="C3818" s="3"/>
      <c r="D3818" s="3"/>
      <c r="E3818" s="3"/>
      <c r="F3818" s="3"/>
      <c r="G3818" s="3"/>
      <c r="H3818" s="3"/>
      <c r="I3818" s="4"/>
      <c r="J3818" s="5"/>
      <c r="K3818" s="6"/>
      <c r="L3818" s="6"/>
      <c r="M3818" s="6"/>
      <c r="N3818" s="6"/>
      <c r="O3818" s="6"/>
      <c r="P3818" s="7"/>
      <c r="Q3818" s="2"/>
      <c r="R3818" s="3"/>
      <c r="S3818" s="3"/>
      <c r="T3818" s="3"/>
      <c r="U3818" s="3"/>
      <c r="V3818" s="3"/>
      <c r="W3818" s="3"/>
      <c r="X3818" s="4"/>
      <c r="Y3818" s="8">
        <f>ROUND(980,2)</f>
        <v>980</v>
      </c>
      <c r="Z3818" s="9"/>
      <c r="AA3818" s="9"/>
      <c r="AB3818" s="9"/>
      <c r="AC3818" s="9"/>
      <c r="AD3818" s="10"/>
      <c r="AE3818" s="8">
        <f>ROUND(0,2)</f>
        <v>0</v>
      </c>
      <c r="AF3818" s="9"/>
      <c r="AG3818" s="9"/>
      <c r="AH3818" s="9"/>
      <c r="AI3818" s="9"/>
      <c r="AJ3818" s="9"/>
      <c r="AK3818" s="10"/>
    </row>
    <row r="3819" spans="1:37" x14ac:dyDescent="0.25">
      <c r="A3819" s="11"/>
      <c r="B3819" s="12"/>
      <c r="C3819" s="12"/>
      <c r="D3819" s="12"/>
      <c r="E3819" s="12"/>
      <c r="F3819" s="12"/>
      <c r="G3819" s="12"/>
      <c r="H3819" s="12"/>
      <c r="I3819" s="12"/>
      <c r="J3819" s="13"/>
      <c r="K3819" s="13"/>
      <c r="L3819" s="13"/>
      <c r="M3819" s="13"/>
      <c r="N3819" s="13"/>
      <c r="O3819" s="13"/>
      <c r="P3819" s="13"/>
      <c r="Q3819" s="14"/>
      <c r="R3819" s="14"/>
      <c r="S3819" s="14"/>
      <c r="T3819" s="14"/>
      <c r="U3819" s="14"/>
      <c r="V3819" s="14"/>
      <c r="W3819" s="14"/>
      <c r="X3819" s="14"/>
      <c r="Y3819" s="15">
        <f>ROUND(980,2)</f>
        <v>980</v>
      </c>
      <c r="Z3819" s="15"/>
      <c r="AA3819" s="15"/>
      <c r="AB3819" s="15"/>
      <c r="AC3819" s="15"/>
      <c r="AD3819" s="15"/>
      <c r="AE3819" s="15">
        <f>ROUND(0,2)</f>
        <v>0</v>
      </c>
      <c r="AF3819" s="15"/>
      <c r="AG3819" s="15"/>
      <c r="AH3819" s="15"/>
      <c r="AI3819" s="15"/>
      <c r="AJ3819" s="15"/>
      <c r="AK3819" s="16"/>
    </row>
    <row r="3820" spans="1:37" x14ac:dyDescent="0.25">
      <c r="A3820" s="11"/>
      <c r="B3820" s="12"/>
      <c r="C3820" s="12"/>
      <c r="D3820" s="12"/>
      <c r="E3820" s="12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  <c r="Q3820" s="14" t="s">
        <v>35</v>
      </c>
      <c r="R3820" s="14"/>
      <c r="S3820" s="14"/>
      <c r="T3820" s="14"/>
      <c r="U3820" s="14"/>
      <c r="V3820" s="14"/>
      <c r="W3820" s="14"/>
      <c r="X3820" s="14"/>
      <c r="Y3820" s="12"/>
      <c r="Z3820" s="12"/>
      <c r="AA3820" s="12"/>
      <c r="AB3820" s="12"/>
      <c r="AC3820" s="12"/>
      <c r="AD3820" s="12"/>
      <c r="AE3820" s="12"/>
      <c r="AF3820" s="12"/>
      <c r="AG3820" s="12"/>
      <c r="AH3820" s="12"/>
      <c r="AI3820" s="12"/>
      <c r="AJ3820" s="12"/>
      <c r="AK3820" s="24"/>
    </row>
    <row r="3821" spans="1:37" x14ac:dyDescent="0.25">
      <c r="A3821" s="2"/>
      <c r="B3821" s="3"/>
      <c r="C3821" s="3"/>
      <c r="D3821" s="3"/>
      <c r="E3821" s="3"/>
      <c r="F3821" s="3"/>
      <c r="G3821" s="3"/>
      <c r="H3821" s="3"/>
      <c r="I3821" s="4"/>
      <c r="J3821" s="5"/>
      <c r="K3821" s="6"/>
      <c r="L3821" s="6"/>
      <c r="M3821" s="6"/>
      <c r="N3821" s="6"/>
      <c r="O3821" s="6"/>
      <c r="P3821" s="7"/>
      <c r="Q3821" s="2"/>
      <c r="R3821" s="3"/>
      <c r="S3821" s="3"/>
      <c r="T3821" s="3"/>
      <c r="U3821" s="3"/>
      <c r="V3821" s="3"/>
      <c r="W3821" s="3"/>
      <c r="X3821" s="4"/>
      <c r="Y3821" s="8">
        <f>ROUND(951.6,2)</f>
        <v>951.6</v>
      </c>
      <c r="Z3821" s="9"/>
      <c r="AA3821" s="9"/>
      <c r="AB3821" s="9"/>
      <c r="AC3821" s="9"/>
      <c r="AD3821" s="10"/>
      <c r="AE3821" s="8">
        <f>ROUND(0,2)</f>
        <v>0</v>
      </c>
      <c r="AF3821" s="9"/>
      <c r="AG3821" s="9"/>
      <c r="AH3821" s="9"/>
      <c r="AI3821" s="9"/>
      <c r="AJ3821" s="9"/>
      <c r="AK3821" s="10"/>
    </row>
    <row r="3822" spans="1:37" x14ac:dyDescent="0.25">
      <c r="A3822" s="11"/>
      <c r="B3822" s="12"/>
      <c r="C3822" s="12"/>
      <c r="D3822" s="12"/>
      <c r="E3822" s="12"/>
      <c r="F3822" s="12"/>
      <c r="G3822" s="12"/>
      <c r="H3822" s="12"/>
      <c r="I3822" s="12"/>
      <c r="J3822" s="13"/>
      <c r="K3822" s="13"/>
      <c r="L3822" s="13"/>
      <c r="M3822" s="13"/>
      <c r="N3822" s="13"/>
      <c r="O3822" s="13"/>
      <c r="P3822" s="13"/>
      <c r="Q3822" s="14"/>
      <c r="R3822" s="14"/>
      <c r="S3822" s="14"/>
      <c r="T3822" s="14"/>
      <c r="U3822" s="14"/>
      <c r="V3822" s="14"/>
      <c r="W3822" s="14"/>
      <c r="X3822" s="14"/>
      <c r="Y3822" s="15">
        <f>ROUND(951.6,2)</f>
        <v>951.6</v>
      </c>
      <c r="Z3822" s="15"/>
      <c r="AA3822" s="15"/>
      <c r="AB3822" s="15"/>
      <c r="AC3822" s="15"/>
      <c r="AD3822" s="15"/>
      <c r="AE3822" s="15">
        <f>ROUND(0,2)</f>
        <v>0</v>
      </c>
      <c r="AF3822" s="15"/>
      <c r="AG3822" s="15"/>
      <c r="AH3822" s="15"/>
      <c r="AI3822" s="15"/>
      <c r="AJ3822" s="15"/>
      <c r="AK3822" s="16"/>
    </row>
    <row r="3823" spans="1:37" x14ac:dyDescent="0.25">
      <c r="A3823" s="11"/>
      <c r="B3823" s="12"/>
      <c r="C3823" s="12"/>
      <c r="D3823" s="12"/>
      <c r="E3823" s="12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4" t="s">
        <v>37</v>
      </c>
      <c r="R3823" s="14"/>
      <c r="S3823" s="14"/>
      <c r="T3823" s="14"/>
      <c r="U3823" s="14"/>
      <c r="V3823" s="14"/>
      <c r="W3823" s="14"/>
      <c r="X3823" s="14"/>
      <c r="Y3823" s="12"/>
      <c r="Z3823" s="12"/>
      <c r="AA3823" s="12"/>
      <c r="AB3823" s="12"/>
      <c r="AC3823" s="12"/>
      <c r="AD3823" s="12"/>
      <c r="AE3823" s="12"/>
      <c r="AF3823" s="12"/>
      <c r="AG3823" s="12"/>
      <c r="AH3823" s="12"/>
      <c r="AI3823" s="12"/>
      <c r="AJ3823" s="12"/>
      <c r="AK3823" s="24"/>
    </row>
    <row r="3824" spans="1:37" x14ac:dyDescent="0.25">
      <c r="A3824" s="2"/>
      <c r="B3824" s="3"/>
      <c r="C3824" s="3"/>
      <c r="D3824" s="3"/>
      <c r="E3824" s="3"/>
      <c r="F3824" s="3"/>
      <c r="G3824" s="3"/>
      <c r="H3824" s="3"/>
      <c r="I3824" s="4"/>
      <c r="J3824" s="5"/>
      <c r="K3824" s="6"/>
      <c r="L3824" s="6"/>
      <c r="M3824" s="6"/>
      <c r="N3824" s="6"/>
      <c r="O3824" s="6"/>
      <c r="P3824" s="7"/>
      <c r="Q3824" s="2"/>
      <c r="R3824" s="3"/>
      <c r="S3824" s="3"/>
      <c r="T3824" s="3"/>
      <c r="U3824" s="3"/>
      <c r="V3824" s="3"/>
      <c r="W3824" s="3"/>
      <c r="X3824" s="4"/>
      <c r="Y3824" s="8">
        <f>ROUND(951.6,2)</f>
        <v>951.6</v>
      </c>
      <c r="Z3824" s="9"/>
      <c r="AA3824" s="9"/>
      <c r="AB3824" s="9"/>
      <c r="AC3824" s="9"/>
      <c r="AD3824" s="10"/>
      <c r="AE3824" s="8">
        <f>ROUND(0,2)</f>
        <v>0</v>
      </c>
      <c r="AF3824" s="9"/>
      <c r="AG3824" s="9"/>
      <c r="AH3824" s="9"/>
      <c r="AI3824" s="9"/>
      <c r="AJ3824" s="9"/>
      <c r="AK3824" s="10"/>
    </row>
    <row r="3825" spans="1:37" x14ac:dyDescent="0.25">
      <c r="A3825" s="11"/>
      <c r="B3825" s="12"/>
      <c r="C3825" s="12"/>
      <c r="D3825" s="12"/>
      <c r="E3825" s="12"/>
      <c r="F3825" s="12"/>
      <c r="G3825" s="12"/>
      <c r="H3825" s="12"/>
      <c r="I3825" s="12"/>
      <c r="J3825" s="13"/>
      <c r="K3825" s="13"/>
      <c r="L3825" s="13"/>
      <c r="M3825" s="13"/>
      <c r="N3825" s="13"/>
      <c r="O3825" s="13"/>
      <c r="P3825" s="13"/>
      <c r="Q3825" s="14"/>
      <c r="R3825" s="14"/>
      <c r="S3825" s="14"/>
      <c r="T3825" s="14"/>
      <c r="U3825" s="14"/>
      <c r="V3825" s="14"/>
      <c r="W3825" s="14"/>
      <c r="X3825" s="14"/>
      <c r="Y3825" s="15">
        <f>ROUND(951.6,2)</f>
        <v>951.6</v>
      </c>
      <c r="Z3825" s="15"/>
      <c r="AA3825" s="15"/>
      <c r="AB3825" s="15"/>
      <c r="AC3825" s="15"/>
      <c r="AD3825" s="15"/>
      <c r="AE3825" s="15">
        <f>ROUND(0,2)</f>
        <v>0</v>
      </c>
      <c r="AF3825" s="15"/>
      <c r="AG3825" s="15"/>
      <c r="AH3825" s="15"/>
      <c r="AI3825" s="15"/>
      <c r="AJ3825" s="15"/>
      <c r="AK3825" s="16"/>
    </row>
    <row r="3826" spans="1:37" x14ac:dyDescent="0.25">
      <c r="A3826" s="11"/>
      <c r="B3826" s="12"/>
      <c r="C3826" s="12"/>
      <c r="D3826" s="12"/>
      <c r="E3826" s="12"/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12"/>
      <c r="Q3826" s="14" t="s">
        <v>38</v>
      </c>
      <c r="R3826" s="14"/>
      <c r="S3826" s="14"/>
      <c r="T3826" s="14"/>
      <c r="U3826" s="14"/>
      <c r="V3826" s="14"/>
      <c r="W3826" s="14"/>
      <c r="X3826" s="14"/>
      <c r="Y3826" s="12"/>
      <c r="Z3826" s="12"/>
      <c r="AA3826" s="12"/>
      <c r="AB3826" s="12"/>
      <c r="AC3826" s="12"/>
      <c r="AD3826" s="12"/>
      <c r="AE3826" s="12"/>
      <c r="AF3826" s="12"/>
      <c r="AG3826" s="12"/>
      <c r="AH3826" s="12"/>
      <c r="AI3826" s="12"/>
      <c r="AJ3826" s="12"/>
      <c r="AK3826" s="24"/>
    </row>
    <row r="3827" spans="1:37" x14ac:dyDescent="0.25">
      <c r="A3827" s="2"/>
      <c r="B3827" s="3"/>
      <c r="C3827" s="3"/>
      <c r="D3827" s="3"/>
      <c r="E3827" s="3"/>
      <c r="F3827" s="3"/>
      <c r="G3827" s="3"/>
      <c r="H3827" s="3"/>
      <c r="I3827" s="4"/>
      <c r="J3827" s="5"/>
      <c r="K3827" s="6"/>
      <c r="L3827" s="6"/>
      <c r="M3827" s="6"/>
      <c r="N3827" s="6"/>
      <c r="O3827" s="6"/>
      <c r="P3827" s="7"/>
      <c r="Q3827" s="2"/>
      <c r="R3827" s="3"/>
      <c r="S3827" s="3"/>
      <c r="T3827" s="3"/>
      <c r="U3827" s="3"/>
      <c r="V3827" s="3"/>
      <c r="W3827" s="3"/>
      <c r="X3827" s="4"/>
      <c r="Y3827" s="8">
        <f>ROUND(980,2)</f>
        <v>980</v>
      </c>
      <c r="Z3827" s="9"/>
      <c r="AA3827" s="9"/>
      <c r="AB3827" s="9"/>
      <c r="AC3827" s="9"/>
      <c r="AD3827" s="10"/>
      <c r="AE3827" s="8">
        <f>ROUND(0,2)</f>
        <v>0</v>
      </c>
      <c r="AF3827" s="9"/>
      <c r="AG3827" s="9"/>
      <c r="AH3827" s="9"/>
      <c r="AI3827" s="9"/>
      <c r="AJ3827" s="9"/>
      <c r="AK3827" s="10"/>
    </row>
    <row r="3828" spans="1:37" x14ac:dyDescent="0.25">
      <c r="A3828" s="11"/>
      <c r="B3828" s="12"/>
      <c r="C3828" s="12"/>
      <c r="D3828" s="12"/>
      <c r="E3828" s="12"/>
      <c r="F3828" s="12"/>
      <c r="G3828" s="12"/>
      <c r="H3828" s="12"/>
      <c r="I3828" s="12"/>
      <c r="J3828" s="13"/>
      <c r="K3828" s="13"/>
      <c r="L3828" s="13"/>
      <c r="M3828" s="13"/>
      <c r="N3828" s="13"/>
      <c r="O3828" s="13"/>
      <c r="P3828" s="13"/>
      <c r="Q3828" s="14"/>
      <c r="R3828" s="14"/>
      <c r="S3828" s="14"/>
      <c r="T3828" s="14"/>
      <c r="U3828" s="14"/>
      <c r="V3828" s="14"/>
      <c r="W3828" s="14"/>
      <c r="X3828" s="14"/>
      <c r="Y3828" s="15">
        <f>ROUND(980,2)</f>
        <v>980</v>
      </c>
      <c r="Z3828" s="15"/>
      <c r="AA3828" s="15"/>
      <c r="AB3828" s="15"/>
      <c r="AC3828" s="15"/>
      <c r="AD3828" s="15"/>
      <c r="AE3828" s="15">
        <f>ROUND(0,2)</f>
        <v>0</v>
      </c>
      <c r="AF3828" s="15"/>
      <c r="AG3828" s="15"/>
      <c r="AH3828" s="15"/>
      <c r="AI3828" s="15"/>
      <c r="AJ3828" s="15"/>
      <c r="AK3828" s="16"/>
    </row>
    <row r="3829" spans="1:37" x14ac:dyDescent="0.25">
      <c r="A3829" s="11"/>
      <c r="B3829" s="12"/>
      <c r="C3829" s="12"/>
      <c r="D3829" s="12"/>
      <c r="E3829" s="12"/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  <c r="P3829" s="12"/>
      <c r="Q3829" s="14" t="s">
        <v>40</v>
      </c>
      <c r="R3829" s="14"/>
      <c r="S3829" s="14"/>
      <c r="T3829" s="14"/>
      <c r="U3829" s="14"/>
      <c r="V3829" s="14"/>
      <c r="W3829" s="14"/>
      <c r="X3829" s="14"/>
      <c r="Y3829" s="12"/>
      <c r="Z3829" s="12"/>
      <c r="AA3829" s="12"/>
      <c r="AB3829" s="12"/>
      <c r="AC3829" s="12"/>
      <c r="AD3829" s="12"/>
      <c r="AE3829" s="12"/>
      <c r="AF3829" s="12"/>
      <c r="AG3829" s="12"/>
      <c r="AH3829" s="12"/>
      <c r="AI3829" s="12"/>
      <c r="AJ3829" s="12"/>
      <c r="AK3829" s="24"/>
    </row>
    <row r="3830" spans="1:37" x14ac:dyDescent="0.25">
      <c r="A3830" s="2"/>
      <c r="B3830" s="3"/>
      <c r="C3830" s="3"/>
      <c r="D3830" s="3"/>
      <c r="E3830" s="3"/>
      <c r="F3830" s="3"/>
      <c r="G3830" s="3"/>
      <c r="H3830" s="3"/>
      <c r="I3830" s="4"/>
      <c r="J3830" s="5"/>
      <c r="K3830" s="6"/>
      <c r="L3830" s="6"/>
      <c r="M3830" s="6"/>
      <c r="N3830" s="6"/>
      <c r="O3830" s="6"/>
      <c r="P3830" s="7"/>
      <c r="Q3830" s="2"/>
      <c r="R3830" s="3"/>
      <c r="S3830" s="3"/>
      <c r="T3830" s="3"/>
      <c r="U3830" s="3"/>
      <c r="V3830" s="3"/>
      <c r="W3830" s="3"/>
      <c r="X3830" s="4"/>
      <c r="Y3830" s="8">
        <f>ROUND(980,2)</f>
        <v>980</v>
      </c>
      <c r="Z3830" s="9"/>
      <c r="AA3830" s="9"/>
      <c r="AB3830" s="9"/>
      <c r="AC3830" s="9"/>
      <c r="AD3830" s="10"/>
      <c r="AE3830" s="8">
        <f>ROUND(0,2)</f>
        <v>0</v>
      </c>
      <c r="AF3830" s="9"/>
      <c r="AG3830" s="9"/>
      <c r="AH3830" s="9"/>
      <c r="AI3830" s="9"/>
      <c r="AJ3830" s="9"/>
      <c r="AK3830" s="10"/>
    </row>
    <row r="3831" spans="1:37" x14ac:dyDescent="0.25">
      <c r="A3831" s="11"/>
      <c r="B3831" s="12"/>
      <c r="C3831" s="12"/>
      <c r="D3831" s="12"/>
      <c r="E3831" s="12"/>
      <c r="F3831" s="12"/>
      <c r="G3831" s="12"/>
      <c r="H3831" s="12"/>
      <c r="I3831" s="12"/>
      <c r="J3831" s="13"/>
      <c r="K3831" s="13"/>
      <c r="L3831" s="13"/>
      <c r="M3831" s="13"/>
      <c r="N3831" s="13"/>
      <c r="O3831" s="13"/>
      <c r="P3831" s="13"/>
      <c r="Q3831" s="14"/>
      <c r="R3831" s="14"/>
      <c r="S3831" s="14"/>
      <c r="T3831" s="14"/>
      <c r="U3831" s="14"/>
      <c r="V3831" s="14"/>
      <c r="W3831" s="14"/>
      <c r="X3831" s="14"/>
      <c r="Y3831" s="15">
        <f>ROUND(980,2)</f>
        <v>980</v>
      </c>
      <c r="Z3831" s="15"/>
      <c r="AA3831" s="15"/>
      <c r="AB3831" s="15"/>
      <c r="AC3831" s="15"/>
      <c r="AD3831" s="15"/>
      <c r="AE3831" s="15">
        <f>ROUND(0,2)</f>
        <v>0</v>
      </c>
      <c r="AF3831" s="15"/>
      <c r="AG3831" s="15"/>
      <c r="AH3831" s="15"/>
      <c r="AI3831" s="15"/>
      <c r="AJ3831" s="15"/>
      <c r="AK3831" s="16"/>
    </row>
    <row r="3832" spans="1:37" x14ac:dyDescent="0.25">
      <c r="A3832" s="11"/>
      <c r="B3832" s="12"/>
      <c r="C3832" s="12"/>
      <c r="D3832" s="12"/>
      <c r="E3832" s="12"/>
      <c r="F3832" s="12"/>
      <c r="G3832" s="12"/>
      <c r="H3832" s="12"/>
      <c r="I3832" s="12"/>
      <c r="J3832" s="12"/>
      <c r="K3832" s="12"/>
      <c r="L3832" s="12"/>
      <c r="M3832" s="12"/>
      <c r="N3832" s="12"/>
      <c r="O3832" s="12"/>
      <c r="P3832" s="12"/>
      <c r="Q3832" s="14" t="s">
        <v>41</v>
      </c>
      <c r="R3832" s="14"/>
      <c r="S3832" s="14"/>
      <c r="T3832" s="14"/>
      <c r="U3832" s="14"/>
      <c r="V3832" s="14"/>
      <c r="W3832" s="14"/>
      <c r="X3832" s="14"/>
      <c r="Y3832" s="12"/>
      <c r="Z3832" s="12"/>
      <c r="AA3832" s="12"/>
      <c r="AB3832" s="12"/>
      <c r="AC3832" s="12"/>
      <c r="AD3832" s="12"/>
      <c r="AE3832" s="12"/>
      <c r="AF3832" s="12"/>
      <c r="AG3832" s="12"/>
      <c r="AH3832" s="12"/>
      <c r="AI3832" s="12"/>
      <c r="AJ3832" s="12"/>
      <c r="AK3832" s="24"/>
    </row>
    <row r="3833" spans="1:37" x14ac:dyDescent="0.25">
      <c r="A3833" s="2"/>
      <c r="B3833" s="3"/>
      <c r="C3833" s="3"/>
      <c r="D3833" s="3"/>
      <c r="E3833" s="3"/>
      <c r="F3833" s="3"/>
      <c r="G3833" s="3"/>
      <c r="H3833" s="3"/>
      <c r="I3833" s="4"/>
      <c r="J3833" s="5"/>
      <c r="K3833" s="6"/>
      <c r="L3833" s="6"/>
      <c r="M3833" s="6"/>
      <c r="N3833" s="6"/>
      <c r="O3833" s="6"/>
      <c r="P3833" s="7"/>
      <c r="Q3833" s="2"/>
      <c r="R3833" s="3"/>
      <c r="S3833" s="3"/>
      <c r="T3833" s="3"/>
      <c r="U3833" s="3"/>
      <c r="V3833" s="3"/>
      <c r="W3833" s="3"/>
      <c r="X3833" s="4"/>
      <c r="Y3833" s="8">
        <f>ROUND(980,2)</f>
        <v>980</v>
      </c>
      <c r="Z3833" s="9"/>
      <c r="AA3833" s="9"/>
      <c r="AB3833" s="9"/>
      <c r="AC3833" s="9"/>
      <c r="AD3833" s="10"/>
      <c r="AE3833" s="8">
        <f>ROUND(0,2)</f>
        <v>0</v>
      </c>
      <c r="AF3833" s="9"/>
      <c r="AG3833" s="9"/>
      <c r="AH3833" s="9"/>
      <c r="AI3833" s="9"/>
      <c r="AJ3833" s="9"/>
      <c r="AK3833" s="10"/>
    </row>
    <row r="3834" spans="1:37" x14ac:dyDescent="0.25">
      <c r="A3834" s="11"/>
      <c r="B3834" s="12"/>
      <c r="C3834" s="12"/>
      <c r="D3834" s="12"/>
      <c r="E3834" s="12"/>
      <c r="F3834" s="12"/>
      <c r="G3834" s="12"/>
      <c r="H3834" s="12"/>
      <c r="I3834" s="12"/>
      <c r="J3834" s="13"/>
      <c r="K3834" s="13"/>
      <c r="L3834" s="13"/>
      <c r="M3834" s="13"/>
      <c r="N3834" s="13"/>
      <c r="O3834" s="13"/>
      <c r="P3834" s="13"/>
      <c r="Q3834" s="14"/>
      <c r="R3834" s="14"/>
      <c r="S3834" s="14"/>
      <c r="T3834" s="14"/>
      <c r="U3834" s="14"/>
      <c r="V3834" s="14"/>
      <c r="W3834" s="14"/>
      <c r="X3834" s="14"/>
      <c r="Y3834" s="15">
        <f>ROUND(980,2)</f>
        <v>980</v>
      </c>
      <c r="Z3834" s="15"/>
      <c r="AA3834" s="15"/>
      <c r="AB3834" s="15"/>
      <c r="AC3834" s="15"/>
      <c r="AD3834" s="15"/>
      <c r="AE3834" s="15">
        <f>ROUND(0,2)</f>
        <v>0</v>
      </c>
      <c r="AF3834" s="15"/>
      <c r="AG3834" s="15"/>
      <c r="AH3834" s="15"/>
      <c r="AI3834" s="15"/>
      <c r="AJ3834" s="15"/>
      <c r="AK3834" s="16"/>
    </row>
    <row r="3835" spans="1:37" x14ac:dyDescent="0.25">
      <c r="A3835" s="11"/>
      <c r="B3835" s="12"/>
      <c r="C3835" s="12"/>
      <c r="D3835" s="12"/>
      <c r="E3835" s="12"/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12"/>
      <c r="Q3835" s="14" t="s">
        <v>42</v>
      </c>
      <c r="R3835" s="14"/>
      <c r="S3835" s="14"/>
      <c r="T3835" s="14"/>
      <c r="U3835" s="14"/>
      <c r="V3835" s="14"/>
      <c r="W3835" s="14"/>
      <c r="X3835" s="14"/>
      <c r="Y3835" s="12"/>
      <c r="Z3835" s="12"/>
      <c r="AA3835" s="12"/>
      <c r="AB3835" s="12"/>
      <c r="AC3835" s="12"/>
      <c r="AD3835" s="12"/>
      <c r="AE3835" s="12"/>
      <c r="AF3835" s="12"/>
      <c r="AG3835" s="12"/>
      <c r="AH3835" s="12"/>
      <c r="AI3835" s="12"/>
      <c r="AJ3835" s="12"/>
      <c r="AK3835" s="24"/>
    </row>
    <row r="3836" spans="1:37" x14ac:dyDescent="0.25">
      <c r="A3836" s="2"/>
      <c r="B3836" s="3"/>
      <c r="C3836" s="3"/>
      <c r="D3836" s="3"/>
      <c r="E3836" s="3"/>
      <c r="F3836" s="3"/>
      <c r="G3836" s="3"/>
      <c r="H3836" s="3"/>
      <c r="I3836" s="4"/>
      <c r="J3836" s="5"/>
      <c r="K3836" s="6"/>
      <c r="L3836" s="6"/>
      <c r="M3836" s="6"/>
      <c r="N3836" s="6"/>
      <c r="O3836" s="6"/>
      <c r="P3836" s="7"/>
      <c r="Q3836" s="2"/>
      <c r="R3836" s="3"/>
      <c r="S3836" s="3"/>
      <c r="T3836" s="3"/>
      <c r="U3836" s="3"/>
      <c r="V3836" s="3"/>
      <c r="W3836" s="3"/>
      <c r="X3836" s="4"/>
      <c r="Y3836" s="8">
        <f>ROUND(980,2)</f>
        <v>980</v>
      </c>
      <c r="Z3836" s="9"/>
      <c r="AA3836" s="9"/>
      <c r="AB3836" s="9"/>
      <c r="AC3836" s="9"/>
      <c r="AD3836" s="10"/>
      <c r="AE3836" s="8">
        <f>ROUND(0,2)</f>
        <v>0</v>
      </c>
      <c r="AF3836" s="9"/>
      <c r="AG3836" s="9"/>
      <c r="AH3836" s="9"/>
      <c r="AI3836" s="9"/>
      <c r="AJ3836" s="9"/>
      <c r="AK3836" s="10"/>
    </row>
    <row r="3837" spans="1:37" x14ac:dyDescent="0.25">
      <c r="A3837" s="11"/>
      <c r="B3837" s="12"/>
      <c r="C3837" s="12"/>
      <c r="D3837" s="12"/>
      <c r="E3837" s="12"/>
      <c r="F3837" s="12"/>
      <c r="G3837" s="12"/>
      <c r="H3837" s="12"/>
      <c r="I3837" s="12"/>
      <c r="J3837" s="13"/>
      <c r="K3837" s="13"/>
      <c r="L3837" s="13"/>
      <c r="M3837" s="13"/>
      <c r="N3837" s="13"/>
      <c r="O3837" s="13"/>
      <c r="P3837" s="13"/>
      <c r="Q3837" s="14"/>
      <c r="R3837" s="14"/>
      <c r="S3837" s="14"/>
      <c r="T3837" s="14"/>
      <c r="U3837" s="14"/>
      <c r="V3837" s="14"/>
      <c r="W3837" s="14"/>
      <c r="X3837" s="14"/>
      <c r="Y3837" s="15">
        <f>ROUND(980,2)</f>
        <v>980</v>
      </c>
      <c r="Z3837" s="15"/>
      <c r="AA3837" s="15"/>
      <c r="AB3837" s="15"/>
      <c r="AC3837" s="15"/>
      <c r="AD3837" s="15"/>
      <c r="AE3837" s="15">
        <f>ROUND(0,2)</f>
        <v>0</v>
      </c>
      <c r="AF3837" s="15"/>
      <c r="AG3837" s="15"/>
      <c r="AH3837" s="15"/>
      <c r="AI3837" s="15"/>
      <c r="AJ3837" s="15"/>
      <c r="AK3837" s="16"/>
    </row>
    <row r="3838" spans="1:37" x14ac:dyDescent="0.25">
      <c r="A3838" s="11"/>
      <c r="B3838" s="12"/>
      <c r="C3838" s="12"/>
      <c r="D3838" s="12"/>
      <c r="E3838" s="12"/>
      <c r="F3838" s="12"/>
      <c r="G3838" s="12"/>
      <c r="H3838" s="12"/>
      <c r="I3838" s="12"/>
      <c r="J3838" s="12"/>
      <c r="K3838" s="12"/>
      <c r="L3838" s="12"/>
      <c r="M3838" s="12"/>
      <c r="N3838" s="12"/>
      <c r="O3838" s="12"/>
      <c r="P3838" s="12"/>
      <c r="Q3838" s="14" t="s">
        <v>43</v>
      </c>
      <c r="R3838" s="14"/>
      <c r="S3838" s="14"/>
      <c r="T3838" s="14"/>
      <c r="U3838" s="14"/>
      <c r="V3838" s="14"/>
      <c r="W3838" s="14"/>
      <c r="X3838" s="14"/>
      <c r="Y3838" s="12"/>
      <c r="Z3838" s="12"/>
      <c r="AA3838" s="12"/>
      <c r="AB3838" s="12"/>
      <c r="AC3838" s="12"/>
      <c r="AD3838" s="12"/>
      <c r="AE3838" s="12"/>
      <c r="AF3838" s="12"/>
      <c r="AG3838" s="12"/>
      <c r="AH3838" s="12"/>
      <c r="AI3838" s="12"/>
      <c r="AJ3838" s="12"/>
      <c r="AK3838" s="24"/>
    </row>
    <row r="3839" spans="1:37" x14ac:dyDescent="0.25">
      <c r="A3839" s="2"/>
      <c r="B3839" s="3"/>
      <c r="C3839" s="3"/>
      <c r="D3839" s="3"/>
      <c r="E3839" s="3"/>
      <c r="F3839" s="3"/>
      <c r="G3839" s="3"/>
      <c r="H3839" s="3"/>
      <c r="I3839" s="4"/>
      <c r="J3839" s="5"/>
      <c r="K3839" s="6"/>
      <c r="L3839" s="6"/>
      <c r="M3839" s="6"/>
      <c r="N3839" s="6"/>
      <c r="O3839" s="6"/>
      <c r="P3839" s="7"/>
      <c r="Q3839" s="2"/>
      <c r="R3839" s="3"/>
      <c r="S3839" s="3"/>
      <c r="T3839" s="3"/>
      <c r="U3839" s="3"/>
      <c r="V3839" s="3"/>
      <c r="W3839" s="3"/>
      <c r="X3839" s="4"/>
      <c r="Y3839" s="8">
        <f>ROUND(959.2,2)</f>
        <v>959.2</v>
      </c>
      <c r="Z3839" s="9"/>
      <c r="AA3839" s="9"/>
      <c r="AB3839" s="9"/>
      <c r="AC3839" s="9"/>
      <c r="AD3839" s="10"/>
      <c r="AE3839" s="8">
        <f>ROUND(0,2)</f>
        <v>0</v>
      </c>
      <c r="AF3839" s="9"/>
      <c r="AG3839" s="9"/>
      <c r="AH3839" s="9"/>
      <c r="AI3839" s="9"/>
      <c r="AJ3839" s="9"/>
      <c r="AK3839" s="10"/>
    </row>
    <row r="3840" spans="1:37" x14ac:dyDescent="0.25">
      <c r="A3840" s="11"/>
      <c r="B3840" s="12"/>
      <c r="C3840" s="12"/>
      <c r="D3840" s="12"/>
      <c r="E3840" s="12"/>
      <c r="F3840" s="12"/>
      <c r="G3840" s="12"/>
      <c r="H3840" s="12"/>
      <c r="I3840" s="12"/>
      <c r="J3840" s="13"/>
      <c r="K3840" s="13"/>
      <c r="L3840" s="13"/>
      <c r="M3840" s="13"/>
      <c r="N3840" s="13"/>
      <c r="O3840" s="13"/>
      <c r="P3840" s="13"/>
      <c r="Q3840" s="14"/>
      <c r="R3840" s="14"/>
      <c r="S3840" s="14"/>
      <c r="T3840" s="14"/>
      <c r="U3840" s="14"/>
      <c r="V3840" s="14"/>
      <c r="W3840" s="14"/>
      <c r="X3840" s="14"/>
      <c r="Y3840" s="15">
        <f>ROUND(959.2,2)</f>
        <v>959.2</v>
      </c>
      <c r="Z3840" s="15"/>
      <c r="AA3840" s="15"/>
      <c r="AB3840" s="15"/>
      <c r="AC3840" s="15"/>
      <c r="AD3840" s="15"/>
      <c r="AE3840" s="15">
        <f>ROUND(0,2)</f>
        <v>0</v>
      </c>
      <c r="AF3840" s="15"/>
      <c r="AG3840" s="15"/>
      <c r="AH3840" s="15"/>
      <c r="AI3840" s="15"/>
      <c r="AJ3840" s="15"/>
      <c r="AK3840" s="16"/>
    </row>
    <row r="3841" spans="1:37" x14ac:dyDescent="0.25">
      <c r="A3841" s="11"/>
      <c r="B3841" s="12"/>
      <c r="C3841" s="12"/>
      <c r="D3841" s="12"/>
      <c r="E3841" s="12"/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12"/>
      <c r="Q3841" s="14" t="s">
        <v>44</v>
      </c>
      <c r="R3841" s="14"/>
      <c r="S3841" s="14"/>
      <c r="T3841" s="14"/>
      <c r="U3841" s="14"/>
      <c r="V3841" s="14"/>
      <c r="W3841" s="14"/>
      <c r="X3841" s="14"/>
      <c r="Y3841" s="12"/>
      <c r="Z3841" s="12"/>
      <c r="AA3841" s="12"/>
      <c r="AB3841" s="12"/>
      <c r="AC3841" s="12"/>
      <c r="AD3841" s="12"/>
      <c r="AE3841" s="12"/>
      <c r="AF3841" s="12"/>
      <c r="AG3841" s="12"/>
      <c r="AH3841" s="12"/>
      <c r="AI3841" s="12"/>
      <c r="AJ3841" s="12"/>
      <c r="AK3841" s="24"/>
    </row>
    <row r="3842" spans="1:37" x14ac:dyDescent="0.25">
      <c r="A3842" s="2"/>
      <c r="B3842" s="3"/>
      <c r="C3842" s="3"/>
      <c r="D3842" s="3"/>
      <c r="E3842" s="3"/>
      <c r="F3842" s="3"/>
      <c r="G3842" s="3"/>
      <c r="H3842" s="3"/>
      <c r="I3842" s="4"/>
      <c r="J3842" s="5"/>
      <c r="K3842" s="6"/>
      <c r="L3842" s="6"/>
      <c r="M3842" s="6"/>
      <c r="N3842" s="6"/>
      <c r="O3842" s="6"/>
      <c r="P3842" s="7"/>
      <c r="Q3842" s="2"/>
      <c r="R3842" s="3"/>
      <c r="S3842" s="3"/>
      <c r="T3842" s="3"/>
      <c r="U3842" s="3"/>
      <c r="V3842" s="3"/>
      <c r="W3842" s="3"/>
      <c r="X3842" s="4"/>
      <c r="Y3842" s="8">
        <f>ROUND(1036.8,2)</f>
        <v>1036.8</v>
      </c>
      <c r="Z3842" s="9"/>
      <c r="AA3842" s="9"/>
      <c r="AB3842" s="9"/>
      <c r="AC3842" s="9"/>
      <c r="AD3842" s="10"/>
      <c r="AE3842" s="8">
        <f>ROUND(0,2)</f>
        <v>0</v>
      </c>
      <c r="AF3842" s="9"/>
      <c r="AG3842" s="9"/>
      <c r="AH3842" s="9"/>
      <c r="AI3842" s="9"/>
      <c r="AJ3842" s="9"/>
      <c r="AK3842" s="10"/>
    </row>
    <row r="3843" spans="1:37" x14ac:dyDescent="0.25">
      <c r="A3843" s="11"/>
      <c r="B3843" s="12"/>
      <c r="C3843" s="12"/>
      <c r="D3843" s="12"/>
      <c r="E3843" s="12"/>
      <c r="F3843" s="12"/>
      <c r="G3843" s="12"/>
      <c r="H3843" s="12"/>
      <c r="I3843" s="12"/>
      <c r="J3843" s="13"/>
      <c r="K3843" s="13"/>
      <c r="L3843" s="13"/>
      <c r="M3843" s="13"/>
      <c r="N3843" s="13"/>
      <c r="O3843" s="13"/>
      <c r="P3843" s="13"/>
      <c r="Q3843" s="14"/>
      <c r="R3843" s="14"/>
      <c r="S3843" s="14"/>
      <c r="T3843" s="14"/>
      <c r="U3843" s="14"/>
      <c r="V3843" s="14"/>
      <c r="W3843" s="14"/>
      <c r="X3843" s="14"/>
      <c r="Y3843" s="15">
        <f>ROUND(1036.8,2)</f>
        <v>1036.8</v>
      </c>
      <c r="Z3843" s="15"/>
      <c r="AA3843" s="15"/>
      <c r="AB3843" s="15"/>
      <c r="AC3843" s="15"/>
      <c r="AD3843" s="15"/>
      <c r="AE3843" s="15">
        <f>ROUND(0,2)</f>
        <v>0</v>
      </c>
      <c r="AF3843" s="15"/>
      <c r="AG3843" s="15"/>
      <c r="AH3843" s="15"/>
      <c r="AI3843" s="15"/>
      <c r="AJ3843" s="15"/>
      <c r="AK3843" s="16"/>
    </row>
    <row r="3844" spans="1:37" x14ac:dyDescent="0.25">
      <c r="A3844" s="11"/>
      <c r="B3844" s="12"/>
      <c r="C3844" s="12"/>
      <c r="D3844" s="12"/>
      <c r="E3844" s="12"/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  <c r="P3844" s="12"/>
      <c r="Q3844" s="14" t="s">
        <v>46</v>
      </c>
      <c r="R3844" s="14"/>
      <c r="S3844" s="14"/>
      <c r="T3844" s="14"/>
      <c r="U3844" s="14"/>
      <c r="V3844" s="14"/>
      <c r="W3844" s="14"/>
      <c r="X3844" s="14"/>
      <c r="Y3844" s="12"/>
      <c r="Z3844" s="12"/>
      <c r="AA3844" s="12"/>
      <c r="AB3844" s="12"/>
      <c r="AC3844" s="12"/>
      <c r="AD3844" s="12"/>
      <c r="AE3844" s="12"/>
      <c r="AF3844" s="12"/>
      <c r="AG3844" s="12"/>
      <c r="AH3844" s="12"/>
      <c r="AI3844" s="12"/>
      <c r="AJ3844" s="12"/>
      <c r="AK3844" s="24"/>
    </row>
    <row r="3845" spans="1:37" x14ac:dyDescent="0.25">
      <c r="A3845" s="2"/>
      <c r="B3845" s="3"/>
      <c r="C3845" s="3"/>
      <c r="D3845" s="3"/>
      <c r="E3845" s="3"/>
      <c r="F3845" s="3"/>
      <c r="G3845" s="3"/>
      <c r="H3845" s="3"/>
      <c r="I3845" s="4"/>
      <c r="J3845" s="5"/>
      <c r="K3845" s="6"/>
      <c r="L3845" s="6"/>
      <c r="M3845" s="6"/>
      <c r="N3845" s="6"/>
      <c r="O3845" s="6"/>
      <c r="P3845" s="7"/>
      <c r="Q3845" s="2"/>
      <c r="R3845" s="3"/>
      <c r="S3845" s="3"/>
      <c r="T3845" s="3"/>
      <c r="U3845" s="3"/>
      <c r="V3845" s="3"/>
      <c r="W3845" s="3"/>
      <c r="X3845" s="4"/>
      <c r="Y3845" s="8">
        <f>ROUND(980,2)</f>
        <v>980</v>
      </c>
      <c r="Z3845" s="9"/>
      <c r="AA3845" s="9"/>
      <c r="AB3845" s="9"/>
      <c r="AC3845" s="9"/>
      <c r="AD3845" s="10"/>
      <c r="AE3845" s="8">
        <f>ROUND(0,2)</f>
        <v>0</v>
      </c>
      <c r="AF3845" s="9"/>
      <c r="AG3845" s="9"/>
      <c r="AH3845" s="9"/>
      <c r="AI3845" s="9"/>
      <c r="AJ3845" s="9"/>
      <c r="AK3845" s="10"/>
    </row>
    <row r="3846" spans="1:37" x14ac:dyDescent="0.25">
      <c r="A3846" s="11"/>
      <c r="B3846" s="12"/>
      <c r="C3846" s="12"/>
      <c r="D3846" s="12"/>
      <c r="E3846" s="12"/>
      <c r="F3846" s="12"/>
      <c r="G3846" s="12"/>
      <c r="H3846" s="12"/>
      <c r="I3846" s="12"/>
      <c r="J3846" s="13"/>
      <c r="K3846" s="13"/>
      <c r="L3846" s="13"/>
      <c r="M3846" s="13"/>
      <c r="N3846" s="13"/>
      <c r="O3846" s="13"/>
      <c r="P3846" s="13"/>
      <c r="Q3846" s="14"/>
      <c r="R3846" s="14"/>
      <c r="S3846" s="14"/>
      <c r="T3846" s="14"/>
      <c r="U3846" s="14"/>
      <c r="V3846" s="14"/>
      <c r="W3846" s="14"/>
      <c r="X3846" s="14"/>
      <c r="Y3846" s="15">
        <f>ROUND(980,2)</f>
        <v>980</v>
      </c>
      <c r="Z3846" s="15"/>
      <c r="AA3846" s="15"/>
      <c r="AB3846" s="15"/>
      <c r="AC3846" s="15"/>
      <c r="AD3846" s="15"/>
      <c r="AE3846" s="15">
        <f>ROUND(0,2)</f>
        <v>0</v>
      </c>
      <c r="AF3846" s="15"/>
      <c r="AG3846" s="15"/>
      <c r="AH3846" s="15"/>
      <c r="AI3846" s="15"/>
      <c r="AJ3846" s="15"/>
      <c r="AK3846" s="16"/>
    </row>
    <row r="3847" spans="1:37" x14ac:dyDescent="0.25">
      <c r="A3847" s="11"/>
      <c r="B3847" s="12"/>
      <c r="C3847" s="12"/>
      <c r="D3847" s="12"/>
      <c r="E3847" s="12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12"/>
      <c r="Q3847" s="14" t="s">
        <v>47</v>
      </c>
      <c r="R3847" s="14"/>
      <c r="S3847" s="14"/>
      <c r="T3847" s="14"/>
      <c r="U3847" s="14"/>
      <c r="V3847" s="14"/>
      <c r="W3847" s="14"/>
      <c r="X3847" s="14"/>
      <c r="Y3847" s="12"/>
      <c r="Z3847" s="12"/>
      <c r="AA3847" s="12"/>
      <c r="AB3847" s="12"/>
      <c r="AC3847" s="12"/>
      <c r="AD3847" s="12"/>
      <c r="AE3847" s="12"/>
      <c r="AF3847" s="12"/>
      <c r="AG3847" s="12"/>
      <c r="AH3847" s="12"/>
      <c r="AI3847" s="12"/>
      <c r="AJ3847" s="12"/>
      <c r="AK3847" s="24"/>
    </row>
    <row r="3848" spans="1:37" x14ac:dyDescent="0.25">
      <c r="A3848" s="2"/>
      <c r="B3848" s="3"/>
      <c r="C3848" s="3"/>
      <c r="D3848" s="3"/>
      <c r="E3848" s="3"/>
      <c r="F3848" s="3"/>
      <c r="G3848" s="3"/>
      <c r="H3848" s="3"/>
      <c r="I3848" s="4"/>
      <c r="J3848" s="5"/>
      <c r="K3848" s="6"/>
      <c r="L3848" s="6"/>
      <c r="M3848" s="6"/>
      <c r="N3848" s="6"/>
      <c r="O3848" s="6"/>
      <c r="P3848" s="7"/>
      <c r="Q3848" s="2"/>
      <c r="R3848" s="3"/>
      <c r="S3848" s="3"/>
      <c r="T3848" s="3"/>
      <c r="U3848" s="3"/>
      <c r="V3848" s="3"/>
      <c r="W3848" s="3"/>
      <c r="X3848" s="4"/>
      <c r="Y3848" s="8">
        <f>ROUND(951.6,2)</f>
        <v>951.6</v>
      </c>
      <c r="Z3848" s="9"/>
      <c r="AA3848" s="9"/>
      <c r="AB3848" s="9"/>
      <c r="AC3848" s="9"/>
      <c r="AD3848" s="10"/>
      <c r="AE3848" s="8">
        <f>ROUND(0,2)</f>
        <v>0</v>
      </c>
      <c r="AF3848" s="9"/>
      <c r="AG3848" s="9"/>
      <c r="AH3848" s="9"/>
      <c r="AI3848" s="9"/>
      <c r="AJ3848" s="9"/>
      <c r="AK3848" s="10"/>
    </row>
    <row r="3849" spans="1:37" x14ac:dyDescent="0.25">
      <c r="A3849" s="11"/>
      <c r="B3849" s="12"/>
      <c r="C3849" s="12"/>
      <c r="D3849" s="12"/>
      <c r="E3849" s="12"/>
      <c r="F3849" s="12"/>
      <c r="G3849" s="12"/>
      <c r="H3849" s="12"/>
      <c r="I3849" s="12"/>
      <c r="J3849" s="13"/>
      <c r="K3849" s="13"/>
      <c r="L3849" s="13"/>
      <c r="M3849" s="13"/>
      <c r="N3849" s="13"/>
      <c r="O3849" s="13"/>
      <c r="P3849" s="13"/>
      <c r="Q3849" s="14"/>
      <c r="R3849" s="14"/>
      <c r="S3849" s="14"/>
      <c r="T3849" s="14"/>
      <c r="U3849" s="14"/>
      <c r="V3849" s="14"/>
      <c r="W3849" s="14"/>
      <c r="X3849" s="14"/>
      <c r="Y3849" s="15">
        <f>ROUND(951.6,2)</f>
        <v>951.6</v>
      </c>
      <c r="Z3849" s="15"/>
      <c r="AA3849" s="15"/>
      <c r="AB3849" s="15"/>
      <c r="AC3849" s="15"/>
      <c r="AD3849" s="15"/>
      <c r="AE3849" s="15">
        <f>ROUND(0,2)</f>
        <v>0</v>
      </c>
      <c r="AF3849" s="15"/>
      <c r="AG3849" s="15"/>
      <c r="AH3849" s="15"/>
      <c r="AI3849" s="15"/>
      <c r="AJ3849" s="15"/>
      <c r="AK3849" s="16"/>
    </row>
    <row r="3850" spans="1:37" x14ac:dyDescent="0.25">
      <c r="A3850" s="11"/>
      <c r="B3850" s="12"/>
      <c r="C3850" s="12"/>
      <c r="D3850" s="12"/>
      <c r="E3850" s="12"/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  <c r="P3850" s="12"/>
      <c r="Q3850" s="14" t="s">
        <v>48</v>
      </c>
      <c r="R3850" s="14"/>
      <c r="S3850" s="14"/>
      <c r="T3850" s="14"/>
      <c r="U3850" s="14"/>
      <c r="V3850" s="14"/>
      <c r="W3850" s="14"/>
      <c r="X3850" s="14"/>
      <c r="Y3850" s="12"/>
      <c r="Z3850" s="12"/>
      <c r="AA3850" s="12"/>
      <c r="AB3850" s="12"/>
      <c r="AC3850" s="12"/>
      <c r="AD3850" s="12"/>
      <c r="AE3850" s="12"/>
      <c r="AF3850" s="12"/>
      <c r="AG3850" s="12"/>
      <c r="AH3850" s="12"/>
      <c r="AI3850" s="12"/>
      <c r="AJ3850" s="12"/>
      <c r="AK3850" s="24"/>
    </row>
    <row r="3851" spans="1:37" x14ac:dyDescent="0.25">
      <c r="A3851" s="2"/>
      <c r="B3851" s="3"/>
      <c r="C3851" s="3"/>
      <c r="D3851" s="3"/>
      <c r="E3851" s="3"/>
      <c r="F3851" s="3"/>
      <c r="G3851" s="3"/>
      <c r="H3851" s="3"/>
      <c r="I3851" s="4"/>
      <c r="J3851" s="5"/>
      <c r="K3851" s="6"/>
      <c r="L3851" s="6"/>
      <c r="M3851" s="6"/>
      <c r="N3851" s="6"/>
      <c r="O3851" s="6"/>
      <c r="P3851" s="7"/>
      <c r="Q3851" s="2"/>
      <c r="R3851" s="3"/>
      <c r="S3851" s="3"/>
      <c r="T3851" s="3"/>
      <c r="U3851" s="3"/>
      <c r="V3851" s="3"/>
      <c r="W3851" s="3"/>
      <c r="X3851" s="4"/>
      <c r="Y3851" s="8">
        <f>ROUND(1036.8,2)</f>
        <v>1036.8</v>
      </c>
      <c r="Z3851" s="9"/>
      <c r="AA3851" s="9"/>
      <c r="AB3851" s="9"/>
      <c r="AC3851" s="9"/>
      <c r="AD3851" s="10"/>
      <c r="AE3851" s="8">
        <f>ROUND(0,2)</f>
        <v>0</v>
      </c>
      <c r="AF3851" s="9"/>
      <c r="AG3851" s="9"/>
      <c r="AH3851" s="9"/>
      <c r="AI3851" s="9"/>
      <c r="AJ3851" s="9"/>
      <c r="AK3851" s="10"/>
    </row>
    <row r="3852" spans="1:37" x14ac:dyDescent="0.25">
      <c r="A3852" s="11"/>
      <c r="B3852" s="12"/>
      <c r="C3852" s="12"/>
      <c r="D3852" s="12"/>
      <c r="E3852" s="12"/>
      <c r="F3852" s="12"/>
      <c r="G3852" s="12"/>
      <c r="H3852" s="12"/>
      <c r="I3852" s="12"/>
      <c r="J3852" s="13"/>
      <c r="K3852" s="13"/>
      <c r="L3852" s="13"/>
      <c r="M3852" s="13"/>
      <c r="N3852" s="13"/>
      <c r="O3852" s="13"/>
      <c r="P3852" s="13"/>
      <c r="Q3852" s="14"/>
      <c r="R3852" s="14"/>
      <c r="S3852" s="14"/>
      <c r="T3852" s="14"/>
      <c r="U3852" s="14"/>
      <c r="V3852" s="14"/>
      <c r="W3852" s="14"/>
      <c r="X3852" s="14"/>
      <c r="Y3852" s="15">
        <f>ROUND(1036.8,2)</f>
        <v>1036.8</v>
      </c>
      <c r="Z3852" s="15"/>
      <c r="AA3852" s="15"/>
      <c r="AB3852" s="15"/>
      <c r="AC3852" s="15"/>
      <c r="AD3852" s="15"/>
      <c r="AE3852" s="15">
        <f>ROUND(0,2)</f>
        <v>0</v>
      </c>
      <c r="AF3852" s="15"/>
      <c r="AG3852" s="15"/>
      <c r="AH3852" s="15"/>
      <c r="AI3852" s="15"/>
      <c r="AJ3852" s="15"/>
      <c r="AK3852" s="16"/>
    </row>
    <row r="3853" spans="1:37" x14ac:dyDescent="0.25">
      <c r="A3853" s="11"/>
      <c r="B3853" s="12"/>
      <c r="C3853" s="12"/>
      <c r="D3853" s="12"/>
      <c r="E3853" s="12"/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  <c r="P3853" s="12"/>
      <c r="Q3853" s="14" t="s">
        <v>49</v>
      </c>
      <c r="R3853" s="14"/>
      <c r="S3853" s="14"/>
      <c r="T3853" s="14"/>
      <c r="U3853" s="14"/>
      <c r="V3853" s="14"/>
      <c r="W3853" s="14"/>
      <c r="X3853" s="14"/>
      <c r="Y3853" s="12"/>
      <c r="Z3853" s="12"/>
      <c r="AA3853" s="12"/>
      <c r="AB3853" s="12"/>
      <c r="AC3853" s="12"/>
      <c r="AD3853" s="12"/>
      <c r="AE3853" s="12"/>
      <c r="AF3853" s="12"/>
      <c r="AG3853" s="12"/>
      <c r="AH3853" s="12"/>
      <c r="AI3853" s="12"/>
      <c r="AJ3853" s="12"/>
      <c r="AK3853" s="24"/>
    </row>
    <row r="3854" spans="1:37" x14ac:dyDescent="0.25">
      <c r="A3854" s="2"/>
      <c r="B3854" s="3"/>
      <c r="C3854" s="3"/>
      <c r="D3854" s="3"/>
      <c r="E3854" s="3"/>
      <c r="F3854" s="3"/>
      <c r="G3854" s="3"/>
      <c r="H3854" s="3"/>
      <c r="I3854" s="4"/>
      <c r="J3854" s="5"/>
      <c r="K3854" s="6"/>
      <c r="L3854" s="6"/>
      <c r="M3854" s="6"/>
      <c r="N3854" s="6"/>
      <c r="O3854" s="6"/>
      <c r="P3854" s="7"/>
      <c r="Q3854" s="2"/>
      <c r="R3854" s="3"/>
      <c r="S3854" s="3"/>
      <c r="T3854" s="3"/>
      <c r="U3854" s="3"/>
      <c r="V3854" s="3"/>
      <c r="W3854" s="3"/>
      <c r="X3854" s="4"/>
      <c r="Y3854" s="8">
        <f>ROUND(959.2,2)</f>
        <v>959.2</v>
      </c>
      <c r="Z3854" s="9"/>
      <c r="AA3854" s="9"/>
      <c r="AB3854" s="9"/>
      <c r="AC3854" s="9"/>
      <c r="AD3854" s="10"/>
      <c r="AE3854" s="8">
        <f>ROUND(0,2)</f>
        <v>0</v>
      </c>
      <c r="AF3854" s="9"/>
      <c r="AG3854" s="9"/>
      <c r="AH3854" s="9"/>
      <c r="AI3854" s="9"/>
      <c r="AJ3854" s="9"/>
      <c r="AK3854" s="10"/>
    </row>
    <row r="3855" spans="1:37" x14ac:dyDescent="0.25">
      <c r="A3855" s="11"/>
      <c r="B3855" s="12"/>
      <c r="C3855" s="12"/>
      <c r="D3855" s="12"/>
      <c r="E3855" s="12"/>
      <c r="F3855" s="12"/>
      <c r="G3855" s="12"/>
      <c r="H3855" s="12"/>
      <c r="I3855" s="12"/>
      <c r="J3855" s="13"/>
      <c r="K3855" s="13"/>
      <c r="L3855" s="13"/>
      <c r="M3855" s="13"/>
      <c r="N3855" s="13"/>
      <c r="O3855" s="13"/>
      <c r="P3855" s="13"/>
      <c r="Q3855" s="14"/>
      <c r="R3855" s="14"/>
      <c r="S3855" s="14"/>
      <c r="T3855" s="14"/>
      <c r="U3855" s="14"/>
      <c r="V3855" s="14"/>
      <c r="W3855" s="14"/>
      <c r="X3855" s="14"/>
      <c r="Y3855" s="15">
        <f>ROUND(959.2,2)</f>
        <v>959.2</v>
      </c>
      <c r="Z3855" s="15"/>
      <c r="AA3855" s="15"/>
      <c r="AB3855" s="15"/>
      <c r="AC3855" s="15"/>
      <c r="AD3855" s="15"/>
      <c r="AE3855" s="15">
        <f>ROUND(0,2)</f>
        <v>0</v>
      </c>
      <c r="AF3855" s="15"/>
      <c r="AG3855" s="15"/>
      <c r="AH3855" s="15"/>
      <c r="AI3855" s="15"/>
      <c r="AJ3855" s="15"/>
      <c r="AK3855" s="16"/>
    </row>
    <row r="3856" spans="1:37" x14ac:dyDescent="0.25">
      <c r="A3856" s="11"/>
      <c r="B3856" s="12"/>
      <c r="C3856" s="12"/>
      <c r="D3856" s="12"/>
      <c r="E3856" s="12"/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  <c r="P3856" s="12"/>
      <c r="Q3856" s="14" t="s">
        <v>50</v>
      </c>
      <c r="R3856" s="14"/>
      <c r="S3856" s="14"/>
      <c r="T3856" s="14"/>
      <c r="U3856" s="14"/>
      <c r="V3856" s="14"/>
      <c r="W3856" s="14"/>
      <c r="X3856" s="14"/>
      <c r="Y3856" s="12"/>
      <c r="Z3856" s="12"/>
      <c r="AA3856" s="12"/>
      <c r="AB3856" s="12"/>
      <c r="AC3856" s="12"/>
      <c r="AD3856" s="12"/>
      <c r="AE3856" s="12"/>
      <c r="AF3856" s="12"/>
      <c r="AG3856" s="12"/>
      <c r="AH3856" s="12"/>
      <c r="AI3856" s="12"/>
      <c r="AJ3856" s="12"/>
      <c r="AK3856" s="24"/>
    </row>
    <row r="3857" spans="1:37" x14ac:dyDescent="0.25">
      <c r="A3857" s="2"/>
      <c r="B3857" s="3"/>
      <c r="C3857" s="3"/>
      <c r="D3857" s="3"/>
      <c r="E3857" s="3"/>
      <c r="F3857" s="3"/>
      <c r="G3857" s="3"/>
      <c r="H3857" s="3"/>
      <c r="I3857" s="4"/>
      <c r="J3857" s="5"/>
      <c r="K3857" s="6"/>
      <c r="L3857" s="6"/>
      <c r="M3857" s="6"/>
      <c r="N3857" s="6"/>
      <c r="O3857" s="6"/>
      <c r="P3857" s="7"/>
      <c r="Q3857" s="2"/>
      <c r="R3857" s="3"/>
      <c r="S3857" s="3"/>
      <c r="T3857" s="3"/>
      <c r="U3857" s="3"/>
      <c r="V3857" s="3"/>
      <c r="W3857" s="3"/>
      <c r="X3857" s="4"/>
      <c r="Y3857" s="8">
        <f>ROUND(959.2,2)</f>
        <v>959.2</v>
      </c>
      <c r="Z3857" s="9"/>
      <c r="AA3857" s="9"/>
      <c r="AB3857" s="9"/>
      <c r="AC3857" s="9"/>
      <c r="AD3857" s="10"/>
      <c r="AE3857" s="8">
        <f>ROUND(0,2)</f>
        <v>0</v>
      </c>
      <c r="AF3857" s="9"/>
      <c r="AG3857" s="9"/>
      <c r="AH3857" s="9"/>
      <c r="AI3857" s="9"/>
      <c r="AJ3857" s="9"/>
      <c r="AK3857" s="10"/>
    </row>
    <row r="3858" spans="1:37" x14ac:dyDescent="0.25">
      <c r="A3858" s="11"/>
      <c r="B3858" s="12"/>
      <c r="C3858" s="12"/>
      <c r="D3858" s="12"/>
      <c r="E3858" s="12"/>
      <c r="F3858" s="12"/>
      <c r="G3858" s="12"/>
      <c r="H3858" s="12"/>
      <c r="I3858" s="12"/>
      <c r="J3858" s="13"/>
      <c r="K3858" s="13"/>
      <c r="L3858" s="13"/>
      <c r="M3858" s="13"/>
      <c r="N3858" s="13"/>
      <c r="O3858" s="13"/>
      <c r="P3858" s="13"/>
      <c r="Q3858" s="14"/>
      <c r="R3858" s="14"/>
      <c r="S3858" s="14"/>
      <c r="T3858" s="14"/>
      <c r="U3858" s="14"/>
      <c r="V3858" s="14"/>
      <c r="W3858" s="14"/>
      <c r="X3858" s="14"/>
      <c r="Y3858" s="15">
        <f>ROUND(959.2,2)</f>
        <v>959.2</v>
      </c>
      <c r="Z3858" s="15"/>
      <c r="AA3858" s="15"/>
      <c r="AB3858" s="15"/>
      <c r="AC3858" s="15"/>
      <c r="AD3858" s="15"/>
      <c r="AE3858" s="15">
        <f>ROUND(0,2)</f>
        <v>0</v>
      </c>
      <c r="AF3858" s="15"/>
      <c r="AG3858" s="15"/>
      <c r="AH3858" s="15"/>
      <c r="AI3858" s="15"/>
      <c r="AJ3858" s="15"/>
      <c r="AK3858" s="16"/>
    </row>
    <row r="3859" spans="1:37" x14ac:dyDescent="0.25">
      <c r="A3859" s="11"/>
      <c r="B3859" s="12"/>
      <c r="C3859" s="12"/>
      <c r="D3859" s="12"/>
      <c r="E3859" s="12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  <c r="Q3859" s="14" t="s">
        <v>51</v>
      </c>
      <c r="R3859" s="14"/>
      <c r="S3859" s="14"/>
      <c r="T3859" s="14"/>
      <c r="U3859" s="14"/>
      <c r="V3859" s="14"/>
      <c r="W3859" s="14"/>
      <c r="X3859" s="14"/>
      <c r="Y3859" s="12"/>
      <c r="Z3859" s="12"/>
      <c r="AA3859" s="12"/>
      <c r="AB3859" s="12"/>
      <c r="AC3859" s="12"/>
      <c r="AD3859" s="12"/>
      <c r="AE3859" s="12"/>
      <c r="AF3859" s="12"/>
      <c r="AG3859" s="12"/>
      <c r="AH3859" s="12"/>
      <c r="AI3859" s="12"/>
      <c r="AJ3859" s="12"/>
      <c r="AK3859" s="24"/>
    </row>
    <row r="3860" spans="1:37" x14ac:dyDescent="0.25">
      <c r="A3860" s="2"/>
      <c r="B3860" s="3"/>
      <c r="C3860" s="3"/>
      <c r="D3860" s="3"/>
      <c r="E3860" s="3"/>
      <c r="F3860" s="3"/>
      <c r="G3860" s="3"/>
      <c r="H3860" s="3"/>
      <c r="I3860" s="4"/>
      <c r="J3860" s="5"/>
      <c r="K3860" s="6"/>
      <c r="L3860" s="6"/>
      <c r="M3860" s="6"/>
      <c r="N3860" s="6"/>
      <c r="O3860" s="6"/>
      <c r="P3860" s="7"/>
      <c r="Q3860" s="2"/>
      <c r="R3860" s="3"/>
      <c r="S3860" s="3"/>
      <c r="T3860" s="3"/>
      <c r="U3860" s="3"/>
      <c r="V3860" s="3"/>
      <c r="W3860" s="3"/>
      <c r="X3860" s="4"/>
      <c r="Y3860" s="8">
        <f>ROUND(959.2,2)</f>
        <v>959.2</v>
      </c>
      <c r="Z3860" s="9"/>
      <c r="AA3860" s="9"/>
      <c r="AB3860" s="9"/>
      <c r="AC3860" s="9"/>
      <c r="AD3860" s="10"/>
      <c r="AE3860" s="8">
        <f>ROUND(0,2)</f>
        <v>0</v>
      </c>
      <c r="AF3860" s="9"/>
      <c r="AG3860" s="9"/>
      <c r="AH3860" s="9"/>
      <c r="AI3860" s="9"/>
      <c r="AJ3860" s="9"/>
      <c r="AK3860" s="10"/>
    </row>
    <row r="3861" spans="1:37" x14ac:dyDescent="0.25">
      <c r="A3861" s="11"/>
      <c r="B3861" s="12"/>
      <c r="C3861" s="12"/>
      <c r="D3861" s="12"/>
      <c r="E3861" s="12"/>
      <c r="F3861" s="12"/>
      <c r="G3861" s="12"/>
      <c r="H3861" s="12"/>
      <c r="I3861" s="12"/>
      <c r="J3861" s="13"/>
      <c r="K3861" s="13"/>
      <c r="L3861" s="13"/>
      <c r="M3861" s="13"/>
      <c r="N3861" s="13"/>
      <c r="O3861" s="13"/>
      <c r="P3861" s="13"/>
      <c r="Q3861" s="14"/>
      <c r="R3861" s="14"/>
      <c r="S3861" s="14"/>
      <c r="T3861" s="14"/>
      <c r="U3861" s="14"/>
      <c r="V3861" s="14"/>
      <c r="W3861" s="14"/>
      <c r="X3861" s="14"/>
      <c r="Y3861" s="15">
        <f>ROUND(959.2,2)</f>
        <v>959.2</v>
      </c>
      <c r="Z3861" s="15"/>
      <c r="AA3861" s="15"/>
      <c r="AB3861" s="15"/>
      <c r="AC3861" s="15"/>
      <c r="AD3861" s="15"/>
      <c r="AE3861" s="15">
        <f>ROUND(0,2)</f>
        <v>0</v>
      </c>
      <c r="AF3861" s="15"/>
      <c r="AG3861" s="15"/>
      <c r="AH3861" s="15"/>
      <c r="AI3861" s="15"/>
      <c r="AJ3861" s="15"/>
      <c r="AK3861" s="16"/>
    </row>
    <row r="3862" spans="1:37" x14ac:dyDescent="0.25">
      <c r="A3862" s="11"/>
      <c r="B3862" s="12"/>
      <c r="C3862" s="12"/>
      <c r="D3862" s="12"/>
      <c r="E3862" s="12"/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  <c r="P3862" s="12"/>
      <c r="Q3862" s="14" t="s">
        <v>52</v>
      </c>
      <c r="R3862" s="14"/>
      <c r="S3862" s="14"/>
      <c r="T3862" s="14"/>
      <c r="U3862" s="14"/>
      <c r="V3862" s="14"/>
      <c r="W3862" s="14"/>
      <c r="X3862" s="14"/>
      <c r="Y3862" s="12"/>
      <c r="Z3862" s="12"/>
      <c r="AA3862" s="12"/>
      <c r="AB3862" s="12"/>
      <c r="AC3862" s="12"/>
      <c r="AD3862" s="12"/>
      <c r="AE3862" s="12"/>
      <c r="AF3862" s="12"/>
      <c r="AG3862" s="12"/>
      <c r="AH3862" s="12"/>
      <c r="AI3862" s="12"/>
      <c r="AJ3862" s="12"/>
      <c r="AK3862" s="24"/>
    </row>
    <row r="3863" spans="1:37" x14ac:dyDescent="0.25">
      <c r="A3863" s="2"/>
      <c r="B3863" s="3"/>
      <c r="C3863" s="3"/>
      <c r="D3863" s="3"/>
      <c r="E3863" s="3"/>
      <c r="F3863" s="3"/>
      <c r="G3863" s="3"/>
      <c r="H3863" s="3"/>
      <c r="I3863" s="4"/>
      <c r="J3863" s="5"/>
      <c r="K3863" s="6"/>
      <c r="L3863" s="6"/>
      <c r="M3863" s="6"/>
      <c r="N3863" s="6"/>
      <c r="O3863" s="6"/>
      <c r="P3863" s="7"/>
      <c r="Q3863" s="2"/>
      <c r="R3863" s="3"/>
      <c r="S3863" s="3"/>
      <c r="T3863" s="3"/>
      <c r="U3863" s="3"/>
      <c r="V3863" s="3"/>
      <c r="W3863" s="3"/>
      <c r="X3863" s="4"/>
      <c r="Y3863" s="8">
        <f>ROUND(959.2,2)</f>
        <v>959.2</v>
      </c>
      <c r="Z3863" s="9"/>
      <c r="AA3863" s="9"/>
      <c r="AB3863" s="9"/>
      <c r="AC3863" s="9"/>
      <c r="AD3863" s="10"/>
      <c r="AE3863" s="8">
        <f>ROUND(0,2)</f>
        <v>0</v>
      </c>
      <c r="AF3863" s="9"/>
      <c r="AG3863" s="9"/>
      <c r="AH3863" s="9"/>
      <c r="AI3863" s="9"/>
      <c r="AJ3863" s="9"/>
      <c r="AK3863" s="10"/>
    </row>
    <row r="3864" spans="1:37" x14ac:dyDescent="0.25">
      <c r="A3864" s="11"/>
      <c r="B3864" s="12"/>
      <c r="C3864" s="12"/>
      <c r="D3864" s="12"/>
      <c r="E3864" s="12"/>
      <c r="F3864" s="12"/>
      <c r="G3864" s="12"/>
      <c r="H3864" s="12"/>
      <c r="I3864" s="12"/>
      <c r="J3864" s="13"/>
      <c r="K3864" s="13"/>
      <c r="L3864" s="13"/>
      <c r="M3864" s="13"/>
      <c r="N3864" s="13"/>
      <c r="O3864" s="13"/>
      <c r="P3864" s="13"/>
      <c r="Q3864" s="14"/>
      <c r="R3864" s="14"/>
      <c r="S3864" s="14"/>
      <c r="T3864" s="14"/>
      <c r="U3864" s="14"/>
      <c r="V3864" s="14"/>
      <c r="W3864" s="14"/>
      <c r="X3864" s="14"/>
      <c r="Y3864" s="15">
        <f>ROUND(959.2,2)</f>
        <v>959.2</v>
      </c>
      <c r="Z3864" s="15"/>
      <c r="AA3864" s="15"/>
      <c r="AB3864" s="15"/>
      <c r="AC3864" s="15"/>
      <c r="AD3864" s="15"/>
      <c r="AE3864" s="15">
        <f>ROUND(0,2)</f>
        <v>0</v>
      </c>
      <c r="AF3864" s="15"/>
      <c r="AG3864" s="15"/>
      <c r="AH3864" s="15"/>
      <c r="AI3864" s="15"/>
      <c r="AJ3864" s="15"/>
      <c r="AK3864" s="16"/>
    </row>
    <row r="3865" spans="1:37" x14ac:dyDescent="0.25">
      <c r="A3865" s="11"/>
      <c r="B3865" s="12"/>
      <c r="C3865" s="12"/>
      <c r="D3865" s="12"/>
      <c r="E3865" s="12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12"/>
      <c r="Q3865" s="14" t="s">
        <v>53</v>
      </c>
      <c r="R3865" s="14"/>
      <c r="S3865" s="14"/>
      <c r="T3865" s="14"/>
      <c r="U3865" s="14"/>
      <c r="V3865" s="14"/>
      <c r="W3865" s="14"/>
      <c r="X3865" s="14"/>
      <c r="Y3865" s="12"/>
      <c r="Z3865" s="12"/>
      <c r="AA3865" s="12"/>
      <c r="AB3865" s="12"/>
      <c r="AC3865" s="12"/>
      <c r="AD3865" s="12"/>
      <c r="AE3865" s="12"/>
      <c r="AF3865" s="12"/>
      <c r="AG3865" s="12"/>
      <c r="AH3865" s="12"/>
      <c r="AI3865" s="12"/>
      <c r="AJ3865" s="12"/>
      <c r="AK3865" s="24"/>
    </row>
    <row r="3866" spans="1:37" x14ac:dyDescent="0.25">
      <c r="A3866" s="2"/>
      <c r="B3866" s="3"/>
      <c r="C3866" s="3"/>
      <c r="D3866" s="3"/>
      <c r="E3866" s="3"/>
      <c r="F3866" s="3"/>
      <c r="G3866" s="3"/>
      <c r="H3866" s="3"/>
      <c r="I3866" s="4"/>
      <c r="J3866" s="5"/>
      <c r="K3866" s="6"/>
      <c r="L3866" s="6"/>
      <c r="M3866" s="6"/>
      <c r="N3866" s="6"/>
      <c r="O3866" s="6"/>
      <c r="P3866" s="7"/>
      <c r="Q3866" s="2"/>
      <c r="R3866" s="3"/>
      <c r="S3866" s="3"/>
      <c r="T3866" s="3"/>
      <c r="U3866" s="3"/>
      <c r="V3866" s="3"/>
      <c r="W3866" s="3"/>
      <c r="X3866" s="4"/>
      <c r="Y3866" s="8">
        <f>ROUND(959.2,2)</f>
        <v>959.2</v>
      </c>
      <c r="Z3866" s="9"/>
      <c r="AA3866" s="9"/>
      <c r="AB3866" s="9"/>
      <c r="AC3866" s="9"/>
      <c r="AD3866" s="10"/>
      <c r="AE3866" s="8">
        <f>ROUND(0,2)</f>
        <v>0</v>
      </c>
      <c r="AF3866" s="9"/>
      <c r="AG3866" s="9"/>
      <c r="AH3866" s="9"/>
      <c r="AI3866" s="9"/>
      <c r="AJ3866" s="9"/>
      <c r="AK3866" s="10"/>
    </row>
    <row r="3867" spans="1:37" x14ac:dyDescent="0.25">
      <c r="A3867" s="11"/>
      <c r="B3867" s="12"/>
      <c r="C3867" s="12"/>
      <c r="D3867" s="12"/>
      <c r="E3867" s="12"/>
      <c r="F3867" s="12"/>
      <c r="G3867" s="12"/>
      <c r="H3867" s="12"/>
      <c r="I3867" s="12"/>
      <c r="J3867" s="13"/>
      <c r="K3867" s="13"/>
      <c r="L3867" s="13"/>
      <c r="M3867" s="13"/>
      <c r="N3867" s="13"/>
      <c r="O3867" s="13"/>
      <c r="P3867" s="13"/>
      <c r="Q3867" s="14"/>
      <c r="R3867" s="14"/>
      <c r="S3867" s="14"/>
      <c r="T3867" s="14"/>
      <c r="U3867" s="14"/>
      <c r="V3867" s="14"/>
      <c r="W3867" s="14"/>
      <c r="X3867" s="14"/>
      <c r="Y3867" s="15">
        <f>ROUND(959.2,2)</f>
        <v>959.2</v>
      </c>
      <c r="Z3867" s="15"/>
      <c r="AA3867" s="15"/>
      <c r="AB3867" s="15"/>
      <c r="AC3867" s="15"/>
      <c r="AD3867" s="15"/>
      <c r="AE3867" s="15">
        <f>ROUND(0,2)</f>
        <v>0</v>
      </c>
      <c r="AF3867" s="15"/>
      <c r="AG3867" s="15"/>
      <c r="AH3867" s="15"/>
      <c r="AI3867" s="15"/>
      <c r="AJ3867" s="15"/>
      <c r="AK3867" s="16"/>
    </row>
    <row r="3868" spans="1:37" x14ac:dyDescent="0.25">
      <c r="A3868" s="11"/>
      <c r="B3868" s="12"/>
      <c r="C3868" s="12"/>
      <c r="D3868" s="12"/>
      <c r="E3868" s="12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  <c r="P3868" s="12"/>
      <c r="Q3868" s="14" t="s">
        <v>60</v>
      </c>
      <c r="R3868" s="14"/>
      <c r="S3868" s="14"/>
      <c r="T3868" s="14"/>
      <c r="U3868" s="14"/>
      <c r="V3868" s="14"/>
      <c r="W3868" s="14"/>
      <c r="X3868" s="14"/>
      <c r="Y3868" s="12"/>
      <c r="Z3868" s="12"/>
      <c r="AA3868" s="12"/>
      <c r="AB3868" s="12"/>
      <c r="AC3868" s="12"/>
      <c r="AD3868" s="12"/>
      <c r="AE3868" s="12"/>
      <c r="AF3868" s="12"/>
      <c r="AG3868" s="12"/>
      <c r="AH3868" s="12"/>
      <c r="AI3868" s="12"/>
      <c r="AJ3868" s="12"/>
      <c r="AK3868" s="24"/>
    </row>
    <row r="3869" spans="1:37" x14ac:dyDescent="0.25">
      <c r="A3869" s="2"/>
      <c r="B3869" s="3"/>
      <c r="C3869" s="3"/>
      <c r="D3869" s="3"/>
      <c r="E3869" s="3"/>
      <c r="F3869" s="3"/>
      <c r="G3869" s="3"/>
      <c r="H3869" s="3"/>
      <c r="I3869" s="4"/>
      <c r="J3869" s="5"/>
      <c r="K3869" s="6"/>
      <c r="L3869" s="6"/>
      <c r="M3869" s="6"/>
      <c r="N3869" s="6"/>
      <c r="O3869" s="6"/>
      <c r="P3869" s="7"/>
      <c r="Q3869" s="2"/>
      <c r="R3869" s="3"/>
      <c r="S3869" s="3"/>
      <c r="T3869" s="3"/>
      <c r="U3869" s="3"/>
      <c r="V3869" s="3"/>
      <c r="W3869" s="3"/>
      <c r="X3869" s="4"/>
      <c r="Y3869" s="8">
        <f>ROUND(931.2,2)</f>
        <v>931.2</v>
      </c>
      <c r="Z3869" s="9"/>
      <c r="AA3869" s="9"/>
      <c r="AB3869" s="9"/>
      <c r="AC3869" s="9"/>
      <c r="AD3869" s="10"/>
      <c r="AE3869" s="8">
        <f>ROUND(0,2)</f>
        <v>0</v>
      </c>
      <c r="AF3869" s="9"/>
      <c r="AG3869" s="9"/>
      <c r="AH3869" s="9"/>
      <c r="AI3869" s="9"/>
      <c r="AJ3869" s="9"/>
      <c r="AK3869" s="10"/>
    </row>
    <row r="3870" spans="1:37" x14ac:dyDescent="0.25">
      <c r="A3870" s="11"/>
      <c r="B3870" s="12"/>
      <c r="C3870" s="12"/>
      <c r="D3870" s="12"/>
      <c r="E3870" s="12"/>
      <c r="F3870" s="12"/>
      <c r="G3870" s="12"/>
      <c r="H3870" s="12"/>
      <c r="I3870" s="12"/>
      <c r="J3870" s="13"/>
      <c r="K3870" s="13"/>
      <c r="L3870" s="13"/>
      <c r="M3870" s="13"/>
      <c r="N3870" s="13"/>
      <c r="O3870" s="13"/>
      <c r="P3870" s="13"/>
      <c r="Q3870" s="14"/>
      <c r="R3870" s="14"/>
      <c r="S3870" s="14"/>
      <c r="T3870" s="14"/>
      <c r="U3870" s="14"/>
      <c r="V3870" s="14"/>
      <c r="W3870" s="14"/>
      <c r="X3870" s="14"/>
      <c r="Y3870" s="15">
        <f>ROUND(931.2,2)</f>
        <v>931.2</v>
      </c>
      <c r="Z3870" s="15"/>
      <c r="AA3870" s="15"/>
      <c r="AB3870" s="15"/>
      <c r="AC3870" s="15"/>
      <c r="AD3870" s="15"/>
      <c r="AE3870" s="15">
        <f>ROUND(0,2)</f>
        <v>0</v>
      </c>
      <c r="AF3870" s="15"/>
      <c r="AG3870" s="15"/>
      <c r="AH3870" s="15"/>
      <c r="AI3870" s="15"/>
      <c r="AJ3870" s="15"/>
      <c r="AK3870" s="16"/>
    </row>
    <row r="3871" spans="1:37" x14ac:dyDescent="0.25">
      <c r="A3871" s="11"/>
      <c r="B3871" s="12"/>
      <c r="C3871" s="12"/>
      <c r="D3871" s="12"/>
      <c r="E3871" s="12"/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  <c r="P3871" s="12"/>
      <c r="Q3871" s="14" t="s">
        <v>61</v>
      </c>
      <c r="R3871" s="14"/>
      <c r="S3871" s="14"/>
      <c r="T3871" s="14"/>
      <c r="U3871" s="14"/>
      <c r="V3871" s="14"/>
      <c r="W3871" s="14"/>
      <c r="X3871" s="14"/>
      <c r="Y3871" s="12"/>
      <c r="Z3871" s="12"/>
      <c r="AA3871" s="12"/>
      <c r="AB3871" s="12"/>
      <c r="AC3871" s="12"/>
      <c r="AD3871" s="12"/>
      <c r="AE3871" s="12"/>
      <c r="AF3871" s="12"/>
      <c r="AG3871" s="12"/>
      <c r="AH3871" s="12"/>
      <c r="AI3871" s="12"/>
      <c r="AJ3871" s="12"/>
      <c r="AK3871" s="24"/>
    </row>
    <row r="3872" spans="1:37" x14ac:dyDescent="0.25">
      <c r="A3872" s="2"/>
      <c r="B3872" s="3"/>
      <c r="C3872" s="3"/>
      <c r="D3872" s="3"/>
      <c r="E3872" s="3"/>
      <c r="F3872" s="3"/>
      <c r="G3872" s="3"/>
      <c r="H3872" s="3"/>
      <c r="I3872" s="4"/>
      <c r="J3872" s="5"/>
      <c r="K3872" s="6"/>
      <c r="L3872" s="6"/>
      <c r="M3872" s="6"/>
      <c r="N3872" s="6"/>
      <c r="O3872" s="6"/>
      <c r="P3872" s="7"/>
      <c r="Q3872" s="2"/>
      <c r="R3872" s="3"/>
      <c r="S3872" s="3"/>
      <c r="T3872" s="3"/>
      <c r="U3872" s="3"/>
      <c r="V3872" s="3"/>
      <c r="W3872" s="3"/>
      <c r="X3872" s="4"/>
      <c r="Y3872" s="8">
        <f>ROUND(959.2,2)</f>
        <v>959.2</v>
      </c>
      <c r="Z3872" s="9"/>
      <c r="AA3872" s="9"/>
      <c r="AB3872" s="9"/>
      <c r="AC3872" s="9"/>
      <c r="AD3872" s="10"/>
      <c r="AE3872" s="8">
        <f>ROUND(0,2)</f>
        <v>0</v>
      </c>
      <c r="AF3872" s="9"/>
      <c r="AG3872" s="9"/>
      <c r="AH3872" s="9"/>
      <c r="AI3872" s="9"/>
      <c r="AJ3872" s="9"/>
      <c r="AK3872" s="10"/>
    </row>
    <row r="3873" spans="1:37" x14ac:dyDescent="0.25">
      <c r="A3873" s="11"/>
      <c r="B3873" s="12"/>
      <c r="C3873" s="12"/>
      <c r="D3873" s="12"/>
      <c r="E3873" s="12"/>
      <c r="F3873" s="12"/>
      <c r="G3873" s="12"/>
      <c r="H3873" s="12"/>
      <c r="I3873" s="12"/>
      <c r="J3873" s="13"/>
      <c r="K3873" s="13"/>
      <c r="L3873" s="13"/>
      <c r="M3873" s="13"/>
      <c r="N3873" s="13"/>
      <c r="O3873" s="13"/>
      <c r="P3873" s="13"/>
      <c r="Q3873" s="14"/>
      <c r="R3873" s="14"/>
      <c r="S3873" s="14"/>
      <c r="T3873" s="14"/>
      <c r="U3873" s="14"/>
      <c r="V3873" s="14"/>
      <c r="W3873" s="14"/>
      <c r="X3873" s="14"/>
      <c r="Y3873" s="15">
        <f>ROUND(959.2,2)</f>
        <v>959.2</v>
      </c>
      <c r="Z3873" s="15"/>
      <c r="AA3873" s="15"/>
      <c r="AB3873" s="15"/>
      <c r="AC3873" s="15"/>
      <c r="AD3873" s="15"/>
      <c r="AE3873" s="15">
        <f>ROUND(0,2)</f>
        <v>0</v>
      </c>
      <c r="AF3873" s="15"/>
      <c r="AG3873" s="15"/>
      <c r="AH3873" s="15"/>
      <c r="AI3873" s="15"/>
      <c r="AJ3873" s="15"/>
      <c r="AK3873" s="16"/>
    </row>
    <row r="3874" spans="1:37" x14ac:dyDescent="0.25">
      <c r="A3874" s="11"/>
      <c r="B3874" s="12"/>
      <c r="C3874" s="12"/>
      <c r="D3874" s="12"/>
      <c r="E3874" s="12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12"/>
      <c r="Q3874" s="14" t="s">
        <v>62</v>
      </c>
      <c r="R3874" s="14"/>
      <c r="S3874" s="14"/>
      <c r="T3874" s="14"/>
      <c r="U3874" s="14"/>
      <c r="V3874" s="14"/>
      <c r="W3874" s="14"/>
      <c r="X3874" s="14"/>
      <c r="Y3874" s="12"/>
      <c r="Z3874" s="12"/>
      <c r="AA3874" s="12"/>
      <c r="AB3874" s="12"/>
      <c r="AC3874" s="12"/>
      <c r="AD3874" s="12"/>
      <c r="AE3874" s="12"/>
      <c r="AF3874" s="12"/>
      <c r="AG3874" s="12"/>
      <c r="AH3874" s="12"/>
      <c r="AI3874" s="12"/>
      <c r="AJ3874" s="12"/>
      <c r="AK3874" s="24"/>
    </row>
    <row r="3875" spans="1:37" x14ac:dyDescent="0.25">
      <c r="A3875" s="2"/>
      <c r="B3875" s="3"/>
      <c r="C3875" s="3"/>
      <c r="D3875" s="3"/>
      <c r="E3875" s="3"/>
      <c r="F3875" s="3"/>
      <c r="G3875" s="3"/>
      <c r="H3875" s="3"/>
      <c r="I3875" s="4"/>
      <c r="J3875" s="5"/>
      <c r="K3875" s="6"/>
      <c r="L3875" s="6"/>
      <c r="M3875" s="6"/>
      <c r="N3875" s="6"/>
      <c r="O3875" s="6"/>
      <c r="P3875" s="7"/>
      <c r="Q3875" s="2"/>
      <c r="R3875" s="3"/>
      <c r="S3875" s="3"/>
      <c r="T3875" s="3"/>
      <c r="U3875" s="3"/>
      <c r="V3875" s="3"/>
      <c r="W3875" s="3"/>
      <c r="X3875" s="4"/>
      <c r="Y3875" s="8">
        <f>ROUND(959.2,2)</f>
        <v>959.2</v>
      </c>
      <c r="Z3875" s="9"/>
      <c r="AA3875" s="9"/>
      <c r="AB3875" s="9"/>
      <c r="AC3875" s="9"/>
      <c r="AD3875" s="10"/>
      <c r="AE3875" s="8">
        <f>ROUND(0,2)</f>
        <v>0</v>
      </c>
      <c r="AF3875" s="9"/>
      <c r="AG3875" s="9"/>
      <c r="AH3875" s="9"/>
      <c r="AI3875" s="9"/>
      <c r="AJ3875" s="9"/>
      <c r="AK3875" s="10"/>
    </row>
    <row r="3876" spans="1:37" x14ac:dyDescent="0.25">
      <c r="A3876" s="11"/>
      <c r="B3876" s="12"/>
      <c r="C3876" s="12"/>
      <c r="D3876" s="12"/>
      <c r="E3876" s="12"/>
      <c r="F3876" s="12"/>
      <c r="G3876" s="12"/>
      <c r="H3876" s="12"/>
      <c r="I3876" s="12"/>
      <c r="J3876" s="13"/>
      <c r="K3876" s="13"/>
      <c r="L3876" s="13"/>
      <c r="M3876" s="13"/>
      <c r="N3876" s="13"/>
      <c r="O3876" s="13"/>
      <c r="P3876" s="13"/>
      <c r="Q3876" s="14"/>
      <c r="R3876" s="14"/>
      <c r="S3876" s="14"/>
      <c r="T3876" s="14"/>
      <c r="U3876" s="14"/>
      <c r="V3876" s="14"/>
      <c r="W3876" s="14"/>
      <c r="X3876" s="14"/>
      <c r="Y3876" s="15">
        <f>ROUND(959.2,2)</f>
        <v>959.2</v>
      </c>
      <c r="Z3876" s="15"/>
      <c r="AA3876" s="15"/>
      <c r="AB3876" s="15"/>
      <c r="AC3876" s="15"/>
      <c r="AD3876" s="15"/>
      <c r="AE3876" s="15">
        <f>ROUND(0,2)</f>
        <v>0</v>
      </c>
      <c r="AF3876" s="15"/>
      <c r="AG3876" s="15"/>
      <c r="AH3876" s="15"/>
      <c r="AI3876" s="15"/>
      <c r="AJ3876" s="15"/>
      <c r="AK3876" s="16"/>
    </row>
    <row r="3877" spans="1:37" x14ac:dyDescent="0.25">
      <c r="A3877" s="11"/>
      <c r="B3877" s="12"/>
      <c r="C3877" s="12"/>
      <c r="D3877" s="12"/>
      <c r="E3877" s="12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  <c r="Q3877" s="14" t="s">
        <v>63</v>
      </c>
      <c r="R3877" s="14"/>
      <c r="S3877" s="14"/>
      <c r="T3877" s="14"/>
      <c r="U3877" s="14"/>
      <c r="V3877" s="14"/>
      <c r="W3877" s="14"/>
      <c r="X3877" s="14"/>
      <c r="Y3877" s="12"/>
      <c r="Z3877" s="12"/>
      <c r="AA3877" s="12"/>
      <c r="AB3877" s="12"/>
      <c r="AC3877" s="12"/>
      <c r="AD3877" s="12"/>
      <c r="AE3877" s="12"/>
      <c r="AF3877" s="12"/>
      <c r="AG3877" s="12"/>
      <c r="AH3877" s="12"/>
      <c r="AI3877" s="12"/>
      <c r="AJ3877" s="12"/>
      <c r="AK3877" s="24"/>
    </row>
    <row r="3878" spans="1:37" x14ac:dyDescent="0.25">
      <c r="A3878" s="2"/>
      <c r="B3878" s="3"/>
      <c r="C3878" s="3"/>
      <c r="D3878" s="3"/>
      <c r="E3878" s="3"/>
      <c r="F3878" s="3"/>
      <c r="G3878" s="3"/>
      <c r="H3878" s="3"/>
      <c r="I3878" s="4"/>
      <c r="J3878" s="5"/>
      <c r="K3878" s="6"/>
      <c r="L3878" s="6"/>
      <c r="M3878" s="6"/>
      <c r="N3878" s="6"/>
      <c r="O3878" s="6"/>
      <c r="P3878" s="7"/>
      <c r="Q3878" s="2"/>
      <c r="R3878" s="3"/>
      <c r="S3878" s="3"/>
      <c r="T3878" s="3"/>
      <c r="U3878" s="3"/>
      <c r="V3878" s="3"/>
      <c r="W3878" s="3"/>
      <c r="X3878" s="4"/>
      <c r="Y3878" s="8">
        <f>ROUND(931.2,2)</f>
        <v>931.2</v>
      </c>
      <c r="Z3878" s="9"/>
      <c r="AA3878" s="9"/>
      <c r="AB3878" s="9"/>
      <c r="AC3878" s="9"/>
      <c r="AD3878" s="10"/>
      <c r="AE3878" s="8">
        <f>ROUND(0,2)</f>
        <v>0</v>
      </c>
      <c r="AF3878" s="9"/>
      <c r="AG3878" s="9"/>
      <c r="AH3878" s="9"/>
      <c r="AI3878" s="9"/>
      <c r="AJ3878" s="9"/>
      <c r="AK3878" s="10"/>
    </row>
    <row r="3879" spans="1:37" x14ac:dyDescent="0.25">
      <c r="A3879" s="11"/>
      <c r="B3879" s="12"/>
      <c r="C3879" s="12"/>
      <c r="D3879" s="12"/>
      <c r="E3879" s="12"/>
      <c r="F3879" s="12"/>
      <c r="G3879" s="12"/>
      <c r="H3879" s="12"/>
      <c r="I3879" s="12"/>
      <c r="J3879" s="13"/>
      <c r="K3879" s="13"/>
      <c r="L3879" s="13"/>
      <c r="M3879" s="13"/>
      <c r="N3879" s="13"/>
      <c r="O3879" s="13"/>
      <c r="P3879" s="13"/>
      <c r="Q3879" s="14"/>
      <c r="R3879" s="14"/>
      <c r="S3879" s="14"/>
      <c r="T3879" s="14"/>
      <c r="U3879" s="14"/>
      <c r="V3879" s="14"/>
      <c r="W3879" s="14"/>
      <c r="X3879" s="14"/>
      <c r="Y3879" s="15">
        <f>ROUND(931.2,2)</f>
        <v>931.2</v>
      </c>
      <c r="Z3879" s="15"/>
      <c r="AA3879" s="15"/>
      <c r="AB3879" s="15"/>
      <c r="AC3879" s="15"/>
      <c r="AD3879" s="15"/>
      <c r="AE3879" s="15">
        <f>ROUND(0,2)</f>
        <v>0</v>
      </c>
      <c r="AF3879" s="15"/>
      <c r="AG3879" s="15"/>
      <c r="AH3879" s="15"/>
      <c r="AI3879" s="15"/>
      <c r="AJ3879" s="15"/>
      <c r="AK3879" s="16"/>
    </row>
    <row r="3880" spans="1:37" x14ac:dyDescent="0.25">
      <c r="A3880" s="11"/>
      <c r="B3880" s="12"/>
      <c r="C3880" s="12"/>
      <c r="D3880" s="12"/>
      <c r="E3880" s="12"/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  <c r="P3880" s="12"/>
      <c r="Q3880" s="14" t="s">
        <v>64</v>
      </c>
      <c r="R3880" s="14"/>
      <c r="S3880" s="14"/>
      <c r="T3880" s="14"/>
      <c r="U3880" s="14"/>
      <c r="V3880" s="14"/>
      <c r="W3880" s="14"/>
      <c r="X3880" s="14"/>
      <c r="Y3880" s="12"/>
      <c r="Z3880" s="12"/>
      <c r="AA3880" s="12"/>
      <c r="AB3880" s="12"/>
      <c r="AC3880" s="12"/>
      <c r="AD3880" s="12"/>
      <c r="AE3880" s="12"/>
      <c r="AF3880" s="12"/>
      <c r="AG3880" s="12"/>
      <c r="AH3880" s="12"/>
      <c r="AI3880" s="12"/>
      <c r="AJ3880" s="12"/>
      <c r="AK3880" s="24"/>
    </row>
    <row r="3881" spans="1:37" x14ac:dyDescent="0.25">
      <c r="A3881" s="2"/>
      <c r="B3881" s="3"/>
      <c r="C3881" s="3"/>
      <c r="D3881" s="3"/>
      <c r="E3881" s="3"/>
      <c r="F3881" s="3"/>
      <c r="G3881" s="3"/>
      <c r="H3881" s="3"/>
      <c r="I3881" s="4"/>
      <c r="J3881" s="5"/>
      <c r="K3881" s="6"/>
      <c r="L3881" s="6"/>
      <c r="M3881" s="6"/>
      <c r="N3881" s="6"/>
      <c r="O3881" s="6"/>
      <c r="P3881" s="7"/>
      <c r="Q3881" s="2"/>
      <c r="R3881" s="3"/>
      <c r="S3881" s="3"/>
      <c r="T3881" s="3"/>
      <c r="U3881" s="3"/>
      <c r="V3881" s="3"/>
      <c r="W3881" s="3"/>
      <c r="X3881" s="4"/>
      <c r="Y3881" s="8">
        <f>ROUND(951.6,2)</f>
        <v>951.6</v>
      </c>
      <c r="Z3881" s="9"/>
      <c r="AA3881" s="9"/>
      <c r="AB3881" s="9"/>
      <c r="AC3881" s="9"/>
      <c r="AD3881" s="10"/>
      <c r="AE3881" s="8">
        <f>ROUND(0,2)</f>
        <v>0</v>
      </c>
      <c r="AF3881" s="9"/>
      <c r="AG3881" s="9"/>
      <c r="AH3881" s="9"/>
      <c r="AI3881" s="9"/>
      <c r="AJ3881" s="9"/>
      <c r="AK3881" s="10"/>
    </row>
    <row r="3882" spans="1:37" x14ac:dyDescent="0.25">
      <c r="A3882" s="11"/>
      <c r="B3882" s="12"/>
      <c r="C3882" s="12"/>
      <c r="D3882" s="12"/>
      <c r="E3882" s="12"/>
      <c r="F3882" s="12"/>
      <c r="G3882" s="12"/>
      <c r="H3882" s="12"/>
      <c r="I3882" s="12"/>
      <c r="J3882" s="13"/>
      <c r="K3882" s="13"/>
      <c r="L3882" s="13"/>
      <c r="M3882" s="13"/>
      <c r="N3882" s="13"/>
      <c r="O3882" s="13"/>
      <c r="P3882" s="13"/>
      <c r="Q3882" s="14"/>
      <c r="R3882" s="14"/>
      <c r="S3882" s="14"/>
      <c r="T3882" s="14"/>
      <c r="U3882" s="14"/>
      <c r="V3882" s="14"/>
      <c r="W3882" s="14"/>
      <c r="X3882" s="14"/>
      <c r="Y3882" s="15">
        <f>ROUND(951.6,2)</f>
        <v>951.6</v>
      </c>
      <c r="Z3882" s="15"/>
      <c r="AA3882" s="15"/>
      <c r="AB3882" s="15"/>
      <c r="AC3882" s="15"/>
      <c r="AD3882" s="15"/>
      <c r="AE3882" s="15">
        <f>ROUND(0,2)</f>
        <v>0</v>
      </c>
      <c r="AF3882" s="15"/>
      <c r="AG3882" s="15"/>
      <c r="AH3882" s="15"/>
      <c r="AI3882" s="15"/>
      <c r="AJ3882" s="15"/>
      <c r="AK3882" s="16"/>
    </row>
    <row r="3883" spans="1:37" x14ac:dyDescent="0.25">
      <c r="A3883" s="11"/>
      <c r="B3883" s="12"/>
      <c r="C3883" s="12"/>
      <c r="D3883" s="12"/>
      <c r="E3883" s="12"/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  <c r="P3883" s="12"/>
      <c r="Q3883" s="14" t="s">
        <v>65</v>
      </c>
      <c r="R3883" s="14"/>
      <c r="S3883" s="14"/>
      <c r="T3883" s="14"/>
      <c r="U3883" s="14"/>
      <c r="V3883" s="14"/>
      <c r="W3883" s="14"/>
      <c r="X3883" s="14"/>
      <c r="Y3883" s="12"/>
      <c r="Z3883" s="12"/>
      <c r="AA3883" s="12"/>
      <c r="AB3883" s="12"/>
      <c r="AC3883" s="12"/>
      <c r="AD3883" s="12"/>
      <c r="AE3883" s="12"/>
      <c r="AF3883" s="12"/>
      <c r="AG3883" s="12"/>
      <c r="AH3883" s="12"/>
      <c r="AI3883" s="12"/>
      <c r="AJ3883" s="12"/>
      <c r="AK3883" s="24"/>
    </row>
    <row r="3884" spans="1:37" x14ac:dyDescent="0.25">
      <c r="A3884" s="2"/>
      <c r="B3884" s="3"/>
      <c r="C3884" s="3"/>
      <c r="D3884" s="3"/>
      <c r="E3884" s="3"/>
      <c r="F3884" s="3"/>
      <c r="G3884" s="3"/>
      <c r="H3884" s="3"/>
      <c r="I3884" s="4"/>
      <c r="J3884" s="5"/>
      <c r="K3884" s="6"/>
      <c r="L3884" s="6"/>
      <c r="M3884" s="6"/>
      <c r="N3884" s="6"/>
      <c r="O3884" s="6"/>
      <c r="P3884" s="7"/>
      <c r="Q3884" s="2"/>
      <c r="R3884" s="3"/>
      <c r="S3884" s="3"/>
      <c r="T3884" s="3"/>
      <c r="U3884" s="3"/>
      <c r="V3884" s="3"/>
      <c r="W3884" s="3"/>
      <c r="X3884" s="4"/>
      <c r="Y3884" s="8">
        <f>ROUND(1036.8,2)</f>
        <v>1036.8</v>
      </c>
      <c r="Z3884" s="9"/>
      <c r="AA3884" s="9"/>
      <c r="AB3884" s="9"/>
      <c r="AC3884" s="9"/>
      <c r="AD3884" s="10"/>
      <c r="AE3884" s="8">
        <f>ROUND(0,2)</f>
        <v>0</v>
      </c>
      <c r="AF3884" s="9"/>
      <c r="AG3884" s="9"/>
      <c r="AH3884" s="9"/>
      <c r="AI3884" s="9"/>
      <c r="AJ3884" s="9"/>
      <c r="AK3884" s="10"/>
    </row>
    <row r="3885" spans="1:37" x14ac:dyDescent="0.25">
      <c r="A3885" s="11"/>
      <c r="B3885" s="12"/>
      <c r="C3885" s="12"/>
      <c r="D3885" s="12"/>
      <c r="E3885" s="12"/>
      <c r="F3885" s="12"/>
      <c r="G3885" s="12"/>
      <c r="H3885" s="12"/>
      <c r="I3885" s="12"/>
      <c r="J3885" s="13"/>
      <c r="K3885" s="13"/>
      <c r="L3885" s="13"/>
      <c r="M3885" s="13"/>
      <c r="N3885" s="13"/>
      <c r="O3885" s="13"/>
      <c r="P3885" s="13"/>
      <c r="Q3885" s="14"/>
      <c r="R3885" s="14"/>
      <c r="S3885" s="14"/>
      <c r="T3885" s="14"/>
      <c r="U3885" s="14"/>
      <c r="V3885" s="14"/>
      <c r="W3885" s="14"/>
      <c r="X3885" s="14"/>
      <c r="Y3885" s="15">
        <f>ROUND(1036.8,2)</f>
        <v>1036.8</v>
      </c>
      <c r="Z3885" s="15"/>
      <c r="AA3885" s="15"/>
      <c r="AB3885" s="15"/>
      <c r="AC3885" s="15"/>
      <c r="AD3885" s="15"/>
      <c r="AE3885" s="15">
        <f>ROUND(0,2)</f>
        <v>0</v>
      </c>
      <c r="AF3885" s="15"/>
      <c r="AG3885" s="15"/>
      <c r="AH3885" s="15"/>
      <c r="AI3885" s="15"/>
      <c r="AJ3885" s="15"/>
      <c r="AK3885" s="16"/>
    </row>
    <row r="3886" spans="1:37" x14ac:dyDescent="0.25">
      <c r="A3886" s="11"/>
      <c r="B3886" s="12"/>
      <c r="C3886" s="12"/>
      <c r="D3886" s="12"/>
      <c r="E3886" s="12"/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  <c r="P3886" s="12"/>
      <c r="Q3886" s="14" t="s">
        <v>66</v>
      </c>
      <c r="R3886" s="14"/>
      <c r="S3886" s="14"/>
      <c r="T3886" s="14"/>
      <c r="U3886" s="14"/>
      <c r="V3886" s="14"/>
      <c r="W3886" s="14"/>
      <c r="X3886" s="14"/>
      <c r="Y3886" s="12"/>
      <c r="Z3886" s="12"/>
      <c r="AA3886" s="12"/>
      <c r="AB3886" s="12"/>
      <c r="AC3886" s="12"/>
      <c r="AD3886" s="12"/>
      <c r="AE3886" s="12"/>
      <c r="AF3886" s="12"/>
      <c r="AG3886" s="12"/>
      <c r="AH3886" s="12"/>
      <c r="AI3886" s="12"/>
      <c r="AJ3886" s="12"/>
      <c r="AK3886" s="24"/>
    </row>
    <row r="3887" spans="1:37" x14ac:dyDescent="0.25">
      <c r="A3887" s="2"/>
      <c r="B3887" s="3"/>
      <c r="C3887" s="3"/>
      <c r="D3887" s="3"/>
      <c r="E3887" s="3"/>
      <c r="F3887" s="3"/>
      <c r="G3887" s="3"/>
      <c r="H3887" s="3"/>
      <c r="I3887" s="4"/>
      <c r="J3887" s="5"/>
      <c r="K3887" s="6"/>
      <c r="L3887" s="6"/>
      <c r="M3887" s="6"/>
      <c r="N3887" s="6"/>
      <c r="O3887" s="6"/>
      <c r="P3887" s="7"/>
      <c r="Q3887" s="2"/>
      <c r="R3887" s="3"/>
      <c r="S3887" s="3"/>
      <c r="T3887" s="3"/>
      <c r="U3887" s="3"/>
      <c r="V3887" s="3"/>
      <c r="W3887" s="3"/>
      <c r="X3887" s="4"/>
      <c r="Y3887" s="8">
        <f>ROUND(980,2)</f>
        <v>980</v>
      </c>
      <c r="Z3887" s="9"/>
      <c r="AA3887" s="9"/>
      <c r="AB3887" s="9"/>
      <c r="AC3887" s="9"/>
      <c r="AD3887" s="10"/>
      <c r="AE3887" s="8">
        <f>ROUND(0,2)</f>
        <v>0</v>
      </c>
      <c r="AF3887" s="9"/>
      <c r="AG3887" s="9"/>
      <c r="AH3887" s="9"/>
      <c r="AI3887" s="9"/>
      <c r="AJ3887" s="9"/>
      <c r="AK3887" s="10"/>
    </row>
    <row r="3888" spans="1:37" x14ac:dyDescent="0.25">
      <c r="A3888" s="11"/>
      <c r="B3888" s="12"/>
      <c r="C3888" s="12"/>
      <c r="D3888" s="12"/>
      <c r="E3888" s="12"/>
      <c r="F3888" s="12"/>
      <c r="G3888" s="12"/>
      <c r="H3888" s="12"/>
      <c r="I3888" s="12"/>
      <c r="J3888" s="13"/>
      <c r="K3888" s="13"/>
      <c r="L3888" s="13"/>
      <c r="M3888" s="13"/>
      <c r="N3888" s="13"/>
      <c r="O3888" s="13"/>
      <c r="P3888" s="13"/>
      <c r="Q3888" s="14"/>
      <c r="R3888" s="14"/>
      <c r="S3888" s="14"/>
      <c r="T3888" s="14"/>
      <c r="U3888" s="14"/>
      <c r="V3888" s="14"/>
      <c r="W3888" s="14"/>
      <c r="X3888" s="14"/>
      <c r="Y3888" s="15">
        <f>ROUND(980,2)</f>
        <v>980</v>
      </c>
      <c r="Z3888" s="15"/>
      <c r="AA3888" s="15"/>
      <c r="AB3888" s="15"/>
      <c r="AC3888" s="15"/>
      <c r="AD3888" s="15"/>
      <c r="AE3888" s="15">
        <f>ROUND(0,2)</f>
        <v>0</v>
      </c>
      <c r="AF3888" s="15"/>
      <c r="AG3888" s="15"/>
      <c r="AH3888" s="15"/>
      <c r="AI3888" s="15"/>
      <c r="AJ3888" s="15"/>
      <c r="AK3888" s="16"/>
    </row>
    <row r="3889" spans="1:37" x14ac:dyDescent="0.25">
      <c r="A3889" s="11"/>
      <c r="B3889" s="12"/>
      <c r="C3889" s="12"/>
      <c r="D3889" s="12"/>
      <c r="E3889" s="12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12"/>
      <c r="Q3889" s="14" t="s">
        <v>67</v>
      </c>
      <c r="R3889" s="14"/>
      <c r="S3889" s="14"/>
      <c r="T3889" s="14"/>
      <c r="U3889" s="14"/>
      <c r="V3889" s="14"/>
      <c r="W3889" s="14"/>
      <c r="X3889" s="14"/>
      <c r="Y3889" s="12"/>
      <c r="Z3889" s="12"/>
      <c r="AA3889" s="12"/>
      <c r="AB3889" s="12"/>
      <c r="AC3889" s="12"/>
      <c r="AD3889" s="12"/>
      <c r="AE3889" s="12"/>
      <c r="AF3889" s="12"/>
      <c r="AG3889" s="12"/>
      <c r="AH3889" s="12"/>
      <c r="AI3889" s="12"/>
      <c r="AJ3889" s="12"/>
      <c r="AK3889" s="24"/>
    </row>
    <row r="3890" spans="1:37" x14ac:dyDescent="0.25">
      <c r="A3890" s="2"/>
      <c r="B3890" s="3"/>
      <c r="C3890" s="3"/>
      <c r="D3890" s="3"/>
      <c r="E3890" s="3"/>
      <c r="F3890" s="3"/>
      <c r="G3890" s="3"/>
      <c r="H3890" s="3"/>
      <c r="I3890" s="4"/>
      <c r="J3890" s="5"/>
      <c r="K3890" s="6"/>
      <c r="L3890" s="6"/>
      <c r="M3890" s="6"/>
      <c r="N3890" s="6"/>
      <c r="O3890" s="6"/>
      <c r="P3890" s="7"/>
      <c r="Q3890" s="2"/>
      <c r="R3890" s="3"/>
      <c r="S3890" s="3"/>
      <c r="T3890" s="3"/>
      <c r="U3890" s="3"/>
      <c r="V3890" s="3"/>
      <c r="W3890" s="3"/>
      <c r="X3890" s="4"/>
      <c r="Y3890" s="8">
        <f>ROUND(959.2,2)</f>
        <v>959.2</v>
      </c>
      <c r="Z3890" s="9"/>
      <c r="AA3890" s="9"/>
      <c r="AB3890" s="9"/>
      <c r="AC3890" s="9"/>
      <c r="AD3890" s="10"/>
      <c r="AE3890" s="8">
        <f>ROUND(0,2)</f>
        <v>0</v>
      </c>
      <c r="AF3890" s="9"/>
      <c r="AG3890" s="9"/>
      <c r="AH3890" s="9"/>
      <c r="AI3890" s="9"/>
      <c r="AJ3890" s="9"/>
      <c r="AK3890" s="10"/>
    </row>
    <row r="3891" spans="1:37" x14ac:dyDescent="0.25">
      <c r="A3891" s="11"/>
      <c r="B3891" s="12"/>
      <c r="C3891" s="12"/>
      <c r="D3891" s="12"/>
      <c r="E3891" s="12"/>
      <c r="F3891" s="12"/>
      <c r="G3891" s="12"/>
      <c r="H3891" s="12"/>
      <c r="I3891" s="12"/>
      <c r="J3891" s="13"/>
      <c r="K3891" s="13"/>
      <c r="L3891" s="13"/>
      <c r="M3891" s="13"/>
      <c r="N3891" s="13"/>
      <c r="O3891" s="13"/>
      <c r="P3891" s="13"/>
      <c r="Q3891" s="14"/>
      <c r="R3891" s="14"/>
      <c r="S3891" s="14"/>
      <c r="T3891" s="14"/>
      <c r="U3891" s="14"/>
      <c r="V3891" s="14"/>
      <c r="W3891" s="14"/>
      <c r="X3891" s="14"/>
      <c r="Y3891" s="15">
        <f>ROUND(959.2,2)</f>
        <v>959.2</v>
      </c>
      <c r="Z3891" s="15"/>
      <c r="AA3891" s="15"/>
      <c r="AB3891" s="15"/>
      <c r="AC3891" s="15"/>
      <c r="AD3891" s="15"/>
      <c r="AE3891" s="15">
        <f>ROUND(0,2)</f>
        <v>0</v>
      </c>
      <c r="AF3891" s="15"/>
      <c r="AG3891" s="15"/>
      <c r="AH3891" s="15"/>
      <c r="AI3891" s="15"/>
      <c r="AJ3891" s="15"/>
      <c r="AK3891" s="16"/>
    </row>
    <row r="3892" spans="1:37" x14ac:dyDescent="0.25">
      <c r="A3892" s="11"/>
      <c r="B3892" s="12"/>
      <c r="C3892" s="12"/>
      <c r="D3892" s="12"/>
      <c r="E3892" s="12"/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12"/>
      <c r="Q3892" s="14" t="s">
        <v>68</v>
      </c>
      <c r="R3892" s="14"/>
      <c r="S3892" s="14"/>
      <c r="T3892" s="14"/>
      <c r="U3892" s="14"/>
      <c r="V3892" s="14"/>
      <c r="W3892" s="14"/>
      <c r="X3892" s="14"/>
      <c r="Y3892" s="12"/>
      <c r="Z3892" s="12"/>
      <c r="AA3892" s="12"/>
      <c r="AB3892" s="12"/>
      <c r="AC3892" s="12"/>
      <c r="AD3892" s="12"/>
      <c r="AE3892" s="12"/>
      <c r="AF3892" s="12"/>
      <c r="AG3892" s="12"/>
      <c r="AH3892" s="12"/>
      <c r="AI3892" s="12"/>
      <c r="AJ3892" s="12"/>
      <c r="AK3892" s="24"/>
    </row>
    <row r="3893" spans="1:37" x14ac:dyDescent="0.25">
      <c r="A3893" s="2"/>
      <c r="B3893" s="3"/>
      <c r="C3893" s="3"/>
      <c r="D3893" s="3"/>
      <c r="E3893" s="3"/>
      <c r="F3893" s="3"/>
      <c r="G3893" s="3"/>
      <c r="H3893" s="3"/>
      <c r="I3893" s="4"/>
      <c r="J3893" s="5"/>
      <c r="K3893" s="6"/>
      <c r="L3893" s="6"/>
      <c r="M3893" s="6"/>
      <c r="N3893" s="6"/>
      <c r="O3893" s="6"/>
      <c r="P3893" s="7"/>
      <c r="Q3893" s="2"/>
      <c r="R3893" s="3"/>
      <c r="S3893" s="3"/>
      <c r="T3893" s="3"/>
      <c r="U3893" s="3"/>
      <c r="V3893" s="3"/>
      <c r="W3893" s="3"/>
      <c r="X3893" s="4"/>
      <c r="Y3893" s="8">
        <f>ROUND(959.2,2)</f>
        <v>959.2</v>
      </c>
      <c r="Z3893" s="9"/>
      <c r="AA3893" s="9"/>
      <c r="AB3893" s="9"/>
      <c r="AC3893" s="9"/>
      <c r="AD3893" s="10"/>
      <c r="AE3893" s="8">
        <f>ROUND(0,2)</f>
        <v>0</v>
      </c>
      <c r="AF3893" s="9"/>
      <c r="AG3893" s="9"/>
      <c r="AH3893" s="9"/>
      <c r="AI3893" s="9"/>
      <c r="AJ3893" s="9"/>
      <c r="AK3893" s="10"/>
    </row>
    <row r="3894" spans="1:37" x14ac:dyDescent="0.25">
      <c r="A3894" s="11"/>
      <c r="B3894" s="12"/>
      <c r="C3894" s="12"/>
      <c r="D3894" s="12"/>
      <c r="E3894" s="12"/>
      <c r="F3894" s="12"/>
      <c r="G3894" s="12"/>
      <c r="H3894" s="12"/>
      <c r="I3894" s="12"/>
      <c r="J3894" s="13"/>
      <c r="K3894" s="13"/>
      <c r="L3894" s="13"/>
      <c r="M3894" s="13"/>
      <c r="N3894" s="13"/>
      <c r="O3894" s="13"/>
      <c r="P3894" s="13"/>
      <c r="Q3894" s="14"/>
      <c r="R3894" s="14"/>
      <c r="S3894" s="14"/>
      <c r="T3894" s="14"/>
      <c r="U3894" s="14"/>
      <c r="V3894" s="14"/>
      <c r="W3894" s="14"/>
      <c r="X3894" s="14"/>
      <c r="Y3894" s="15">
        <f>ROUND(959.2,2)</f>
        <v>959.2</v>
      </c>
      <c r="Z3894" s="15"/>
      <c r="AA3894" s="15"/>
      <c r="AB3894" s="15"/>
      <c r="AC3894" s="15"/>
      <c r="AD3894" s="15"/>
      <c r="AE3894" s="15">
        <f>ROUND(0,2)</f>
        <v>0</v>
      </c>
      <c r="AF3894" s="15"/>
      <c r="AG3894" s="15"/>
      <c r="AH3894" s="15"/>
      <c r="AI3894" s="15"/>
      <c r="AJ3894" s="15"/>
      <c r="AK3894" s="16"/>
    </row>
    <row r="3895" spans="1:37" x14ac:dyDescent="0.25">
      <c r="A3895" s="11"/>
      <c r="B3895" s="12"/>
      <c r="C3895" s="12"/>
      <c r="D3895" s="12"/>
      <c r="E3895" s="12"/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  <c r="P3895" s="12"/>
      <c r="Q3895" s="14" t="s">
        <v>69</v>
      </c>
      <c r="R3895" s="14"/>
      <c r="S3895" s="14"/>
      <c r="T3895" s="14"/>
      <c r="U3895" s="14"/>
      <c r="V3895" s="14"/>
      <c r="W3895" s="14"/>
      <c r="X3895" s="14"/>
      <c r="Y3895" s="12"/>
      <c r="Z3895" s="12"/>
      <c r="AA3895" s="12"/>
      <c r="AB3895" s="12"/>
      <c r="AC3895" s="12"/>
      <c r="AD3895" s="12"/>
      <c r="AE3895" s="12"/>
      <c r="AF3895" s="12"/>
      <c r="AG3895" s="12"/>
      <c r="AH3895" s="12"/>
      <c r="AI3895" s="12"/>
      <c r="AJ3895" s="12"/>
      <c r="AK3895" s="24"/>
    </row>
    <row r="3896" spans="1:37" x14ac:dyDescent="0.25">
      <c r="A3896" s="2"/>
      <c r="B3896" s="3"/>
      <c r="C3896" s="3"/>
      <c r="D3896" s="3"/>
      <c r="E3896" s="3"/>
      <c r="F3896" s="3"/>
      <c r="G3896" s="3"/>
      <c r="H3896" s="3"/>
      <c r="I3896" s="4"/>
      <c r="J3896" s="5"/>
      <c r="K3896" s="6"/>
      <c r="L3896" s="6"/>
      <c r="M3896" s="6"/>
      <c r="N3896" s="6"/>
      <c r="O3896" s="6"/>
      <c r="P3896" s="7"/>
      <c r="Q3896" s="2"/>
      <c r="R3896" s="3"/>
      <c r="S3896" s="3"/>
      <c r="T3896" s="3"/>
      <c r="U3896" s="3"/>
      <c r="V3896" s="3"/>
      <c r="W3896" s="3"/>
      <c r="X3896" s="4"/>
      <c r="Y3896" s="8">
        <f>ROUND(959.2,2)</f>
        <v>959.2</v>
      </c>
      <c r="Z3896" s="9"/>
      <c r="AA3896" s="9"/>
      <c r="AB3896" s="9"/>
      <c r="AC3896" s="9"/>
      <c r="AD3896" s="10"/>
      <c r="AE3896" s="8">
        <f>ROUND(0,2)</f>
        <v>0</v>
      </c>
      <c r="AF3896" s="9"/>
      <c r="AG3896" s="9"/>
      <c r="AH3896" s="9"/>
      <c r="AI3896" s="9"/>
      <c r="AJ3896" s="9"/>
      <c r="AK3896" s="10"/>
    </row>
    <row r="3897" spans="1:37" x14ac:dyDescent="0.25">
      <c r="A3897" s="11"/>
      <c r="B3897" s="12"/>
      <c r="C3897" s="12"/>
      <c r="D3897" s="12"/>
      <c r="E3897" s="12"/>
      <c r="F3897" s="12"/>
      <c r="G3897" s="12"/>
      <c r="H3897" s="12"/>
      <c r="I3897" s="12"/>
      <c r="J3897" s="13"/>
      <c r="K3897" s="13"/>
      <c r="L3897" s="13"/>
      <c r="M3897" s="13"/>
      <c r="N3897" s="13"/>
      <c r="O3897" s="13"/>
      <c r="P3897" s="13"/>
      <c r="Q3897" s="14"/>
      <c r="R3897" s="14"/>
      <c r="S3897" s="14"/>
      <c r="T3897" s="14"/>
      <c r="U3897" s="14"/>
      <c r="V3897" s="14"/>
      <c r="W3897" s="14"/>
      <c r="X3897" s="14"/>
      <c r="Y3897" s="15">
        <f>ROUND(959.2,2)</f>
        <v>959.2</v>
      </c>
      <c r="Z3897" s="15"/>
      <c r="AA3897" s="15"/>
      <c r="AB3897" s="15"/>
      <c r="AC3897" s="15"/>
      <c r="AD3897" s="15"/>
      <c r="AE3897" s="15">
        <f>ROUND(0,2)</f>
        <v>0</v>
      </c>
      <c r="AF3897" s="15"/>
      <c r="AG3897" s="15"/>
      <c r="AH3897" s="15"/>
      <c r="AI3897" s="15"/>
      <c r="AJ3897" s="15"/>
      <c r="AK3897" s="16"/>
    </row>
    <row r="3898" spans="1:37" x14ac:dyDescent="0.25">
      <c r="A3898" s="11"/>
      <c r="B3898" s="12"/>
      <c r="C3898" s="12"/>
      <c r="D3898" s="12"/>
      <c r="E3898" s="12"/>
      <c r="F3898" s="12"/>
      <c r="G3898" s="12"/>
      <c r="H3898" s="12"/>
      <c r="I3898" s="12"/>
      <c r="J3898" s="12"/>
      <c r="K3898" s="12"/>
      <c r="L3898" s="12"/>
      <c r="M3898" s="12"/>
      <c r="N3898" s="12"/>
      <c r="O3898" s="12"/>
      <c r="P3898" s="12"/>
      <c r="Q3898" s="14" t="s">
        <v>70</v>
      </c>
      <c r="R3898" s="14"/>
      <c r="S3898" s="14"/>
      <c r="T3898" s="14"/>
      <c r="U3898" s="14"/>
      <c r="V3898" s="14"/>
      <c r="W3898" s="14"/>
      <c r="X3898" s="14"/>
      <c r="Y3898" s="12"/>
      <c r="Z3898" s="12"/>
      <c r="AA3898" s="12"/>
      <c r="AB3898" s="12"/>
      <c r="AC3898" s="12"/>
      <c r="AD3898" s="12"/>
      <c r="AE3898" s="12"/>
      <c r="AF3898" s="12"/>
      <c r="AG3898" s="12"/>
      <c r="AH3898" s="12"/>
      <c r="AI3898" s="12"/>
      <c r="AJ3898" s="12"/>
      <c r="AK3898" s="24"/>
    </row>
    <row r="3899" spans="1:37" x14ac:dyDescent="0.25">
      <c r="A3899" s="2"/>
      <c r="B3899" s="3"/>
      <c r="C3899" s="3"/>
      <c r="D3899" s="3"/>
      <c r="E3899" s="3"/>
      <c r="F3899" s="3"/>
      <c r="G3899" s="3"/>
      <c r="H3899" s="3"/>
      <c r="I3899" s="4"/>
      <c r="J3899" s="5"/>
      <c r="K3899" s="6"/>
      <c r="L3899" s="6"/>
      <c r="M3899" s="6"/>
      <c r="N3899" s="6"/>
      <c r="O3899" s="6"/>
      <c r="P3899" s="7"/>
      <c r="Q3899" s="2"/>
      <c r="R3899" s="3"/>
      <c r="S3899" s="3"/>
      <c r="T3899" s="3"/>
      <c r="U3899" s="3"/>
      <c r="V3899" s="3"/>
      <c r="W3899" s="3"/>
      <c r="X3899" s="4"/>
      <c r="Y3899" s="8">
        <f>ROUND(959.2,2)</f>
        <v>959.2</v>
      </c>
      <c r="Z3899" s="9"/>
      <c r="AA3899" s="9"/>
      <c r="AB3899" s="9"/>
      <c r="AC3899" s="9"/>
      <c r="AD3899" s="10"/>
      <c r="AE3899" s="8">
        <f>ROUND(0,2)</f>
        <v>0</v>
      </c>
      <c r="AF3899" s="9"/>
      <c r="AG3899" s="9"/>
      <c r="AH3899" s="9"/>
      <c r="AI3899" s="9"/>
      <c r="AJ3899" s="9"/>
      <c r="AK3899" s="10"/>
    </row>
    <row r="3900" spans="1:37" x14ac:dyDescent="0.25">
      <c r="A3900" s="11"/>
      <c r="B3900" s="12"/>
      <c r="C3900" s="12"/>
      <c r="D3900" s="12"/>
      <c r="E3900" s="12"/>
      <c r="F3900" s="12"/>
      <c r="G3900" s="12"/>
      <c r="H3900" s="12"/>
      <c r="I3900" s="12"/>
      <c r="J3900" s="13"/>
      <c r="K3900" s="13"/>
      <c r="L3900" s="13"/>
      <c r="M3900" s="13"/>
      <c r="N3900" s="13"/>
      <c r="O3900" s="13"/>
      <c r="P3900" s="13"/>
      <c r="Q3900" s="14"/>
      <c r="R3900" s="14"/>
      <c r="S3900" s="14"/>
      <c r="T3900" s="14"/>
      <c r="U3900" s="14"/>
      <c r="V3900" s="14"/>
      <c r="W3900" s="14"/>
      <c r="X3900" s="14"/>
      <c r="Y3900" s="15">
        <f>ROUND(959.2,2)</f>
        <v>959.2</v>
      </c>
      <c r="Z3900" s="15"/>
      <c r="AA3900" s="15"/>
      <c r="AB3900" s="15"/>
      <c r="AC3900" s="15"/>
      <c r="AD3900" s="15"/>
      <c r="AE3900" s="15">
        <f>ROUND(0,2)</f>
        <v>0</v>
      </c>
      <c r="AF3900" s="15"/>
      <c r="AG3900" s="15"/>
      <c r="AH3900" s="15"/>
      <c r="AI3900" s="15"/>
      <c r="AJ3900" s="15"/>
      <c r="AK3900" s="16"/>
    </row>
    <row r="3901" spans="1:37" x14ac:dyDescent="0.25">
      <c r="A3901" s="11"/>
      <c r="B3901" s="12"/>
      <c r="C3901" s="12"/>
      <c r="D3901" s="12"/>
      <c r="E3901" s="12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  <c r="Q3901" s="14" t="s">
        <v>71</v>
      </c>
      <c r="R3901" s="14"/>
      <c r="S3901" s="14"/>
      <c r="T3901" s="14"/>
      <c r="U3901" s="14"/>
      <c r="V3901" s="14"/>
      <c r="W3901" s="14"/>
      <c r="X3901" s="14"/>
      <c r="Y3901" s="12"/>
      <c r="Z3901" s="12"/>
      <c r="AA3901" s="12"/>
      <c r="AB3901" s="12"/>
      <c r="AC3901" s="12"/>
      <c r="AD3901" s="12"/>
      <c r="AE3901" s="12"/>
      <c r="AF3901" s="12"/>
      <c r="AG3901" s="12"/>
      <c r="AH3901" s="12"/>
      <c r="AI3901" s="12"/>
      <c r="AJ3901" s="12"/>
      <c r="AK3901" s="24"/>
    </row>
    <row r="3902" spans="1:37" x14ac:dyDescent="0.25">
      <c r="A3902" s="2"/>
      <c r="B3902" s="3"/>
      <c r="C3902" s="3"/>
      <c r="D3902" s="3"/>
      <c r="E3902" s="3"/>
      <c r="F3902" s="3"/>
      <c r="G3902" s="3"/>
      <c r="H3902" s="3"/>
      <c r="I3902" s="4"/>
      <c r="J3902" s="5"/>
      <c r="K3902" s="6"/>
      <c r="L3902" s="6"/>
      <c r="M3902" s="6"/>
      <c r="N3902" s="6"/>
      <c r="O3902" s="6"/>
      <c r="P3902" s="7"/>
      <c r="Q3902" s="2"/>
      <c r="R3902" s="3"/>
      <c r="S3902" s="3"/>
      <c r="T3902" s="3"/>
      <c r="U3902" s="3"/>
      <c r="V3902" s="3"/>
      <c r="W3902" s="3"/>
      <c r="X3902" s="4"/>
      <c r="Y3902" s="8">
        <f>ROUND(1036.8,2)</f>
        <v>1036.8</v>
      </c>
      <c r="Z3902" s="9"/>
      <c r="AA3902" s="9"/>
      <c r="AB3902" s="9"/>
      <c r="AC3902" s="9"/>
      <c r="AD3902" s="10"/>
      <c r="AE3902" s="8">
        <f>ROUND(0,2)</f>
        <v>0</v>
      </c>
      <c r="AF3902" s="9"/>
      <c r="AG3902" s="9"/>
      <c r="AH3902" s="9"/>
      <c r="AI3902" s="9"/>
      <c r="AJ3902" s="9"/>
      <c r="AK3902" s="10"/>
    </row>
    <row r="3903" spans="1:37" x14ac:dyDescent="0.25">
      <c r="A3903" s="11"/>
      <c r="B3903" s="12"/>
      <c r="C3903" s="12"/>
      <c r="D3903" s="12"/>
      <c r="E3903" s="12"/>
      <c r="F3903" s="12"/>
      <c r="G3903" s="12"/>
      <c r="H3903" s="12"/>
      <c r="I3903" s="12"/>
      <c r="J3903" s="13"/>
      <c r="K3903" s="13"/>
      <c r="L3903" s="13"/>
      <c r="M3903" s="13"/>
      <c r="N3903" s="13"/>
      <c r="O3903" s="13"/>
      <c r="P3903" s="13"/>
      <c r="Q3903" s="14"/>
      <c r="R3903" s="14"/>
      <c r="S3903" s="14"/>
      <c r="T3903" s="14"/>
      <c r="U3903" s="14"/>
      <c r="V3903" s="14"/>
      <c r="W3903" s="14"/>
      <c r="X3903" s="14"/>
      <c r="Y3903" s="15">
        <f>ROUND(1036.8,2)</f>
        <v>1036.8</v>
      </c>
      <c r="Z3903" s="15"/>
      <c r="AA3903" s="15"/>
      <c r="AB3903" s="15"/>
      <c r="AC3903" s="15"/>
      <c r="AD3903" s="15"/>
      <c r="AE3903" s="15">
        <f>ROUND(0,2)</f>
        <v>0</v>
      </c>
      <c r="AF3903" s="15"/>
      <c r="AG3903" s="15"/>
      <c r="AH3903" s="15"/>
      <c r="AI3903" s="15"/>
      <c r="AJ3903" s="15"/>
      <c r="AK3903" s="16"/>
    </row>
    <row r="3904" spans="1:37" x14ac:dyDescent="0.25">
      <c r="A3904" s="11"/>
      <c r="B3904" s="12"/>
      <c r="C3904" s="12"/>
      <c r="D3904" s="12"/>
      <c r="E3904" s="12"/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  <c r="P3904" s="12"/>
      <c r="Q3904" s="14" t="s">
        <v>72</v>
      </c>
      <c r="R3904" s="14"/>
      <c r="S3904" s="14"/>
      <c r="T3904" s="14"/>
      <c r="U3904" s="14"/>
      <c r="V3904" s="14"/>
      <c r="W3904" s="14"/>
      <c r="X3904" s="14"/>
      <c r="Y3904" s="12"/>
      <c r="Z3904" s="12"/>
      <c r="AA3904" s="12"/>
      <c r="AB3904" s="12"/>
      <c r="AC3904" s="12"/>
      <c r="AD3904" s="12"/>
      <c r="AE3904" s="12"/>
      <c r="AF3904" s="12"/>
      <c r="AG3904" s="12"/>
      <c r="AH3904" s="12"/>
      <c r="AI3904" s="12"/>
      <c r="AJ3904" s="12"/>
      <c r="AK3904" s="24"/>
    </row>
    <row r="3905" spans="1:37" x14ac:dyDescent="0.25">
      <c r="A3905" s="2"/>
      <c r="B3905" s="3"/>
      <c r="C3905" s="3"/>
      <c r="D3905" s="3"/>
      <c r="E3905" s="3"/>
      <c r="F3905" s="3"/>
      <c r="G3905" s="3"/>
      <c r="H3905" s="3"/>
      <c r="I3905" s="4"/>
      <c r="J3905" s="5"/>
      <c r="K3905" s="6"/>
      <c r="L3905" s="6"/>
      <c r="M3905" s="6"/>
      <c r="N3905" s="6"/>
      <c r="O3905" s="6"/>
      <c r="P3905" s="7"/>
      <c r="Q3905" s="2"/>
      <c r="R3905" s="3"/>
      <c r="S3905" s="3"/>
      <c r="T3905" s="3"/>
      <c r="U3905" s="3"/>
      <c r="V3905" s="3"/>
      <c r="W3905" s="3"/>
      <c r="X3905" s="4"/>
      <c r="Y3905" s="8">
        <f>ROUND(951.6,2)</f>
        <v>951.6</v>
      </c>
      <c r="Z3905" s="9"/>
      <c r="AA3905" s="9"/>
      <c r="AB3905" s="9"/>
      <c r="AC3905" s="9"/>
      <c r="AD3905" s="10"/>
      <c r="AE3905" s="8">
        <f>ROUND(0,2)</f>
        <v>0</v>
      </c>
      <c r="AF3905" s="9"/>
      <c r="AG3905" s="9"/>
      <c r="AH3905" s="9"/>
      <c r="AI3905" s="9"/>
      <c r="AJ3905" s="9"/>
      <c r="AK3905" s="10"/>
    </row>
    <row r="3906" spans="1:37" x14ac:dyDescent="0.25">
      <c r="A3906" s="11"/>
      <c r="B3906" s="12"/>
      <c r="C3906" s="12"/>
      <c r="D3906" s="12"/>
      <c r="E3906" s="12"/>
      <c r="F3906" s="12"/>
      <c r="G3906" s="12"/>
      <c r="H3906" s="12"/>
      <c r="I3906" s="12"/>
      <c r="J3906" s="13"/>
      <c r="K3906" s="13"/>
      <c r="L3906" s="13"/>
      <c r="M3906" s="13"/>
      <c r="N3906" s="13"/>
      <c r="O3906" s="13"/>
      <c r="P3906" s="13"/>
      <c r="Q3906" s="14"/>
      <c r="R3906" s="14"/>
      <c r="S3906" s="14"/>
      <c r="T3906" s="14"/>
      <c r="U3906" s="14"/>
      <c r="V3906" s="14"/>
      <c r="W3906" s="14"/>
      <c r="X3906" s="14"/>
      <c r="Y3906" s="15">
        <f>ROUND(951.6,2)</f>
        <v>951.6</v>
      </c>
      <c r="Z3906" s="15"/>
      <c r="AA3906" s="15"/>
      <c r="AB3906" s="15"/>
      <c r="AC3906" s="15"/>
      <c r="AD3906" s="15"/>
      <c r="AE3906" s="15">
        <f>ROUND(0,2)</f>
        <v>0</v>
      </c>
      <c r="AF3906" s="15"/>
      <c r="AG3906" s="15"/>
      <c r="AH3906" s="15"/>
      <c r="AI3906" s="15"/>
      <c r="AJ3906" s="15"/>
      <c r="AK3906" s="16"/>
    </row>
    <row r="3907" spans="1:37" x14ac:dyDescent="0.25">
      <c r="A3907" s="11"/>
      <c r="B3907" s="12"/>
      <c r="C3907" s="12"/>
      <c r="D3907" s="12"/>
      <c r="E3907" s="12"/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  <c r="P3907" s="12"/>
      <c r="Q3907" s="14" t="s">
        <v>73</v>
      </c>
      <c r="R3907" s="14"/>
      <c r="S3907" s="14"/>
      <c r="T3907" s="14"/>
      <c r="U3907" s="14"/>
      <c r="V3907" s="14"/>
      <c r="W3907" s="14"/>
      <c r="X3907" s="14"/>
      <c r="Y3907" s="12"/>
      <c r="Z3907" s="12"/>
      <c r="AA3907" s="12"/>
      <c r="AB3907" s="12"/>
      <c r="AC3907" s="12"/>
      <c r="AD3907" s="12"/>
      <c r="AE3907" s="12"/>
      <c r="AF3907" s="12"/>
      <c r="AG3907" s="12"/>
      <c r="AH3907" s="12"/>
      <c r="AI3907" s="12"/>
      <c r="AJ3907" s="12"/>
      <c r="AK3907" s="24"/>
    </row>
    <row r="3908" spans="1:37" x14ac:dyDescent="0.25">
      <c r="A3908" s="2"/>
      <c r="B3908" s="3"/>
      <c r="C3908" s="3"/>
      <c r="D3908" s="3"/>
      <c r="E3908" s="3"/>
      <c r="F3908" s="3"/>
      <c r="G3908" s="3"/>
      <c r="H3908" s="3"/>
      <c r="I3908" s="4"/>
      <c r="J3908" s="5"/>
      <c r="K3908" s="6"/>
      <c r="L3908" s="6"/>
      <c r="M3908" s="6"/>
      <c r="N3908" s="6"/>
      <c r="O3908" s="6"/>
      <c r="P3908" s="7"/>
      <c r="Q3908" s="2"/>
      <c r="R3908" s="3"/>
      <c r="S3908" s="3"/>
      <c r="T3908" s="3"/>
      <c r="U3908" s="3"/>
      <c r="V3908" s="3"/>
      <c r="W3908" s="3"/>
      <c r="X3908" s="4"/>
      <c r="Y3908" s="8">
        <f>ROUND(980,2)</f>
        <v>980</v>
      </c>
      <c r="Z3908" s="9"/>
      <c r="AA3908" s="9"/>
      <c r="AB3908" s="9"/>
      <c r="AC3908" s="9"/>
      <c r="AD3908" s="10"/>
      <c r="AE3908" s="8">
        <f>ROUND(0,2)</f>
        <v>0</v>
      </c>
      <c r="AF3908" s="9"/>
      <c r="AG3908" s="9"/>
      <c r="AH3908" s="9"/>
      <c r="AI3908" s="9"/>
      <c r="AJ3908" s="9"/>
      <c r="AK3908" s="10"/>
    </row>
    <row r="3909" spans="1:37" x14ac:dyDescent="0.25">
      <c r="A3909" s="11"/>
      <c r="B3909" s="12"/>
      <c r="C3909" s="12"/>
      <c r="D3909" s="12"/>
      <c r="E3909" s="12"/>
      <c r="F3909" s="12"/>
      <c r="G3909" s="12"/>
      <c r="H3909" s="12"/>
      <c r="I3909" s="12"/>
      <c r="J3909" s="13"/>
      <c r="K3909" s="13"/>
      <c r="L3909" s="13"/>
      <c r="M3909" s="13"/>
      <c r="N3909" s="13"/>
      <c r="O3909" s="13"/>
      <c r="P3909" s="13"/>
      <c r="Q3909" s="14"/>
      <c r="R3909" s="14"/>
      <c r="S3909" s="14"/>
      <c r="T3909" s="14"/>
      <c r="U3909" s="14"/>
      <c r="V3909" s="14"/>
      <c r="W3909" s="14"/>
      <c r="X3909" s="14"/>
      <c r="Y3909" s="15">
        <f>ROUND(980,2)</f>
        <v>980</v>
      </c>
      <c r="Z3909" s="15"/>
      <c r="AA3909" s="15"/>
      <c r="AB3909" s="15"/>
      <c r="AC3909" s="15"/>
      <c r="AD3909" s="15"/>
      <c r="AE3909" s="15">
        <f>ROUND(0,2)</f>
        <v>0</v>
      </c>
      <c r="AF3909" s="15"/>
      <c r="AG3909" s="15"/>
      <c r="AH3909" s="15"/>
      <c r="AI3909" s="15"/>
      <c r="AJ3909" s="15"/>
      <c r="AK3909" s="16"/>
    </row>
    <row r="3910" spans="1:37" x14ac:dyDescent="0.25">
      <c r="A3910" s="11"/>
      <c r="B3910" s="12"/>
      <c r="C3910" s="12"/>
      <c r="D3910" s="12"/>
      <c r="E3910" s="12"/>
      <c r="F3910" s="12"/>
      <c r="G3910" s="12"/>
      <c r="H3910" s="12"/>
      <c r="I3910" s="12"/>
      <c r="J3910" s="12"/>
      <c r="K3910" s="12"/>
      <c r="L3910" s="12"/>
      <c r="M3910" s="12"/>
      <c r="N3910" s="12"/>
      <c r="O3910" s="12"/>
      <c r="P3910" s="12"/>
      <c r="Q3910" s="14" t="s">
        <v>74</v>
      </c>
      <c r="R3910" s="14"/>
      <c r="S3910" s="14"/>
      <c r="T3910" s="14"/>
      <c r="U3910" s="14"/>
      <c r="V3910" s="14"/>
      <c r="W3910" s="14"/>
      <c r="X3910" s="14"/>
      <c r="Y3910" s="12"/>
      <c r="Z3910" s="12"/>
      <c r="AA3910" s="12"/>
      <c r="AB3910" s="12"/>
      <c r="AC3910" s="12"/>
      <c r="AD3910" s="12"/>
      <c r="AE3910" s="12"/>
      <c r="AF3910" s="12"/>
      <c r="AG3910" s="12"/>
      <c r="AH3910" s="12"/>
      <c r="AI3910" s="12"/>
      <c r="AJ3910" s="12"/>
      <c r="AK3910" s="24"/>
    </row>
    <row r="3911" spans="1:37" x14ac:dyDescent="0.25">
      <c r="A3911" s="2"/>
      <c r="B3911" s="3"/>
      <c r="C3911" s="3"/>
      <c r="D3911" s="3"/>
      <c r="E3911" s="3"/>
      <c r="F3911" s="3"/>
      <c r="G3911" s="3"/>
      <c r="H3911" s="3"/>
      <c r="I3911" s="4"/>
      <c r="J3911" s="5"/>
      <c r="K3911" s="6"/>
      <c r="L3911" s="6"/>
      <c r="M3911" s="6"/>
      <c r="N3911" s="6"/>
      <c r="O3911" s="6"/>
      <c r="P3911" s="7"/>
      <c r="Q3911" s="2"/>
      <c r="R3911" s="3"/>
      <c r="S3911" s="3"/>
      <c r="T3911" s="3"/>
      <c r="U3911" s="3"/>
      <c r="V3911" s="3"/>
      <c r="W3911" s="3"/>
      <c r="X3911" s="4"/>
      <c r="Y3911" s="8">
        <f>ROUND(1008.4,2)</f>
        <v>1008.4</v>
      </c>
      <c r="Z3911" s="9"/>
      <c r="AA3911" s="9"/>
      <c r="AB3911" s="9"/>
      <c r="AC3911" s="9"/>
      <c r="AD3911" s="10"/>
      <c r="AE3911" s="8">
        <f>ROUND(0,2)</f>
        <v>0</v>
      </c>
      <c r="AF3911" s="9"/>
      <c r="AG3911" s="9"/>
      <c r="AH3911" s="9"/>
      <c r="AI3911" s="9"/>
      <c r="AJ3911" s="9"/>
      <c r="AK3911" s="10"/>
    </row>
    <row r="3912" spans="1:37" x14ac:dyDescent="0.25">
      <c r="A3912" s="11"/>
      <c r="B3912" s="12"/>
      <c r="C3912" s="12"/>
      <c r="D3912" s="12"/>
      <c r="E3912" s="12"/>
      <c r="F3912" s="12"/>
      <c r="G3912" s="12"/>
      <c r="H3912" s="12"/>
      <c r="I3912" s="12"/>
      <c r="J3912" s="13"/>
      <c r="K3912" s="13"/>
      <c r="L3912" s="13"/>
      <c r="M3912" s="13"/>
      <c r="N3912" s="13"/>
      <c r="O3912" s="13"/>
      <c r="P3912" s="13"/>
      <c r="Q3912" s="14"/>
      <c r="R3912" s="14"/>
      <c r="S3912" s="14"/>
      <c r="T3912" s="14"/>
      <c r="U3912" s="14"/>
      <c r="V3912" s="14"/>
      <c r="W3912" s="14"/>
      <c r="X3912" s="14"/>
      <c r="Y3912" s="15">
        <f>ROUND(1008.4,2)</f>
        <v>1008.4</v>
      </c>
      <c r="Z3912" s="15"/>
      <c r="AA3912" s="15"/>
      <c r="AB3912" s="15"/>
      <c r="AC3912" s="15"/>
      <c r="AD3912" s="15"/>
      <c r="AE3912" s="15">
        <f>ROUND(0,2)</f>
        <v>0</v>
      </c>
      <c r="AF3912" s="15"/>
      <c r="AG3912" s="15"/>
      <c r="AH3912" s="15"/>
      <c r="AI3912" s="15"/>
      <c r="AJ3912" s="15"/>
      <c r="AK3912" s="16"/>
    </row>
    <row r="3913" spans="1:37" x14ac:dyDescent="0.25">
      <c r="A3913" s="11"/>
      <c r="B3913" s="12"/>
      <c r="C3913" s="12"/>
      <c r="D3913" s="12"/>
      <c r="E3913" s="12"/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  <c r="Q3913" s="14" t="s">
        <v>75</v>
      </c>
      <c r="R3913" s="14"/>
      <c r="S3913" s="14"/>
      <c r="T3913" s="14"/>
      <c r="U3913" s="14"/>
      <c r="V3913" s="14"/>
      <c r="W3913" s="14"/>
      <c r="X3913" s="14"/>
      <c r="Y3913" s="12"/>
      <c r="Z3913" s="12"/>
      <c r="AA3913" s="12"/>
      <c r="AB3913" s="12"/>
      <c r="AC3913" s="12"/>
      <c r="AD3913" s="12"/>
      <c r="AE3913" s="12"/>
      <c r="AF3913" s="12"/>
      <c r="AG3913" s="12"/>
      <c r="AH3913" s="12"/>
      <c r="AI3913" s="12"/>
      <c r="AJ3913" s="12"/>
      <c r="AK3913" s="24"/>
    </row>
    <row r="3914" spans="1:37" x14ac:dyDescent="0.25">
      <c r="A3914" s="2"/>
      <c r="B3914" s="3"/>
      <c r="C3914" s="3"/>
      <c r="D3914" s="3"/>
      <c r="E3914" s="3"/>
      <c r="F3914" s="3"/>
      <c r="G3914" s="3"/>
      <c r="H3914" s="3"/>
      <c r="I3914" s="4"/>
      <c r="J3914" s="5"/>
      <c r="K3914" s="6"/>
      <c r="L3914" s="6"/>
      <c r="M3914" s="6"/>
      <c r="N3914" s="6"/>
      <c r="O3914" s="6"/>
      <c r="P3914" s="7"/>
      <c r="Q3914" s="2"/>
      <c r="R3914" s="3"/>
      <c r="S3914" s="3"/>
      <c r="T3914" s="3"/>
      <c r="U3914" s="3"/>
      <c r="V3914" s="3"/>
      <c r="W3914" s="3"/>
      <c r="X3914" s="4"/>
      <c r="Y3914" s="8">
        <f>ROUND(1014.4,2)</f>
        <v>1014.4</v>
      </c>
      <c r="Z3914" s="9"/>
      <c r="AA3914" s="9"/>
      <c r="AB3914" s="9"/>
      <c r="AC3914" s="9"/>
      <c r="AD3914" s="10"/>
      <c r="AE3914" s="8">
        <f>ROUND(0,2)</f>
        <v>0</v>
      </c>
      <c r="AF3914" s="9"/>
      <c r="AG3914" s="9"/>
      <c r="AH3914" s="9"/>
      <c r="AI3914" s="9"/>
      <c r="AJ3914" s="9"/>
      <c r="AK3914" s="10"/>
    </row>
    <row r="3915" spans="1:37" x14ac:dyDescent="0.25">
      <c r="A3915" s="11"/>
      <c r="B3915" s="12"/>
      <c r="C3915" s="12"/>
      <c r="D3915" s="12"/>
      <c r="E3915" s="12"/>
      <c r="F3915" s="12"/>
      <c r="G3915" s="12"/>
      <c r="H3915" s="12"/>
      <c r="I3915" s="12"/>
      <c r="J3915" s="13"/>
      <c r="K3915" s="13"/>
      <c r="L3915" s="13"/>
      <c r="M3915" s="13"/>
      <c r="N3915" s="13"/>
      <c r="O3915" s="13"/>
      <c r="P3915" s="13"/>
      <c r="Q3915" s="14"/>
      <c r="R3915" s="14"/>
      <c r="S3915" s="14"/>
      <c r="T3915" s="14"/>
      <c r="U3915" s="14"/>
      <c r="V3915" s="14"/>
      <c r="W3915" s="14"/>
      <c r="X3915" s="14"/>
      <c r="Y3915" s="15">
        <f>ROUND(1014.4,2)</f>
        <v>1014.4</v>
      </c>
      <c r="Z3915" s="15"/>
      <c r="AA3915" s="15"/>
      <c r="AB3915" s="15"/>
      <c r="AC3915" s="15"/>
      <c r="AD3915" s="15"/>
      <c r="AE3915" s="15">
        <f>ROUND(0,2)</f>
        <v>0</v>
      </c>
      <c r="AF3915" s="15"/>
      <c r="AG3915" s="15"/>
      <c r="AH3915" s="15"/>
      <c r="AI3915" s="15"/>
      <c r="AJ3915" s="15"/>
      <c r="AK3915" s="16"/>
    </row>
    <row r="3916" spans="1:37" x14ac:dyDescent="0.25">
      <c r="A3916" s="11"/>
      <c r="B3916" s="12"/>
      <c r="C3916" s="12"/>
      <c r="D3916" s="12"/>
      <c r="E3916" s="12"/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12"/>
      <c r="Q3916" s="14" t="s">
        <v>76</v>
      </c>
      <c r="R3916" s="14"/>
      <c r="S3916" s="14"/>
      <c r="T3916" s="14"/>
      <c r="U3916" s="14"/>
      <c r="V3916" s="14"/>
      <c r="W3916" s="14"/>
      <c r="X3916" s="14"/>
      <c r="Y3916" s="12"/>
      <c r="Z3916" s="12"/>
      <c r="AA3916" s="12"/>
      <c r="AB3916" s="12"/>
      <c r="AC3916" s="12"/>
      <c r="AD3916" s="12"/>
      <c r="AE3916" s="12"/>
      <c r="AF3916" s="12"/>
      <c r="AG3916" s="12"/>
      <c r="AH3916" s="12"/>
      <c r="AI3916" s="12"/>
      <c r="AJ3916" s="12"/>
      <c r="AK3916" s="24"/>
    </row>
    <row r="3917" spans="1:37" x14ac:dyDescent="0.25">
      <c r="A3917" s="2"/>
      <c r="B3917" s="3"/>
      <c r="C3917" s="3"/>
      <c r="D3917" s="3"/>
      <c r="E3917" s="3"/>
      <c r="F3917" s="3"/>
      <c r="G3917" s="3"/>
      <c r="H3917" s="3"/>
      <c r="I3917" s="4"/>
      <c r="J3917" s="5"/>
      <c r="K3917" s="6"/>
      <c r="L3917" s="6"/>
      <c r="M3917" s="6"/>
      <c r="N3917" s="6"/>
      <c r="O3917" s="6"/>
      <c r="P3917" s="7"/>
      <c r="Q3917" s="2"/>
      <c r="R3917" s="3"/>
      <c r="S3917" s="3"/>
      <c r="T3917" s="3"/>
      <c r="U3917" s="3"/>
      <c r="V3917" s="3"/>
      <c r="W3917" s="3"/>
      <c r="X3917" s="4"/>
      <c r="Y3917" s="8">
        <f>ROUND(959.2,2)</f>
        <v>959.2</v>
      </c>
      <c r="Z3917" s="9"/>
      <c r="AA3917" s="9"/>
      <c r="AB3917" s="9"/>
      <c r="AC3917" s="9"/>
      <c r="AD3917" s="10"/>
      <c r="AE3917" s="8">
        <f>ROUND(0,2)</f>
        <v>0</v>
      </c>
      <c r="AF3917" s="9"/>
      <c r="AG3917" s="9"/>
      <c r="AH3917" s="9"/>
      <c r="AI3917" s="9"/>
      <c r="AJ3917" s="9"/>
      <c r="AK3917" s="10"/>
    </row>
    <row r="3918" spans="1:37" x14ac:dyDescent="0.25">
      <c r="A3918" s="11"/>
      <c r="B3918" s="12"/>
      <c r="C3918" s="12"/>
      <c r="D3918" s="12"/>
      <c r="E3918" s="12"/>
      <c r="F3918" s="12"/>
      <c r="G3918" s="12"/>
      <c r="H3918" s="12"/>
      <c r="I3918" s="12"/>
      <c r="J3918" s="13"/>
      <c r="K3918" s="13"/>
      <c r="L3918" s="13"/>
      <c r="M3918" s="13"/>
      <c r="N3918" s="13"/>
      <c r="O3918" s="13"/>
      <c r="P3918" s="13"/>
      <c r="Q3918" s="14"/>
      <c r="R3918" s="14"/>
      <c r="S3918" s="14"/>
      <c r="T3918" s="14"/>
      <c r="U3918" s="14"/>
      <c r="V3918" s="14"/>
      <c r="W3918" s="14"/>
      <c r="X3918" s="14"/>
      <c r="Y3918" s="15">
        <f>ROUND(959.2,2)</f>
        <v>959.2</v>
      </c>
      <c r="Z3918" s="15"/>
      <c r="AA3918" s="15"/>
      <c r="AB3918" s="15"/>
      <c r="AC3918" s="15"/>
      <c r="AD3918" s="15"/>
      <c r="AE3918" s="15">
        <f>ROUND(0,2)</f>
        <v>0</v>
      </c>
      <c r="AF3918" s="15"/>
      <c r="AG3918" s="15"/>
      <c r="AH3918" s="15"/>
      <c r="AI3918" s="15"/>
      <c r="AJ3918" s="15"/>
      <c r="AK3918" s="16"/>
    </row>
    <row r="3919" spans="1:37" x14ac:dyDescent="0.25">
      <c r="A3919" s="11"/>
      <c r="B3919" s="12"/>
      <c r="C3919" s="12"/>
      <c r="D3919" s="12"/>
      <c r="E3919" s="12"/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12"/>
      <c r="Q3919" s="14" t="s">
        <v>77</v>
      </c>
      <c r="R3919" s="14"/>
      <c r="S3919" s="14"/>
      <c r="T3919" s="14"/>
      <c r="U3919" s="14"/>
      <c r="V3919" s="14"/>
      <c r="W3919" s="14"/>
      <c r="X3919" s="14"/>
      <c r="Y3919" s="12"/>
      <c r="Z3919" s="12"/>
      <c r="AA3919" s="12"/>
      <c r="AB3919" s="12"/>
      <c r="AC3919" s="12"/>
      <c r="AD3919" s="12"/>
      <c r="AE3919" s="12"/>
      <c r="AF3919" s="12"/>
      <c r="AG3919" s="12"/>
      <c r="AH3919" s="12"/>
      <c r="AI3919" s="12"/>
      <c r="AJ3919" s="12"/>
      <c r="AK3919" s="24"/>
    </row>
    <row r="3920" spans="1:37" x14ac:dyDescent="0.25">
      <c r="A3920" s="2"/>
      <c r="B3920" s="3"/>
      <c r="C3920" s="3"/>
      <c r="D3920" s="3"/>
      <c r="E3920" s="3"/>
      <c r="F3920" s="3"/>
      <c r="G3920" s="3"/>
      <c r="H3920" s="3"/>
      <c r="I3920" s="4"/>
      <c r="J3920" s="5"/>
      <c r="K3920" s="6"/>
      <c r="L3920" s="6"/>
      <c r="M3920" s="6"/>
      <c r="N3920" s="6"/>
      <c r="O3920" s="6"/>
      <c r="P3920" s="7"/>
      <c r="Q3920" s="2"/>
      <c r="R3920" s="3"/>
      <c r="S3920" s="3"/>
      <c r="T3920" s="3"/>
      <c r="U3920" s="3"/>
      <c r="V3920" s="3"/>
      <c r="W3920" s="3"/>
      <c r="X3920" s="4"/>
      <c r="Y3920" s="8">
        <f>ROUND(931.2,2)</f>
        <v>931.2</v>
      </c>
      <c r="Z3920" s="9"/>
      <c r="AA3920" s="9"/>
      <c r="AB3920" s="9"/>
      <c r="AC3920" s="9"/>
      <c r="AD3920" s="10"/>
      <c r="AE3920" s="8">
        <f>ROUND(0,2)</f>
        <v>0</v>
      </c>
      <c r="AF3920" s="9"/>
      <c r="AG3920" s="9"/>
      <c r="AH3920" s="9"/>
      <c r="AI3920" s="9"/>
      <c r="AJ3920" s="9"/>
      <c r="AK3920" s="10"/>
    </row>
    <row r="3921" spans="1:37" x14ac:dyDescent="0.25">
      <c r="A3921" s="11"/>
      <c r="B3921" s="12"/>
      <c r="C3921" s="12"/>
      <c r="D3921" s="12"/>
      <c r="E3921" s="12"/>
      <c r="F3921" s="12"/>
      <c r="G3921" s="12"/>
      <c r="H3921" s="12"/>
      <c r="I3921" s="12"/>
      <c r="J3921" s="13"/>
      <c r="K3921" s="13"/>
      <c r="L3921" s="13"/>
      <c r="M3921" s="13"/>
      <c r="N3921" s="13"/>
      <c r="O3921" s="13"/>
      <c r="P3921" s="13"/>
      <c r="Q3921" s="14"/>
      <c r="R3921" s="14"/>
      <c r="S3921" s="14"/>
      <c r="T3921" s="14"/>
      <c r="U3921" s="14"/>
      <c r="V3921" s="14"/>
      <c r="W3921" s="14"/>
      <c r="X3921" s="14"/>
      <c r="Y3921" s="15">
        <f>ROUND(931.2,2)</f>
        <v>931.2</v>
      </c>
      <c r="Z3921" s="15"/>
      <c r="AA3921" s="15"/>
      <c r="AB3921" s="15"/>
      <c r="AC3921" s="15"/>
      <c r="AD3921" s="15"/>
      <c r="AE3921" s="15">
        <f>ROUND(0,2)</f>
        <v>0</v>
      </c>
      <c r="AF3921" s="15"/>
      <c r="AG3921" s="15"/>
      <c r="AH3921" s="15"/>
      <c r="AI3921" s="15"/>
      <c r="AJ3921" s="15"/>
      <c r="AK3921" s="16"/>
    </row>
    <row r="3922" spans="1:37" x14ac:dyDescent="0.25">
      <c r="A3922" s="11"/>
      <c r="B3922" s="12"/>
      <c r="C3922" s="12"/>
      <c r="D3922" s="12"/>
      <c r="E3922" s="12"/>
      <c r="F3922" s="12"/>
      <c r="G3922" s="12"/>
      <c r="H3922" s="12"/>
      <c r="I3922" s="12"/>
      <c r="J3922" s="12"/>
      <c r="K3922" s="12"/>
      <c r="L3922" s="12"/>
      <c r="M3922" s="12"/>
      <c r="N3922" s="12"/>
      <c r="O3922" s="12"/>
      <c r="P3922" s="12"/>
      <c r="Q3922" s="14" t="s">
        <v>78</v>
      </c>
      <c r="R3922" s="14"/>
      <c r="S3922" s="14"/>
      <c r="T3922" s="14"/>
      <c r="U3922" s="14"/>
      <c r="V3922" s="14"/>
      <c r="W3922" s="14"/>
      <c r="X3922" s="14"/>
      <c r="Y3922" s="12"/>
      <c r="Z3922" s="12"/>
      <c r="AA3922" s="12"/>
      <c r="AB3922" s="12"/>
      <c r="AC3922" s="12"/>
      <c r="AD3922" s="12"/>
      <c r="AE3922" s="12"/>
      <c r="AF3922" s="12"/>
      <c r="AG3922" s="12"/>
      <c r="AH3922" s="12"/>
      <c r="AI3922" s="12"/>
      <c r="AJ3922" s="12"/>
      <c r="AK3922" s="24"/>
    </row>
    <row r="3923" spans="1:37" x14ac:dyDescent="0.25">
      <c r="A3923" s="2"/>
      <c r="B3923" s="3"/>
      <c r="C3923" s="3"/>
      <c r="D3923" s="3"/>
      <c r="E3923" s="3"/>
      <c r="F3923" s="3"/>
      <c r="G3923" s="3"/>
      <c r="H3923" s="3"/>
      <c r="I3923" s="4"/>
      <c r="J3923" s="5"/>
      <c r="K3923" s="6"/>
      <c r="L3923" s="6"/>
      <c r="M3923" s="6"/>
      <c r="N3923" s="6"/>
      <c r="O3923" s="6"/>
      <c r="P3923" s="7"/>
      <c r="Q3923" s="2"/>
      <c r="R3923" s="3"/>
      <c r="S3923" s="3"/>
      <c r="T3923" s="3"/>
      <c r="U3923" s="3"/>
      <c r="V3923" s="3"/>
      <c r="W3923" s="3"/>
      <c r="X3923" s="4"/>
      <c r="Y3923" s="8">
        <f>ROUND(980,2)</f>
        <v>980</v>
      </c>
      <c r="Z3923" s="9"/>
      <c r="AA3923" s="9"/>
      <c r="AB3923" s="9"/>
      <c r="AC3923" s="9"/>
      <c r="AD3923" s="10"/>
      <c r="AE3923" s="8">
        <f>ROUND(0,2)</f>
        <v>0</v>
      </c>
      <c r="AF3923" s="9"/>
      <c r="AG3923" s="9"/>
      <c r="AH3923" s="9"/>
      <c r="AI3923" s="9"/>
      <c r="AJ3923" s="9"/>
      <c r="AK3923" s="10"/>
    </row>
    <row r="3924" spans="1:37" x14ac:dyDescent="0.25">
      <c r="A3924" s="11"/>
      <c r="B3924" s="12"/>
      <c r="C3924" s="12"/>
      <c r="D3924" s="12"/>
      <c r="E3924" s="12"/>
      <c r="F3924" s="12"/>
      <c r="G3924" s="12"/>
      <c r="H3924" s="12"/>
      <c r="I3924" s="12"/>
      <c r="J3924" s="13"/>
      <c r="K3924" s="13"/>
      <c r="L3924" s="13"/>
      <c r="M3924" s="13"/>
      <c r="N3924" s="13"/>
      <c r="O3924" s="13"/>
      <c r="P3924" s="13"/>
      <c r="Q3924" s="14"/>
      <c r="R3924" s="14"/>
      <c r="S3924" s="14"/>
      <c r="T3924" s="14"/>
      <c r="U3924" s="14"/>
      <c r="V3924" s="14"/>
      <c r="W3924" s="14"/>
      <c r="X3924" s="14"/>
      <c r="Y3924" s="15">
        <f>ROUND(980,2)</f>
        <v>980</v>
      </c>
      <c r="Z3924" s="15"/>
      <c r="AA3924" s="15"/>
      <c r="AB3924" s="15"/>
      <c r="AC3924" s="15"/>
      <c r="AD3924" s="15"/>
      <c r="AE3924" s="15">
        <f>ROUND(0,2)</f>
        <v>0</v>
      </c>
      <c r="AF3924" s="15"/>
      <c r="AG3924" s="15"/>
      <c r="AH3924" s="15"/>
      <c r="AI3924" s="15"/>
      <c r="AJ3924" s="15"/>
      <c r="AK3924" s="16"/>
    </row>
    <row r="3925" spans="1:37" x14ac:dyDescent="0.25">
      <c r="A3925" s="11"/>
      <c r="B3925" s="12"/>
      <c r="C3925" s="12"/>
      <c r="D3925" s="12"/>
      <c r="E3925" s="12"/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  <c r="P3925" s="12"/>
      <c r="Q3925" s="14" t="s">
        <v>79</v>
      </c>
      <c r="R3925" s="14"/>
      <c r="S3925" s="14"/>
      <c r="T3925" s="14"/>
      <c r="U3925" s="14"/>
      <c r="V3925" s="14"/>
      <c r="W3925" s="14"/>
      <c r="X3925" s="14"/>
      <c r="Y3925" s="12"/>
      <c r="Z3925" s="12"/>
      <c r="AA3925" s="12"/>
      <c r="AB3925" s="12"/>
      <c r="AC3925" s="12"/>
      <c r="AD3925" s="12"/>
      <c r="AE3925" s="12"/>
      <c r="AF3925" s="12"/>
      <c r="AG3925" s="12"/>
      <c r="AH3925" s="12"/>
      <c r="AI3925" s="12"/>
      <c r="AJ3925" s="12"/>
      <c r="AK3925" s="24"/>
    </row>
    <row r="3926" spans="1:37" x14ac:dyDescent="0.25">
      <c r="A3926" s="2"/>
      <c r="B3926" s="3"/>
      <c r="C3926" s="3"/>
      <c r="D3926" s="3"/>
      <c r="E3926" s="3"/>
      <c r="F3926" s="3"/>
      <c r="G3926" s="3"/>
      <c r="H3926" s="3"/>
      <c r="I3926" s="4"/>
      <c r="J3926" s="5"/>
      <c r="K3926" s="6"/>
      <c r="L3926" s="6"/>
      <c r="M3926" s="6"/>
      <c r="N3926" s="6"/>
      <c r="O3926" s="6"/>
      <c r="P3926" s="7"/>
      <c r="Q3926" s="2"/>
      <c r="R3926" s="3"/>
      <c r="S3926" s="3"/>
      <c r="T3926" s="3"/>
      <c r="U3926" s="3"/>
      <c r="V3926" s="3"/>
      <c r="W3926" s="3"/>
      <c r="X3926" s="4"/>
      <c r="Y3926" s="8">
        <f>ROUND(980,2)</f>
        <v>980</v>
      </c>
      <c r="Z3926" s="9"/>
      <c r="AA3926" s="9"/>
      <c r="AB3926" s="9"/>
      <c r="AC3926" s="9"/>
      <c r="AD3926" s="10"/>
      <c r="AE3926" s="8">
        <f>ROUND(0,2)</f>
        <v>0</v>
      </c>
      <c r="AF3926" s="9"/>
      <c r="AG3926" s="9"/>
      <c r="AH3926" s="9"/>
      <c r="AI3926" s="9"/>
      <c r="AJ3926" s="9"/>
      <c r="AK3926" s="10"/>
    </row>
    <row r="3927" spans="1:37" x14ac:dyDescent="0.25">
      <c r="A3927" s="11"/>
      <c r="B3927" s="12"/>
      <c r="C3927" s="12"/>
      <c r="D3927" s="12"/>
      <c r="E3927" s="12"/>
      <c r="F3927" s="12"/>
      <c r="G3927" s="12"/>
      <c r="H3927" s="12"/>
      <c r="I3927" s="12"/>
      <c r="J3927" s="13"/>
      <c r="K3927" s="13"/>
      <c r="L3927" s="13"/>
      <c r="M3927" s="13"/>
      <c r="N3927" s="13"/>
      <c r="O3927" s="13"/>
      <c r="P3927" s="13"/>
      <c r="Q3927" s="14"/>
      <c r="R3927" s="14"/>
      <c r="S3927" s="14"/>
      <c r="T3927" s="14"/>
      <c r="U3927" s="14"/>
      <c r="V3927" s="14"/>
      <c r="W3927" s="14"/>
      <c r="X3927" s="14"/>
      <c r="Y3927" s="15">
        <f>ROUND(980,2)</f>
        <v>980</v>
      </c>
      <c r="Z3927" s="15"/>
      <c r="AA3927" s="15"/>
      <c r="AB3927" s="15"/>
      <c r="AC3927" s="15"/>
      <c r="AD3927" s="15"/>
      <c r="AE3927" s="15">
        <f>ROUND(0,2)</f>
        <v>0</v>
      </c>
      <c r="AF3927" s="15"/>
      <c r="AG3927" s="15"/>
      <c r="AH3927" s="15"/>
      <c r="AI3927" s="15"/>
      <c r="AJ3927" s="15"/>
      <c r="AK3927" s="16"/>
    </row>
    <row r="3928" spans="1:37" x14ac:dyDescent="0.25">
      <c r="A3928" s="11"/>
      <c r="B3928" s="12"/>
      <c r="C3928" s="12"/>
      <c r="D3928" s="12"/>
      <c r="E3928" s="12"/>
      <c r="F3928" s="12"/>
      <c r="G3928" s="12"/>
      <c r="H3928" s="12"/>
      <c r="I3928" s="12"/>
      <c r="J3928" s="12"/>
      <c r="K3928" s="12"/>
      <c r="L3928" s="12"/>
      <c r="M3928" s="12"/>
      <c r="N3928" s="12"/>
      <c r="O3928" s="12"/>
      <c r="P3928" s="12"/>
      <c r="Q3928" s="14" t="s">
        <v>80</v>
      </c>
      <c r="R3928" s="14"/>
      <c r="S3928" s="14"/>
      <c r="T3928" s="14"/>
      <c r="U3928" s="14"/>
      <c r="V3928" s="14"/>
      <c r="W3928" s="14"/>
      <c r="X3928" s="14"/>
      <c r="Y3928" s="12"/>
      <c r="Z3928" s="12"/>
      <c r="AA3928" s="12"/>
      <c r="AB3928" s="12"/>
      <c r="AC3928" s="12"/>
      <c r="AD3928" s="12"/>
      <c r="AE3928" s="12"/>
      <c r="AF3928" s="12"/>
      <c r="AG3928" s="12"/>
      <c r="AH3928" s="12"/>
      <c r="AI3928" s="12"/>
      <c r="AJ3928" s="12"/>
      <c r="AK3928" s="24"/>
    </row>
    <row r="3929" spans="1:37" x14ac:dyDescent="0.25">
      <c r="A3929" s="2"/>
      <c r="B3929" s="3"/>
      <c r="C3929" s="3"/>
      <c r="D3929" s="3"/>
      <c r="E3929" s="3"/>
      <c r="F3929" s="3"/>
      <c r="G3929" s="3"/>
      <c r="H3929" s="3"/>
      <c r="I3929" s="4"/>
      <c r="J3929" s="5"/>
      <c r="K3929" s="6"/>
      <c r="L3929" s="6"/>
      <c r="M3929" s="6"/>
      <c r="N3929" s="6"/>
      <c r="O3929" s="6"/>
      <c r="P3929" s="7"/>
      <c r="Q3929" s="2"/>
      <c r="R3929" s="3"/>
      <c r="S3929" s="3"/>
      <c r="T3929" s="3"/>
      <c r="U3929" s="3"/>
      <c r="V3929" s="3"/>
      <c r="W3929" s="3"/>
      <c r="X3929" s="4"/>
      <c r="Y3929" s="8">
        <f>ROUND(959.2,2)</f>
        <v>959.2</v>
      </c>
      <c r="Z3929" s="9"/>
      <c r="AA3929" s="9"/>
      <c r="AB3929" s="9"/>
      <c r="AC3929" s="9"/>
      <c r="AD3929" s="10"/>
      <c r="AE3929" s="8">
        <f>ROUND(0,2)</f>
        <v>0</v>
      </c>
      <c r="AF3929" s="9"/>
      <c r="AG3929" s="9"/>
      <c r="AH3929" s="9"/>
      <c r="AI3929" s="9"/>
      <c r="AJ3929" s="9"/>
      <c r="AK3929" s="10"/>
    </row>
    <row r="3930" spans="1:37" x14ac:dyDescent="0.25">
      <c r="A3930" s="11"/>
      <c r="B3930" s="12"/>
      <c r="C3930" s="12"/>
      <c r="D3930" s="12"/>
      <c r="E3930" s="12"/>
      <c r="F3930" s="12"/>
      <c r="G3930" s="12"/>
      <c r="H3930" s="12"/>
      <c r="I3930" s="12"/>
      <c r="J3930" s="13"/>
      <c r="K3930" s="13"/>
      <c r="L3930" s="13"/>
      <c r="M3930" s="13"/>
      <c r="N3930" s="13"/>
      <c r="O3930" s="13"/>
      <c r="P3930" s="13"/>
      <c r="Q3930" s="14"/>
      <c r="R3930" s="14"/>
      <c r="S3930" s="14"/>
      <c r="T3930" s="14"/>
      <c r="U3930" s="14"/>
      <c r="V3930" s="14"/>
      <c r="W3930" s="14"/>
      <c r="X3930" s="14"/>
      <c r="Y3930" s="15">
        <f>ROUND(959.2,2)</f>
        <v>959.2</v>
      </c>
      <c r="Z3930" s="15"/>
      <c r="AA3930" s="15"/>
      <c r="AB3930" s="15"/>
      <c r="AC3930" s="15"/>
      <c r="AD3930" s="15"/>
      <c r="AE3930" s="15">
        <f>ROUND(0,2)</f>
        <v>0</v>
      </c>
      <c r="AF3930" s="15"/>
      <c r="AG3930" s="15"/>
      <c r="AH3930" s="15"/>
      <c r="AI3930" s="15"/>
      <c r="AJ3930" s="15"/>
      <c r="AK3930" s="16"/>
    </row>
    <row r="3931" spans="1:37" x14ac:dyDescent="0.25">
      <c r="A3931" s="11"/>
      <c r="B3931" s="12"/>
      <c r="C3931" s="12"/>
      <c r="D3931" s="12"/>
      <c r="E3931" s="12"/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12"/>
      <c r="Q3931" s="14" t="s">
        <v>81</v>
      </c>
      <c r="R3931" s="14"/>
      <c r="S3931" s="14"/>
      <c r="T3931" s="14"/>
      <c r="U3931" s="14"/>
      <c r="V3931" s="14"/>
      <c r="W3931" s="14"/>
      <c r="X3931" s="14"/>
      <c r="Y3931" s="12"/>
      <c r="Z3931" s="12"/>
      <c r="AA3931" s="12"/>
      <c r="AB3931" s="12"/>
      <c r="AC3931" s="12"/>
      <c r="AD3931" s="12"/>
      <c r="AE3931" s="12"/>
      <c r="AF3931" s="12"/>
      <c r="AG3931" s="12"/>
      <c r="AH3931" s="12"/>
      <c r="AI3931" s="12"/>
      <c r="AJ3931" s="12"/>
      <c r="AK3931" s="24"/>
    </row>
    <row r="3932" spans="1:37" x14ac:dyDescent="0.25">
      <c r="A3932" s="2"/>
      <c r="B3932" s="3"/>
      <c r="C3932" s="3"/>
      <c r="D3932" s="3"/>
      <c r="E3932" s="3"/>
      <c r="F3932" s="3"/>
      <c r="G3932" s="3"/>
      <c r="H3932" s="3"/>
      <c r="I3932" s="4"/>
      <c r="J3932" s="5"/>
      <c r="K3932" s="6"/>
      <c r="L3932" s="6"/>
      <c r="M3932" s="6"/>
      <c r="N3932" s="6"/>
      <c r="O3932" s="6"/>
      <c r="P3932" s="7"/>
      <c r="Q3932" s="2"/>
      <c r="R3932" s="3"/>
      <c r="S3932" s="3"/>
      <c r="T3932" s="3"/>
      <c r="U3932" s="3"/>
      <c r="V3932" s="3"/>
      <c r="W3932" s="3"/>
      <c r="X3932" s="4"/>
      <c r="Y3932" s="8">
        <f>ROUND(980,2)</f>
        <v>980</v>
      </c>
      <c r="Z3932" s="9"/>
      <c r="AA3932" s="9"/>
      <c r="AB3932" s="9"/>
      <c r="AC3932" s="9"/>
      <c r="AD3932" s="10"/>
      <c r="AE3932" s="8">
        <f>ROUND(0,2)</f>
        <v>0</v>
      </c>
      <c r="AF3932" s="9"/>
      <c r="AG3932" s="9"/>
      <c r="AH3932" s="9"/>
      <c r="AI3932" s="9"/>
      <c r="AJ3932" s="9"/>
      <c r="AK3932" s="10"/>
    </row>
    <row r="3933" spans="1:37" x14ac:dyDescent="0.25">
      <c r="A3933" s="11"/>
      <c r="B3933" s="12"/>
      <c r="C3933" s="12"/>
      <c r="D3933" s="12"/>
      <c r="E3933" s="12"/>
      <c r="F3933" s="12"/>
      <c r="G3933" s="12"/>
      <c r="H3933" s="12"/>
      <c r="I3933" s="12"/>
      <c r="J3933" s="13"/>
      <c r="K3933" s="13"/>
      <c r="L3933" s="13"/>
      <c r="M3933" s="13"/>
      <c r="N3933" s="13"/>
      <c r="O3933" s="13"/>
      <c r="P3933" s="13"/>
      <c r="Q3933" s="14"/>
      <c r="R3933" s="14"/>
      <c r="S3933" s="14"/>
      <c r="T3933" s="14"/>
      <c r="U3933" s="14"/>
      <c r="V3933" s="14"/>
      <c r="W3933" s="14"/>
      <c r="X3933" s="14"/>
      <c r="Y3933" s="15">
        <f>ROUND(980,2)</f>
        <v>980</v>
      </c>
      <c r="Z3933" s="15"/>
      <c r="AA3933" s="15"/>
      <c r="AB3933" s="15"/>
      <c r="AC3933" s="15"/>
      <c r="AD3933" s="15"/>
      <c r="AE3933" s="15">
        <f>ROUND(0,2)</f>
        <v>0</v>
      </c>
      <c r="AF3933" s="15"/>
      <c r="AG3933" s="15"/>
      <c r="AH3933" s="15"/>
      <c r="AI3933" s="15"/>
      <c r="AJ3933" s="15"/>
      <c r="AK3933" s="16"/>
    </row>
    <row r="3934" spans="1:37" x14ac:dyDescent="0.25">
      <c r="A3934" s="11"/>
      <c r="B3934" s="12"/>
      <c r="C3934" s="12"/>
      <c r="D3934" s="12"/>
      <c r="E3934" s="12"/>
      <c r="F3934" s="12"/>
      <c r="G3934" s="12"/>
      <c r="H3934" s="12"/>
      <c r="I3934" s="12"/>
      <c r="J3934" s="12"/>
      <c r="K3934" s="12"/>
      <c r="L3934" s="12"/>
      <c r="M3934" s="12"/>
      <c r="N3934" s="12"/>
      <c r="O3934" s="12"/>
      <c r="P3934" s="12"/>
      <c r="Q3934" s="14" t="s">
        <v>82</v>
      </c>
      <c r="R3934" s="14"/>
      <c r="S3934" s="14"/>
      <c r="T3934" s="14"/>
      <c r="U3934" s="14"/>
      <c r="V3934" s="14"/>
      <c r="W3934" s="14"/>
      <c r="X3934" s="14"/>
      <c r="Y3934" s="12"/>
      <c r="Z3934" s="12"/>
      <c r="AA3934" s="12"/>
      <c r="AB3934" s="12"/>
      <c r="AC3934" s="12"/>
      <c r="AD3934" s="12"/>
      <c r="AE3934" s="12"/>
      <c r="AF3934" s="12"/>
      <c r="AG3934" s="12"/>
      <c r="AH3934" s="12"/>
      <c r="AI3934" s="12"/>
      <c r="AJ3934" s="12"/>
      <c r="AK3934" s="24"/>
    </row>
    <row r="3935" spans="1:37" x14ac:dyDescent="0.25">
      <c r="A3935" s="2"/>
      <c r="B3935" s="3"/>
      <c r="C3935" s="3"/>
      <c r="D3935" s="3"/>
      <c r="E3935" s="3"/>
      <c r="F3935" s="3"/>
      <c r="G3935" s="3"/>
      <c r="H3935" s="3"/>
      <c r="I3935" s="4"/>
      <c r="J3935" s="5"/>
      <c r="K3935" s="6"/>
      <c r="L3935" s="6"/>
      <c r="M3935" s="6"/>
      <c r="N3935" s="6"/>
      <c r="O3935" s="6"/>
      <c r="P3935" s="7"/>
      <c r="Q3935" s="2"/>
      <c r="R3935" s="3"/>
      <c r="S3935" s="3"/>
      <c r="T3935" s="3"/>
      <c r="U3935" s="3"/>
      <c r="V3935" s="3"/>
      <c r="W3935" s="3"/>
      <c r="X3935" s="4"/>
      <c r="Y3935" s="8">
        <f>ROUND(980,2)</f>
        <v>980</v>
      </c>
      <c r="Z3935" s="9"/>
      <c r="AA3935" s="9"/>
      <c r="AB3935" s="9"/>
      <c r="AC3935" s="9"/>
      <c r="AD3935" s="10"/>
      <c r="AE3935" s="8">
        <f>ROUND(0,2)</f>
        <v>0</v>
      </c>
      <c r="AF3935" s="9"/>
      <c r="AG3935" s="9"/>
      <c r="AH3935" s="9"/>
      <c r="AI3935" s="9"/>
      <c r="AJ3935" s="9"/>
      <c r="AK3935" s="10"/>
    </row>
    <row r="3936" spans="1:37" x14ac:dyDescent="0.25">
      <c r="A3936" s="11"/>
      <c r="B3936" s="12"/>
      <c r="C3936" s="12"/>
      <c r="D3936" s="12"/>
      <c r="E3936" s="12"/>
      <c r="F3936" s="12"/>
      <c r="G3936" s="12"/>
      <c r="H3936" s="12"/>
      <c r="I3936" s="12"/>
      <c r="J3936" s="13"/>
      <c r="K3936" s="13"/>
      <c r="L3936" s="13"/>
      <c r="M3936" s="13"/>
      <c r="N3936" s="13"/>
      <c r="O3936" s="13"/>
      <c r="P3936" s="13"/>
      <c r="Q3936" s="14"/>
      <c r="R3936" s="14"/>
      <c r="S3936" s="14"/>
      <c r="T3936" s="14"/>
      <c r="U3936" s="14"/>
      <c r="V3936" s="14"/>
      <c r="W3936" s="14"/>
      <c r="X3936" s="14"/>
      <c r="Y3936" s="15">
        <f>ROUND(980,2)</f>
        <v>980</v>
      </c>
      <c r="Z3936" s="15"/>
      <c r="AA3936" s="15"/>
      <c r="AB3936" s="15"/>
      <c r="AC3936" s="15"/>
      <c r="AD3936" s="15"/>
      <c r="AE3936" s="15">
        <f>ROUND(0,2)</f>
        <v>0</v>
      </c>
      <c r="AF3936" s="15"/>
      <c r="AG3936" s="15"/>
      <c r="AH3936" s="15"/>
      <c r="AI3936" s="15"/>
      <c r="AJ3936" s="15"/>
      <c r="AK3936" s="16"/>
    </row>
    <row r="3937" spans="1:37" x14ac:dyDescent="0.25">
      <c r="A3937" s="11"/>
      <c r="B3937" s="12"/>
      <c r="C3937" s="12"/>
      <c r="D3937" s="12"/>
      <c r="E3937" s="12"/>
      <c r="F3937" s="12"/>
      <c r="G3937" s="12"/>
      <c r="H3937" s="12"/>
      <c r="I3937" s="12"/>
      <c r="J3937" s="12"/>
      <c r="K3937" s="12"/>
      <c r="L3937" s="12"/>
      <c r="M3937" s="12"/>
      <c r="N3937" s="12"/>
      <c r="O3937" s="12"/>
      <c r="P3937" s="12"/>
      <c r="Q3937" s="14" t="s">
        <v>84</v>
      </c>
      <c r="R3937" s="14"/>
      <c r="S3937" s="14"/>
      <c r="T3937" s="14"/>
      <c r="U3937" s="14"/>
      <c r="V3937" s="14"/>
      <c r="W3937" s="14"/>
      <c r="X3937" s="14"/>
      <c r="Y3937" s="12"/>
      <c r="Z3937" s="12"/>
      <c r="AA3937" s="12"/>
      <c r="AB3937" s="12"/>
      <c r="AC3937" s="12"/>
      <c r="AD3937" s="12"/>
      <c r="AE3937" s="12"/>
      <c r="AF3937" s="12"/>
      <c r="AG3937" s="12"/>
      <c r="AH3937" s="12"/>
      <c r="AI3937" s="12"/>
      <c r="AJ3937" s="12"/>
      <c r="AK3937" s="24"/>
    </row>
    <row r="3938" spans="1:37" x14ac:dyDescent="0.25">
      <c r="A3938" s="2"/>
      <c r="B3938" s="3"/>
      <c r="C3938" s="3"/>
      <c r="D3938" s="3"/>
      <c r="E3938" s="3"/>
      <c r="F3938" s="3"/>
      <c r="G3938" s="3"/>
      <c r="H3938" s="3"/>
      <c r="I3938" s="4"/>
      <c r="J3938" s="5"/>
      <c r="K3938" s="6"/>
      <c r="L3938" s="6"/>
      <c r="M3938" s="6"/>
      <c r="N3938" s="6"/>
      <c r="O3938" s="6"/>
      <c r="P3938" s="7"/>
      <c r="Q3938" s="2"/>
      <c r="R3938" s="3"/>
      <c r="S3938" s="3"/>
      <c r="T3938" s="3"/>
      <c r="U3938" s="3"/>
      <c r="V3938" s="3"/>
      <c r="W3938" s="3"/>
      <c r="X3938" s="4"/>
      <c r="Y3938" s="8">
        <f>ROUND(959.2,2)</f>
        <v>959.2</v>
      </c>
      <c r="Z3938" s="9"/>
      <c r="AA3938" s="9"/>
      <c r="AB3938" s="9"/>
      <c r="AC3938" s="9"/>
      <c r="AD3938" s="10"/>
      <c r="AE3938" s="8">
        <f>ROUND(0,2)</f>
        <v>0</v>
      </c>
      <c r="AF3938" s="9"/>
      <c r="AG3938" s="9"/>
      <c r="AH3938" s="9"/>
      <c r="AI3938" s="9"/>
      <c r="AJ3938" s="9"/>
      <c r="AK3938" s="10"/>
    </row>
    <row r="3939" spans="1:37" x14ac:dyDescent="0.25">
      <c r="A3939" s="11"/>
      <c r="B3939" s="12"/>
      <c r="C3939" s="12"/>
      <c r="D3939" s="12"/>
      <c r="E3939" s="12"/>
      <c r="F3939" s="12"/>
      <c r="G3939" s="12"/>
      <c r="H3939" s="12"/>
      <c r="I3939" s="12"/>
      <c r="J3939" s="13"/>
      <c r="K3939" s="13"/>
      <c r="L3939" s="13"/>
      <c r="M3939" s="13"/>
      <c r="N3939" s="13"/>
      <c r="O3939" s="13"/>
      <c r="P3939" s="13"/>
      <c r="Q3939" s="14"/>
      <c r="R3939" s="14"/>
      <c r="S3939" s="14"/>
      <c r="T3939" s="14"/>
      <c r="U3939" s="14"/>
      <c r="V3939" s="14"/>
      <c r="W3939" s="14"/>
      <c r="X3939" s="14"/>
      <c r="Y3939" s="15">
        <f>ROUND(959.2,2)</f>
        <v>959.2</v>
      </c>
      <c r="Z3939" s="15"/>
      <c r="AA3939" s="15"/>
      <c r="AB3939" s="15"/>
      <c r="AC3939" s="15"/>
      <c r="AD3939" s="15"/>
      <c r="AE3939" s="15">
        <f>ROUND(0,2)</f>
        <v>0</v>
      </c>
      <c r="AF3939" s="15"/>
      <c r="AG3939" s="15"/>
      <c r="AH3939" s="15"/>
      <c r="AI3939" s="15"/>
      <c r="AJ3939" s="15"/>
      <c r="AK3939" s="16"/>
    </row>
    <row r="3940" spans="1:37" x14ac:dyDescent="0.25">
      <c r="A3940" s="11"/>
      <c r="B3940" s="12"/>
      <c r="C3940" s="12"/>
      <c r="D3940" s="12"/>
      <c r="E3940" s="12"/>
      <c r="F3940" s="12"/>
      <c r="G3940" s="12"/>
      <c r="H3940" s="12"/>
      <c r="I3940" s="12"/>
      <c r="J3940" s="12"/>
      <c r="K3940" s="12"/>
      <c r="L3940" s="12"/>
      <c r="M3940" s="12"/>
      <c r="N3940" s="12"/>
      <c r="O3940" s="12"/>
      <c r="P3940" s="12"/>
      <c r="Q3940" s="14" t="s">
        <v>85</v>
      </c>
      <c r="R3940" s="14"/>
      <c r="S3940" s="14"/>
      <c r="T3940" s="14"/>
      <c r="U3940" s="14"/>
      <c r="V3940" s="14"/>
      <c r="W3940" s="14"/>
      <c r="X3940" s="14"/>
      <c r="Y3940" s="12"/>
      <c r="Z3940" s="12"/>
      <c r="AA3940" s="12"/>
      <c r="AB3940" s="12"/>
      <c r="AC3940" s="12"/>
      <c r="AD3940" s="12"/>
      <c r="AE3940" s="12"/>
      <c r="AF3940" s="12"/>
      <c r="AG3940" s="12"/>
      <c r="AH3940" s="12"/>
      <c r="AI3940" s="12"/>
      <c r="AJ3940" s="12"/>
      <c r="AK3940" s="24"/>
    </row>
    <row r="3941" spans="1:37" x14ac:dyDescent="0.25">
      <c r="A3941" s="2"/>
      <c r="B3941" s="3"/>
      <c r="C3941" s="3"/>
      <c r="D3941" s="3"/>
      <c r="E3941" s="3"/>
      <c r="F3941" s="3"/>
      <c r="G3941" s="3"/>
      <c r="H3941" s="3"/>
      <c r="I3941" s="4"/>
      <c r="J3941" s="5"/>
      <c r="K3941" s="6"/>
      <c r="L3941" s="6"/>
      <c r="M3941" s="6"/>
      <c r="N3941" s="6"/>
      <c r="O3941" s="6"/>
      <c r="P3941" s="7"/>
      <c r="Q3941" s="2"/>
      <c r="R3941" s="3"/>
      <c r="S3941" s="3"/>
      <c r="T3941" s="3"/>
      <c r="U3941" s="3"/>
      <c r="V3941" s="3"/>
      <c r="W3941" s="3"/>
      <c r="X3941" s="4"/>
      <c r="Y3941" s="8">
        <f>ROUND(959.2,2)</f>
        <v>959.2</v>
      </c>
      <c r="Z3941" s="9"/>
      <c r="AA3941" s="9"/>
      <c r="AB3941" s="9"/>
      <c r="AC3941" s="9"/>
      <c r="AD3941" s="10"/>
      <c r="AE3941" s="8">
        <f>ROUND(0,2)</f>
        <v>0</v>
      </c>
      <c r="AF3941" s="9"/>
      <c r="AG3941" s="9"/>
      <c r="AH3941" s="9"/>
      <c r="AI3941" s="9"/>
      <c r="AJ3941" s="9"/>
      <c r="AK3941" s="10"/>
    </row>
    <row r="3942" spans="1:37" x14ac:dyDescent="0.25">
      <c r="A3942" s="11"/>
      <c r="B3942" s="12"/>
      <c r="C3942" s="12"/>
      <c r="D3942" s="12"/>
      <c r="E3942" s="12"/>
      <c r="F3942" s="12"/>
      <c r="G3942" s="12"/>
      <c r="H3942" s="12"/>
      <c r="I3942" s="12"/>
      <c r="J3942" s="13"/>
      <c r="K3942" s="13"/>
      <c r="L3942" s="13"/>
      <c r="M3942" s="13"/>
      <c r="N3942" s="13"/>
      <c r="O3942" s="13"/>
      <c r="P3942" s="13"/>
      <c r="Q3942" s="14"/>
      <c r="R3942" s="14"/>
      <c r="S3942" s="14"/>
      <c r="T3942" s="14"/>
      <c r="U3942" s="14"/>
      <c r="V3942" s="14"/>
      <c r="W3942" s="14"/>
      <c r="X3942" s="14"/>
      <c r="Y3942" s="15">
        <f>ROUND(959.2,2)</f>
        <v>959.2</v>
      </c>
      <c r="Z3942" s="15"/>
      <c r="AA3942" s="15"/>
      <c r="AB3942" s="15"/>
      <c r="AC3942" s="15"/>
      <c r="AD3942" s="15"/>
      <c r="AE3942" s="15">
        <f>ROUND(0,2)</f>
        <v>0</v>
      </c>
      <c r="AF3942" s="15"/>
      <c r="AG3942" s="15"/>
      <c r="AH3942" s="15"/>
      <c r="AI3942" s="15"/>
      <c r="AJ3942" s="15"/>
      <c r="AK3942" s="16"/>
    </row>
    <row r="3943" spans="1:37" x14ac:dyDescent="0.25">
      <c r="A3943" s="11"/>
      <c r="B3943" s="12"/>
      <c r="C3943" s="12"/>
      <c r="D3943" s="12"/>
      <c r="E3943" s="12"/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  <c r="P3943" s="12"/>
      <c r="Q3943" s="14" t="s">
        <v>86</v>
      </c>
      <c r="R3943" s="14"/>
      <c r="S3943" s="14"/>
      <c r="T3943" s="14"/>
      <c r="U3943" s="14"/>
      <c r="V3943" s="14"/>
      <c r="W3943" s="14"/>
      <c r="X3943" s="14"/>
      <c r="Y3943" s="12"/>
      <c r="Z3943" s="12"/>
      <c r="AA3943" s="12"/>
      <c r="AB3943" s="12"/>
      <c r="AC3943" s="12"/>
      <c r="AD3943" s="12"/>
      <c r="AE3943" s="12"/>
      <c r="AF3943" s="12"/>
      <c r="AG3943" s="12"/>
      <c r="AH3943" s="12"/>
      <c r="AI3943" s="12"/>
      <c r="AJ3943" s="12"/>
      <c r="AK3943" s="24"/>
    </row>
    <row r="3944" spans="1:37" x14ac:dyDescent="0.25">
      <c r="A3944" s="2"/>
      <c r="B3944" s="3"/>
      <c r="C3944" s="3"/>
      <c r="D3944" s="3"/>
      <c r="E3944" s="3"/>
      <c r="F3944" s="3"/>
      <c r="G3944" s="3"/>
      <c r="H3944" s="3"/>
      <c r="I3944" s="4"/>
      <c r="J3944" s="5"/>
      <c r="K3944" s="6"/>
      <c r="L3944" s="6"/>
      <c r="M3944" s="6"/>
      <c r="N3944" s="6"/>
      <c r="O3944" s="6"/>
      <c r="P3944" s="7"/>
      <c r="Q3944" s="2"/>
      <c r="R3944" s="3"/>
      <c r="S3944" s="3"/>
      <c r="T3944" s="3"/>
      <c r="U3944" s="3"/>
      <c r="V3944" s="3"/>
      <c r="W3944" s="3"/>
      <c r="X3944" s="4"/>
      <c r="Y3944" s="8">
        <f>ROUND(980,2)</f>
        <v>980</v>
      </c>
      <c r="Z3944" s="9"/>
      <c r="AA3944" s="9"/>
      <c r="AB3944" s="9"/>
      <c r="AC3944" s="9"/>
      <c r="AD3944" s="10"/>
      <c r="AE3944" s="8">
        <f>ROUND(0,2)</f>
        <v>0</v>
      </c>
      <c r="AF3944" s="9"/>
      <c r="AG3944" s="9"/>
      <c r="AH3944" s="9"/>
      <c r="AI3944" s="9"/>
      <c r="AJ3944" s="9"/>
      <c r="AK3944" s="10"/>
    </row>
    <row r="3945" spans="1:37" x14ac:dyDescent="0.25">
      <c r="A3945" s="11"/>
      <c r="B3945" s="12"/>
      <c r="C3945" s="12"/>
      <c r="D3945" s="12"/>
      <c r="E3945" s="12"/>
      <c r="F3945" s="12"/>
      <c r="G3945" s="12"/>
      <c r="H3945" s="12"/>
      <c r="I3945" s="12"/>
      <c r="J3945" s="13"/>
      <c r="K3945" s="13"/>
      <c r="L3945" s="13"/>
      <c r="M3945" s="13"/>
      <c r="N3945" s="13"/>
      <c r="O3945" s="13"/>
      <c r="P3945" s="13"/>
      <c r="Q3945" s="14"/>
      <c r="R3945" s="14"/>
      <c r="S3945" s="14"/>
      <c r="T3945" s="14"/>
      <c r="U3945" s="14"/>
      <c r="V3945" s="14"/>
      <c r="W3945" s="14"/>
      <c r="X3945" s="14"/>
      <c r="Y3945" s="15">
        <f>ROUND(980,2)</f>
        <v>980</v>
      </c>
      <c r="Z3945" s="15"/>
      <c r="AA3945" s="15"/>
      <c r="AB3945" s="15"/>
      <c r="AC3945" s="15"/>
      <c r="AD3945" s="15"/>
      <c r="AE3945" s="15">
        <f>ROUND(0,2)</f>
        <v>0</v>
      </c>
      <c r="AF3945" s="15"/>
      <c r="AG3945" s="15"/>
      <c r="AH3945" s="15"/>
      <c r="AI3945" s="15"/>
      <c r="AJ3945" s="15"/>
      <c r="AK3945" s="16"/>
    </row>
    <row r="3946" spans="1:37" x14ac:dyDescent="0.25">
      <c r="A3946" s="11"/>
      <c r="B3946" s="12"/>
      <c r="C3946" s="12"/>
      <c r="D3946" s="12"/>
      <c r="E3946" s="12"/>
      <c r="F3946" s="12"/>
      <c r="G3946" s="12"/>
      <c r="H3946" s="12"/>
      <c r="I3946" s="12"/>
      <c r="J3946" s="12"/>
      <c r="K3946" s="12"/>
      <c r="L3946" s="12"/>
      <c r="M3946" s="12"/>
      <c r="N3946" s="12"/>
      <c r="O3946" s="12"/>
      <c r="P3946" s="12"/>
      <c r="Q3946" s="14" t="s">
        <v>87</v>
      </c>
      <c r="R3946" s="14"/>
      <c r="S3946" s="14"/>
      <c r="T3946" s="14"/>
      <c r="U3946" s="14"/>
      <c r="V3946" s="14"/>
      <c r="W3946" s="14"/>
      <c r="X3946" s="14"/>
      <c r="Y3946" s="12"/>
      <c r="Z3946" s="12"/>
      <c r="AA3946" s="12"/>
      <c r="AB3946" s="12"/>
      <c r="AC3946" s="12"/>
      <c r="AD3946" s="12"/>
      <c r="AE3946" s="12"/>
      <c r="AF3946" s="12"/>
      <c r="AG3946" s="12"/>
      <c r="AH3946" s="12"/>
      <c r="AI3946" s="12"/>
      <c r="AJ3946" s="12"/>
      <c r="AK3946" s="24"/>
    </row>
    <row r="3947" spans="1:37" x14ac:dyDescent="0.25">
      <c r="A3947" s="2"/>
      <c r="B3947" s="3"/>
      <c r="C3947" s="3"/>
      <c r="D3947" s="3"/>
      <c r="E3947" s="3"/>
      <c r="F3947" s="3"/>
      <c r="G3947" s="3"/>
      <c r="H3947" s="3"/>
      <c r="I3947" s="4"/>
      <c r="J3947" s="5"/>
      <c r="K3947" s="6"/>
      <c r="L3947" s="6"/>
      <c r="M3947" s="6"/>
      <c r="N3947" s="6"/>
      <c r="O3947" s="6"/>
      <c r="P3947" s="7"/>
      <c r="Q3947" s="2"/>
      <c r="R3947" s="3"/>
      <c r="S3947" s="3"/>
      <c r="T3947" s="3"/>
      <c r="U3947" s="3"/>
      <c r="V3947" s="3"/>
      <c r="W3947" s="3"/>
      <c r="X3947" s="4"/>
      <c r="Y3947" s="8">
        <f>ROUND(959.2,2)</f>
        <v>959.2</v>
      </c>
      <c r="Z3947" s="9"/>
      <c r="AA3947" s="9"/>
      <c r="AB3947" s="9"/>
      <c r="AC3947" s="9"/>
      <c r="AD3947" s="10"/>
      <c r="AE3947" s="8">
        <f>ROUND(0,2)</f>
        <v>0</v>
      </c>
      <c r="AF3947" s="9"/>
      <c r="AG3947" s="9"/>
      <c r="AH3947" s="9"/>
      <c r="AI3947" s="9"/>
      <c r="AJ3947" s="9"/>
      <c r="AK3947" s="10"/>
    </row>
    <row r="3948" spans="1:37" x14ac:dyDescent="0.25">
      <c r="A3948" s="11"/>
      <c r="B3948" s="12"/>
      <c r="C3948" s="12"/>
      <c r="D3948" s="12"/>
      <c r="E3948" s="12"/>
      <c r="F3948" s="12"/>
      <c r="G3948" s="12"/>
      <c r="H3948" s="12"/>
      <c r="I3948" s="12"/>
      <c r="J3948" s="13"/>
      <c r="K3948" s="13"/>
      <c r="L3948" s="13"/>
      <c r="M3948" s="13"/>
      <c r="N3948" s="13"/>
      <c r="O3948" s="13"/>
      <c r="P3948" s="13"/>
      <c r="Q3948" s="14"/>
      <c r="R3948" s="14"/>
      <c r="S3948" s="14"/>
      <c r="T3948" s="14"/>
      <c r="U3948" s="14"/>
      <c r="V3948" s="14"/>
      <c r="W3948" s="14"/>
      <c r="X3948" s="14"/>
      <c r="Y3948" s="15">
        <f>ROUND(959.2,2)</f>
        <v>959.2</v>
      </c>
      <c r="Z3948" s="15"/>
      <c r="AA3948" s="15"/>
      <c r="AB3948" s="15"/>
      <c r="AC3948" s="15"/>
      <c r="AD3948" s="15"/>
      <c r="AE3948" s="15">
        <f>ROUND(0,2)</f>
        <v>0</v>
      </c>
      <c r="AF3948" s="15"/>
      <c r="AG3948" s="15"/>
      <c r="AH3948" s="15"/>
      <c r="AI3948" s="15"/>
      <c r="AJ3948" s="15"/>
      <c r="AK3948" s="16"/>
    </row>
    <row r="3949" spans="1:37" x14ac:dyDescent="0.25">
      <c r="A3949" s="11"/>
      <c r="B3949" s="12"/>
      <c r="C3949" s="12"/>
      <c r="D3949" s="12"/>
      <c r="E3949" s="12"/>
      <c r="F3949" s="12"/>
      <c r="G3949" s="12"/>
      <c r="H3949" s="12"/>
      <c r="I3949" s="12"/>
      <c r="J3949" s="12"/>
      <c r="K3949" s="12"/>
      <c r="L3949" s="12"/>
      <c r="M3949" s="12"/>
      <c r="N3949" s="12"/>
      <c r="O3949" s="12"/>
      <c r="P3949" s="12"/>
      <c r="Q3949" s="14" t="s">
        <v>88</v>
      </c>
      <c r="R3949" s="14"/>
      <c r="S3949" s="14"/>
      <c r="T3949" s="14"/>
      <c r="U3949" s="14"/>
      <c r="V3949" s="14"/>
      <c r="W3949" s="14"/>
      <c r="X3949" s="14"/>
      <c r="Y3949" s="12"/>
      <c r="Z3949" s="12"/>
      <c r="AA3949" s="12"/>
      <c r="AB3949" s="12"/>
      <c r="AC3949" s="12"/>
      <c r="AD3949" s="12"/>
      <c r="AE3949" s="12"/>
      <c r="AF3949" s="12"/>
      <c r="AG3949" s="12"/>
      <c r="AH3949" s="12"/>
      <c r="AI3949" s="12"/>
      <c r="AJ3949" s="12"/>
      <c r="AK3949" s="24"/>
    </row>
    <row r="3950" spans="1:37" x14ac:dyDescent="0.25">
      <c r="A3950" s="2"/>
      <c r="B3950" s="3"/>
      <c r="C3950" s="3"/>
      <c r="D3950" s="3"/>
      <c r="E3950" s="3"/>
      <c r="F3950" s="3"/>
      <c r="G3950" s="3"/>
      <c r="H3950" s="3"/>
      <c r="I3950" s="4"/>
      <c r="J3950" s="5"/>
      <c r="K3950" s="6"/>
      <c r="L3950" s="6"/>
      <c r="M3950" s="6"/>
      <c r="N3950" s="6"/>
      <c r="O3950" s="6"/>
      <c r="P3950" s="7"/>
      <c r="Q3950" s="2"/>
      <c r="R3950" s="3"/>
      <c r="S3950" s="3"/>
      <c r="T3950" s="3"/>
      <c r="U3950" s="3"/>
      <c r="V3950" s="3"/>
      <c r="W3950" s="3"/>
      <c r="X3950" s="4"/>
      <c r="Y3950" s="8">
        <f>ROUND(1036.8,2)</f>
        <v>1036.8</v>
      </c>
      <c r="Z3950" s="9"/>
      <c r="AA3950" s="9"/>
      <c r="AB3950" s="9"/>
      <c r="AC3950" s="9"/>
      <c r="AD3950" s="10"/>
      <c r="AE3950" s="8">
        <f>ROUND(0,2)</f>
        <v>0</v>
      </c>
      <c r="AF3950" s="9"/>
      <c r="AG3950" s="9"/>
      <c r="AH3950" s="9"/>
      <c r="AI3950" s="9"/>
      <c r="AJ3950" s="9"/>
      <c r="AK3950" s="10"/>
    </row>
    <row r="3951" spans="1:37" x14ac:dyDescent="0.25">
      <c r="A3951" s="11"/>
      <c r="B3951" s="12"/>
      <c r="C3951" s="12"/>
      <c r="D3951" s="12"/>
      <c r="E3951" s="12"/>
      <c r="F3951" s="12"/>
      <c r="G3951" s="12"/>
      <c r="H3951" s="12"/>
      <c r="I3951" s="12"/>
      <c r="J3951" s="13"/>
      <c r="K3951" s="13"/>
      <c r="L3951" s="13"/>
      <c r="M3951" s="13"/>
      <c r="N3951" s="13"/>
      <c r="O3951" s="13"/>
      <c r="P3951" s="13"/>
      <c r="Q3951" s="14"/>
      <c r="R3951" s="14"/>
      <c r="S3951" s="14"/>
      <c r="T3951" s="14"/>
      <c r="U3951" s="14"/>
      <c r="V3951" s="14"/>
      <c r="W3951" s="14"/>
      <c r="X3951" s="14"/>
      <c r="Y3951" s="15">
        <f>ROUND(1036.8,2)</f>
        <v>1036.8</v>
      </c>
      <c r="Z3951" s="15"/>
      <c r="AA3951" s="15"/>
      <c r="AB3951" s="15"/>
      <c r="AC3951" s="15"/>
      <c r="AD3951" s="15"/>
      <c r="AE3951" s="15">
        <f>ROUND(0,2)</f>
        <v>0</v>
      </c>
      <c r="AF3951" s="15"/>
      <c r="AG3951" s="15"/>
      <c r="AH3951" s="15"/>
      <c r="AI3951" s="15"/>
      <c r="AJ3951" s="15"/>
      <c r="AK3951" s="16"/>
    </row>
    <row r="3952" spans="1:37" x14ac:dyDescent="0.25">
      <c r="A3952" s="11"/>
      <c r="B3952" s="12"/>
      <c r="C3952" s="12"/>
      <c r="D3952" s="12"/>
      <c r="E3952" s="12"/>
      <c r="F3952" s="12"/>
      <c r="G3952" s="12"/>
      <c r="H3952" s="12"/>
      <c r="I3952" s="12"/>
      <c r="J3952" s="12"/>
      <c r="K3952" s="12"/>
      <c r="L3952" s="12"/>
      <c r="M3952" s="12"/>
      <c r="N3952" s="12"/>
      <c r="O3952" s="12"/>
      <c r="P3952" s="12"/>
      <c r="Q3952" s="14" t="s">
        <v>89</v>
      </c>
      <c r="R3952" s="14"/>
      <c r="S3952" s="14"/>
      <c r="T3952" s="14"/>
      <c r="U3952" s="14"/>
      <c r="V3952" s="14"/>
      <c r="W3952" s="14"/>
      <c r="X3952" s="14"/>
      <c r="Y3952" s="12"/>
      <c r="Z3952" s="12"/>
      <c r="AA3952" s="12"/>
      <c r="AB3952" s="12"/>
      <c r="AC3952" s="12"/>
      <c r="AD3952" s="12"/>
      <c r="AE3952" s="12"/>
      <c r="AF3952" s="12"/>
      <c r="AG3952" s="12"/>
      <c r="AH3952" s="12"/>
      <c r="AI3952" s="12"/>
      <c r="AJ3952" s="12"/>
      <c r="AK3952" s="24"/>
    </row>
    <row r="3953" spans="1:37" x14ac:dyDescent="0.25">
      <c r="A3953" s="2"/>
      <c r="B3953" s="3"/>
      <c r="C3953" s="3"/>
      <c r="D3953" s="3"/>
      <c r="E3953" s="3"/>
      <c r="F3953" s="3"/>
      <c r="G3953" s="3"/>
      <c r="H3953" s="3"/>
      <c r="I3953" s="4"/>
      <c r="J3953" s="5"/>
      <c r="K3953" s="6"/>
      <c r="L3953" s="6"/>
      <c r="M3953" s="6"/>
      <c r="N3953" s="6"/>
      <c r="O3953" s="6"/>
      <c r="P3953" s="7"/>
      <c r="Q3953" s="2"/>
      <c r="R3953" s="3"/>
      <c r="S3953" s="3"/>
      <c r="T3953" s="3"/>
      <c r="U3953" s="3"/>
      <c r="V3953" s="3"/>
      <c r="W3953" s="3"/>
      <c r="X3953" s="4"/>
      <c r="Y3953" s="8">
        <f>ROUND(959.2,2)</f>
        <v>959.2</v>
      </c>
      <c r="Z3953" s="9"/>
      <c r="AA3953" s="9"/>
      <c r="AB3953" s="9"/>
      <c r="AC3953" s="9"/>
      <c r="AD3953" s="10"/>
      <c r="AE3953" s="8">
        <f>ROUND(0,2)</f>
        <v>0</v>
      </c>
      <c r="AF3953" s="9"/>
      <c r="AG3953" s="9"/>
      <c r="AH3953" s="9"/>
      <c r="AI3953" s="9"/>
      <c r="AJ3953" s="9"/>
      <c r="AK3953" s="10"/>
    </row>
    <row r="3954" spans="1:37" x14ac:dyDescent="0.25">
      <c r="A3954" s="11"/>
      <c r="B3954" s="12"/>
      <c r="C3954" s="12"/>
      <c r="D3954" s="12"/>
      <c r="E3954" s="12"/>
      <c r="F3954" s="12"/>
      <c r="G3954" s="12"/>
      <c r="H3954" s="12"/>
      <c r="I3954" s="12"/>
      <c r="J3954" s="13"/>
      <c r="K3954" s="13"/>
      <c r="L3954" s="13"/>
      <c r="M3954" s="13"/>
      <c r="N3954" s="13"/>
      <c r="O3954" s="13"/>
      <c r="P3954" s="13"/>
      <c r="Q3954" s="14"/>
      <c r="R3954" s="14"/>
      <c r="S3954" s="14"/>
      <c r="T3954" s="14"/>
      <c r="U3954" s="14"/>
      <c r="V3954" s="14"/>
      <c r="W3954" s="14"/>
      <c r="X3954" s="14"/>
      <c r="Y3954" s="15">
        <f>ROUND(959.2,2)</f>
        <v>959.2</v>
      </c>
      <c r="Z3954" s="15"/>
      <c r="AA3954" s="15"/>
      <c r="AB3954" s="15"/>
      <c r="AC3954" s="15"/>
      <c r="AD3954" s="15"/>
      <c r="AE3954" s="15">
        <f>ROUND(0,2)</f>
        <v>0</v>
      </c>
      <c r="AF3954" s="15"/>
      <c r="AG3954" s="15"/>
      <c r="AH3954" s="15"/>
      <c r="AI3954" s="15"/>
      <c r="AJ3954" s="15"/>
      <c r="AK3954" s="16"/>
    </row>
    <row r="3955" spans="1:37" x14ac:dyDescent="0.25">
      <c r="A3955" s="11"/>
      <c r="B3955" s="12"/>
      <c r="C3955" s="12"/>
      <c r="D3955" s="12"/>
      <c r="E3955" s="12"/>
      <c r="F3955" s="12"/>
      <c r="G3955" s="12"/>
      <c r="H3955" s="12"/>
      <c r="I3955" s="12"/>
      <c r="J3955" s="12"/>
      <c r="K3955" s="12"/>
      <c r="L3955" s="12"/>
      <c r="M3955" s="12"/>
      <c r="N3955" s="12"/>
      <c r="O3955" s="12"/>
      <c r="P3955" s="12"/>
      <c r="Q3955" s="14" t="s">
        <v>91</v>
      </c>
      <c r="R3955" s="14"/>
      <c r="S3955" s="14"/>
      <c r="T3955" s="14"/>
      <c r="U3955" s="14"/>
      <c r="V3955" s="14"/>
      <c r="W3955" s="14"/>
      <c r="X3955" s="14"/>
      <c r="Y3955" s="12"/>
      <c r="Z3955" s="12"/>
      <c r="AA3955" s="12"/>
      <c r="AB3955" s="12"/>
      <c r="AC3955" s="12"/>
      <c r="AD3955" s="12"/>
      <c r="AE3955" s="12"/>
      <c r="AF3955" s="12"/>
      <c r="AG3955" s="12"/>
      <c r="AH3955" s="12"/>
      <c r="AI3955" s="12"/>
      <c r="AJ3955" s="12"/>
      <c r="AK3955" s="24"/>
    </row>
    <row r="3956" spans="1:37" x14ac:dyDescent="0.25">
      <c r="A3956" s="2"/>
      <c r="B3956" s="3"/>
      <c r="C3956" s="3"/>
      <c r="D3956" s="3"/>
      <c r="E3956" s="3"/>
      <c r="F3956" s="3"/>
      <c r="G3956" s="3"/>
      <c r="H3956" s="3"/>
      <c r="I3956" s="4"/>
      <c r="J3956" s="5"/>
      <c r="K3956" s="6"/>
      <c r="L3956" s="6"/>
      <c r="M3956" s="6"/>
      <c r="N3956" s="6"/>
      <c r="O3956" s="6"/>
      <c r="P3956" s="7"/>
      <c r="Q3956" s="2"/>
      <c r="R3956" s="3"/>
      <c r="S3956" s="3"/>
      <c r="T3956" s="3"/>
      <c r="U3956" s="3"/>
      <c r="V3956" s="3"/>
      <c r="W3956" s="3"/>
      <c r="X3956" s="4"/>
      <c r="Y3956" s="8">
        <f>ROUND(980,2)</f>
        <v>980</v>
      </c>
      <c r="Z3956" s="9"/>
      <c r="AA3956" s="9"/>
      <c r="AB3956" s="9"/>
      <c r="AC3956" s="9"/>
      <c r="AD3956" s="10"/>
      <c r="AE3956" s="8">
        <f>ROUND(0,2)</f>
        <v>0</v>
      </c>
      <c r="AF3956" s="9"/>
      <c r="AG3956" s="9"/>
      <c r="AH3956" s="9"/>
      <c r="AI3956" s="9"/>
      <c r="AJ3956" s="9"/>
      <c r="AK3956" s="10"/>
    </row>
    <row r="3957" spans="1:37" x14ac:dyDescent="0.25">
      <c r="A3957" s="11"/>
      <c r="B3957" s="12"/>
      <c r="C3957" s="12"/>
      <c r="D3957" s="12"/>
      <c r="E3957" s="12"/>
      <c r="F3957" s="12"/>
      <c r="G3957" s="12"/>
      <c r="H3957" s="12"/>
      <c r="I3957" s="12"/>
      <c r="J3957" s="13"/>
      <c r="K3957" s="13"/>
      <c r="L3957" s="13"/>
      <c r="M3957" s="13"/>
      <c r="N3957" s="13"/>
      <c r="O3957" s="13"/>
      <c r="P3957" s="13"/>
      <c r="Q3957" s="14"/>
      <c r="R3957" s="14"/>
      <c r="S3957" s="14"/>
      <c r="T3957" s="14"/>
      <c r="U3957" s="14"/>
      <c r="V3957" s="14"/>
      <c r="W3957" s="14"/>
      <c r="X3957" s="14"/>
      <c r="Y3957" s="15">
        <f>ROUND(980,2)</f>
        <v>980</v>
      </c>
      <c r="Z3957" s="15"/>
      <c r="AA3957" s="15"/>
      <c r="AB3957" s="15"/>
      <c r="AC3957" s="15"/>
      <c r="AD3957" s="15"/>
      <c r="AE3957" s="15">
        <f>ROUND(0,2)</f>
        <v>0</v>
      </c>
      <c r="AF3957" s="15"/>
      <c r="AG3957" s="15"/>
      <c r="AH3957" s="15"/>
      <c r="AI3957" s="15"/>
      <c r="AJ3957" s="15"/>
      <c r="AK3957" s="16"/>
    </row>
    <row r="3958" spans="1:37" x14ac:dyDescent="0.25">
      <c r="A3958" s="11"/>
      <c r="B3958" s="12"/>
      <c r="C3958" s="12"/>
      <c r="D3958" s="12"/>
      <c r="E3958" s="12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  <c r="P3958" s="12"/>
      <c r="Q3958" s="14" t="s">
        <v>92</v>
      </c>
      <c r="R3958" s="14"/>
      <c r="S3958" s="14"/>
      <c r="T3958" s="14"/>
      <c r="U3958" s="14"/>
      <c r="V3958" s="14"/>
      <c r="W3958" s="14"/>
      <c r="X3958" s="14"/>
      <c r="Y3958" s="12"/>
      <c r="Z3958" s="12"/>
      <c r="AA3958" s="12"/>
      <c r="AB3958" s="12"/>
      <c r="AC3958" s="12"/>
      <c r="AD3958" s="12"/>
      <c r="AE3958" s="12"/>
      <c r="AF3958" s="12"/>
      <c r="AG3958" s="12"/>
      <c r="AH3958" s="12"/>
      <c r="AI3958" s="12"/>
      <c r="AJ3958" s="12"/>
      <c r="AK3958" s="24"/>
    </row>
    <row r="3959" spans="1:37" x14ac:dyDescent="0.25">
      <c r="A3959" s="2"/>
      <c r="B3959" s="3"/>
      <c r="C3959" s="3"/>
      <c r="D3959" s="3"/>
      <c r="E3959" s="3"/>
      <c r="F3959" s="3"/>
      <c r="G3959" s="3"/>
      <c r="H3959" s="3"/>
      <c r="I3959" s="4"/>
      <c r="J3959" s="5"/>
      <c r="K3959" s="6"/>
      <c r="L3959" s="6"/>
      <c r="M3959" s="6"/>
      <c r="N3959" s="6"/>
      <c r="O3959" s="6"/>
      <c r="P3959" s="7"/>
      <c r="Q3959" s="2"/>
      <c r="R3959" s="3"/>
      <c r="S3959" s="3"/>
      <c r="T3959" s="3"/>
      <c r="U3959" s="3"/>
      <c r="V3959" s="3"/>
      <c r="W3959" s="3"/>
      <c r="X3959" s="4"/>
      <c r="Y3959" s="8">
        <f>ROUND(980,2)</f>
        <v>980</v>
      </c>
      <c r="Z3959" s="9"/>
      <c r="AA3959" s="9"/>
      <c r="AB3959" s="9"/>
      <c r="AC3959" s="9"/>
      <c r="AD3959" s="10"/>
      <c r="AE3959" s="8">
        <f>ROUND(0,2)</f>
        <v>0</v>
      </c>
      <c r="AF3959" s="9"/>
      <c r="AG3959" s="9"/>
      <c r="AH3959" s="9"/>
      <c r="AI3959" s="9"/>
      <c r="AJ3959" s="9"/>
      <c r="AK3959" s="10"/>
    </row>
    <row r="3960" spans="1:37" x14ac:dyDescent="0.25">
      <c r="A3960" s="11"/>
      <c r="B3960" s="12"/>
      <c r="C3960" s="12"/>
      <c r="D3960" s="12"/>
      <c r="E3960" s="12"/>
      <c r="F3960" s="12"/>
      <c r="G3960" s="12"/>
      <c r="H3960" s="12"/>
      <c r="I3960" s="12"/>
      <c r="J3960" s="13"/>
      <c r="K3960" s="13"/>
      <c r="L3960" s="13"/>
      <c r="M3960" s="13"/>
      <c r="N3960" s="13"/>
      <c r="O3960" s="13"/>
      <c r="P3960" s="13"/>
      <c r="Q3960" s="14"/>
      <c r="R3960" s="14"/>
      <c r="S3960" s="14"/>
      <c r="T3960" s="14"/>
      <c r="U3960" s="14"/>
      <c r="V3960" s="14"/>
      <c r="W3960" s="14"/>
      <c r="X3960" s="14"/>
      <c r="Y3960" s="15">
        <f>ROUND(980,2)</f>
        <v>980</v>
      </c>
      <c r="Z3960" s="15"/>
      <c r="AA3960" s="15"/>
      <c r="AB3960" s="15"/>
      <c r="AC3960" s="15"/>
      <c r="AD3960" s="15"/>
      <c r="AE3960" s="15">
        <f>ROUND(0,2)</f>
        <v>0</v>
      </c>
      <c r="AF3960" s="15"/>
      <c r="AG3960" s="15"/>
      <c r="AH3960" s="15"/>
      <c r="AI3960" s="15"/>
      <c r="AJ3960" s="15"/>
      <c r="AK3960" s="16"/>
    </row>
    <row r="3961" spans="1:37" x14ac:dyDescent="0.25">
      <c r="A3961" s="11"/>
      <c r="B3961" s="12"/>
      <c r="C3961" s="12"/>
      <c r="D3961" s="12"/>
      <c r="E3961" s="12"/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  <c r="P3961" s="12"/>
      <c r="Q3961" s="14" t="s">
        <v>93</v>
      </c>
      <c r="R3961" s="14"/>
      <c r="S3961" s="14"/>
      <c r="T3961" s="14"/>
      <c r="U3961" s="14"/>
      <c r="V3961" s="14"/>
      <c r="W3961" s="14"/>
      <c r="X3961" s="14"/>
      <c r="Y3961" s="12"/>
      <c r="Z3961" s="12"/>
      <c r="AA3961" s="12"/>
      <c r="AB3961" s="12"/>
      <c r="AC3961" s="12"/>
      <c r="AD3961" s="12"/>
      <c r="AE3961" s="12"/>
      <c r="AF3961" s="12"/>
      <c r="AG3961" s="12"/>
      <c r="AH3961" s="12"/>
      <c r="AI3961" s="12"/>
      <c r="AJ3961" s="12"/>
      <c r="AK3961" s="24"/>
    </row>
    <row r="3962" spans="1:37" x14ac:dyDescent="0.25">
      <c r="A3962" s="2"/>
      <c r="B3962" s="3"/>
      <c r="C3962" s="3"/>
      <c r="D3962" s="3"/>
      <c r="E3962" s="3"/>
      <c r="F3962" s="3"/>
      <c r="G3962" s="3"/>
      <c r="H3962" s="3"/>
      <c r="I3962" s="4"/>
      <c r="J3962" s="5"/>
      <c r="K3962" s="6"/>
      <c r="L3962" s="6"/>
      <c r="M3962" s="6"/>
      <c r="N3962" s="6"/>
      <c r="O3962" s="6"/>
      <c r="P3962" s="7"/>
      <c r="Q3962" s="2"/>
      <c r="R3962" s="3"/>
      <c r="S3962" s="3"/>
      <c r="T3962" s="3"/>
      <c r="U3962" s="3"/>
      <c r="V3962" s="3"/>
      <c r="W3962" s="3"/>
      <c r="X3962" s="4"/>
      <c r="Y3962" s="8">
        <f>ROUND(959.2,2)</f>
        <v>959.2</v>
      </c>
      <c r="Z3962" s="9"/>
      <c r="AA3962" s="9"/>
      <c r="AB3962" s="9"/>
      <c r="AC3962" s="9"/>
      <c r="AD3962" s="10"/>
      <c r="AE3962" s="8">
        <f>ROUND(0,2)</f>
        <v>0</v>
      </c>
      <c r="AF3962" s="9"/>
      <c r="AG3962" s="9"/>
      <c r="AH3962" s="9"/>
      <c r="AI3962" s="9"/>
      <c r="AJ3962" s="9"/>
      <c r="AK3962" s="10"/>
    </row>
    <row r="3963" spans="1:37" x14ac:dyDescent="0.25">
      <c r="A3963" s="11"/>
      <c r="B3963" s="12"/>
      <c r="C3963" s="12"/>
      <c r="D3963" s="12"/>
      <c r="E3963" s="12"/>
      <c r="F3963" s="12"/>
      <c r="G3963" s="12"/>
      <c r="H3963" s="12"/>
      <c r="I3963" s="12"/>
      <c r="J3963" s="13"/>
      <c r="K3963" s="13"/>
      <c r="L3963" s="13"/>
      <c r="M3963" s="13"/>
      <c r="N3963" s="13"/>
      <c r="O3963" s="13"/>
      <c r="P3963" s="13"/>
      <c r="Q3963" s="14"/>
      <c r="R3963" s="14"/>
      <c r="S3963" s="14"/>
      <c r="T3963" s="14"/>
      <c r="U3963" s="14"/>
      <c r="V3963" s="14"/>
      <c r="W3963" s="14"/>
      <c r="X3963" s="14"/>
      <c r="Y3963" s="15">
        <f>ROUND(959.2,2)</f>
        <v>959.2</v>
      </c>
      <c r="Z3963" s="15"/>
      <c r="AA3963" s="15"/>
      <c r="AB3963" s="15"/>
      <c r="AC3963" s="15"/>
      <c r="AD3963" s="15"/>
      <c r="AE3963" s="15">
        <f>ROUND(0,2)</f>
        <v>0</v>
      </c>
      <c r="AF3963" s="15"/>
      <c r="AG3963" s="15"/>
      <c r="AH3963" s="15"/>
      <c r="AI3963" s="15"/>
      <c r="AJ3963" s="15"/>
      <c r="AK3963" s="16"/>
    </row>
    <row r="3964" spans="1:37" x14ac:dyDescent="0.25">
      <c r="A3964" s="11"/>
      <c r="B3964" s="12"/>
      <c r="C3964" s="12"/>
      <c r="D3964" s="12"/>
      <c r="E3964" s="12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12"/>
      <c r="Q3964" s="14" t="s">
        <v>94</v>
      </c>
      <c r="R3964" s="14"/>
      <c r="S3964" s="14"/>
      <c r="T3964" s="14"/>
      <c r="U3964" s="14"/>
      <c r="V3964" s="14"/>
      <c r="W3964" s="14"/>
      <c r="X3964" s="14"/>
      <c r="Y3964" s="12"/>
      <c r="Z3964" s="12"/>
      <c r="AA3964" s="12"/>
      <c r="AB3964" s="12"/>
      <c r="AC3964" s="12"/>
      <c r="AD3964" s="12"/>
      <c r="AE3964" s="12"/>
      <c r="AF3964" s="12"/>
      <c r="AG3964" s="12"/>
      <c r="AH3964" s="12"/>
      <c r="AI3964" s="12"/>
      <c r="AJ3964" s="12"/>
      <c r="AK3964" s="24"/>
    </row>
    <row r="3965" spans="1:37" x14ac:dyDescent="0.25">
      <c r="A3965" s="2"/>
      <c r="B3965" s="3"/>
      <c r="C3965" s="3"/>
      <c r="D3965" s="3"/>
      <c r="E3965" s="3"/>
      <c r="F3965" s="3"/>
      <c r="G3965" s="3"/>
      <c r="H3965" s="3"/>
      <c r="I3965" s="4"/>
      <c r="J3965" s="5"/>
      <c r="K3965" s="6"/>
      <c r="L3965" s="6"/>
      <c r="M3965" s="6"/>
      <c r="N3965" s="6"/>
      <c r="O3965" s="6"/>
      <c r="P3965" s="7"/>
      <c r="Q3965" s="2"/>
      <c r="R3965" s="3"/>
      <c r="S3965" s="3"/>
      <c r="T3965" s="3"/>
      <c r="U3965" s="3"/>
      <c r="V3965" s="3"/>
      <c r="W3965" s="3"/>
      <c r="X3965" s="4"/>
      <c r="Y3965" s="8">
        <f>ROUND(986.8,2)</f>
        <v>986.8</v>
      </c>
      <c r="Z3965" s="9"/>
      <c r="AA3965" s="9"/>
      <c r="AB3965" s="9"/>
      <c r="AC3965" s="9"/>
      <c r="AD3965" s="10"/>
      <c r="AE3965" s="8">
        <f>ROUND(0,2)</f>
        <v>0</v>
      </c>
      <c r="AF3965" s="9"/>
      <c r="AG3965" s="9"/>
      <c r="AH3965" s="9"/>
      <c r="AI3965" s="9"/>
      <c r="AJ3965" s="9"/>
      <c r="AK3965" s="10"/>
    </row>
    <row r="3966" spans="1:37" x14ac:dyDescent="0.25">
      <c r="A3966" s="11"/>
      <c r="B3966" s="12"/>
      <c r="C3966" s="12"/>
      <c r="D3966" s="12"/>
      <c r="E3966" s="12"/>
      <c r="F3966" s="12"/>
      <c r="G3966" s="12"/>
      <c r="H3966" s="12"/>
      <c r="I3966" s="12"/>
      <c r="J3966" s="13"/>
      <c r="K3966" s="13"/>
      <c r="L3966" s="13"/>
      <c r="M3966" s="13"/>
      <c r="N3966" s="13"/>
      <c r="O3966" s="13"/>
      <c r="P3966" s="13"/>
      <c r="Q3966" s="14"/>
      <c r="R3966" s="14"/>
      <c r="S3966" s="14"/>
      <c r="T3966" s="14"/>
      <c r="U3966" s="14"/>
      <c r="V3966" s="14"/>
      <c r="W3966" s="14"/>
      <c r="X3966" s="14"/>
      <c r="Y3966" s="15">
        <f>ROUND(986.8,2)</f>
        <v>986.8</v>
      </c>
      <c r="Z3966" s="15"/>
      <c r="AA3966" s="15"/>
      <c r="AB3966" s="15"/>
      <c r="AC3966" s="15"/>
      <c r="AD3966" s="15"/>
      <c r="AE3966" s="15">
        <f>ROUND(0,2)</f>
        <v>0</v>
      </c>
      <c r="AF3966" s="15"/>
      <c r="AG3966" s="15"/>
      <c r="AH3966" s="15"/>
      <c r="AI3966" s="15"/>
      <c r="AJ3966" s="15"/>
      <c r="AK3966" s="16"/>
    </row>
    <row r="3967" spans="1:37" x14ac:dyDescent="0.25">
      <c r="A3967" s="11"/>
      <c r="B3967" s="12"/>
      <c r="C3967" s="12"/>
      <c r="D3967" s="12"/>
      <c r="E3967" s="12"/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12"/>
      <c r="Q3967" s="14" t="s">
        <v>95</v>
      </c>
      <c r="R3967" s="14"/>
      <c r="S3967" s="14"/>
      <c r="T3967" s="14"/>
      <c r="U3967" s="14"/>
      <c r="V3967" s="14"/>
      <c r="W3967" s="14"/>
      <c r="X3967" s="14"/>
      <c r="Y3967" s="12"/>
      <c r="Z3967" s="12"/>
      <c r="AA3967" s="12"/>
      <c r="AB3967" s="12"/>
      <c r="AC3967" s="12"/>
      <c r="AD3967" s="12"/>
      <c r="AE3967" s="12"/>
      <c r="AF3967" s="12"/>
      <c r="AG3967" s="12"/>
      <c r="AH3967" s="12"/>
      <c r="AI3967" s="12"/>
      <c r="AJ3967" s="12"/>
      <c r="AK3967" s="24"/>
    </row>
    <row r="3968" spans="1:37" x14ac:dyDescent="0.25">
      <c r="A3968" s="2"/>
      <c r="B3968" s="3"/>
      <c r="C3968" s="3"/>
      <c r="D3968" s="3"/>
      <c r="E3968" s="3"/>
      <c r="F3968" s="3"/>
      <c r="G3968" s="3"/>
      <c r="H3968" s="3"/>
      <c r="I3968" s="4"/>
      <c r="J3968" s="5"/>
      <c r="K3968" s="6"/>
      <c r="L3968" s="6"/>
      <c r="M3968" s="6"/>
      <c r="N3968" s="6"/>
      <c r="O3968" s="6"/>
      <c r="P3968" s="7"/>
      <c r="Q3968" s="2"/>
      <c r="R3968" s="3"/>
      <c r="S3968" s="3"/>
      <c r="T3968" s="3"/>
      <c r="U3968" s="3"/>
      <c r="V3968" s="3"/>
      <c r="W3968" s="3"/>
      <c r="X3968" s="4"/>
      <c r="Y3968" s="8">
        <f>ROUND(951.6,2)</f>
        <v>951.6</v>
      </c>
      <c r="Z3968" s="9"/>
      <c r="AA3968" s="9"/>
      <c r="AB3968" s="9"/>
      <c r="AC3968" s="9"/>
      <c r="AD3968" s="10"/>
      <c r="AE3968" s="8">
        <f>ROUND(0,2)</f>
        <v>0</v>
      </c>
      <c r="AF3968" s="9"/>
      <c r="AG3968" s="9"/>
      <c r="AH3968" s="9"/>
      <c r="AI3968" s="9"/>
      <c r="AJ3968" s="9"/>
      <c r="AK3968" s="10"/>
    </row>
    <row r="3969" spans="1:37" x14ac:dyDescent="0.25">
      <c r="A3969" s="11"/>
      <c r="B3969" s="12"/>
      <c r="C3969" s="12"/>
      <c r="D3969" s="12"/>
      <c r="E3969" s="12"/>
      <c r="F3969" s="12"/>
      <c r="G3969" s="12"/>
      <c r="H3969" s="12"/>
      <c r="I3969" s="12"/>
      <c r="J3969" s="13"/>
      <c r="K3969" s="13"/>
      <c r="L3969" s="13"/>
      <c r="M3969" s="13"/>
      <c r="N3969" s="13"/>
      <c r="O3969" s="13"/>
      <c r="P3969" s="13"/>
      <c r="Q3969" s="14"/>
      <c r="R3969" s="14"/>
      <c r="S3969" s="14"/>
      <c r="T3969" s="14"/>
      <c r="U3969" s="14"/>
      <c r="V3969" s="14"/>
      <c r="W3969" s="14"/>
      <c r="X3969" s="14"/>
      <c r="Y3969" s="15">
        <f>ROUND(951.6,2)</f>
        <v>951.6</v>
      </c>
      <c r="Z3969" s="15"/>
      <c r="AA3969" s="15"/>
      <c r="AB3969" s="15"/>
      <c r="AC3969" s="15"/>
      <c r="AD3969" s="15"/>
      <c r="AE3969" s="15">
        <f>ROUND(0,2)</f>
        <v>0</v>
      </c>
      <c r="AF3969" s="15"/>
      <c r="AG3969" s="15"/>
      <c r="AH3969" s="15"/>
      <c r="AI3969" s="15"/>
      <c r="AJ3969" s="15"/>
      <c r="AK3969" s="16"/>
    </row>
    <row r="3970" spans="1:37" x14ac:dyDescent="0.25">
      <c r="A3970" s="11"/>
      <c r="B3970" s="12"/>
      <c r="C3970" s="12"/>
      <c r="D3970" s="12"/>
      <c r="E3970" s="12"/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  <c r="P3970" s="12"/>
      <c r="Q3970" s="14" t="s">
        <v>96</v>
      </c>
      <c r="R3970" s="14"/>
      <c r="S3970" s="14"/>
      <c r="T3970" s="14"/>
      <c r="U3970" s="14"/>
      <c r="V3970" s="14"/>
      <c r="W3970" s="14"/>
      <c r="X3970" s="14"/>
      <c r="Y3970" s="12"/>
      <c r="Z3970" s="12"/>
      <c r="AA3970" s="12"/>
      <c r="AB3970" s="12"/>
      <c r="AC3970" s="12"/>
      <c r="AD3970" s="12"/>
      <c r="AE3970" s="12"/>
      <c r="AF3970" s="12"/>
      <c r="AG3970" s="12"/>
      <c r="AH3970" s="12"/>
      <c r="AI3970" s="12"/>
      <c r="AJ3970" s="12"/>
      <c r="AK3970" s="24"/>
    </row>
    <row r="3971" spans="1:37" x14ac:dyDescent="0.25">
      <c r="A3971" s="2"/>
      <c r="B3971" s="3"/>
      <c r="C3971" s="3"/>
      <c r="D3971" s="3"/>
      <c r="E3971" s="3"/>
      <c r="F3971" s="3"/>
      <c r="G3971" s="3"/>
      <c r="H3971" s="3"/>
      <c r="I3971" s="4"/>
      <c r="J3971" s="5"/>
      <c r="K3971" s="6"/>
      <c r="L3971" s="6"/>
      <c r="M3971" s="6"/>
      <c r="N3971" s="6"/>
      <c r="O3971" s="6"/>
      <c r="P3971" s="7"/>
      <c r="Q3971" s="2"/>
      <c r="R3971" s="3"/>
      <c r="S3971" s="3"/>
      <c r="T3971" s="3"/>
      <c r="U3971" s="3"/>
      <c r="V3971" s="3"/>
      <c r="W3971" s="3"/>
      <c r="X3971" s="4"/>
      <c r="Y3971" s="8">
        <f>ROUND(951.6,2)</f>
        <v>951.6</v>
      </c>
      <c r="Z3971" s="9"/>
      <c r="AA3971" s="9"/>
      <c r="AB3971" s="9"/>
      <c r="AC3971" s="9"/>
      <c r="AD3971" s="10"/>
      <c r="AE3971" s="8">
        <f>ROUND(0,2)</f>
        <v>0</v>
      </c>
      <c r="AF3971" s="9"/>
      <c r="AG3971" s="9"/>
      <c r="AH3971" s="9"/>
      <c r="AI3971" s="9"/>
      <c r="AJ3971" s="9"/>
      <c r="AK3971" s="10"/>
    </row>
    <row r="3972" spans="1:37" x14ac:dyDescent="0.25">
      <c r="A3972" s="11"/>
      <c r="B3972" s="12"/>
      <c r="C3972" s="12"/>
      <c r="D3972" s="12"/>
      <c r="E3972" s="12"/>
      <c r="F3972" s="12"/>
      <c r="G3972" s="12"/>
      <c r="H3972" s="12"/>
      <c r="I3972" s="12"/>
      <c r="J3972" s="13"/>
      <c r="K3972" s="13"/>
      <c r="L3972" s="13"/>
      <c r="M3972" s="13"/>
      <c r="N3972" s="13"/>
      <c r="O3972" s="13"/>
      <c r="P3972" s="13"/>
      <c r="Q3972" s="14"/>
      <c r="R3972" s="14"/>
      <c r="S3972" s="14"/>
      <c r="T3972" s="14"/>
      <c r="U3972" s="14"/>
      <c r="V3972" s="14"/>
      <c r="W3972" s="14"/>
      <c r="X3972" s="14"/>
      <c r="Y3972" s="15">
        <f>ROUND(951.6,2)</f>
        <v>951.6</v>
      </c>
      <c r="Z3972" s="15"/>
      <c r="AA3972" s="15"/>
      <c r="AB3972" s="15"/>
      <c r="AC3972" s="15"/>
      <c r="AD3972" s="15"/>
      <c r="AE3972" s="15">
        <f>ROUND(0,2)</f>
        <v>0</v>
      </c>
      <c r="AF3972" s="15"/>
      <c r="AG3972" s="15"/>
      <c r="AH3972" s="15"/>
      <c r="AI3972" s="15"/>
      <c r="AJ3972" s="15"/>
      <c r="AK3972" s="16"/>
    </row>
    <row r="3973" spans="1:37" x14ac:dyDescent="0.25">
      <c r="A3973" s="11"/>
      <c r="B3973" s="12"/>
      <c r="C3973" s="12"/>
      <c r="D3973" s="12"/>
      <c r="E3973" s="12"/>
      <c r="F3973" s="12"/>
      <c r="G3973" s="12"/>
      <c r="H3973" s="12"/>
      <c r="I3973" s="12"/>
      <c r="J3973" s="12"/>
      <c r="K3973" s="12"/>
      <c r="L3973" s="12"/>
      <c r="M3973" s="12"/>
      <c r="N3973" s="12"/>
      <c r="O3973" s="12"/>
      <c r="P3973" s="12"/>
      <c r="Q3973" s="14" t="s">
        <v>97</v>
      </c>
      <c r="R3973" s="14"/>
      <c r="S3973" s="14"/>
      <c r="T3973" s="14"/>
      <c r="U3973" s="14"/>
      <c r="V3973" s="14"/>
      <c r="W3973" s="14"/>
      <c r="X3973" s="14"/>
      <c r="Y3973" s="12"/>
      <c r="Z3973" s="12"/>
      <c r="AA3973" s="12"/>
      <c r="AB3973" s="12"/>
      <c r="AC3973" s="12"/>
      <c r="AD3973" s="12"/>
      <c r="AE3973" s="12"/>
      <c r="AF3973" s="12"/>
      <c r="AG3973" s="12"/>
      <c r="AH3973" s="12"/>
      <c r="AI3973" s="12"/>
      <c r="AJ3973" s="12"/>
      <c r="AK3973" s="24"/>
    </row>
    <row r="3974" spans="1:37" x14ac:dyDescent="0.25">
      <c r="A3974" s="2"/>
      <c r="B3974" s="3"/>
      <c r="C3974" s="3"/>
      <c r="D3974" s="3"/>
      <c r="E3974" s="3"/>
      <c r="F3974" s="3"/>
      <c r="G3974" s="3"/>
      <c r="H3974" s="3"/>
      <c r="I3974" s="4"/>
      <c r="J3974" s="5"/>
      <c r="K3974" s="6"/>
      <c r="L3974" s="6"/>
      <c r="M3974" s="6"/>
      <c r="N3974" s="6"/>
      <c r="O3974" s="6"/>
      <c r="P3974" s="7"/>
      <c r="Q3974" s="2"/>
      <c r="R3974" s="3"/>
      <c r="S3974" s="3"/>
      <c r="T3974" s="3"/>
      <c r="U3974" s="3"/>
      <c r="V3974" s="3"/>
      <c r="W3974" s="3"/>
      <c r="X3974" s="4"/>
      <c r="Y3974" s="8">
        <f>ROUND(980,2)</f>
        <v>980</v>
      </c>
      <c r="Z3974" s="9"/>
      <c r="AA3974" s="9"/>
      <c r="AB3974" s="9"/>
      <c r="AC3974" s="9"/>
      <c r="AD3974" s="10"/>
      <c r="AE3974" s="8">
        <f>ROUND(0,2)</f>
        <v>0</v>
      </c>
      <c r="AF3974" s="9"/>
      <c r="AG3974" s="9"/>
      <c r="AH3974" s="9"/>
      <c r="AI3974" s="9"/>
      <c r="AJ3974" s="9"/>
      <c r="AK3974" s="10"/>
    </row>
    <row r="3975" spans="1:37" x14ac:dyDescent="0.25">
      <c r="A3975" s="11"/>
      <c r="B3975" s="12"/>
      <c r="C3975" s="12"/>
      <c r="D3975" s="12"/>
      <c r="E3975" s="12"/>
      <c r="F3975" s="12"/>
      <c r="G3975" s="12"/>
      <c r="H3975" s="12"/>
      <c r="I3975" s="12"/>
      <c r="J3975" s="13"/>
      <c r="K3975" s="13"/>
      <c r="L3975" s="13"/>
      <c r="M3975" s="13"/>
      <c r="N3975" s="13"/>
      <c r="O3975" s="13"/>
      <c r="P3975" s="13"/>
      <c r="Q3975" s="14"/>
      <c r="R3975" s="14"/>
      <c r="S3975" s="14"/>
      <c r="T3975" s="14"/>
      <c r="U3975" s="14"/>
      <c r="V3975" s="14"/>
      <c r="W3975" s="14"/>
      <c r="X3975" s="14"/>
      <c r="Y3975" s="15">
        <f>ROUND(980,2)</f>
        <v>980</v>
      </c>
      <c r="Z3975" s="15"/>
      <c r="AA3975" s="15"/>
      <c r="AB3975" s="15"/>
      <c r="AC3975" s="15"/>
      <c r="AD3975" s="15"/>
      <c r="AE3975" s="15">
        <f>ROUND(0,2)</f>
        <v>0</v>
      </c>
      <c r="AF3975" s="15"/>
      <c r="AG3975" s="15"/>
      <c r="AH3975" s="15"/>
      <c r="AI3975" s="15"/>
      <c r="AJ3975" s="15"/>
      <c r="AK3975" s="16"/>
    </row>
    <row r="3976" spans="1:37" x14ac:dyDescent="0.25">
      <c r="A3976" s="20" t="s">
        <v>109</v>
      </c>
      <c r="B3976" s="21"/>
      <c r="C3976" s="21"/>
      <c r="D3976" s="21"/>
      <c r="E3976" s="21"/>
      <c r="F3976" s="21"/>
      <c r="G3976" s="21"/>
      <c r="H3976" s="21"/>
      <c r="I3976" s="21"/>
      <c r="J3976" s="21"/>
      <c r="K3976" s="21"/>
      <c r="L3976" s="21"/>
      <c r="M3976" s="21"/>
      <c r="N3976" s="21"/>
      <c r="O3976" s="21"/>
      <c r="P3976" s="21"/>
      <c r="Q3976" s="21"/>
      <c r="R3976" s="21"/>
      <c r="S3976" s="21"/>
      <c r="T3976" s="21"/>
      <c r="U3976" s="21"/>
      <c r="V3976" s="21"/>
      <c r="W3976" s="21"/>
      <c r="X3976" s="21"/>
      <c r="Y3976" s="21"/>
      <c r="Z3976" s="21"/>
      <c r="AA3976" s="21"/>
      <c r="AB3976" s="21"/>
      <c r="AC3976" s="21"/>
      <c r="AD3976" s="21"/>
      <c r="AE3976" s="21"/>
      <c r="AF3976" s="21"/>
      <c r="AG3976" s="21"/>
      <c r="AH3976" s="21"/>
      <c r="AI3976" s="21"/>
      <c r="AJ3976" s="21"/>
      <c r="AK3976" s="22"/>
    </row>
    <row r="3977" spans="1:37" x14ac:dyDescent="0.25">
      <c r="A3977" s="20"/>
      <c r="B3977" s="21"/>
      <c r="C3977" s="21"/>
      <c r="D3977" s="21"/>
      <c r="E3977" s="21"/>
      <c r="F3977" s="21"/>
      <c r="G3977" s="21"/>
      <c r="H3977" s="21"/>
      <c r="I3977" s="21"/>
      <c r="J3977" s="23">
        <f>ROUND(38,2)</f>
        <v>38</v>
      </c>
      <c r="K3977" s="23"/>
      <c r="L3977" s="23"/>
      <c r="M3977" s="23"/>
      <c r="N3977" s="23"/>
      <c r="O3977" s="23"/>
      <c r="P3977" s="23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21"/>
      <c r="AE3977" s="21"/>
      <c r="AF3977" s="21"/>
      <c r="AG3977" s="21"/>
      <c r="AH3977" s="21"/>
      <c r="AI3977" s="21"/>
      <c r="AJ3977" s="21"/>
      <c r="AK3977" s="22"/>
    </row>
    <row r="3978" spans="1:37" x14ac:dyDescent="0.25">
      <c r="A3978" s="11"/>
      <c r="B3978" s="12"/>
      <c r="C3978" s="12"/>
      <c r="D3978" s="12"/>
      <c r="E3978" s="12"/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  <c r="P3978" s="12"/>
      <c r="Q3978" s="14" t="s">
        <v>83</v>
      </c>
      <c r="R3978" s="14"/>
      <c r="S3978" s="14"/>
      <c r="T3978" s="14"/>
      <c r="U3978" s="14"/>
      <c r="V3978" s="14"/>
      <c r="W3978" s="14"/>
      <c r="X3978" s="14"/>
      <c r="Y3978" s="12"/>
      <c r="Z3978" s="12"/>
      <c r="AA3978" s="12"/>
      <c r="AB3978" s="12"/>
      <c r="AC3978" s="12"/>
      <c r="AD3978" s="12"/>
      <c r="AE3978" s="12"/>
      <c r="AF3978" s="12"/>
      <c r="AG3978" s="12"/>
      <c r="AH3978" s="12"/>
      <c r="AI3978" s="12"/>
      <c r="AJ3978" s="12"/>
      <c r="AK3978" s="24"/>
    </row>
    <row r="3979" spans="1:37" x14ac:dyDescent="0.25">
      <c r="A3979" s="2"/>
      <c r="B3979" s="3"/>
      <c r="C3979" s="3"/>
      <c r="D3979" s="3"/>
      <c r="E3979" s="3"/>
      <c r="F3979" s="3"/>
      <c r="G3979" s="3"/>
      <c r="H3979" s="3"/>
      <c r="I3979" s="4"/>
      <c r="J3979" s="5"/>
      <c r="K3979" s="6"/>
      <c r="L3979" s="6"/>
      <c r="M3979" s="6"/>
      <c r="N3979" s="6"/>
      <c r="O3979" s="6"/>
      <c r="P3979" s="7"/>
      <c r="Q3979" s="2"/>
      <c r="R3979" s="3"/>
      <c r="S3979" s="3"/>
      <c r="T3979" s="3"/>
      <c r="U3979" s="3"/>
      <c r="V3979" s="3"/>
      <c r="W3979" s="3"/>
      <c r="X3979" s="4"/>
      <c r="Y3979" s="8">
        <f>ROUND(19,2)</f>
        <v>19</v>
      </c>
      <c r="Z3979" s="9"/>
      <c r="AA3979" s="9"/>
      <c r="AB3979" s="9"/>
      <c r="AC3979" s="9"/>
      <c r="AD3979" s="10"/>
      <c r="AE3979" s="8">
        <f>ROUND(0,2)</f>
        <v>0</v>
      </c>
      <c r="AF3979" s="9"/>
      <c r="AG3979" s="9"/>
      <c r="AH3979" s="9"/>
      <c r="AI3979" s="9"/>
      <c r="AJ3979" s="9"/>
      <c r="AK3979" s="10"/>
    </row>
    <row r="3980" spans="1:37" x14ac:dyDescent="0.25">
      <c r="A3980" s="11"/>
      <c r="B3980" s="12"/>
      <c r="C3980" s="12"/>
      <c r="D3980" s="12"/>
      <c r="E3980" s="12"/>
      <c r="F3980" s="12"/>
      <c r="G3980" s="12"/>
      <c r="H3980" s="12"/>
      <c r="I3980" s="12"/>
      <c r="J3980" s="13"/>
      <c r="K3980" s="13"/>
      <c r="L3980" s="13"/>
      <c r="M3980" s="13"/>
      <c r="N3980" s="13"/>
      <c r="O3980" s="13"/>
      <c r="P3980" s="13"/>
      <c r="Q3980" s="14"/>
      <c r="R3980" s="14"/>
      <c r="S3980" s="14"/>
      <c r="T3980" s="14"/>
      <c r="U3980" s="14"/>
      <c r="V3980" s="14"/>
      <c r="W3980" s="14"/>
      <c r="X3980" s="14"/>
      <c r="Y3980" s="15">
        <f>ROUND(19,2)</f>
        <v>19</v>
      </c>
      <c r="Z3980" s="15"/>
      <c r="AA3980" s="15"/>
      <c r="AB3980" s="15"/>
      <c r="AC3980" s="15"/>
      <c r="AD3980" s="15"/>
      <c r="AE3980" s="15">
        <f>ROUND(0,2)</f>
        <v>0</v>
      </c>
      <c r="AF3980" s="15"/>
      <c r="AG3980" s="15"/>
      <c r="AH3980" s="15"/>
      <c r="AI3980" s="15"/>
      <c r="AJ3980" s="15"/>
      <c r="AK3980" s="16"/>
    </row>
    <row r="3981" spans="1:37" x14ac:dyDescent="0.25">
      <c r="A3981" s="20"/>
      <c r="B3981" s="21"/>
      <c r="C3981" s="21"/>
      <c r="D3981" s="21"/>
      <c r="E3981" s="21"/>
      <c r="F3981" s="21"/>
      <c r="G3981" s="21"/>
      <c r="H3981" s="21"/>
      <c r="I3981" s="21"/>
      <c r="J3981" s="23">
        <f>ROUND(40,2)</f>
        <v>40</v>
      </c>
      <c r="K3981" s="23"/>
      <c r="L3981" s="23"/>
      <c r="M3981" s="23"/>
      <c r="N3981" s="23"/>
      <c r="O3981" s="23"/>
      <c r="P3981" s="23"/>
      <c r="Q3981" s="21"/>
      <c r="R3981" s="21"/>
      <c r="S3981" s="21"/>
      <c r="T3981" s="21"/>
      <c r="U3981" s="21"/>
      <c r="V3981" s="21"/>
      <c r="W3981" s="21"/>
      <c r="X3981" s="21"/>
      <c r="Y3981" s="21"/>
      <c r="Z3981" s="21"/>
      <c r="AA3981" s="21"/>
      <c r="AB3981" s="21"/>
      <c r="AC3981" s="21"/>
      <c r="AD3981" s="21"/>
      <c r="AE3981" s="21"/>
      <c r="AF3981" s="21"/>
      <c r="AG3981" s="21"/>
      <c r="AH3981" s="21"/>
      <c r="AI3981" s="21"/>
      <c r="AJ3981" s="21"/>
      <c r="AK3981" s="22"/>
    </row>
    <row r="3982" spans="1:37" x14ac:dyDescent="0.25">
      <c r="A3982" s="11"/>
      <c r="B3982" s="12"/>
      <c r="C3982" s="12"/>
      <c r="D3982" s="12"/>
      <c r="E3982" s="12"/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  <c r="P3982" s="12"/>
      <c r="Q3982" s="14" t="s">
        <v>12</v>
      </c>
      <c r="R3982" s="14"/>
      <c r="S3982" s="14"/>
      <c r="T3982" s="14"/>
      <c r="U3982" s="14"/>
      <c r="V3982" s="14"/>
      <c r="W3982" s="14"/>
      <c r="X3982" s="14"/>
      <c r="Y3982" s="12"/>
      <c r="Z3982" s="12"/>
      <c r="AA3982" s="12"/>
      <c r="AB3982" s="12"/>
      <c r="AC3982" s="12"/>
      <c r="AD3982" s="12"/>
      <c r="AE3982" s="12"/>
      <c r="AF3982" s="12"/>
      <c r="AG3982" s="12"/>
      <c r="AH3982" s="12"/>
      <c r="AI3982" s="12"/>
      <c r="AJ3982" s="12"/>
      <c r="AK3982" s="24"/>
    </row>
    <row r="3983" spans="1:37" x14ac:dyDescent="0.25">
      <c r="A3983" s="2"/>
      <c r="B3983" s="3"/>
      <c r="C3983" s="3"/>
      <c r="D3983" s="3"/>
      <c r="E3983" s="3"/>
      <c r="F3983" s="3"/>
      <c r="G3983" s="3"/>
      <c r="H3983" s="3"/>
      <c r="I3983" s="4"/>
      <c r="J3983" s="5"/>
      <c r="K3983" s="6"/>
      <c r="L3983" s="6"/>
      <c r="M3983" s="6"/>
      <c r="N3983" s="6"/>
      <c r="O3983" s="6"/>
      <c r="P3983" s="7"/>
      <c r="Q3983" s="2"/>
      <c r="R3983" s="3"/>
      <c r="S3983" s="3"/>
      <c r="T3983" s="3"/>
      <c r="U3983" s="3"/>
      <c r="V3983" s="3"/>
      <c r="W3983" s="3"/>
      <c r="X3983" s="4"/>
      <c r="Y3983" s="8">
        <f>ROUND(20,2)</f>
        <v>20</v>
      </c>
      <c r="Z3983" s="9"/>
      <c r="AA3983" s="9"/>
      <c r="AB3983" s="9"/>
      <c r="AC3983" s="9"/>
      <c r="AD3983" s="10"/>
      <c r="AE3983" s="8">
        <f>ROUND(0,2)</f>
        <v>0</v>
      </c>
      <c r="AF3983" s="9"/>
      <c r="AG3983" s="9"/>
      <c r="AH3983" s="9"/>
      <c r="AI3983" s="9"/>
      <c r="AJ3983" s="9"/>
      <c r="AK3983" s="10"/>
    </row>
    <row r="3984" spans="1:37" x14ac:dyDescent="0.25">
      <c r="A3984" s="11"/>
      <c r="B3984" s="12"/>
      <c r="C3984" s="12"/>
      <c r="D3984" s="12"/>
      <c r="E3984" s="12"/>
      <c r="F3984" s="12"/>
      <c r="G3984" s="12"/>
      <c r="H3984" s="12"/>
      <c r="I3984" s="12"/>
      <c r="J3984" s="13"/>
      <c r="K3984" s="13"/>
      <c r="L3984" s="13"/>
      <c r="M3984" s="13"/>
      <c r="N3984" s="13"/>
      <c r="O3984" s="13"/>
      <c r="P3984" s="13"/>
      <c r="Q3984" s="14"/>
      <c r="R3984" s="14"/>
      <c r="S3984" s="14"/>
      <c r="T3984" s="14"/>
      <c r="U3984" s="14"/>
      <c r="V3984" s="14"/>
      <c r="W3984" s="14"/>
      <c r="X3984" s="14"/>
      <c r="Y3984" s="15">
        <f>ROUND(20,2)</f>
        <v>20</v>
      </c>
      <c r="Z3984" s="15"/>
      <c r="AA3984" s="15"/>
      <c r="AB3984" s="15"/>
      <c r="AC3984" s="15"/>
      <c r="AD3984" s="15"/>
      <c r="AE3984" s="15">
        <f>ROUND(0,2)</f>
        <v>0</v>
      </c>
      <c r="AF3984" s="15"/>
      <c r="AG3984" s="15"/>
      <c r="AH3984" s="15"/>
      <c r="AI3984" s="15"/>
      <c r="AJ3984" s="15"/>
      <c r="AK3984" s="16"/>
    </row>
    <row r="3985" spans="1:37" x14ac:dyDescent="0.25">
      <c r="A3985" s="11"/>
      <c r="B3985" s="12"/>
      <c r="C3985" s="12"/>
      <c r="D3985" s="12"/>
      <c r="E3985" s="12"/>
      <c r="F3985" s="12"/>
      <c r="G3985" s="12"/>
      <c r="H3985" s="12"/>
      <c r="I3985" s="12"/>
      <c r="J3985" s="12"/>
      <c r="K3985" s="12"/>
      <c r="L3985" s="12"/>
      <c r="M3985" s="12"/>
      <c r="N3985" s="12"/>
      <c r="O3985" s="12"/>
      <c r="P3985" s="12"/>
      <c r="Q3985" s="14" t="s">
        <v>32</v>
      </c>
      <c r="R3985" s="14"/>
      <c r="S3985" s="14"/>
      <c r="T3985" s="14"/>
      <c r="U3985" s="14"/>
      <c r="V3985" s="14"/>
      <c r="W3985" s="14"/>
      <c r="X3985" s="14"/>
      <c r="Y3985" s="12"/>
      <c r="Z3985" s="12"/>
      <c r="AA3985" s="12"/>
      <c r="AB3985" s="12"/>
      <c r="AC3985" s="12"/>
      <c r="AD3985" s="12"/>
      <c r="AE3985" s="12"/>
      <c r="AF3985" s="12"/>
      <c r="AG3985" s="12"/>
      <c r="AH3985" s="12"/>
      <c r="AI3985" s="12"/>
      <c r="AJ3985" s="12"/>
      <c r="AK3985" s="24"/>
    </row>
    <row r="3986" spans="1:37" x14ac:dyDescent="0.25">
      <c r="A3986" s="2"/>
      <c r="B3986" s="3"/>
      <c r="C3986" s="3"/>
      <c r="D3986" s="3"/>
      <c r="E3986" s="3"/>
      <c r="F3986" s="3"/>
      <c r="G3986" s="3"/>
      <c r="H3986" s="3"/>
      <c r="I3986" s="4"/>
      <c r="J3986" s="5"/>
      <c r="K3986" s="6"/>
      <c r="L3986" s="6"/>
      <c r="M3986" s="6"/>
      <c r="N3986" s="6"/>
      <c r="O3986" s="6"/>
      <c r="P3986" s="7"/>
      <c r="Q3986" s="2"/>
      <c r="R3986" s="3"/>
      <c r="S3986" s="3"/>
      <c r="T3986" s="3"/>
      <c r="U3986" s="3"/>
      <c r="V3986" s="3"/>
      <c r="W3986" s="3"/>
      <c r="X3986" s="4"/>
      <c r="Y3986" s="8">
        <f>ROUND(20,2)</f>
        <v>20</v>
      </c>
      <c r="Z3986" s="9"/>
      <c r="AA3986" s="9"/>
      <c r="AB3986" s="9"/>
      <c r="AC3986" s="9"/>
      <c r="AD3986" s="10"/>
      <c r="AE3986" s="8">
        <f>ROUND(0,2)</f>
        <v>0</v>
      </c>
      <c r="AF3986" s="9"/>
      <c r="AG3986" s="9"/>
      <c r="AH3986" s="9"/>
      <c r="AI3986" s="9"/>
      <c r="AJ3986" s="9"/>
      <c r="AK3986" s="10"/>
    </row>
    <row r="3987" spans="1:37" x14ac:dyDescent="0.25">
      <c r="A3987" s="11"/>
      <c r="B3987" s="12"/>
      <c r="C3987" s="12"/>
      <c r="D3987" s="12"/>
      <c r="E3987" s="12"/>
      <c r="F3987" s="12"/>
      <c r="G3987" s="12"/>
      <c r="H3987" s="12"/>
      <c r="I3987" s="12"/>
      <c r="J3987" s="13"/>
      <c r="K3987" s="13"/>
      <c r="L3987" s="13"/>
      <c r="M3987" s="13"/>
      <c r="N3987" s="13"/>
      <c r="O3987" s="13"/>
      <c r="P3987" s="13"/>
      <c r="Q3987" s="14"/>
      <c r="R3987" s="14"/>
      <c r="S3987" s="14"/>
      <c r="T3987" s="14"/>
      <c r="U3987" s="14"/>
      <c r="V3987" s="14"/>
      <c r="W3987" s="14"/>
      <c r="X3987" s="14"/>
      <c r="Y3987" s="15">
        <f>ROUND(20,2)</f>
        <v>20</v>
      </c>
      <c r="Z3987" s="15"/>
      <c r="AA3987" s="15"/>
      <c r="AB3987" s="15"/>
      <c r="AC3987" s="15"/>
      <c r="AD3987" s="15"/>
      <c r="AE3987" s="15">
        <f>ROUND(0,2)</f>
        <v>0</v>
      </c>
      <c r="AF3987" s="15"/>
      <c r="AG3987" s="15"/>
      <c r="AH3987" s="15"/>
      <c r="AI3987" s="15"/>
      <c r="AJ3987" s="15"/>
      <c r="AK3987" s="16"/>
    </row>
    <row r="3988" spans="1:37" x14ac:dyDescent="0.25">
      <c r="A3988" s="11"/>
      <c r="B3988" s="12"/>
      <c r="C3988" s="12"/>
      <c r="D3988" s="12"/>
      <c r="E3988" s="12"/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  <c r="P3988" s="12"/>
      <c r="Q3988" s="14" t="s">
        <v>34</v>
      </c>
      <c r="R3988" s="14"/>
      <c r="S3988" s="14"/>
      <c r="T3988" s="14"/>
      <c r="U3988" s="14"/>
      <c r="V3988" s="14"/>
      <c r="W3988" s="14"/>
      <c r="X3988" s="14"/>
      <c r="Y3988" s="12"/>
      <c r="Z3988" s="12"/>
      <c r="AA3988" s="12"/>
      <c r="AB3988" s="12"/>
      <c r="AC3988" s="12"/>
      <c r="AD3988" s="12"/>
      <c r="AE3988" s="12"/>
      <c r="AF3988" s="12"/>
      <c r="AG3988" s="12"/>
      <c r="AH3988" s="12"/>
      <c r="AI3988" s="12"/>
      <c r="AJ3988" s="12"/>
      <c r="AK3988" s="24"/>
    </row>
    <row r="3989" spans="1:37" x14ac:dyDescent="0.25">
      <c r="A3989" s="2"/>
      <c r="B3989" s="3"/>
      <c r="C3989" s="3"/>
      <c r="D3989" s="3"/>
      <c r="E3989" s="3"/>
      <c r="F3989" s="3"/>
      <c r="G3989" s="3"/>
      <c r="H3989" s="3"/>
      <c r="I3989" s="4"/>
      <c r="J3989" s="5"/>
      <c r="K3989" s="6"/>
      <c r="L3989" s="6"/>
      <c r="M3989" s="6"/>
      <c r="N3989" s="6"/>
      <c r="O3989" s="6"/>
      <c r="P3989" s="7"/>
      <c r="Q3989" s="2"/>
      <c r="R3989" s="3"/>
      <c r="S3989" s="3"/>
      <c r="T3989" s="3"/>
      <c r="U3989" s="3"/>
      <c r="V3989" s="3"/>
      <c r="W3989" s="3"/>
      <c r="X3989" s="4"/>
      <c r="Y3989" s="8">
        <f>ROUND(20,2)</f>
        <v>20</v>
      </c>
      <c r="Z3989" s="9"/>
      <c r="AA3989" s="9"/>
      <c r="AB3989" s="9"/>
      <c r="AC3989" s="9"/>
      <c r="AD3989" s="10"/>
      <c r="AE3989" s="8">
        <f>ROUND(0,2)</f>
        <v>0</v>
      </c>
      <c r="AF3989" s="9"/>
      <c r="AG3989" s="9"/>
      <c r="AH3989" s="9"/>
      <c r="AI3989" s="9"/>
      <c r="AJ3989" s="9"/>
      <c r="AK3989" s="10"/>
    </row>
    <row r="3990" spans="1:37" x14ac:dyDescent="0.25">
      <c r="A3990" s="11"/>
      <c r="B3990" s="12"/>
      <c r="C3990" s="12"/>
      <c r="D3990" s="12"/>
      <c r="E3990" s="12"/>
      <c r="F3990" s="12"/>
      <c r="G3990" s="12"/>
      <c r="H3990" s="12"/>
      <c r="I3990" s="12"/>
      <c r="J3990" s="13"/>
      <c r="K3990" s="13"/>
      <c r="L3990" s="13"/>
      <c r="M3990" s="13"/>
      <c r="N3990" s="13"/>
      <c r="O3990" s="13"/>
      <c r="P3990" s="13"/>
      <c r="Q3990" s="14"/>
      <c r="R3990" s="14"/>
      <c r="S3990" s="14"/>
      <c r="T3990" s="14"/>
      <c r="U3990" s="14"/>
      <c r="V3990" s="14"/>
      <c r="W3990" s="14"/>
      <c r="X3990" s="14"/>
      <c r="Y3990" s="15">
        <f>ROUND(20,2)</f>
        <v>20</v>
      </c>
      <c r="Z3990" s="15"/>
      <c r="AA3990" s="15"/>
      <c r="AB3990" s="15"/>
      <c r="AC3990" s="15"/>
      <c r="AD3990" s="15"/>
      <c r="AE3990" s="15">
        <f>ROUND(0,2)</f>
        <v>0</v>
      </c>
      <c r="AF3990" s="15"/>
      <c r="AG3990" s="15"/>
      <c r="AH3990" s="15"/>
      <c r="AI3990" s="15"/>
      <c r="AJ3990" s="15"/>
      <c r="AK3990" s="16"/>
    </row>
    <row r="3991" spans="1:37" x14ac:dyDescent="0.25">
      <c r="A3991" s="11"/>
      <c r="B3991" s="12"/>
      <c r="C3991" s="12"/>
      <c r="D3991" s="12"/>
      <c r="E3991" s="12"/>
      <c r="F3991" s="12"/>
      <c r="G3991" s="12"/>
      <c r="H3991" s="12"/>
      <c r="I3991" s="12"/>
      <c r="J3991" s="12"/>
      <c r="K3991" s="12"/>
      <c r="L3991" s="12"/>
      <c r="M3991" s="12"/>
      <c r="N3991" s="12"/>
      <c r="O3991" s="12"/>
      <c r="P3991" s="12"/>
      <c r="Q3991" s="14" t="s">
        <v>38</v>
      </c>
      <c r="R3991" s="14"/>
      <c r="S3991" s="14"/>
      <c r="T3991" s="14"/>
      <c r="U3991" s="14"/>
      <c r="V3991" s="14"/>
      <c r="W3991" s="14"/>
      <c r="X3991" s="14"/>
      <c r="Y3991" s="12"/>
      <c r="Z3991" s="12"/>
      <c r="AA3991" s="12"/>
      <c r="AB3991" s="12"/>
      <c r="AC3991" s="12"/>
      <c r="AD3991" s="12"/>
      <c r="AE3991" s="12"/>
      <c r="AF3991" s="12"/>
      <c r="AG3991" s="12"/>
      <c r="AH3991" s="12"/>
      <c r="AI3991" s="12"/>
      <c r="AJ3991" s="12"/>
      <c r="AK3991" s="24"/>
    </row>
    <row r="3992" spans="1:37" x14ac:dyDescent="0.25">
      <c r="A3992" s="2"/>
      <c r="B3992" s="3"/>
      <c r="C3992" s="3"/>
      <c r="D3992" s="3"/>
      <c r="E3992" s="3"/>
      <c r="F3992" s="3"/>
      <c r="G3992" s="3"/>
      <c r="H3992" s="3"/>
      <c r="I3992" s="4"/>
      <c r="J3992" s="5"/>
      <c r="K3992" s="6"/>
      <c r="L3992" s="6"/>
      <c r="M3992" s="6"/>
      <c r="N3992" s="6"/>
      <c r="O3992" s="6"/>
      <c r="P3992" s="7"/>
      <c r="Q3992" s="2"/>
      <c r="R3992" s="3"/>
      <c r="S3992" s="3"/>
      <c r="T3992" s="3"/>
      <c r="U3992" s="3"/>
      <c r="V3992" s="3"/>
      <c r="W3992" s="3"/>
      <c r="X3992" s="4"/>
      <c r="Y3992" s="8">
        <f>ROUND(20,2)</f>
        <v>20</v>
      </c>
      <c r="Z3992" s="9"/>
      <c r="AA3992" s="9"/>
      <c r="AB3992" s="9"/>
      <c r="AC3992" s="9"/>
      <c r="AD3992" s="10"/>
      <c r="AE3992" s="8">
        <f>ROUND(0,2)</f>
        <v>0</v>
      </c>
      <c r="AF3992" s="9"/>
      <c r="AG3992" s="9"/>
      <c r="AH3992" s="9"/>
      <c r="AI3992" s="9"/>
      <c r="AJ3992" s="9"/>
      <c r="AK3992" s="10"/>
    </row>
    <row r="3993" spans="1:37" x14ac:dyDescent="0.25">
      <c r="A3993" s="11"/>
      <c r="B3993" s="12"/>
      <c r="C3993" s="12"/>
      <c r="D3993" s="12"/>
      <c r="E3993" s="12"/>
      <c r="F3993" s="12"/>
      <c r="G3993" s="12"/>
      <c r="H3993" s="12"/>
      <c r="I3993" s="12"/>
      <c r="J3993" s="13"/>
      <c r="K3993" s="13"/>
      <c r="L3993" s="13"/>
      <c r="M3993" s="13"/>
      <c r="N3993" s="13"/>
      <c r="O3993" s="13"/>
      <c r="P3993" s="13"/>
      <c r="Q3993" s="14"/>
      <c r="R3993" s="14"/>
      <c r="S3993" s="14"/>
      <c r="T3993" s="14"/>
      <c r="U3993" s="14"/>
      <c r="V3993" s="14"/>
      <c r="W3993" s="14"/>
      <c r="X3993" s="14"/>
      <c r="Y3993" s="15">
        <f>ROUND(20,2)</f>
        <v>20</v>
      </c>
      <c r="Z3993" s="15"/>
      <c r="AA3993" s="15"/>
      <c r="AB3993" s="15"/>
      <c r="AC3993" s="15"/>
      <c r="AD3993" s="15"/>
      <c r="AE3993" s="15">
        <f>ROUND(0,2)</f>
        <v>0</v>
      </c>
      <c r="AF3993" s="15"/>
      <c r="AG3993" s="15"/>
      <c r="AH3993" s="15"/>
      <c r="AI3993" s="15"/>
      <c r="AJ3993" s="15"/>
      <c r="AK3993" s="16"/>
    </row>
    <row r="3994" spans="1:37" x14ac:dyDescent="0.25">
      <c r="A3994" s="11"/>
      <c r="B3994" s="12"/>
      <c r="C3994" s="12"/>
      <c r="D3994" s="12"/>
      <c r="E3994" s="12"/>
      <c r="F3994" s="12"/>
      <c r="G3994" s="12"/>
      <c r="H3994" s="12"/>
      <c r="I3994" s="12"/>
      <c r="J3994" s="12"/>
      <c r="K3994" s="12"/>
      <c r="L3994" s="12"/>
      <c r="M3994" s="12"/>
      <c r="N3994" s="12"/>
      <c r="O3994" s="12"/>
      <c r="P3994" s="12"/>
      <c r="Q3994" s="14" t="s">
        <v>40</v>
      </c>
      <c r="R3994" s="14"/>
      <c r="S3994" s="14"/>
      <c r="T3994" s="14"/>
      <c r="U3994" s="14"/>
      <c r="V3994" s="14"/>
      <c r="W3994" s="14"/>
      <c r="X3994" s="14"/>
      <c r="Y3994" s="12"/>
      <c r="Z3994" s="12"/>
      <c r="AA3994" s="12"/>
      <c r="AB3994" s="12"/>
      <c r="AC3994" s="12"/>
      <c r="AD3994" s="12"/>
      <c r="AE3994" s="12"/>
      <c r="AF3994" s="12"/>
      <c r="AG3994" s="12"/>
      <c r="AH3994" s="12"/>
      <c r="AI3994" s="12"/>
      <c r="AJ3994" s="12"/>
      <c r="AK3994" s="24"/>
    </row>
    <row r="3995" spans="1:37" x14ac:dyDescent="0.25">
      <c r="A3995" s="2"/>
      <c r="B3995" s="3"/>
      <c r="C3995" s="3"/>
      <c r="D3995" s="3"/>
      <c r="E3995" s="3"/>
      <c r="F3995" s="3"/>
      <c r="G3995" s="3"/>
      <c r="H3995" s="3"/>
      <c r="I3995" s="4"/>
      <c r="J3995" s="5"/>
      <c r="K3995" s="6"/>
      <c r="L3995" s="6"/>
      <c r="M3995" s="6"/>
      <c r="N3995" s="6"/>
      <c r="O3995" s="6"/>
      <c r="P3995" s="7"/>
      <c r="Q3995" s="2"/>
      <c r="R3995" s="3"/>
      <c r="S3995" s="3"/>
      <c r="T3995" s="3"/>
      <c r="U3995" s="3"/>
      <c r="V3995" s="3"/>
      <c r="W3995" s="3"/>
      <c r="X3995" s="4"/>
      <c r="Y3995" s="8">
        <f>ROUND(20,2)</f>
        <v>20</v>
      </c>
      <c r="Z3995" s="9"/>
      <c r="AA3995" s="9"/>
      <c r="AB3995" s="9"/>
      <c r="AC3995" s="9"/>
      <c r="AD3995" s="10"/>
      <c r="AE3995" s="8">
        <f>ROUND(0,2)</f>
        <v>0</v>
      </c>
      <c r="AF3995" s="9"/>
      <c r="AG3995" s="9"/>
      <c r="AH3995" s="9"/>
      <c r="AI3995" s="9"/>
      <c r="AJ3995" s="9"/>
      <c r="AK3995" s="10"/>
    </row>
    <row r="3996" spans="1:37" x14ac:dyDescent="0.25">
      <c r="A3996" s="11"/>
      <c r="B3996" s="12"/>
      <c r="C3996" s="12"/>
      <c r="D3996" s="12"/>
      <c r="E3996" s="12"/>
      <c r="F3996" s="12"/>
      <c r="G3996" s="12"/>
      <c r="H3996" s="12"/>
      <c r="I3996" s="12"/>
      <c r="J3996" s="13"/>
      <c r="K3996" s="13"/>
      <c r="L3996" s="13"/>
      <c r="M3996" s="13"/>
      <c r="N3996" s="13"/>
      <c r="O3996" s="13"/>
      <c r="P3996" s="13"/>
      <c r="Q3996" s="14"/>
      <c r="R3996" s="14"/>
      <c r="S3996" s="14"/>
      <c r="T3996" s="14"/>
      <c r="U3996" s="14"/>
      <c r="V3996" s="14"/>
      <c r="W3996" s="14"/>
      <c r="X3996" s="14"/>
      <c r="Y3996" s="15">
        <f>ROUND(20,2)</f>
        <v>20</v>
      </c>
      <c r="Z3996" s="15"/>
      <c r="AA3996" s="15"/>
      <c r="AB3996" s="15"/>
      <c r="AC3996" s="15"/>
      <c r="AD3996" s="15"/>
      <c r="AE3996" s="15">
        <f>ROUND(0,2)</f>
        <v>0</v>
      </c>
      <c r="AF3996" s="15"/>
      <c r="AG3996" s="15"/>
      <c r="AH3996" s="15"/>
      <c r="AI3996" s="15"/>
      <c r="AJ3996" s="15"/>
      <c r="AK3996" s="16"/>
    </row>
    <row r="3997" spans="1:37" x14ac:dyDescent="0.25">
      <c r="A3997" s="11"/>
      <c r="B3997" s="12"/>
      <c r="C3997" s="12"/>
      <c r="D3997" s="12"/>
      <c r="E3997" s="12"/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  <c r="P3997" s="12"/>
      <c r="Q3997" s="14" t="s">
        <v>41</v>
      </c>
      <c r="R3997" s="14"/>
      <c r="S3997" s="14"/>
      <c r="T3997" s="14"/>
      <c r="U3997" s="14"/>
      <c r="V3997" s="14"/>
      <c r="W3997" s="14"/>
      <c r="X3997" s="14"/>
      <c r="Y3997" s="12"/>
      <c r="Z3997" s="12"/>
      <c r="AA3997" s="12"/>
      <c r="AB3997" s="12"/>
      <c r="AC3997" s="12"/>
      <c r="AD3997" s="12"/>
      <c r="AE3997" s="12"/>
      <c r="AF3997" s="12"/>
      <c r="AG3997" s="12"/>
      <c r="AH3997" s="12"/>
      <c r="AI3997" s="12"/>
      <c r="AJ3997" s="12"/>
      <c r="AK3997" s="24"/>
    </row>
    <row r="3998" spans="1:37" x14ac:dyDescent="0.25">
      <c r="A3998" s="2"/>
      <c r="B3998" s="3"/>
      <c r="C3998" s="3"/>
      <c r="D3998" s="3"/>
      <c r="E3998" s="3"/>
      <c r="F3998" s="3"/>
      <c r="G3998" s="3"/>
      <c r="H3998" s="3"/>
      <c r="I3998" s="4"/>
      <c r="J3998" s="5"/>
      <c r="K3998" s="6"/>
      <c r="L3998" s="6"/>
      <c r="M3998" s="6"/>
      <c r="N3998" s="6"/>
      <c r="O3998" s="6"/>
      <c r="P3998" s="7"/>
      <c r="Q3998" s="2"/>
      <c r="R3998" s="3"/>
      <c r="S3998" s="3"/>
      <c r="T3998" s="3"/>
      <c r="U3998" s="3"/>
      <c r="V3998" s="3"/>
      <c r="W3998" s="3"/>
      <c r="X3998" s="4"/>
      <c r="Y3998" s="8">
        <f>ROUND(20,2)</f>
        <v>20</v>
      </c>
      <c r="Z3998" s="9"/>
      <c r="AA3998" s="9"/>
      <c r="AB3998" s="9"/>
      <c r="AC3998" s="9"/>
      <c r="AD3998" s="10"/>
      <c r="AE3998" s="8">
        <f>ROUND(0,2)</f>
        <v>0</v>
      </c>
      <c r="AF3998" s="9"/>
      <c r="AG3998" s="9"/>
      <c r="AH3998" s="9"/>
      <c r="AI3998" s="9"/>
      <c r="AJ3998" s="9"/>
      <c r="AK3998" s="10"/>
    </row>
    <row r="3999" spans="1:37" x14ac:dyDescent="0.25">
      <c r="A3999" s="11"/>
      <c r="B3999" s="12"/>
      <c r="C3999" s="12"/>
      <c r="D3999" s="12"/>
      <c r="E3999" s="12"/>
      <c r="F3999" s="12"/>
      <c r="G3999" s="12"/>
      <c r="H3999" s="12"/>
      <c r="I3999" s="12"/>
      <c r="J3999" s="13"/>
      <c r="K3999" s="13"/>
      <c r="L3999" s="13"/>
      <c r="M3999" s="13"/>
      <c r="N3999" s="13"/>
      <c r="O3999" s="13"/>
      <c r="P3999" s="13"/>
      <c r="Q3999" s="14"/>
      <c r="R3999" s="14"/>
      <c r="S3999" s="14"/>
      <c r="T3999" s="14"/>
      <c r="U3999" s="14"/>
      <c r="V3999" s="14"/>
      <c r="W3999" s="14"/>
      <c r="X3999" s="14"/>
      <c r="Y3999" s="15">
        <f>ROUND(20,2)</f>
        <v>20</v>
      </c>
      <c r="Z3999" s="15"/>
      <c r="AA3999" s="15"/>
      <c r="AB3999" s="15"/>
      <c r="AC3999" s="15"/>
      <c r="AD3999" s="15"/>
      <c r="AE3999" s="15">
        <f>ROUND(0,2)</f>
        <v>0</v>
      </c>
      <c r="AF3999" s="15"/>
      <c r="AG3999" s="15"/>
      <c r="AH3999" s="15"/>
      <c r="AI3999" s="15"/>
      <c r="AJ3999" s="15"/>
      <c r="AK3999" s="16"/>
    </row>
    <row r="4000" spans="1:37" x14ac:dyDescent="0.25">
      <c r="A4000" s="11"/>
      <c r="B4000" s="12"/>
      <c r="C4000" s="12"/>
      <c r="D4000" s="12"/>
      <c r="E4000" s="12"/>
      <c r="F4000" s="12"/>
      <c r="G4000" s="12"/>
      <c r="H4000" s="12"/>
      <c r="I4000" s="12"/>
      <c r="J4000" s="12"/>
      <c r="K4000" s="12"/>
      <c r="L4000" s="12"/>
      <c r="M4000" s="12"/>
      <c r="N4000" s="12"/>
      <c r="O4000" s="12"/>
      <c r="P4000" s="12"/>
      <c r="Q4000" s="14" t="s">
        <v>42</v>
      </c>
      <c r="R4000" s="14"/>
      <c r="S4000" s="14"/>
      <c r="T4000" s="14"/>
      <c r="U4000" s="14"/>
      <c r="V4000" s="14"/>
      <c r="W4000" s="14"/>
      <c r="X4000" s="14"/>
      <c r="Y4000" s="12"/>
      <c r="Z4000" s="12"/>
      <c r="AA4000" s="12"/>
      <c r="AB4000" s="12"/>
      <c r="AC4000" s="12"/>
      <c r="AD4000" s="12"/>
      <c r="AE4000" s="12"/>
      <c r="AF4000" s="12"/>
      <c r="AG4000" s="12"/>
      <c r="AH4000" s="12"/>
      <c r="AI4000" s="12"/>
      <c r="AJ4000" s="12"/>
      <c r="AK4000" s="24"/>
    </row>
    <row r="4001" spans="1:37" x14ac:dyDescent="0.25">
      <c r="A4001" s="2"/>
      <c r="B4001" s="3"/>
      <c r="C4001" s="3"/>
      <c r="D4001" s="3"/>
      <c r="E4001" s="3"/>
      <c r="F4001" s="3"/>
      <c r="G4001" s="3"/>
      <c r="H4001" s="3"/>
      <c r="I4001" s="4"/>
      <c r="J4001" s="5"/>
      <c r="K4001" s="6"/>
      <c r="L4001" s="6"/>
      <c r="M4001" s="6"/>
      <c r="N4001" s="6"/>
      <c r="O4001" s="6"/>
      <c r="P4001" s="7"/>
      <c r="Q4001" s="2"/>
      <c r="R4001" s="3"/>
      <c r="S4001" s="3"/>
      <c r="T4001" s="3"/>
      <c r="U4001" s="3"/>
      <c r="V4001" s="3"/>
      <c r="W4001" s="3"/>
      <c r="X4001" s="4"/>
      <c r="Y4001" s="8">
        <f>ROUND(20,2)</f>
        <v>20</v>
      </c>
      <c r="Z4001" s="9"/>
      <c r="AA4001" s="9"/>
      <c r="AB4001" s="9"/>
      <c r="AC4001" s="9"/>
      <c r="AD4001" s="10"/>
      <c r="AE4001" s="8">
        <f>ROUND(0,2)</f>
        <v>0</v>
      </c>
      <c r="AF4001" s="9"/>
      <c r="AG4001" s="9"/>
      <c r="AH4001" s="9"/>
      <c r="AI4001" s="9"/>
      <c r="AJ4001" s="9"/>
      <c r="AK4001" s="10"/>
    </row>
    <row r="4002" spans="1:37" x14ac:dyDescent="0.25">
      <c r="A4002" s="11"/>
      <c r="B4002" s="12"/>
      <c r="C4002" s="12"/>
      <c r="D4002" s="12"/>
      <c r="E4002" s="12"/>
      <c r="F4002" s="12"/>
      <c r="G4002" s="12"/>
      <c r="H4002" s="12"/>
      <c r="I4002" s="12"/>
      <c r="J4002" s="13"/>
      <c r="K4002" s="13"/>
      <c r="L4002" s="13"/>
      <c r="M4002" s="13"/>
      <c r="N4002" s="13"/>
      <c r="O4002" s="13"/>
      <c r="P4002" s="13"/>
      <c r="Q4002" s="14"/>
      <c r="R4002" s="14"/>
      <c r="S4002" s="14"/>
      <c r="T4002" s="14"/>
      <c r="U4002" s="14"/>
      <c r="V4002" s="14"/>
      <c r="W4002" s="14"/>
      <c r="X4002" s="14"/>
      <c r="Y4002" s="15">
        <f>ROUND(20,2)</f>
        <v>20</v>
      </c>
      <c r="Z4002" s="15"/>
      <c r="AA4002" s="15"/>
      <c r="AB4002" s="15"/>
      <c r="AC4002" s="15"/>
      <c r="AD4002" s="15"/>
      <c r="AE4002" s="15">
        <f>ROUND(0,2)</f>
        <v>0</v>
      </c>
      <c r="AF4002" s="15"/>
      <c r="AG4002" s="15"/>
      <c r="AH4002" s="15"/>
      <c r="AI4002" s="15"/>
      <c r="AJ4002" s="15"/>
      <c r="AK4002" s="16"/>
    </row>
    <row r="4003" spans="1:37" x14ac:dyDescent="0.25">
      <c r="A4003" s="11"/>
      <c r="B4003" s="12"/>
      <c r="C4003" s="12"/>
      <c r="D4003" s="12"/>
      <c r="E4003" s="12"/>
      <c r="F4003" s="12"/>
      <c r="G4003" s="12"/>
      <c r="H4003" s="12"/>
      <c r="I4003" s="12"/>
      <c r="J4003" s="12"/>
      <c r="K4003" s="12"/>
      <c r="L4003" s="12"/>
      <c r="M4003" s="12"/>
      <c r="N4003" s="12"/>
      <c r="O4003" s="12"/>
      <c r="P4003" s="12"/>
      <c r="Q4003" s="14" t="s">
        <v>43</v>
      </c>
      <c r="R4003" s="14"/>
      <c r="S4003" s="14"/>
      <c r="T4003" s="14"/>
      <c r="U4003" s="14"/>
      <c r="V4003" s="14"/>
      <c r="W4003" s="14"/>
      <c r="X4003" s="14"/>
      <c r="Y4003" s="12"/>
      <c r="Z4003" s="12"/>
      <c r="AA4003" s="12"/>
      <c r="AB4003" s="12"/>
      <c r="AC4003" s="12"/>
      <c r="AD4003" s="12"/>
      <c r="AE4003" s="12"/>
      <c r="AF4003" s="12"/>
      <c r="AG4003" s="12"/>
      <c r="AH4003" s="12"/>
      <c r="AI4003" s="12"/>
      <c r="AJ4003" s="12"/>
      <c r="AK4003" s="24"/>
    </row>
    <row r="4004" spans="1:37" x14ac:dyDescent="0.25">
      <c r="A4004" s="2"/>
      <c r="B4004" s="3"/>
      <c r="C4004" s="3"/>
      <c r="D4004" s="3"/>
      <c r="E4004" s="3"/>
      <c r="F4004" s="3"/>
      <c r="G4004" s="3"/>
      <c r="H4004" s="3"/>
      <c r="I4004" s="4"/>
      <c r="J4004" s="5"/>
      <c r="K4004" s="6"/>
      <c r="L4004" s="6"/>
      <c r="M4004" s="6"/>
      <c r="N4004" s="6"/>
      <c r="O4004" s="6"/>
      <c r="P4004" s="7"/>
      <c r="Q4004" s="2"/>
      <c r="R4004" s="3"/>
      <c r="S4004" s="3"/>
      <c r="T4004" s="3"/>
      <c r="U4004" s="3"/>
      <c r="V4004" s="3"/>
      <c r="W4004" s="3"/>
      <c r="X4004" s="4"/>
      <c r="Y4004" s="8">
        <f>ROUND(20,2)</f>
        <v>20</v>
      </c>
      <c r="Z4004" s="9"/>
      <c r="AA4004" s="9"/>
      <c r="AB4004" s="9"/>
      <c r="AC4004" s="9"/>
      <c r="AD4004" s="10"/>
      <c r="AE4004" s="8">
        <f>ROUND(0,2)</f>
        <v>0</v>
      </c>
      <c r="AF4004" s="9"/>
      <c r="AG4004" s="9"/>
      <c r="AH4004" s="9"/>
      <c r="AI4004" s="9"/>
      <c r="AJ4004" s="9"/>
      <c r="AK4004" s="10"/>
    </row>
    <row r="4005" spans="1:37" x14ac:dyDescent="0.25">
      <c r="A4005" s="11"/>
      <c r="B4005" s="12"/>
      <c r="C4005" s="12"/>
      <c r="D4005" s="12"/>
      <c r="E4005" s="12"/>
      <c r="F4005" s="12"/>
      <c r="G4005" s="12"/>
      <c r="H4005" s="12"/>
      <c r="I4005" s="12"/>
      <c r="J4005" s="13"/>
      <c r="K4005" s="13"/>
      <c r="L4005" s="13"/>
      <c r="M4005" s="13"/>
      <c r="N4005" s="13"/>
      <c r="O4005" s="13"/>
      <c r="P4005" s="13"/>
      <c r="Q4005" s="14"/>
      <c r="R4005" s="14"/>
      <c r="S4005" s="14"/>
      <c r="T4005" s="14"/>
      <c r="U4005" s="14"/>
      <c r="V4005" s="14"/>
      <c r="W4005" s="14"/>
      <c r="X4005" s="14"/>
      <c r="Y4005" s="15">
        <f>ROUND(20,2)</f>
        <v>20</v>
      </c>
      <c r="Z4005" s="15"/>
      <c r="AA4005" s="15"/>
      <c r="AB4005" s="15"/>
      <c r="AC4005" s="15"/>
      <c r="AD4005" s="15"/>
      <c r="AE4005" s="15">
        <f>ROUND(0,2)</f>
        <v>0</v>
      </c>
      <c r="AF4005" s="15"/>
      <c r="AG4005" s="15"/>
      <c r="AH4005" s="15"/>
      <c r="AI4005" s="15"/>
      <c r="AJ4005" s="15"/>
      <c r="AK4005" s="16"/>
    </row>
    <row r="4006" spans="1:37" x14ac:dyDescent="0.25">
      <c r="A4006" s="11"/>
      <c r="B4006" s="12"/>
      <c r="C4006" s="12"/>
      <c r="D4006" s="12"/>
      <c r="E4006" s="12"/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  <c r="P4006" s="12"/>
      <c r="Q4006" s="14" t="s">
        <v>44</v>
      </c>
      <c r="R4006" s="14"/>
      <c r="S4006" s="14"/>
      <c r="T4006" s="14"/>
      <c r="U4006" s="14"/>
      <c r="V4006" s="14"/>
      <c r="W4006" s="14"/>
      <c r="X4006" s="14"/>
      <c r="Y4006" s="12"/>
      <c r="Z4006" s="12"/>
      <c r="AA4006" s="12"/>
      <c r="AB4006" s="12"/>
      <c r="AC4006" s="12"/>
      <c r="AD4006" s="12"/>
      <c r="AE4006" s="12"/>
      <c r="AF4006" s="12"/>
      <c r="AG4006" s="12"/>
      <c r="AH4006" s="12"/>
      <c r="AI4006" s="12"/>
      <c r="AJ4006" s="12"/>
      <c r="AK4006" s="24"/>
    </row>
    <row r="4007" spans="1:37" x14ac:dyDescent="0.25">
      <c r="A4007" s="2"/>
      <c r="B4007" s="3"/>
      <c r="C4007" s="3"/>
      <c r="D4007" s="3"/>
      <c r="E4007" s="3"/>
      <c r="F4007" s="3"/>
      <c r="G4007" s="3"/>
      <c r="H4007" s="3"/>
      <c r="I4007" s="4"/>
      <c r="J4007" s="5"/>
      <c r="K4007" s="6"/>
      <c r="L4007" s="6"/>
      <c r="M4007" s="6"/>
      <c r="N4007" s="6"/>
      <c r="O4007" s="6"/>
      <c r="P4007" s="7"/>
      <c r="Q4007" s="2"/>
      <c r="R4007" s="3"/>
      <c r="S4007" s="3"/>
      <c r="T4007" s="3"/>
      <c r="U4007" s="3"/>
      <c r="V4007" s="3"/>
      <c r="W4007" s="3"/>
      <c r="X4007" s="4"/>
      <c r="Y4007" s="8">
        <f>ROUND(20,2)</f>
        <v>20</v>
      </c>
      <c r="Z4007" s="9"/>
      <c r="AA4007" s="9"/>
      <c r="AB4007" s="9"/>
      <c r="AC4007" s="9"/>
      <c r="AD4007" s="10"/>
      <c r="AE4007" s="8">
        <f>ROUND(0,2)</f>
        <v>0</v>
      </c>
      <c r="AF4007" s="9"/>
      <c r="AG4007" s="9"/>
      <c r="AH4007" s="9"/>
      <c r="AI4007" s="9"/>
      <c r="AJ4007" s="9"/>
      <c r="AK4007" s="10"/>
    </row>
    <row r="4008" spans="1:37" x14ac:dyDescent="0.25">
      <c r="A4008" s="11"/>
      <c r="B4008" s="12"/>
      <c r="C4008" s="12"/>
      <c r="D4008" s="12"/>
      <c r="E4008" s="12"/>
      <c r="F4008" s="12"/>
      <c r="G4008" s="12"/>
      <c r="H4008" s="12"/>
      <c r="I4008" s="12"/>
      <c r="J4008" s="13"/>
      <c r="K4008" s="13"/>
      <c r="L4008" s="13"/>
      <c r="M4008" s="13"/>
      <c r="N4008" s="13"/>
      <c r="O4008" s="13"/>
      <c r="P4008" s="13"/>
      <c r="Q4008" s="14"/>
      <c r="R4008" s="14"/>
      <c r="S4008" s="14"/>
      <c r="T4008" s="14"/>
      <c r="U4008" s="14"/>
      <c r="V4008" s="14"/>
      <c r="W4008" s="14"/>
      <c r="X4008" s="14"/>
      <c r="Y4008" s="15">
        <f>ROUND(20,2)</f>
        <v>20</v>
      </c>
      <c r="Z4008" s="15"/>
      <c r="AA4008" s="15"/>
      <c r="AB4008" s="15"/>
      <c r="AC4008" s="15"/>
      <c r="AD4008" s="15"/>
      <c r="AE4008" s="15">
        <f>ROUND(0,2)</f>
        <v>0</v>
      </c>
      <c r="AF4008" s="15"/>
      <c r="AG4008" s="15"/>
      <c r="AH4008" s="15"/>
      <c r="AI4008" s="15"/>
      <c r="AJ4008" s="15"/>
      <c r="AK4008" s="16"/>
    </row>
    <row r="4009" spans="1:37" x14ac:dyDescent="0.25">
      <c r="A4009" s="11"/>
      <c r="B4009" s="12"/>
      <c r="C4009" s="12"/>
      <c r="D4009" s="12"/>
      <c r="E4009" s="12"/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  <c r="P4009" s="12"/>
      <c r="Q4009" s="14" t="s">
        <v>46</v>
      </c>
      <c r="R4009" s="14"/>
      <c r="S4009" s="14"/>
      <c r="T4009" s="14"/>
      <c r="U4009" s="14"/>
      <c r="V4009" s="14"/>
      <c r="W4009" s="14"/>
      <c r="X4009" s="14"/>
      <c r="Y4009" s="12"/>
      <c r="Z4009" s="12"/>
      <c r="AA4009" s="12"/>
      <c r="AB4009" s="12"/>
      <c r="AC4009" s="12"/>
      <c r="AD4009" s="12"/>
      <c r="AE4009" s="12"/>
      <c r="AF4009" s="12"/>
      <c r="AG4009" s="12"/>
      <c r="AH4009" s="12"/>
      <c r="AI4009" s="12"/>
      <c r="AJ4009" s="12"/>
      <c r="AK4009" s="24"/>
    </row>
    <row r="4010" spans="1:37" x14ac:dyDescent="0.25">
      <c r="A4010" s="2"/>
      <c r="B4010" s="3"/>
      <c r="C4010" s="3"/>
      <c r="D4010" s="3"/>
      <c r="E4010" s="3"/>
      <c r="F4010" s="3"/>
      <c r="G4010" s="3"/>
      <c r="H4010" s="3"/>
      <c r="I4010" s="4"/>
      <c r="J4010" s="5"/>
      <c r="K4010" s="6"/>
      <c r="L4010" s="6"/>
      <c r="M4010" s="6"/>
      <c r="N4010" s="6"/>
      <c r="O4010" s="6"/>
      <c r="P4010" s="7"/>
      <c r="Q4010" s="2"/>
      <c r="R4010" s="3"/>
      <c r="S4010" s="3"/>
      <c r="T4010" s="3"/>
      <c r="U4010" s="3"/>
      <c r="V4010" s="3"/>
      <c r="W4010" s="3"/>
      <c r="X4010" s="4"/>
      <c r="Y4010" s="8">
        <f>ROUND(20,2)</f>
        <v>20</v>
      </c>
      <c r="Z4010" s="9"/>
      <c r="AA4010" s="9"/>
      <c r="AB4010" s="9"/>
      <c r="AC4010" s="9"/>
      <c r="AD4010" s="10"/>
      <c r="AE4010" s="8">
        <f>ROUND(0,2)</f>
        <v>0</v>
      </c>
      <c r="AF4010" s="9"/>
      <c r="AG4010" s="9"/>
      <c r="AH4010" s="9"/>
      <c r="AI4010" s="9"/>
      <c r="AJ4010" s="9"/>
      <c r="AK4010" s="10"/>
    </row>
    <row r="4011" spans="1:37" x14ac:dyDescent="0.25">
      <c r="A4011" s="11"/>
      <c r="B4011" s="12"/>
      <c r="C4011" s="12"/>
      <c r="D4011" s="12"/>
      <c r="E4011" s="12"/>
      <c r="F4011" s="12"/>
      <c r="G4011" s="12"/>
      <c r="H4011" s="12"/>
      <c r="I4011" s="12"/>
      <c r="J4011" s="13"/>
      <c r="K4011" s="13"/>
      <c r="L4011" s="13"/>
      <c r="M4011" s="13"/>
      <c r="N4011" s="13"/>
      <c r="O4011" s="13"/>
      <c r="P4011" s="13"/>
      <c r="Q4011" s="14"/>
      <c r="R4011" s="14"/>
      <c r="S4011" s="14"/>
      <c r="T4011" s="14"/>
      <c r="U4011" s="14"/>
      <c r="V4011" s="14"/>
      <c r="W4011" s="14"/>
      <c r="X4011" s="14"/>
      <c r="Y4011" s="15">
        <f>ROUND(20,2)</f>
        <v>20</v>
      </c>
      <c r="Z4011" s="15"/>
      <c r="AA4011" s="15"/>
      <c r="AB4011" s="15"/>
      <c r="AC4011" s="15"/>
      <c r="AD4011" s="15"/>
      <c r="AE4011" s="15">
        <f>ROUND(0,2)</f>
        <v>0</v>
      </c>
      <c r="AF4011" s="15"/>
      <c r="AG4011" s="15"/>
      <c r="AH4011" s="15"/>
      <c r="AI4011" s="15"/>
      <c r="AJ4011" s="15"/>
      <c r="AK4011" s="16"/>
    </row>
    <row r="4012" spans="1:37" x14ac:dyDescent="0.25">
      <c r="A4012" s="11"/>
      <c r="B4012" s="12"/>
      <c r="C4012" s="12"/>
      <c r="D4012" s="12"/>
      <c r="E4012" s="12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  <c r="P4012" s="12"/>
      <c r="Q4012" s="14" t="s">
        <v>48</v>
      </c>
      <c r="R4012" s="14"/>
      <c r="S4012" s="14"/>
      <c r="T4012" s="14"/>
      <c r="U4012" s="14"/>
      <c r="V4012" s="14"/>
      <c r="W4012" s="14"/>
      <c r="X4012" s="14"/>
      <c r="Y4012" s="12"/>
      <c r="Z4012" s="12"/>
      <c r="AA4012" s="12"/>
      <c r="AB4012" s="12"/>
      <c r="AC4012" s="12"/>
      <c r="AD4012" s="12"/>
      <c r="AE4012" s="12"/>
      <c r="AF4012" s="12"/>
      <c r="AG4012" s="12"/>
      <c r="AH4012" s="12"/>
      <c r="AI4012" s="12"/>
      <c r="AJ4012" s="12"/>
      <c r="AK4012" s="24"/>
    </row>
    <row r="4013" spans="1:37" x14ac:dyDescent="0.25">
      <c r="A4013" s="2"/>
      <c r="B4013" s="3"/>
      <c r="C4013" s="3"/>
      <c r="D4013" s="3"/>
      <c r="E4013" s="3"/>
      <c r="F4013" s="3"/>
      <c r="G4013" s="3"/>
      <c r="H4013" s="3"/>
      <c r="I4013" s="4"/>
      <c r="J4013" s="5"/>
      <c r="K4013" s="6"/>
      <c r="L4013" s="6"/>
      <c r="M4013" s="6"/>
      <c r="N4013" s="6"/>
      <c r="O4013" s="6"/>
      <c r="P4013" s="7"/>
      <c r="Q4013" s="2"/>
      <c r="R4013" s="3"/>
      <c r="S4013" s="3"/>
      <c r="T4013" s="3"/>
      <c r="U4013" s="3"/>
      <c r="V4013" s="3"/>
      <c r="W4013" s="3"/>
      <c r="X4013" s="4"/>
      <c r="Y4013" s="8">
        <f>ROUND(20,2)</f>
        <v>20</v>
      </c>
      <c r="Z4013" s="9"/>
      <c r="AA4013" s="9"/>
      <c r="AB4013" s="9"/>
      <c r="AC4013" s="9"/>
      <c r="AD4013" s="10"/>
      <c r="AE4013" s="8">
        <f>ROUND(0,2)</f>
        <v>0</v>
      </c>
      <c r="AF4013" s="9"/>
      <c r="AG4013" s="9"/>
      <c r="AH4013" s="9"/>
      <c r="AI4013" s="9"/>
      <c r="AJ4013" s="9"/>
      <c r="AK4013" s="10"/>
    </row>
    <row r="4014" spans="1:37" x14ac:dyDescent="0.25">
      <c r="A4014" s="11"/>
      <c r="B4014" s="12"/>
      <c r="C4014" s="12"/>
      <c r="D4014" s="12"/>
      <c r="E4014" s="12"/>
      <c r="F4014" s="12"/>
      <c r="G4014" s="12"/>
      <c r="H4014" s="12"/>
      <c r="I4014" s="12"/>
      <c r="J4014" s="13"/>
      <c r="K4014" s="13"/>
      <c r="L4014" s="13"/>
      <c r="M4014" s="13"/>
      <c r="N4014" s="13"/>
      <c r="O4014" s="13"/>
      <c r="P4014" s="13"/>
      <c r="Q4014" s="14"/>
      <c r="R4014" s="14"/>
      <c r="S4014" s="14"/>
      <c r="T4014" s="14"/>
      <c r="U4014" s="14"/>
      <c r="V4014" s="14"/>
      <c r="W4014" s="14"/>
      <c r="X4014" s="14"/>
      <c r="Y4014" s="15">
        <f>ROUND(20,2)</f>
        <v>20</v>
      </c>
      <c r="Z4014" s="15"/>
      <c r="AA4014" s="15"/>
      <c r="AB4014" s="15"/>
      <c r="AC4014" s="15"/>
      <c r="AD4014" s="15"/>
      <c r="AE4014" s="15">
        <f>ROUND(0,2)</f>
        <v>0</v>
      </c>
      <c r="AF4014" s="15"/>
      <c r="AG4014" s="15"/>
      <c r="AH4014" s="15"/>
      <c r="AI4014" s="15"/>
      <c r="AJ4014" s="15"/>
      <c r="AK4014" s="16"/>
    </row>
    <row r="4015" spans="1:37" x14ac:dyDescent="0.25">
      <c r="A4015" s="11"/>
      <c r="B4015" s="12"/>
      <c r="C4015" s="12"/>
      <c r="D4015" s="12"/>
      <c r="E4015" s="12"/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  <c r="P4015" s="12"/>
      <c r="Q4015" s="14" t="s">
        <v>49</v>
      </c>
      <c r="R4015" s="14"/>
      <c r="S4015" s="14"/>
      <c r="T4015" s="14"/>
      <c r="U4015" s="14"/>
      <c r="V4015" s="14"/>
      <c r="W4015" s="14"/>
      <c r="X4015" s="14"/>
      <c r="Y4015" s="12"/>
      <c r="Z4015" s="12"/>
      <c r="AA4015" s="12"/>
      <c r="AB4015" s="12"/>
      <c r="AC4015" s="12"/>
      <c r="AD4015" s="12"/>
      <c r="AE4015" s="12"/>
      <c r="AF4015" s="12"/>
      <c r="AG4015" s="12"/>
      <c r="AH4015" s="12"/>
      <c r="AI4015" s="12"/>
      <c r="AJ4015" s="12"/>
      <c r="AK4015" s="24"/>
    </row>
    <row r="4016" spans="1:37" x14ac:dyDescent="0.25">
      <c r="A4016" s="2"/>
      <c r="B4016" s="3"/>
      <c r="C4016" s="3"/>
      <c r="D4016" s="3"/>
      <c r="E4016" s="3"/>
      <c r="F4016" s="3"/>
      <c r="G4016" s="3"/>
      <c r="H4016" s="3"/>
      <c r="I4016" s="4"/>
      <c r="J4016" s="5"/>
      <c r="K4016" s="6"/>
      <c r="L4016" s="6"/>
      <c r="M4016" s="6"/>
      <c r="N4016" s="6"/>
      <c r="O4016" s="6"/>
      <c r="P4016" s="7"/>
      <c r="Q4016" s="2"/>
      <c r="R4016" s="3"/>
      <c r="S4016" s="3"/>
      <c r="T4016" s="3"/>
      <c r="U4016" s="3"/>
      <c r="V4016" s="3"/>
      <c r="W4016" s="3"/>
      <c r="X4016" s="4"/>
      <c r="Y4016" s="8">
        <f>ROUND(20,2)</f>
        <v>20</v>
      </c>
      <c r="Z4016" s="9"/>
      <c r="AA4016" s="9"/>
      <c r="AB4016" s="9"/>
      <c r="AC4016" s="9"/>
      <c r="AD4016" s="10"/>
      <c r="AE4016" s="8">
        <f>ROUND(0,2)</f>
        <v>0</v>
      </c>
      <c r="AF4016" s="9"/>
      <c r="AG4016" s="9"/>
      <c r="AH4016" s="9"/>
      <c r="AI4016" s="9"/>
      <c r="AJ4016" s="9"/>
      <c r="AK4016" s="10"/>
    </row>
    <row r="4017" spans="1:37" x14ac:dyDescent="0.25">
      <c r="A4017" s="11"/>
      <c r="B4017" s="12"/>
      <c r="C4017" s="12"/>
      <c r="D4017" s="12"/>
      <c r="E4017" s="12"/>
      <c r="F4017" s="12"/>
      <c r="G4017" s="12"/>
      <c r="H4017" s="12"/>
      <c r="I4017" s="12"/>
      <c r="J4017" s="13"/>
      <c r="K4017" s="13"/>
      <c r="L4017" s="13"/>
      <c r="M4017" s="13"/>
      <c r="N4017" s="13"/>
      <c r="O4017" s="13"/>
      <c r="P4017" s="13"/>
      <c r="Q4017" s="14"/>
      <c r="R4017" s="14"/>
      <c r="S4017" s="14"/>
      <c r="T4017" s="14"/>
      <c r="U4017" s="14"/>
      <c r="V4017" s="14"/>
      <c r="W4017" s="14"/>
      <c r="X4017" s="14"/>
      <c r="Y4017" s="15">
        <f>ROUND(20,2)</f>
        <v>20</v>
      </c>
      <c r="Z4017" s="15"/>
      <c r="AA4017" s="15"/>
      <c r="AB4017" s="15"/>
      <c r="AC4017" s="15"/>
      <c r="AD4017" s="15"/>
      <c r="AE4017" s="15">
        <f>ROUND(0,2)</f>
        <v>0</v>
      </c>
      <c r="AF4017" s="15"/>
      <c r="AG4017" s="15"/>
      <c r="AH4017" s="15"/>
      <c r="AI4017" s="15"/>
      <c r="AJ4017" s="15"/>
      <c r="AK4017" s="16"/>
    </row>
    <row r="4018" spans="1:37" x14ac:dyDescent="0.25">
      <c r="A4018" s="11"/>
      <c r="B4018" s="12"/>
      <c r="C4018" s="12"/>
      <c r="D4018" s="12"/>
      <c r="E4018" s="12"/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  <c r="P4018" s="12"/>
      <c r="Q4018" s="14" t="s">
        <v>50</v>
      </c>
      <c r="R4018" s="14"/>
      <c r="S4018" s="14"/>
      <c r="T4018" s="14"/>
      <c r="U4018" s="14"/>
      <c r="V4018" s="14"/>
      <c r="W4018" s="14"/>
      <c r="X4018" s="14"/>
      <c r="Y4018" s="12"/>
      <c r="Z4018" s="12"/>
      <c r="AA4018" s="12"/>
      <c r="AB4018" s="12"/>
      <c r="AC4018" s="12"/>
      <c r="AD4018" s="12"/>
      <c r="AE4018" s="12"/>
      <c r="AF4018" s="12"/>
      <c r="AG4018" s="12"/>
      <c r="AH4018" s="12"/>
      <c r="AI4018" s="12"/>
      <c r="AJ4018" s="12"/>
      <c r="AK4018" s="24"/>
    </row>
    <row r="4019" spans="1:37" x14ac:dyDescent="0.25">
      <c r="A4019" s="2"/>
      <c r="B4019" s="3"/>
      <c r="C4019" s="3"/>
      <c r="D4019" s="3"/>
      <c r="E4019" s="3"/>
      <c r="F4019" s="3"/>
      <c r="G4019" s="3"/>
      <c r="H4019" s="3"/>
      <c r="I4019" s="4"/>
      <c r="J4019" s="5"/>
      <c r="K4019" s="6"/>
      <c r="L4019" s="6"/>
      <c r="M4019" s="6"/>
      <c r="N4019" s="6"/>
      <c r="O4019" s="6"/>
      <c r="P4019" s="7"/>
      <c r="Q4019" s="2"/>
      <c r="R4019" s="3"/>
      <c r="S4019" s="3"/>
      <c r="T4019" s="3"/>
      <c r="U4019" s="3"/>
      <c r="V4019" s="3"/>
      <c r="W4019" s="3"/>
      <c r="X4019" s="4"/>
      <c r="Y4019" s="8">
        <f>ROUND(20,2)</f>
        <v>20</v>
      </c>
      <c r="Z4019" s="9"/>
      <c r="AA4019" s="9"/>
      <c r="AB4019" s="9"/>
      <c r="AC4019" s="9"/>
      <c r="AD4019" s="10"/>
      <c r="AE4019" s="8">
        <f>ROUND(0,2)</f>
        <v>0</v>
      </c>
      <c r="AF4019" s="9"/>
      <c r="AG4019" s="9"/>
      <c r="AH4019" s="9"/>
      <c r="AI4019" s="9"/>
      <c r="AJ4019" s="9"/>
      <c r="AK4019" s="10"/>
    </row>
    <row r="4020" spans="1:37" x14ac:dyDescent="0.25">
      <c r="A4020" s="11"/>
      <c r="B4020" s="12"/>
      <c r="C4020" s="12"/>
      <c r="D4020" s="12"/>
      <c r="E4020" s="12"/>
      <c r="F4020" s="12"/>
      <c r="G4020" s="12"/>
      <c r="H4020" s="12"/>
      <c r="I4020" s="12"/>
      <c r="J4020" s="13"/>
      <c r="K4020" s="13"/>
      <c r="L4020" s="13"/>
      <c r="M4020" s="13"/>
      <c r="N4020" s="13"/>
      <c r="O4020" s="13"/>
      <c r="P4020" s="13"/>
      <c r="Q4020" s="14"/>
      <c r="R4020" s="14"/>
      <c r="S4020" s="14"/>
      <c r="T4020" s="14"/>
      <c r="U4020" s="14"/>
      <c r="V4020" s="14"/>
      <c r="W4020" s="14"/>
      <c r="X4020" s="14"/>
      <c r="Y4020" s="15">
        <f>ROUND(20,2)</f>
        <v>20</v>
      </c>
      <c r="Z4020" s="15"/>
      <c r="AA4020" s="15"/>
      <c r="AB4020" s="15"/>
      <c r="AC4020" s="15"/>
      <c r="AD4020" s="15"/>
      <c r="AE4020" s="15">
        <f>ROUND(0,2)</f>
        <v>0</v>
      </c>
      <c r="AF4020" s="15"/>
      <c r="AG4020" s="15"/>
      <c r="AH4020" s="15"/>
      <c r="AI4020" s="15"/>
      <c r="AJ4020" s="15"/>
      <c r="AK4020" s="16"/>
    </row>
    <row r="4021" spans="1:37" x14ac:dyDescent="0.25">
      <c r="A4021" s="11"/>
      <c r="B4021" s="12"/>
      <c r="C4021" s="12"/>
      <c r="D4021" s="12"/>
      <c r="E4021" s="12"/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  <c r="P4021" s="12"/>
      <c r="Q4021" s="14" t="s">
        <v>51</v>
      </c>
      <c r="R4021" s="14"/>
      <c r="S4021" s="14"/>
      <c r="T4021" s="14"/>
      <c r="U4021" s="14"/>
      <c r="V4021" s="14"/>
      <c r="W4021" s="14"/>
      <c r="X4021" s="14"/>
      <c r="Y4021" s="12"/>
      <c r="Z4021" s="12"/>
      <c r="AA4021" s="12"/>
      <c r="AB4021" s="12"/>
      <c r="AC4021" s="12"/>
      <c r="AD4021" s="12"/>
      <c r="AE4021" s="12"/>
      <c r="AF4021" s="12"/>
      <c r="AG4021" s="12"/>
      <c r="AH4021" s="12"/>
      <c r="AI4021" s="12"/>
      <c r="AJ4021" s="12"/>
      <c r="AK4021" s="24"/>
    </row>
    <row r="4022" spans="1:37" x14ac:dyDescent="0.25">
      <c r="A4022" s="2"/>
      <c r="B4022" s="3"/>
      <c r="C4022" s="3"/>
      <c r="D4022" s="3"/>
      <c r="E4022" s="3"/>
      <c r="F4022" s="3"/>
      <c r="G4022" s="3"/>
      <c r="H4022" s="3"/>
      <c r="I4022" s="4"/>
      <c r="J4022" s="5"/>
      <c r="K4022" s="6"/>
      <c r="L4022" s="6"/>
      <c r="M4022" s="6"/>
      <c r="N4022" s="6"/>
      <c r="O4022" s="6"/>
      <c r="P4022" s="7"/>
      <c r="Q4022" s="2"/>
      <c r="R4022" s="3"/>
      <c r="S4022" s="3"/>
      <c r="T4022" s="3"/>
      <c r="U4022" s="3"/>
      <c r="V4022" s="3"/>
      <c r="W4022" s="3"/>
      <c r="X4022" s="4"/>
      <c r="Y4022" s="8">
        <f>ROUND(20,2)</f>
        <v>20</v>
      </c>
      <c r="Z4022" s="9"/>
      <c r="AA4022" s="9"/>
      <c r="AB4022" s="9"/>
      <c r="AC4022" s="9"/>
      <c r="AD4022" s="10"/>
      <c r="AE4022" s="8">
        <f>ROUND(0,2)</f>
        <v>0</v>
      </c>
      <c r="AF4022" s="9"/>
      <c r="AG4022" s="9"/>
      <c r="AH4022" s="9"/>
      <c r="AI4022" s="9"/>
      <c r="AJ4022" s="9"/>
      <c r="AK4022" s="10"/>
    </row>
    <row r="4023" spans="1:37" x14ac:dyDescent="0.25">
      <c r="A4023" s="11"/>
      <c r="B4023" s="12"/>
      <c r="C4023" s="12"/>
      <c r="D4023" s="12"/>
      <c r="E4023" s="12"/>
      <c r="F4023" s="12"/>
      <c r="G4023" s="12"/>
      <c r="H4023" s="12"/>
      <c r="I4023" s="12"/>
      <c r="J4023" s="13"/>
      <c r="K4023" s="13"/>
      <c r="L4023" s="13"/>
      <c r="M4023" s="13"/>
      <c r="N4023" s="13"/>
      <c r="O4023" s="13"/>
      <c r="P4023" s="13"/>
      <c r="Q4023" s="14"/>
      <c r="R4023" s="14"/>
      <c r="S4023" s="14"/>
      <c r="T4023" s="14"/>
      <c r="U4023" s="14"/>
      <c r="V4023" s="14"/>
      <c r="W4023" s="14"/>
      <c r="X4023" s="14"/>
      <c r="Y4023" s="15">
        <f>ROUND(20,2)</f>
        <v>20</v>
      </c>
      <c r="Z4023" s="15"/>
      <c r="AA4023" s="15"/>
      <c r="AB4023" s="15"/>
      <c r="AC4023" s="15"/>
      <c r="AD4023" s="15"/>
      <c r="AE4023" s="15">
        <f>ROUND(0,2)</f>
        <v>0</v>
      </c>
      <c r="AF4023" s="15"/>
      <c r="AG4023" s="15"/>
      <c r="AH4023" s="15"/>
      <c r="AI4023" s="15"/>
      <c r="AJ4023" s="15"/>
      <c r="AK4023" s="16"/>
    </row>
    <row r="4024" spans="1:37" x14ac:dyDescent="0.25">
      <c r="A4024" s="11"/>
      <c r="B4024" s="12"/>
      <c r="C4024" s="12"/>
      <c r="D4024" s="12"/>
      <c r="E4024" s="12"/>
      <c r="F4024" s="12"/>
      <c r="G4024" s="12"/>
      <c r="H4024" s="12"/>
      <c r="I4024" s="12"/>
      <c r="J4024" s="12"/>
      <c r="K4024" s="12"/>
      <c r="L4024" s="12"/>
      <c r="M4024" s="12"/>
      <c r="N4024" s="12"/>
      <c r="O4024" s="12"/>
      <c r="P4024" s="12"/>
      <c r="Q4024" s="14" t="s">
        <v>52</v>
      </c>
      <c r="R4024" s="14"/>
      <c r="S4024" s="14"/>
      <c r="T4024" s="14"/>
      <c r="U4024" s="14"/>
      <c r="V4024" s="14"/>
      <c r="W4024" s="14"/>
      <c r="X4024" s="14"/>
      <c r="Y4024" s="12"/>
      <c r="Z4024" s="12"/>
      <c r="AA4024" s="12"/>
      <c r="AB4024" s="12"/>
      <c r="AC4024" s="12"/>
      <c r="AD4024" s="12"/>
      <c r="AE4024" s="12"/>
      <c r="AF4024" s="12"/>
      <c r="AG4024" s="12"/>
      <c r="AH4024" s="12"/>
      <c r="AI4024" s="12"/>
      <c r="AJ4024" s="12"/>
      <c r="AK4024" s="24"/>
    </row>
    <row r="4025" spans="1:37" x14ac:dyDescent="0.25">
      <c r="A4025" s="2"/>
      <c r="B4025" s="3"/>
      <c r="C4025" s="3"/>
      <c r="D4025" s="3"/>
      <c r="E4025" s="3"/>
      <c r="F4025" s="3"/>
      <c r="G4025" s="3"/>
      <c r="H4025" s="3"/>
      <c r="I4025" s="4"/>
      <c r="J4025" s="5"/>
      <c r="K4025" s="6"/>
      <c r="L4025" s="6"/>
      <c r="M4025" s="6"/>
      <c r="N4025" s="6"/>
      <c r="O4025" s="6"/>
      <c r="P4025" s="7"/>
      <c r="Q4025" s="2"/>
      <c r="R4025" s="3"/>
      <c r="S4025" s="3"/>
      <c r="T4025" s="3"/>
      <c r="U4025" s="3"/>
      <c r="V4025" s="3"/>
      <c r="W4025" s="3"/>
      <c r="X4025" s="4"/>
      <c r="Y4025" s="8">
        <f>ROUND(20,2)</f>
        <v>20</v>
      </c>
      <c r="Z4025" s="9"/>
      <c r="AA4025" s="9"/>
      <c r="AB4025" s="9"/>
      <c r="AC4025" s="9"/>
      <c r="AD4025" s="10"/>
      <c r="AE4025" s="8">
        <f>ROUND(0,2)</f>
        <v>0</v>
      </c>
      <c r="AF4025" s="9"/>
      <c r="AG4025" s="9"/>
      <c r="AH4025" s="9"/>
      <c r="AI4025" s="9"/>
      <c r="AJ4025" s="9"/>
      <c r="AK4025" s="10"/>
    </row>
    <row r="4026" spans="1:37" x14ac:dyDescent="0.25">
      <c r="A4026" s="11"/>
      <c r="B4026" s="12"/>
      <c r="C4026" s="12"/>
      <c r="D4026" s="12"/>
      <c r="E4026" s="12"/>
      <c r="F4026" s="12"/>
      <c r="G4026" s="12"/>
      <c r="H4026" s="12"/>
      <c r="I4026" s="12"/>
      <c r="J4026" s="13"/>
      <c r="K4026" s="13"/>
      <c r="L4026" s="13"/>
      <c r="M4026" s="13"/>
      <c r="N4026" s="13"/>
      <c r="O4026" s="13"/>
      <c r="P4026" s="13"/>
      <c r="Q4026" s="14"/>
      <c r="R4026" s="14"/>
      <c r="S4026" s="14"/>
      <c r="T4026" s="14"/>
      <c r="U4026" s="14"/>
      <c r="V4026" s="14"/>
      <c r="W4026" s="14"/>
      <c r="X4026" s="14"/>
      <c r="Y4026" s="15">
        <f>ROUND(20,2)</f>
        <v>20</v>
      </c>
      <c r="Z4026" s="15"/>
      <c r="AA4026" s="15"/>
      <c r="AB4026" s="15"/>
      <c r="AC4026" s="15"/>
      <c r="AD4026" s="15"/>
      <c r="AE4026" s="15">
        <f>ROUND(0,2)</f>
        <v>0</v>
      </c>
      <c r="AF4026" s="15"/>
      <c r="AG4026" s="15"/>
      <c r="AH4026" s="15"/>
      <c r="AI4026" s="15"/>
      <c r="AJ4026" s="15"/>
      <c r="AK4026" s="16"/>
    </row>
    <row r="4027" spans="1:37" x14ac:dyDescent="0.25">
      <c r="A4027" s="11"/>
      <c r="B4027" s="12"/>
      <c r="C4027" s="12"/>
      <c r="D4027" s="12"/>
      <c r="E4027" s="12"/>
      <c r="F4027" s="12"/>
      <c r="G4027" s="12"/>
      <c r="H4027" s="12"/>
      <c r="I4027" s="12"/>
      <c r="J4027" s="12"/>
      <c r="K4027" s="12"/>
      <c r="L4027" s="12"/>
      <c r="M4027" s="12"/>
      <c r="N4027" s="12"/>
      <c r="O4027" s="12"/>
      <c r="P4027" s="12"/>
      <c r="Q4027" s="14" t="s">
        <v>53</v>
      </c>
      <c r="R4027" s="14"/>
      <c r="S4027" s="14"/>
      <c r="T4027" s="14"/>
      <c r="U4027" s="14"/>
      <c r="V4027" s="14"/>
      <c r="W4027" s="14"/>
      <c r="X4027" s="14"/>
      <c r="Y4027" s="12"/>
      <c r="Z4027" s="12"/>
      <c r="AA4027" s="12"/>
      <c r="AB4027" s="12"/>
      <c r="AC4027" s="12"/>
      <c r="AD4027" s="12"/>
      <c r="AE4027" s="12"/>
      <c r="AF4027" s="12"/>
      <c r="AG4027" s="12"/>
      <c r="AH4027" s="12"/>
      <c r="AI4027" s="12"/>
      <c r="AJ4027" s="12"/>
      <c r="AK4027" s="24"/>
    </row>
    <row r="4028" spans="1:37" x14ac:dyDescent="0.25">
      <c r="A4028" s="2"/>
      <c r="B4028" s="3"/>
      <c r="C4028" s="3"/>
      <c r="D4028" s="3"/>
      <c r="E4028" s="3"/>
      <c r="F4028" s="3"/>
      <c r="G4028" s="3"/>
      <c r="H4028" s="3"/>
      <c r="I4028" s="4"/>
      <c r="J4028" s="5"/>
      <c r="K4028" s="6"/>
      <c r="L4028" s="6"/>
      <c r="M4028" s="6"/>
      <c r="N4028" s="6"/>
      <c r="O4028" s="6"/>
      <c r="P4028" s="7"/>
      <c r="Q4028" s="2"/>
      <c r="R4028" s="3"/>
      <c r="S4028" s="3"/>
      <c r="T4028" s="3"/>
      <c r="U4028" s="3"/>
      <c r="V4028" s="3"/>
      <c r="W4028" s="3"/>
      <c r="X4028" s="4"/>
      <c r="Y4028" s="8">
        <f>ROUND(20,2)</f>
        <v>20</v>
      </c>
      <c r="Z4028" s="9"/>
      <c r="AA4028" s="9"/>
      <c r="AB4028" s="9"/>
      <c r="AC4028" s="9"/>
      <c r="AD4028" s="10"/>
      <c r="AE4028" s="8">
        <f>ROUND(0,2)</f>
        <v>0</v>
      </c>
      <c r="AF4028" s="9"/>
      <c r="AG4028" s="9"/>
      <c r="AH4028" s="9"/>
      <c r="AI4028" s="9"/>
      <c r="AJ4028" s="9"/>
      <c r="AK4028" s="10"/>
    </row>
    <row r="4029" spans="1:37" x14ac:dyDescent="0.25">
      <c r="A4029" s="11"/>
      <c r="B4029" s="12"/>
      <c r="C4029" s="12"/>
      <c r="D4029" s="12"/>
      <c r="E4029" s="12"/>
      <c r="F4029" s="12"/>
      <c r="G4029" s="12"/>
      <c r="H4029" s="12"/>
      <c r="I4029" s="12"/>
      <c r="J4029" s="13"/>
      <c r="K4029" s="13"/>
      <c r="L4029" s="13"/>
      <c r="M4029" s="13"/>
      <c r="N4029" s="13"/>
      <c r="O4029" s="13"/>
      <c r="P4029" s="13"/>
      <c r="Q4029" s="14"/>
      <c r="R4029" s="14"/>
      <c r="S4029" s="14"/>
      <c r="T4029" s="14"/>
      <c r="U4029" s="14"/>
      <c r="V4029" s="14"/>
      <c r="W4029" s="14"/>
      <c r="X4029" s="14"/>
      <c r="Y4029" s="15">
        <f>ROUND(20,2)</f>
        <v>20</v>
      </c>
      <c r="Z4029" s="15"/>
      <c r="AA4029" s="15"/>
      <c r="AB4029" s="15"/>
      <c r="AC4029" s="15"/>
      <c r="AD4029" s="15"/>
      <c r="AE4029" s="15">
        <f>ROUND(0,2)</f>
        <v>0</v>
      </c>
      <c r="AF4029" s="15"/>
      <c r="AG4029" s="15"/>
      <c r="AH4029" s="15"/>
      <c r="AI4029" s="15"/>
      <c r="AJ4029" s="15"/>
      <c r="AK4029" s="16"/>
    </row>
    <row r="4030" spans="1:37" x14ac:dyDescent="0.25">
      <c r="A4030" s="11"/>
      <c r="B4030" s="12"/>
      <c r="C4030" s="12"/>
      <c r="D4030" s="12"/>
      <c r="E4030" s="12"/>
      <c r="F4030" s="12"/>
      <c r="G4030" s="12"/>
      <c r="H4030" s="12"/>
      <c r="I4030" s="12"/>
      <c r="J4030" s="12"/>
      <c r="K4030" s="12"/>
      <c r="L4030" s="12"/>
      <c r="M4030" s="12"/>
      <c r="N4030" s="12"/>
      <c r="O4030" s="12"/>
      <c r="P4030" s="12"/>
      <c r="Q4030" s="14" t="s">
        <v>61</v>
      </c>
      <c r="R4030" s="14"/>
      <c r="S4030" s="14"/>
      <c r="T4030" s="14"/>
      <c r="U4030" s="14"/>
      <c r="V4030" s="14"/>
      <c r="W4030" s="14"/>
      <c r="X4030" s="14"/>
      <c r="Y4030" s="12"/>
      <c r="Z4030" s="12"/>
      <c r="AA4030" s="12"/>
      <c r="AB4030" s="12"/>
      <c r="AC4030" s="12"/>
      <c r="AD4030" s="12"/>
      <c r="AE4030" s="12"/>
      <c r="AF4030" s="12"/>
      <c r="AG4030" s="12"/>
      <c r="AH4030" s="12"/>
      <c r="AI4030" s="12"/>
      <c r="AJ4030" s="12"/>
      <c r="AK4030" s="24"/>
    </row>
    <row r="4031" spans="1:37" x14ac:dyDescent="0.25">
      <c r="A4031" s="2"/>
      <c r="B4031" s="3"/>
      <c r="C4031" s="3"/>
      <c r="D4031" s="3"/>
      <c r="E4031" s="3"/>
      <c r="F4031" s="3"/>
      <c r="G4031" s="3"/>
      <c r="H4031" s="3"/>
      <c r="I4031" s="4"/>
      <c r="J4031" s="5"/>
      <c r="K4031" s="6"/>
      <c r="L4031" s="6"/>
      <c r="M4031" s="6"/>
      <c r="N4031" s="6"/>
      <c r="O4031" s="6"/>
      <c r="P4031" s="7"/>
      <c r="Q4031" s="2"/>
      <c r="R4031" s="3"/>
      <c r="S4031" s="3"/>
      <c r="T4031" s="3"/>
      <c r="U4031" s="3"/>
      <c r="V4031" s="3"/>
      <c r="W4031" s="3"/>
      <c r="X4031" s="4"/>
      <c r="Y4031" s="8">
        <f>ROUND(20,2)</f>
        <v>20</v>
      </c>
      <c r="Z4031" s="9"/>
      <c r="AA4031" s="9"/>
      <c r="AB4031" s="9"/>
      <c r="AC4031" s="9"/>
      <c r="AD4031" s="10"/>
      <c r="AE4031" s="8">
        <f>ROUND(0,2)</f>
        <v>0</v>
      </c>
      <c r="AF4031" s="9"/>
      <c r="AG4031" s="9"/>
      <c r="AH4031" s="9"/>
      <c r="AI4031" s="9"/>
      <c r="AJ4031" s="9"/>
      <c r="AK4031" s="10"/>
    </row>
    <row r="4032" spans="1:37" x14ac:dyDescent="0.25">
      <c r="A4032" s="11"/>
      <c r="B4032" s="12"/>
      <c r="C4032" s="12"/>
      <c r="D4032" s="12"/>
      <c r="E4032" s="12"/>
      <c r="F4032" s="12"/>
      <c r="G4032" s="12"/>
      <c r="H4032" s="12"/>
      <c r="I4032" s="12"/>
      <c r="J4032" s="13"/>
      <c r="K4032" s="13"/>
      <c r="L4032" s="13"/>
      <c r="M4032" s="13"/>
      <c r="N4032" s="13"/>
      <c r="O4032" s="13"/>
      <c r="P4032" s="13"/>
      <c r="Q4032" s="14"/>
      <c r="R4032" s="14"/>
      <c r="S4032" s="14"/>
      <c r="T4032" s="14"/>
      <c r="U4032" s="14"/>
      <c r="V4032" s="14"/>
      <c r="W4032" s="14"/>
      <c r="X4032" s="14"/>
      <c r="Y4032" s="15">
        <f>ROUND(20,2)</f>
        <v>20</v>
      </c>
      <c r="Z4032" s="15"/>
      <c r="AA4032" s="15"/>
      <c r="AB4032" s="15"/>
      <c r="AC4032" s="15"/>
      <c r="AD4032" s="15"/>
      <c r="AE4032" s="15">
        <f>ROUND(0,2)</f>
        <v>0</v>
      </c>
      <c r="AF4032" s="15"/>
      <c r="AG4032" s="15"/>
      <c r="AH4032" s="15"/>
      <c r="AI4032" s="15"/>
      <c r="AJ4032" s="15"/>
      <c r="AK4032" s="16"/>
    </row>
    <row r="4033" spans="1:37" x14ac:dyDescent="0.25">
      <c r="A4033" s="11"/>
      <c r="B4033" s="12"/>
      <c r="C4033" s="12"/>
      <c r="D4033" s="12"/>
      <c r="E4033" s="12"/>
      <c r="F4033" s="12"/>
      <c r="G4033" s="12"/>
      <c r="H4033" s="12"/>
      <c r="I4033" s="12"/>
      <c r="J4033" s="12"/>
      <c r="K4033" s="12"/>
      <c r="L4033" s="12"/>
      <c r="M4033" s="12"/>
      <c r="N4033" s="12"/>
      <c r="O4033" s="12"/>
      <c r="P4033" s="12"/>
      <c r="Q4033" s="14" t="s">
        <v>62</v>
      </c>
      <c r="R4033" s="14"/>
      <c r="S4033" s="14"/>
      <c r="T4033" s="14"/>
      <c r="U4033" s="14"/>
      <c r="V4033" s="14"/>
      <c r="W4033" s="14"/>
      <c r="X4033" s="14"/>
      <c r="Y4033" s="12"/>
      <c r="Z4033" s="12"/>
      <c r="AA4033" s="12"/>
      <c r="AB4033" s="12"/>
      <c r="AC4033" s="12"/>
      <c r="AD4033" s="12"/>
      <c r="AE4033" s="12"/>
      <c r="AF4033" s="12"/>
      <c r="AG4033" s="12"/>
      <c r="AH4033" s="12"/>
      <c r="AI4033" s="12"/>
      <c r="AJ4033" s="12"/>
      <c r="AK4033" s="24"/>
    </row>
    <row r="4034" spans="1:37" x14ac:dyDescent="0.25">
      <c r="A4034" s="2"/>
      <c r="B4034" s="3"/>
      <c r="C4034" s="3"/>
      <c r="D4034" s="3"/>
      <c r="E4034" s="3"/>
      <c r="F4034" s="3"/>
      <c r="G4034" s="3"/>
      <c r="H4034" s="3"/>
      <c r="I4034" s="4"/>
      <c r="J4034" s="5"/>
      <c r="K4034" s="6"/>
      <c r="L4034" s="6"/>
      <c r="M4034" s="6"/>
      <c r="N4034" s="6"/>
      <c r="O4034" s="6"/>
      <c r="P4034" s="7"/>
      <c r="Q4034" s="2"/>
      <c r="R4034" s="3"/>
      <c r="S4034" s="3"/>
      <c r="T4034" s="3"/>
      <c r="U4034" s="3"/>
      <c r="V4034" s="3"/>
      <c r="W4034" s="3"/>
      <c r="X4034" s="4"/>
      <c r="Y4034" s="8">
        <f>ROUND(20,2)</f>
        <v>20</v>
      </c>
      <c r="Z4034" s="9"/>
      <c r="AA4034" s="9"/>
      <c r="AB4034" s="9"/>
      <c r="AC4034" s="9"/>
      <c r="AD4034" s="10"/>
      <c r="AE4034" s="8">
        <f>ROUND(0,2)</f>
        <v>0</v>
      </c>
      <c r="AF4034" s="9"/>
      <c r="AG4034" s="9"/>
      <c r="AH4034" s="9"/>
      <c r="AI4034" s="9"/>
      <c r="AJ4034" s="9"/>
      <c r="AK4034" s="10"/>
    </row>
    <row r="4035" spans="1:37" x14ac:dyDescent="0.25">
      <c r="A4035" s="11"/>
      <c r="B4035" s="12"/>
      <c r="C4035" s="12"/>
      <c r="D4035" s="12"/>
      <c r="E4035" s="12"/>
      <c r="F4035" s="12"/>
      <c r="G4035" s="12"/>
      <c r="H4035" s="12"/>
      <c r="I4035" s="12"/>
      <c r="J4035" s="13"/>
      <c r="K4035" s="13"/>
      <c r="L4035" s="13"/>
      <c r="M4035" s="13"/>
      <c r="N4035" s="13"/>
      <c r="O4035" s="13"/>
      <c r="P4035" s="13"/>
      <c r="Q4035" s="14"/>
      <c r="R4035" s="14"/>
      <c r="S4035" s="14"/>
      <c r="T4035" s="14"/>
      <c r="U4035" s="14"/>
      <c r="V4035" s="14"/>
      <c r="W4035" s="14"/>
      <c r="X4035" s="14"/>
      <c r="Y4035" s="15">
        <f>ROUND(20,2)</f>
        <v>20</v>
      </c>
      <c r="Z4035" s="15"/>
      <c r="AA4035" s="15"/>
      <c r="AB4035" s="15"/>
      <c r="AC4035" s="15"/>
      <c r="AD4035" s="15"/>
      <c r="AE4035" s="15">
        <f>ROUND(0,2)</f>
        <v>0</v>
      </c>
      <c r="AF4035" s="15"/>
      <c r="AG4035" s="15"/>
      <c r="AH4035" s="15"/>
      <c r="AI4035" s="15"/>
      <c r="AJ4035" s="15"/>
      <c r="AK4035" s="16"/>
    </row>
    <row r="4036" spans="1:37" x14ac:dyDescent="0.25">
      <c r="A4036" s="11"/>
      <c r="B4036" s="12"/>
      <c r="C4036" s="12"/>
      <c r="D4036" s="12"/>
      <c r="E4036" s="12"/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  <c r="P4036" s="12"/>
      <c r="Q4036" s="14" t="s">
        <v>65</v>
      </c>
      <c r="R4036" s="14"/>
      <c r="S4036" s="14"/>
      <c r="T4036" s="14"/>
      <c r="U4036" s="14"/>
      <c r="V4036" s="14"/>
      <c r="W4036" s="14"/>
      <c r="X4036" s="14"/>
      <c r="Y4036" s="12"/>
      <c r="Z4036" s="12"/>
      <c r="AA4036" s="12"/>
      <c r="AB4036" s="12"/>
      <c r="AC4036" s="12"/>
      <c r="AD4036" s="12"/>
      <c r="AE4036" s="12"/>
      <c r="AF4036" s="12"/>
      <c r="AG4036" s="12"/>
      <c r="AH4036" s="12"/>
      <c r="AI4036" s="12"/>
      <c r="AJ4036" s="12"/>
      <c r="AK4036" s="24"/>
    </row>
    <row r="4037" spans="1:37" x14ac:dyDescent="0.25">
      <c r="A4037" s="2"/>
      <c r="B4037" s="3"/>
      <c r="C4037" s="3"/>
      <c r="D4037" s="3"/>
      <c r="E4037" s="3"/>
      <c r="F4037" s="3"/>
      <c r="G4037" s="3"/>
      <c r="H4037" s="3"/>
      <c r="I4037" s="4"/>
      <c r="J4037" s="5"/>
      <c r="K4037" s="6"/>
      <c r="L4037" s="6"/>
      <c r="M4037" s="6"/>
      <c r="N4037" s="6"/>
      <c r="O4037" s="6"/>
      <c r="P4037" s="7"/>
      <c r="Q4037" s="2"/>
      <c r="R4037" s="3"/>
      <c r="S4037" s="3"/>
      <c r="T4037" s="3"/>
      <c r="U4037" s="3"/>
      <c r="V4037" s="3"/>
      <c r="W4037" s="3"/>
      <c r="X4037" s="4"/>
      <c r="Y4037" s="8">
        <f>ROUND(20,2)</f>
        <v>20</v>
      </c>
      <c r="Z4037" s="9"/>
      <c r="AA4037" s="9"/>
      <c r="AB4037" s="9"/>
      <c r="AC4037" s="9"/>
      <c r="AD4037" s="10"/>
      <c r="AE4037" s="8">
        <f>ROUND(0,2)</f>
        <v>0</v>
      </c>
      <c r="AF4037" s="9"/>
      <c r="AG4037" s="9"/>
      <c r="AH4037" s="9"/>
      <c r="AI4037" s="9"/>
      <c r="AJ4037" s="9"/>
      <c r="AK4037" s="10"/>
    </row>
    <row r="4038" spans="1:37" x14ac:dyDescent="0.25">
      <c r="A4038" s="11"/>
      <c r="B4038" s="12"/>
      <c r="C4038" s="12"/>
      <c r="D4038" s="12"/>
      <c r="E4038" s="12"/>
      <c r="F4038" s="12"/>
      <c r="G4038" s="12"/>
      <c r="H4038" s="12"/>
      <c r="I4038" s="12"/>
      <c r="J4038" s="13"/>
      <c r="K4038" s="13"/>
      <c r="L4038" s="13"/>
      <c r="M4038" s="13"/>
      <c r="N4038" s="13"/>
      <c r="O4038" s="13"/>
      <c r="P4038" s="13"/>
      <c r="Q4038" s="14"/>
      <c r="R4038" s="14"/>
      <c r="S4038" s="14"/>
      <c r="T4038" s="14"/>
      <c r="U4038" s="14"/>
      <c r="V4038" s="14"/>
      <c r="W4038" s="14"/>
      <c r="X4038" s="14"/>
      <c r="Y4038" s="15">
        <f>ROUND(20,2)</f>
        <v>20</v>
      </c>
      <c r="Z4038" s="15"/>
      <c r="AA4038" s="15"/>
      <c r="AB4038" s="15"/>
      <c r="AC4038" s="15"/>
      <c r="AD4038" s="15"/>
      <c r="AE4038" s="15">
        <f>ROUND(0,2)</f>
        <v>0</v>
      </c>
      <c r="AF4038" s="15"/>
      <c r="AG4038" s="15"/>
      <c r="AH4038" s="15"/>
      <c r="AI4038" s="15"/>
      <c r="AJ4038" s="15"/>
      <c r="AK4038" s="16"/>
    </row>
    <row r="4039" spans="1:37" x14ac:dyDescent="0.25">
      <c r="A4039" s="11"/>
      <c r="B4039" s="12"/>
      <c r="C4039" s="12"/>
      <c r="D4039" s="12"/>
      <c r="E4039" s="12"/>
      <c r="F4039" s="12"/>
      <c r="G4039" s="12"/>
      <c r="H4039" s="12"/>
      <c r="I4039" s="12"/>
      <c r="J4039" s="12"/>
      <c r="K4039" s="12"/>
      <c r="L4039" s="12"/>
      <c r="M4039" s="12"/>
      <c r="N4039" s="12"/>
      <c r="O4039" s="12"/>
      <c r="P4039" s="12"/>
      <c r="Q4039" s="14" t="s">
        <v>66</v>
      </c>
      <c r="R4039" s="14"/>
      <c r="S4039" s="14"/>
      <c r="T4039" s="14"/>
      <c r="U4039" s="14"/>
      <c r="V4039" s="14"/>
      <c r="W4039" s="14"/>
      <c r="X4039" s="14"/>
      <c r="Y4039" s="12"/>
      <c r="Z4039" s="12"/>
      <c r="AA4039" s="12"/>
      <c r="AB4039" s="12"/>
      <c r="AC4039" s="12"/>
      <c r="AD4039" s="12"/>
      <c r="AE4039" s="12"/>
      <c r="AF4039" s="12"/>
      <c r="AG4039" s="12"/>
      <c r="AH4039" s="12"/>
      <c r="AI4039" s="12"/>
      <c r="AJ4039" s="12"/>
      <c r="AK4039" s="24"/>
    </row>
    <row r="4040" spans="1:37" x14ac:dyDescent="0.25">
      <c r="A4040" s="2"/>
      <c r="B4040" s="3"/>
      <c r="C4040" s="3"/>
      <c r="D4040" s="3"/>
      <c r="E4040" s="3"/>
      <c r="F4040" s="3"/>
      <c r="G4040" s="3"/>
      <c r="H4040" s="3"/>
      <c r="I4040" s="4"/>
      <c r="J4040" s="5"/>
      <c r="K4040" s="6"/>
      <c r="L4040" s="6"/>
      <c r="M4040" s="6"/>
      <c r="N4040" s="6"/>
      <c r="O4040" s="6"/>
      <c r="P4040" s="7"/>
      <c r="Q4040" s="2"/>
      <c r="R4040" s="3"/>
      <c r="S4040" s="3"/>
      <c r="T4040" s="3"/>
      <c r="U4040" s="3"/>
      <c r="V4040" s="3"/>
      <c r="W4040" s="3"/>
      <c r="X4040" s="4"/>
      <c r="Y4040" s="8">
        <f>ROUND(20,2)</f>
        <v>20</v>
      </c>
      <c r="Z4040" s="9"/>
      <c r="AA4040" s="9"/>
      <c r="AB4040" s="9"/>
      <c r="AC4040" s="9"/>
      <c r="AD4040" s="10"/>
      <c r="AE4040" s="8">
        <f>ROUND(0,2)</f>
        <v>0</v>
      </c>
      <c r="AF4040" s="9"/>
      <c r="AG4040" s="9"/>
      <c r="AH4040" s="9"/>
      <c r="AI4040" s="9"/>
      <c r="AJ4040" s="9"/>
      <c r="AK4040" s="10"/>
    </row>
    <row r="4041" spans="1:37" x14ac:dyDescent="0.25">
      <c r="A4041" s="11"/>
      <c r="B4041" s="12"/>
      <c r="C4041" s="12"/>
      <c r="D4041" s="12"/>
      <c r="E4041" s="12"/>
      <c r="F4041" s="12"/>
      <c r="G4041" s="12"/>
      <c r="H4041" s="12"/>
      <c r="I4041" s="12"/>
      <c r="J4041" s="13"/>
      <c r="K4041" s="13"/>
      <c r="L4041" s="13"/>
      <c r="M4041" s="13"/>
      <c r="N4041" s="13"/>
      <c r="O4041" s="13"/>
      <c r="P4041" s="13"/>
      <c r="Q4041" s="14"/>
      <c r="R4041" s="14"/>
      <c r="S4041" s="14"/>
      <c r="T4041" s="14"/>
      <c r="U4041" s="14"/>
      <c r="V4041" s="14"/>
      <c r="W4041" s="14"/>
      <c r="X4041" s="14"/>
      <c r="Y4041" s="15">
        <f>ROUND(20,2)</f>
        <v>20</v>
      </c>
      <c r="Z4041" s="15"/>
      <c r="AA4041" s="15"/>
      <c r="AB4041" s="15"/>
      <c r="AC4041" s="15"/>
      <c r="AD4041" s="15"/>
      <c r="AE4041" s="15">
        <f>ROUND(0,2)</f>
        <v>0</v>
      </c>
      <c r="AF4041" s="15"/>
      <c r="AG4041" s="15"/>
      <c r="AH4041" s="15"/>
      <c r="AI4041" s="15"/>
      <c r="AJ4041" s="15"/>
      <c r="AK4041" s="16"/>
    </row>
    <row r="4042" spans="1:37" x14ac:dyDescent="0.25">
      <c r="A4042" s="11"/>
      <c r="B4042" s="12"/>
      <c r="C4042" s="12"/>
      <c r="D4042" s="12"/>
      <c r="E4042" s="12"/>
      <c r="F4042" s="12"/>
      <c r="G4042" s="12"/>
      <c r="H4042" s="12"/>
      <c r="I4042" s="12"/>
      <c r="J4042" s="12"/>
      <c r="K4042" s="12"/>
      <c r="L4042" s="12"/>
      <c r="M4042" s="12"/>
      <c r="N4042" s="12"/>
      <c r="O4042" s="12"/>
      <c r="P4042" s="12"/>
      <c r="Q4042" s="14" t="s">
        <v>67</v>
      </c>
      <c r="R4042" s="14"/>
      <c r="S4042" s="14"/>
      <c r="T4042" s="14"/>
      <c r="U4042" s="14"/>
      <c r="V4042" s="14"/>
      <c r="W4042" s="14"/>
      <c r="X4042" s="14"/>
      <c r="Y4042" s="12"/>
      <c r="Z4042" s="12"/>
      <c r="AA4042" s="12"/>
      <c r="AB4042" s="12"/>
      <c r="AC4042" s="12"/>
      <c r="AD4042" s="12"/>
      <c r="AE4042" s="12"/>
      <c r="AF4042" s="12"/>
      <c r="AG4042" s="12"/>
      <c r="AH4042" s="12"/>
      <c r="AI4042" s="12"/>
      <c r="AJ4042" s="12"/>
      <c r="AK4042" s="24"/>
    </row>
    <row r="4043" spans="1:37" x14ac:dyDescent="0.25">
      <c r="A4043" s="2"/>
      <c r="B4043" s="3"/>
      <c r="C4043" s="3"/>
      <c r="D4043" s="3"/>
      <c r="E4043" s="3"/>
      <c r="F4043" s="3"/>
      <c r="G4043" s="3"/>
      <c r="H4043" s="3"/>
      <c r="I4043" s="4"/>
      <c r="J4043" s="5"/>
      <c r="K4043" s="6"/>
      <c r="L4043" s="6"/>
      <c r="M4043" s="6"/>
      <c r="N4043" s="6"/>
      <c r="O4043" s="6"/>
      <c r="P4043" s="7"/>
      <c r="Q4043" s="2"/>
      <c r="R4043" s="3"/>
      <c r="S4043" s="3"/>
      <c r="T4043" s="3"/>
      <c r="U4043" s="3"/>
      <c r="V4043" s="3"/>
      <c r="W4043" s="3"/>
      <c r="X4043" s="4"/>
      <c r="Y4043" s="8">
        <f>ROUND(20,2)</f>
        <v>20</v>
      </c>
      <c r="Z4043" s="9"/>
      <c r="AA4043" s="9"/>
      <c r="AB4043" s="9"/>
      <c r="AC4043" s="9"/>
      <c r="AD4043" s="10"/>
      <c r="AE4043" s="8">
        <f>ROUND(0,2)</f>
        <v>0</v>
      </c>
      <c r="AF4043" s="9"/>
      <c r="AG4043" s="9"/>
      <c r="AH4043" s="9"/>
      <c r="AI4043" s="9"/>
      <c r="AJ4043" s="9"/>
      <c r="AK4043" s="10"/>
    </row>
    <row r="4044" spans="1:37" x14ac:dyDescent="0.25">
      <c r="A4044" s="11"/>
      <c r="B4044" s="12"/>
      <c r="C4044" s="12"/>
      <c r="D4044" s="12"/>
      <c r="E4044" s="12"/>
      <c r="F4044" s="12"/>
      <c r="G4044" s="12"/>
      <c r="H4044" s="12"/>
      <c r="I4044" s="12"/>
      <c r="J4044" s="13"/>
      <c r="K4044" s="13"/>
      <c r="L4044" s="13"/>
      <c r="M4044" s="13"/>
      <c r="N4044" s="13"/>
      <c r="O4044" s="13"/>
      <c r="P4044" s="13"/>
      <c r="Q4044" s="14"/>
      <c r="R4044" s="14"/>
      <c r="S4044" s="14"/>
      <c r="T4044" s="14"/>
      <c r="U4044" s="14"/>
      <c r="V4044" s="14"/>
      <c r="W4044" s="14"/>
      <c r="X4044" s="14"/>
      <c r="Y4044" s="15">
        <f>ROUND(20,2)</f>
        <v>20</v>
      </c>
      <c r="Z4044" s="15"/>
      <c r="AA4044" s="15"/>
      <c r="AB4044" s="15"/>
      <c r="AC4044" s="15"/>
      <c r="AD4044" s="15"/>
      <c r="AE4044" s="15">
        <f>ROUND(0,2)</f>
        <v>0</v>
      </c>
      <c r="AF4044" s="15"/>
      <c r="AG4044" s="15"/>
      <c r="AH4044" s="15"/>
      <c r="AI4044" s="15"/>
      <c r="AJ4044" s="15"/>
      <c r="AK4044" s="16"/>
    </row>
    <row r="4045" spans="1:37" x14ac:dyDescent="0.25">
      <c r="A4045" s="11"/>
      <c r="B4045" s="12"/>
      <c r="C4045" s="12"/>
      <c r="D4045" s="12"/>
      <c r="E4045" s="12"/>
      <c r="F4045" s="12"/>
      <c r="G4045" s="12"/>
      <c r="H4045" s="12"/>
      <c r="I4045" s="12"/>
      <c r="J4045" s="12"/>
      <c r="K4045" s="12"/>
      <c r="L4045" s="12"/>
      <c r="M4045" s="12"/>
      <c r="N4045" s="12"/>
      <c r="O4045" s="12"/>
      <c r="P4045" s="12"/>
      <c r="Q4045" s="14" t="s">
        <v>69</v>
      </c>
      <c r="R4045" s="14"/>
      <c r="S4045" s="14"/>
      <c r="T4045" s="14"/>
      <c r="U4045" s="14"/>
      <c r="V4045" s="14"/>
      <c r="W4045" s="14"/>
      <c r="X4045" s="14"/>
      <c r="Y4045" s="12"/>
      <c r="Z4045" s="12"/>
      <c r="AA4045" s="12"/>
      <c r="AB4045" s="12"/>
      <c r="AC4045" s="12"/>
      <c r="AD4045" s="12"/>
      <c r="AE4045" s="12"/>
      <c r="AF4045" s="12"/>
      <c r="AG4045" s="12"/>
      <c r="AH4045" s="12"/>
      <c r="AI4045" s="12"/>
      <c r="AJ4045" s="12"/>
      <c r="AK4045" s="24"/>
    </row>
    <row r="4046" spans="1:37" x14ac:dyDescent="0.25">
      <c r="A4046" s="2"/>
      <c r="B4046" s="3"/>
      <c r="C4046" s="3"/>
      <c r="D4046" s="3"/>
      <c r="E4046" s="3"/>
      <c r="F4046" s="3"/>
      <c r="G4046" s="3"/>
      <c r="H4046" s="3"/>
      <c r="I4046" s="4"/>
      <c r="J4046" s="5"/>
      <c r="K4046" s="6"/>
      <c r="L4046" s="6"/>
      <c r="M4046" s="6"/>
      <c r="N4046" s="6"/>
      <c r="O4046" s="6"/>
      <c r="P4046" s="7"/>
      <c r="Q4046" s="2"/>
      <c r="R4046" s="3"/>
      <c r="S4046" s="3"/>
      <c r="T4046" s="3"/>
      <c r="U4046" s="3"/>
      <c r="V4046" s="3"/>
      <c r="W4046" s="3"/>
      <c r="X4046" s="4"/>
      <c r="Y4046" s="8">
        <f>ROUND(20,2)</f>
        <v>20</v>
      </c>
      <c r="Z4046" s="9"/>
      <c r="AA4046" s="9"/>
      <c r="AB4046" s="9"/>
      <c r="AC4046" s="9"/>
      <c r="AD4046" s="10"/>
      <c r="AE4046" s="8">
        <f>ROUND(0,2)</f>
        <v>0</v>
      </c>
      <c r="AF4046" s="9"/>
      <c r="AG4046" s="9"/>
      <c r="AH4046" s="9"/>
      <c r="AI4046" s="9"/>
      <c r="AJ4046" s="9"/>
      <c r="AK4046" s="10"/>
    </row>
    <row r="4047" spans="1:37" x14ac:dyDescent="0.25">
      <c r="A4047" s="11"/>
      <c r="B4047" s="12"/>
      <c r="C4047" s="12"/>
      <c r="D4047" s="12"/>
      <c r="E4047" s="12"/>
      <c r="F4047" s="12"/>
      <c r="G4047" s="12"/>
      <c r="H4047" s="12"/>
      <c r="I4047" s="12"/>
      <c r="J4047" s="13"/>
      <c r="K4047" s="13"/>
      <c r="L4047" s="13"/>
      <c r="M4047" s="13"/>
      <c r="N4047" s="13"/>
      <c r="O4047" s="13"/>
      <c r="P4047" s="13"/>
      <c r="Q4047" s="14"/>
      <c r="R4047" s="14"/>
      <c r="S4047" s="14"/>
      <c r="T4047" s="14"/>
      <c r="U4047" s="14"/>
      <c r="V4047" s="14"/>
      <c r="W4047" s="14"/>
      <c r="X4047" s="14"/>
      <c r="Y4047" s="15">
        <f>ROUND(20,2)</f>
        <v>20</v>
      </c>
      <c r="Z4047" s="15"/>
      <c r="AA4047" s="15"/>
      <c r="AB4047" s="15"/>
      <c r="AC4047" s="15"/>
      <c r="AD4047" s="15"/>
      <c r="AE4047" s="15">
        <f>ROUND(0,2)</f>
        <v>0</v>
      </c>
      <c r="AF4047" s="15"/>
      <c r="AG4047" s="15"/>
      <c r="AH4047" s="15"/>
      <c r="AI4047" s="15"/>
      <c r="AJ4047" s="15"/>
      <c r="AK4047" s="16"/>
    </row>
    <row r="4048" spans="1:37" x14ac:dyDescent="0.25">
      <c r="A4048" s="11"/>
      <c r="B4048" s="12"/>
      <c r="C4048" s="12"/>
      <c r="D4048" s="12"/>
      <c r="E4048" s="12"/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  <c r="P4048" s="12"/>
      <c r="Q4048" s="14" t="s">
        <v>70</v>
      </c>
      <c r="R4048" s="14"/>
      <c r="S4048" s="14"/>
      <c r="T4048" s="14"/>
      <c r="U4048" s="14"/>
      <c r="V4048" s="14"/>
      <c r="W4048" s="14"/>
      <c r="X4048" s="14"/>
      <c r="Y4048" s="12"/>
      <c r="Z4048" s="12"/>
      <c r="AA4048" s="12"/>
      <c r="AB4048" s="12"/>
      <c r="AC4048" s="12"/>
      <c r="AD4048" s="12"/>
      <c r="AE4048" s="12"/>
      <c r="AF4048" s="12"/>
      <c r="AG4048" s="12"/>
      <c r="AH4048" s="12"/>
      <c r="AI4048" s="12"/>
      <c r="AJ4048" s="12"/>
      <c r="AK4048" s="24"/>
    </row>
    <row r="4049" spans="1:37" x14ac:dyDescent="0.25">
      <c r="A4049" s="2"/>
      <c r="B4049" s="3"/>
      <c r="C4049" s="3"/>
      <c r="D4049" s="3"/>
      <c r="E4049" s="3"/>
      <c r="F4049" s="3"/>
      <c r="G4049" s="3"/>
      <c r="H4049" s="3"/>
      <c r="I4049" s="4"/>
      <c r="J4049" s="5"/>
      <c r="K4049" s="6"/>
      <c r="L4049" s="6"/>
      <c r="M4049" s="6"/>
      <c r="N4049" s="6"/>
      <c r="O4049" s="6"/>
      <c r="P4049" s="7"/>
      <c r="Q4049" s="2"/>
      <c r="R4049" s="3"/>
      <c r="S4049" s="3"/>
      <c r="T4049" s="3"/>
      <c r="U4049" s="3"/>
      <c r="V4049" s="3"/>
      <c r="W4049" s="3"/>
      <c r="X4049" s="4"/>
      <c r="Y4049" s="8">
        <f>ROUND(20,2)</f>
        <v>20</v>
      </c>
      <c r="Z4049" s="9"/>
      <c r="AA4049" s="9"/>
      <c r="AB4049" s="9"/>
      <c r="AC4049" s="9"/>
      <c r="AD4049" s="10"/>
      <c r="AE4049" s="8">
        <f>ROUND(0,2)</f>
        <v>0</v>
      </c>
      <c r="AF4049" s="9"/>
      <c r="AG4049" s="9"/>
      <c r="AH4049" s="9"/>
      <c r="AI4049" s="9"/>
      <c r="AJ4049" s="9"/>
      <c r="AK4049" s="10"/>
    </row>
    <row r="4050" spans="1:37" x14ac:dyDescent="0.25">
      <c r="A4050" s="11"/>
      <c r="B4050" s="12"/>
      <c r="C4050" s="12"/>
      <c r="D4050" s="12"/>
      <c r="E4050" s="12"/>
      <c r="F4050" s="12"/>
      <c r="G4050" s="12"/>
      <c r="H4050" s="12"/>
      <c r="I4050" s="12"/>
      <c r="J4050" s="13"/>
      <c r="K4050" s="13"/>
      <c r="L4050" s="13"/>
      <c r="M4050" s="13"/>
      <c r="N4050" s="13"/>
      <c r="O4050" s="13"/>
      <c r="P4050" s="13"/>
      <c r="Q4050" s="14"/>
      <c r="R4050" s="14"/>
      <c r="S4050" s="14"/>
      <c r="T4050" s="14"/>
      <c r="U4050" s="14"/>
      <c r="V4050" s="14"/>
      <c r="W4050" s="14"/>
      <c r="X4050" s="14"/>
      <c r="Y4050" s="15">
        <f>ROUND(20,2)</f>
        <v>20</v>
      </c>
      <c r="Z4050" s="15"/>
      <c r="AA4050" s="15"/>
      <c r="AB4050" s="15"/>
      <c r="AC4050" s="15"/>
      <c r="AD4050" s="15"/>
      <c r="AE4050" s="15">
        <f>ROUND(0,2)</f>
        <v>0</v>
      </c>
      <c r="AF4050" s="15"/>
      <c r="AG4050" s="15"/>
      <c r="AH4050" s="15"/>
      <c r="AI4050" s="15"/>
      <c r="AJ4050" s="15"/>
      <c r="AK4050" s="16"/>
    </row>
    <row r="4051" spans="1:37" x14ac:dyDescent="0.25">
      <c r="A4051" s="11"/>
      <c r="B4051" s="12"/>
      <c r="C4051" s="12"/>
      <c r="D4051" s="12"/>
      <c r="E4051" s="12"/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  <c r="P4051" s="12"/>
      <c r="Q4051" s="14" t="s">
        <v>71</v>
      </c>
      <c r="R4051" s="14"/>
      <c r="S4051" s="14"/>
      <c r="T4051" s="14"/>
      <c r="U4051" s="14"/>
      <c r="V4051" s="14"/>
      <c r="W4051" s="14"/>
      <c r="X4051" s="14"/>
      <c r="Y4051" s="12"/>
      <c r="Z4051" s="12"/>
      <c r="AA4051" s="12"/>
      <c r="AB4051" s="12"/>
      <c r="AC4051" s="12"/>
      <c r="AD4051" s="12"/>
      <c r="AE4051" s="12"/>
      <c r="AF4051" s="12"/>
      <c r="AG4051" s="12"/>
      <c r="AH4051" s="12"/>
      <c r="AI4051" s="12"/>
      <c r="AJ4051" s="12"/>
      <c r="AK4051" s="24"/>
    </row>
    <row r="4052" spans="1:37" x14ac:dyDescent="0.25">
      <c r="A4052" s="2"/>
      <c r="B4052" s="3"/>
      <c r="C4052" s="3"/>
      <c r="D4052" s="3"/>
      <c r="E4052" s="3"/>
      <c r="F4052" s="3"/>
      <c r="G4052" s="3"/>
      <c r="H4052" s="3"/>
      <c r="I4052" s="4"/>
      <c r="J4052" s="5"/>
      <c r="K4052" s="6"/>
      <c r="L4052" s="6"/>
      <c r="M4052" s="6"/>
      <c r="N4052" s="6"/>
      <c r="O4052" s="6"/>
      <c r="P4052" s="7"/>
      <c r="Q4052" s="2"/>
      <c r="R4052" s="3"/>
      <c r="S4052" s="3"/>
      <c r="T4052" s="3"/>
      <c r="U4052" s="3"/>
      <c r="V4052" s="3"/>
      <c r="W4052" s="3"/>
      <c r="X4052" s="4"/>
      <c r="Y4052" s="8">
        <f>ROUND(20,2)</f>
        <v>20</v>
      </c>
      <c r="Z4052" s="9"/>
      <c r="AA4052" s="9"/>
      <c r="AB4052" s="9"/>
      <c r="AC4052" s="9"/>
      <c r="AD4052" s="10"/>
      <c r="AE4052" s="8">
        <f>ROUND(0,2)</f>
        <v>0</v>
      </c>
      <c r="AF4052" s="9"/>
      <c r="AG4052" s="9"/>
      <c r="AH4052" s="9"/>
      <c r="AI4052" s="9"/>
      <c r="AJ4052" s="9"/>
      <c r="AK4052" s="10"/>
    </row>
    <row r="4053" spans="1:37" x14ac:dyDescent="0.25">
      <c r="A4053" s="11"/>
      <c r="B4053" s="12"/>
      <c r="C4053" s="12"/>
      <c r="D4053" s="12"/>
      <c r="E4053" s="12"/>
      <c r="F4053" s="12"/>
      <c r="G4053" s="12"/>
      <c r="H4053" s="12"/>
      <c r="I4053" s="12"/>
      <c r="J4053" s="13"/>
      <c r="K4053" s="13"/>
      <c r="L4053" s="13"/>
      <c r="M4053" s="13"/>
      <c r="N4053" s="13"/>
      <c r="O4053" s="13"/>
      <c r="P4053" s="13"/>
      <c r="Q4053" s="14"/>
      <c r="R4053" s="14"/>
      <c r="S4053" s="14"/>
      <c r="T4053" s="14"/>
      <c r="U4053" s="14"/>
      <c r="V4053" s="14"/>
      <c r="W4053" s="14"/>
      <c r="X4053" s="14"/>
      <c r="Y4053" s="15">
        <f>ROUND(20,2)</f>
        <v>20</v>
      </c>
      <c r="Z4053" s="15"/>
      <c r="AA4053" s="15"/>
      <c r="AB4053" s="15"/>
      <c r="AC4053" s="15"/>
      <c r="AD4053" s="15"/>
      <c r="AE4053" s="15">
        <f>ROUND(0,2)</f>
        <v>0</v>
      </c>
      <c r="AF4053" s="15"/>
      <c r="AG4053" s="15"/>
      <c r="AH4053" s="15"/>
      <c r="AI4053" s="15"/>
      <c r="AJ4053" s="15"/>
      <c r="AK4053" s="16"/>
    </row>
    <row r="4054" spans="1:37" x14ac:dyDescent="0.25">
      <c r="A4054" s="11"/>
      <c r="B4054" s="12"/>
      <c r="C4054" s="12"/>
      <c r="D4054" s="12"/>
      <c r="E4054" s="12"/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  <c r="P4054" s="12"/>
      <c r="Q4054" s="14" t="s">
        <v>73</v>
      </c>
      <c r="R4054" s="14"/>
      <c r="S4054" s="14"/>
      <c r="T4054" s="14"/>
      <c r="U4054" s="14"/>
      <c r="V4054" s="14"/>
      <c r="W4054" s="14"/>
      <c r="X4054" s="14"/>
      <c r="Y4054" s="12"/>
      <c r="Z4054" s="12"/>
      <c r="AA4054" s="12"/>
      <c r="AB4054" s="12"/>
      <c r="AC4054" s="12"/>
      <c r="AD4054" s="12"/>
      <c r="AE4054" s="12"/>
      <c r="AF4054" s="12"/>
      <c r="AG4054" s="12"/>
      <c r="AH4054" s="12"/>
      <c r="AI4054" s="12"/>
      <c r="AJ4054" s="12"/>
      <c r="AK4054" s="24"/>
    </row>
    <row r="4055" spans="1:37" x14ac:dyDescent="0.25">
      <c r="A4055" s="2"/>
      <c r="B4055" s="3"/>
      <c r="C4055" s="3"/>
      <c r="D4055" s="3"/>
      <c r="E4055" s="3"/>
      <c r="F4055" s="3"/>
      <c r="G4055" s="3"/>
      <c r="H4055" s="3"/>
      <c r="I4055" s="4"/>
      <c r="J4055" s="5"/>
      <c r="K4055" s="6"/>
      <c r="L4055" s="6"/>
      <c r="M4055" s="6"/>
      <c r="N4055" s="6"/>
      <c r="O4055" s="6"/>
      <c r="P4055" s="7"/>
      <c r="Q4055" s="2"/>
      <c r="R4055" s="3"/>
      <c r="S4055" s="3"/>
      <c r="T4055" s="3"/>
      <c r="U4055" s="3"/>
      <c r="V4055" s="3"/>
      <c r="W4055" s="3"/>
      <c r="X4055" s="4"/>
      <c r="Y4055" s="8">
        <f>ROUND(20,2)</f>
        <v>20</v>
      </c>
      <c r="Z4055" s="9"/>
      <c r="AA4055" s="9"/>
      <c r="AB4055" s="9"/>
      <c r="AC4055" s="9"/>
      <c r="AD4055" s="10"/>
      <c r="AE4055" s="8">
        <f>ROUND(0,2)</f>
        <v>0</v>
      </c>
      <c r="AF4055" s="9"/>
      <c r="AG4055" s="9"/>
      <c r="AH4055" s="9"/>
      <c r="AI4055" s="9"/>
      <c r="AJ4055" s="9"/>
      <c r="AK4055" s="10"/>
    </row>
    <row r="4056" spans="1:37" x14ac:dyDescent="0.25">
      <c r="A4056" s="11"/>
      <c r="B4056" s="12"/>
      <c r="C4056" s="12"/>
      <c r="D4056" s="12"/>
      <c r="E4056" s="12"/>
      <c r="F4056" s="12"/>
      <c r="G4056" s="12"/>
      <c r="H4056" s="12"/>
      <c r="I4056" s="12"/>
      <c r="J4056" s="13"/>
      <c r="K4056" s="13"/>
      <c r="L4056" s="13"/>
      <c r="M4056" s="13"/>
      <c r="N4056" s="13"/>
      <c r="O4056" s="13"/>
      <c r="P4056" s="13"/>
      <c r="Q4056" s="14"/>
      <c r="R4056" s="14"/>
      <c r="S4056" s="14"/>
      <c r="T4056" s="14"/>
      <c r="U4056" s="14"/>
      <c r="V4056" s="14"/>
      <c r="W4056" s="14"/>
      <c r="X4056" s="14"/>
      <c r="Y4056" s="15">
        <f>ROUND(20,2)</f>
        <v>20</v>
      </c>
      <c r="Z4056" s="15"/>
      <c r="AA4056" s="15"/>
      <c r="AB4056" s="15"/>
      <c r="AC4056" s="15"/>
      <c r="AD4056" s="15"/>
      <c r="AE4056" s="15">
        <f>ROUND(0,2)</f>
        <v>0</v>
      </c>
      <c r="AF4056" s="15"/>
      <c r="AG4056" s="15"/>
      <c r="AH4056" s="15"/>
      <c r="AI4056" s="15"/>
      <c r="AJ4056" s="15"/>
      <c r="AK4056" s="16"/>
    </row>
    <row r="4057" spans="1:37" x14ac:dyDescent="0.25">
      <c r="A4057" s="11"/>
      <c r="B4057" s="12"/>
      <c r="C4057" s="12"/>
      <c r="D4057" s="12"/>
      <c r="E4057" s="12"/>
      <c r="F4057" s="12"/>
      <c r="G4057" s="12"/>
      <c r="H4057" s="12"/>
      <c r="I4057" s="12"/>
      <c r="J4057" s="12"/>
      <c r="K4057" s="12"/>
      <c r="L4057" s="12"/>
      <c r="M4057" s="12"/>
      <c r="N4057" s="12"/>
      <c r="O4057" s="12"/>
      <c r="P4057" s="12"/>
      <c r="Q4057" s="14" t="s">
        <v>74</v>
      </c>
      <c r="R4057" s="14"/>
      <c r="S4057" s="14"/>
      <c r="T4057" s="14"/>
      <c r="U4057" s="14"/>
      <c r="V4057" s="14"/>
      <c r="W4057" s="14"/>
      <c r="X4057" s="14"/>
      <c r="Y4057" s="12"/>
      <c r="Z4057" s="12"/>
      <c r="AA4057" s="12"/>
      <c r="AB4057" s="12"/>
      <c r="AC4057" s="12"/>
      <c r="AD4057" s="12"/>
      <c r="AE4057" s="12"/>
      <c r="AF4057" s="12"/>
      <c r="AG4057" s="12"/>
      <c r="AH4057" s="12"/>
      <c r="AI4057" s="12"/>
      <c r="AJ4057" s="12"/>
      <c r="AK4057" s="24"/>
    </row>
    <row r="4058" spans="1:37" x14ac:dyDescent="0.25">
      <c r="A4058" s="2"/>
      <c r="B4058" s="3"/>
      <c r="C4058" s="3"/>
      <c r="D4058" s="3"/>
      <c r="E4058" s="3"/>
      <c r="F4058" s="3"/>
      <c r="G4058" s="3"/>
      <c r="H4058" s="3"/>
      <c r="I4058" s="4"/>
      <c r="J4058" s="5"/>
      <c r="K4058" s="6"/>
      <c r="L4058" s="6"/>
      <c r="M4058" s="6"/>
      <c r="N4058" s="6"/>
      <c r="O4058" s="6"/>
      <c r="P4058" s="7"/>
      <c r="Q4058" s="2"/>
      <c r="R4058" s="3"/>
      <c r="S4058" s="3"/>
      <c r="T4058" s="3"/>
      <c r="U4058" s="3"/>
      <c r="V4058" s="3"/>
      <c r="W4058" s="3"/>
      <c r="X4058" s="4"/>
      <c r="Y4058" s="8">
        <f>ROUND(20,2)</f>
        <v>20</v>
      </c>
      <c r="Z4058" s="9"/>
      <c r="AA4058" s="9"/>
      <c r="AB4058" s="9"/>
      <c r="AC4058" s="9"/>
      <c r="AD4058" s="10"/>
      <c r="AE4058" s="8">
        <f>ROUND(0,2)</f>
        <v>0</v>
      </c>
      <c r="AF4058" s="9"/>
      <c r="AG4058" s="9"/>
      <c r="AH4058" s="9"/>
      <c r="AI4058" s="9"/>
      <c r="AJ4058" s="9"/>
      <c r="AK4058" s="10"/>
    </row>
    <row r="4059" spans="1:37" x14ac:dyDescent="0.25">
      <c r="A4059" s="11"/>
      <c r="B4059" s="12"/>
      <c r="C4059" s="12"/>
      <c r="D4059" s="12"/>
      <c r="E4059" s="12"/>
      <c r="F4059" s="12"/>
      <c r="G4059" s="12"/>
      <c r="H4059" s="12"/>
      <c r="I4059" s="12"/>
      <c r="J4059" s="13"/>
      <c r="K4059" s="13"/>
      <c r="L4059" s="13"/>
      <c r="M4059" s="13"/>
      <c r="N4059" s="13"/>
      <c r="O4059" s="13"/>
      <c r="P4059" s="13"/>
      <c r="Q4059" s="14"/>
      <c r="R4059" s="14"/>
      <c r="S4059" s="14"/>
      <c r="T4059" s="14"/>
      <c r="U4059" s="14"/>
      <c r="V4059" s="14"/>
      <c r="W4059" s="14"/>
      <c r="X4059" s="14"/>
      <c r="Y4059" s="15">
        <f>ROUND(20,2)</f>
        <v>20</v>
      </c>
      <c r="Z4059" s="15"/>
      <c r="AA4059" s="15"/>
      <c r="AB4059" s="15"/>
      <c r="AC4059" s="15"/>
      <c r="AD4059" s="15"/>
      <c r="AE4059" s="15">
        <f>ROUND(0,2)</f>
        <v>0</v>
      </c>
      <c r="AF4059" s="15"/>
      <c r="AG4059" s="15"/>
      <c r="AH4059" s="15"/>
      <c r="AI4059" s="15"/>
      <c r="AJ4059" s="15"/>
      <c r="AK4059" s="16"/>
    </row>
    <row r="4060" spans="1:37" x14ac:dyDescent="0.25">
      <c r="A4060" s="11"/>
      <c r="B4060" s="12"/>
      <c r="C4060" s="12"/>
      <c r="D4060" s="12"/>
      <c r="E4060" s="12"/>
      <c r="F4060" s="12"/>
      <c r="G4060" s="12"/>
      <c r="H4060" s="12"/>
      <c r="I4060" s="12"/>
      <c r="J4060" s="12"/>
      <c r="K4060" s="12"/>
      <c r="L4060" s="12"/>
      <c r="M4060" s="12"/>
      <c r="N4060" s="12"/>
      <c r="O4060" s="12"/>
      <c r="P4060" s="12"/>
      <c r="Q4060" s="14" t="s">
        <v>75</v>
      </c>
      <c r="R4060" s="14"/>
      <c r="S4060" s="14"/>
      <c r="T4060" s="14"/>
      <c r="U4060" s="14"/>
      <c r="V4060" s="14"/>
      <c r="W4060" s="14"/>
      <c r="X4060" s="14"/>
      <c r="Y4060" s="12"/>
      <c r="Z4060" s="12"/>
      <c r="AA4060" s="12"/>
      <c r="AB4060" s="12"/>
      <c r="AC4060" s="12"/>
      <c r="AD4060" s="12"/>
      <c r="AE4060" s="12"/>
      <c r="AF4060" s="12"/>
      <c r="AG4060" s="12"/>
      <c r="AH4060" s="12"/>
      <c r="AI4060" s="12"/>
      <c r="AJ4060" s="12"/>
      <c r="AK4060" s="24"/>
    </row>
    <row r="4061" spans="1:37" x14ac:dyDescent="0.25">
      <c r="A4061" s="2"/>
      <c r="B4061" s="3"/>
      <c r="C4061" s="3"/>
      <c r="D4061" s="3"/>
      <c r="E4061" s="3"/>
      <c r="F4061" s="3"/>
      <c r="G4061" s="3"/>
      <c r="H4061" s="3"/>
      <c r="I4061" s="4"/>
      <c r="J4061" s="5"/>
      <c r="K4061" s="6"/>
      <c r="L4061" s="6"/>
      <c r="M4061" s="6"/>
      <c r="N4061" s="6"/>
      <c r="O4061" s="6"/>
      <c r="P4061" s="7"/>
      <c r="Q4061" s="2"/>
      <c r="R4061" s="3"/>
      <c r="S4061" s="3"/>
      <c r="T4061" s="3"/>
      <c r="U4061" s="3"/>
      <c r="V4061" s="3"/>
      <c r="W4061" s="3"/>
      <c r="X4061" s="4"/>
      <c r="Y4061" s="8">
        <f>ROUND(20,2)</f>
        <v>20</v>
      </c>
      <c r="Z4061" s="9"/>
      <c r="AA4061" s="9"/>
      <c r="AB4061" s="9"/>
      <c r="AC4061" s="9"/>
      <c r="AD4061" s="10"/>
      <c r="AE4061" s="8">
        <f>ROUND(0,2)</f>
        <v>0</v>
      </c>
      <c r="AF4061" s="9"/>
      <c r="AG4061" s="9"/>
      <c r="AH4061" s="9"/>
      <c r="AI4061" s="9"/>
      <c r="AJ4061" s="9"/>
      <c r="AK4061" s="10"/>
    </row>
    <row r="4062" spans="1:37" x14ac:dyDescent="0.25">
      <c r="A4062" s="11"/>
      <c r="B4062" s="12"/>
      <c r="C4062" s="12"/>
      <c r="D4062" s="12"/>
      <c r="E4062" s="12"/>
      <c r="F4062" s="12"/>
      <c r="G4062" s="12"/>
      <c r="H4062" s="12"/>
      <c r="I4062" s="12"/>
      <c r="J4062" s="13"/>
      <c r="K4062" s="13"/>
      <c r="L4062" s="13"/>
      <c r="M4062" s="13"/>
      <c r="N4062" s="13"/>
      <c r="O4062" s="13"/>
      <c r="P4062" s="13"/>
      <c r="Q4062" s="14"/>
      <c r="R4062" s="14"/>
      <c r="S4062" s="14"/>
      <c r="T4062" s="14"/>
      <c r="U4062" s="14"/>
      <c r="V4062" s="14"/>
      <c r="W4062" s="14"/>
      <c r="X4062" s="14"/>
      <c r="Y4062" s="15">
        <f>ROUND(20,2)</f>
        <v>20</v>
      </c>
      <c r="Z4062" s="15"/>
      <c r="AA4062" s="15"/>
      <c r="AB4062" s="15"/>
      <c r="AC4062" s="15"/>
      <c r="AD4062" s="15"/>
      <c r="AE4062" s="15">
        <f>ROUND(0,2)</f>
        <v>0</v>
      </c>
      <c r="AF4062" s="15"/>
      <c r="AG4062" s="15"/>
      <c r="AH4062" s="15"/>
      <c r="AI4062" s="15"/>
      <c r="AJ4062" s="15"/>
      <c r="AK4062" s="16"/>
    </row>
    <row r="4063" spans="1:37" x14ac:dyDescent="0.25">
      <c r="A4063" s="11"/>
      <c r="B4063" s="12"/>
      <c r="C4063" s="12"/>
      <c r="D4063" s="12"/>
      <c r="E4063" s="12"/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12"/>
      <c r="Q4063" s="14" t="s">
        <v>76</v>
      </c>
      <c r="R4063" s="14"/>
      <c r="S4063" s="14"/>
      <c r="T4063" s="14"/>
      <c r="U4063" s="14"/>
      <c r="V4063" s="14"/>
      <c r="W4063" s="14"/>
      <c r="X4063" s="14"/>
      <c r="Y4063" s="12"/>
      <c r="Z4063" s="12"/>
      <c r="AA4063" s="12"/>
      <c r="AB4063" s="12"/>
      <c r="AC4063" s="12"/>
      <c r="AD4063" s="12"/>
      <c r="AE4063" s="12"/>
      <c r="AF4063" s="12"/>
      <c r="AG4063" s="12"/>
      <c r="AH4063" s="12"/>
      <c r="AI4063" s="12"/>
      <c r="AJ4063" s="12"/>
      <c r="AK4063" s="24"/>
    </row>
    <row r="4064" spans="1:37" x14ac:dyDescent="0.25">
      <c r="A4064" s="2"/>
      <c r="B4064" s="3"/>
      <c r="C4064" s="3"/>
      <c r="D4064" s="3"/>
      <c r="E4064" s="3"/>
      <c r="F4064" s="3"/>
      <c r="G4064" s="3"/>
      <c r="H4064" s="3"/>
      <c r="I4064" s="4"/>
      <c r="J4064" s="5"/>
      <c r="K4064" s="6"/>
      <c r="L4064" s="6"/>
      <c r="M4064" s="6"/>
      <c r="N4064" s="6"/>
      <c r="O4064" s="6"/>
      <c r="P4064" s="7"/>
      <c r="Q4064" s="2"/>
      <c r="R4064" s="3"/>
      <c r="S4064" s="3"/>
      <c r="T4064" s="3"/>
      <c r="U4064" s="3"/>
      <c r="V4064" s="3"/>
      <c r="W4064" s="3"/>
      <c r="X4064" s="4"/>
      <c r="Y4064" s="8">
        <f>ROUND(20,2)</f>
        <v>20</v>
      </c>
      <c r="Z4064" s="9"/>
      <c r="AA4064" s="9"/>
      <c r="AB4064" s="9"/>
      <c r="AC4064" s="9"/>
      <c r="AD4064" s="10"/>
      <c r="AE4064" s="8">
        <f>ROUND(0,2)</f>
        <v>0</v>
      </c>
      <c r="AF4064" s="9"/>
      <c r="AG4064" s="9"/>
      <c r="AH4064" s="9"/>
      <c r="AI4064" s="9"/>
      <c r="AJ4064" s="9"/>
      <c r="AK4064" s="10"/>
    </row>
    <row r="4065" spans="1:37" x14ac:dyDescent="0.25">
      <c r="A4065" s="11"/>
      <c r="B4065" s="12"/>
      <c r="C4065" s="12"/>
      <c r="D4065" s="12"/>
      <c r="E4065" s="12"/>
      <c r="F4065" s="12"/>
      <c r="G4065" s="12"/>
      <c r="H4065" s="12"/>
      <c r="I4065" s="12"/>
      <c r="J4065" s="13"/>
      <c r="K4065" s="13"/>
      <c r="L4065" s="13"/>
      <c r="M4065" s="13"/>
      <c r="N4065" s="13"/>
      <c r="O4065" s="13"/>
      <c r="P4065" s="13"/>
      <c r="Q4065" s="14"/>
      <c r="R4065" s="14"/>
      <c r="S4065" s="14"/>
      <c r="T4065" s="14"/>
      <c r="U4065" s="14"/>
      <c r="V4065" s="14"/>
      <c r="W4065" s="14"/>
      <c r="X4065" s="14"/>
      <c r="Y4065" s="15">
        <f>ROUND(20,2)</f>
        <v>20</v>
      </c>
      <c r="Z4065" s="15"/>
      <c r="AA4065" s="15"/>
      <c r="AB4065" s="15"/>
      <c r="AC4065" s="15"/>
      <c r="AD4065" s="15"/>
      <c r="AE4065" s="15">
        <f>ROUND(0,2)</f>
        <v>0</v>
      </c>
      <c r="AF4065" s="15"/>
      <c r="AG4065" s="15"/>
      <c r="AH4065" s="15"/>
      <c r="AI4065" s="15"/>
      <c r="AJ4065" s="15"/>
      <c r="AK4065" s="16"/>
    </row>
    <row r="4066" spans="1:37" x14ac:dyDescent="0.25">
      <c r="A4066" s="11"/>
      <c r="B4066" s="12"/>
      <c r="C4066" s="12"/>
      <c r="D4066" s="12"/>
      <c r="E4066" s="12"/>
      <c r="F4066" s="12"/>
      <c r="G4066" s="12"/>
      <c r="H4066" s="12"/>
      <c r="I4066" s="12"/>
      <c r="J4066" s="12"/>
      <c r="K4066" s="12"/>
      <c r="L4066" s="12"/>
      <c r="M4066" s="12"/>
      <c r="N4066" s="12"/>
      <c r="O4066" s="12"/>
      <c r="P4066" s="12"/>
      <c r="Q4066" s="14" t="s">
        <v>78</v>
      </c>
      <c r="R4066" s="14"/>
      <c r="S4066" s="14"/>
      <c r="T4066" s="14"/>
      <c r="U4066" s="14"/>
      <c r="V4066" s="14"/>
      <c r="W4066" s="14"/>
      <c r="X4066" s="14"/>
      <c r="Y4066" s="12"/>
      <c r="Z4066" s="12"/>
      <c r="AA4066" s="12"/>
      <c r="AB4066" s="12"/>
      <c r="AC4066" s="12"/>
      <c r="AD4066" s="12"/>
      <c r="AE4066" s="12"/>
      <c r="AF4066" s="12"/>
      <c r="AG4066" s="12"/>
      <c r="AH4066" s="12"/>
      <c r="AI4066" s="12"/>
      <c r="AJ4066" s="12"/>
      <c r="AK4066" s="24"/>
    </row>
    <row r="4067" spans="1:37" x14ac:dyDescent="0.25">
      <c r="A4067" s="2"/>
      <c r="B4067" s="3"/>
      <c r="C4067" s="3"/>
      <c r="D4067" s="3"/>
      <c r="E4067" s="3"/>
      <c r="F4067" s="3"/>
      <c r="G4067" s="3"/>
      <c r="H4067" s="3"/>
      <c r="I4067" s="4"/>
      <c r="J4067" s="5"/>
      <c r="K4067" s="6"/>
      <c r="L4067" s="6"/>
      <c r="M4067" s="6"/>
      <c r="N4067" s="6"/>
      <c r="O4067" s="6"/>
      <c r="P4067" s="7"/>
      <c r="Q4067" s="2"/>
      <c r="R4067" s="3"/>
      <c r="S4067" s="3"/>
      <c r="T4067" s="3"/>
      <c r="U4067" s="3"/>
      <c r="V4067" s="3"/>
      <c r="W4067" s="3"/>
      <c r="X4067" s="4"/>
      <c r="Y4067" s="8">
        <f>ROUND(20,2)</f>
        <v>20</v>
      </c>
      <c r="Z4067" s="9"/>
      <c r="AA4067" s="9"/>
      <c r="AB4067" s="9"/>
      <c r="AC4067" s="9"/>
      <c r="AD4067" s="10"/>
      <c r="AE4067" s="8">
        <f>ROUND(0,2)</f>
        <v>0</v>
      </c>
      <c r="AF4067" s="9"/>
      <c r="AG4067" s="9"/>
      <c r="AH4067" s="9"/>
      <c r="AI4067" s="9"/>
      <c r="AJ4067" s="9"/>
      <c r="AK4067" s="10"/>
    </row>
    <row r="4068" spans="1:37" x14ac:dyDescent="0.25">
      <c r="A4068" s="11"/>
      <c r="B4068" s="12"/>
      <c r="C4068" s="12"/>
      <c r="D4068" s="12"/>
      <c r="E4068" s="12"/>
      <c r="F4068" s="12"/>
      <c r="G4068" s="12"/>
      <c r="H4068" s="12"/>
      <c r="I4068" s="12"/>
      <c r="J4068" s="13"/>
      <c r="K4068" s="13"/>
      <c r="L4068" s="13"/>
      <c r="M4068" s="13"/>
      <c r="N4068" s="13"/>
      <c r="O4068" s="13"/>
      <c r="P4068" s="13"/>
      <c r="Q4068" s="14"/>
      <c r="R4068" s="14"/>
      <c r="S4068" s="14"/>
      <c r="T4068" s="14"/>
      <c r="U4068" s="14"/>
      <c r="V4068" s="14"/>
      <c r="W4068" s="14"/>
      <c r="X4068" s="14"/>
      <c r="Y4068" s="15">
        <f>ROUND(20,2)</f>
        <v>20</v>
      </c>
      <c r="Z4068" s="15"/>
      <c r="AA4068" s="15"/>
      <c r="AB4068" s="15"/>
      <c r="AC4068" s="15"/>
      <c r="AD4068" s="15"/>
      <c r="AE4068" s="15">
        <f>ROUND(0,2)</f>
        <v>0</v>
      </c>
      <c r="AF4068" s="15"/>
      <c r="AG4068" s="15"/>
      <c r="AH4068" s="15"/>
      <c r="AI4068" s="15"/>
      <c r="AJ4068" s="15"/>
      <c r="AK4068" s="16"/>
    </row>
    <row r="4069" spans="1:37" x14ac:dyDescent="0.25">
      <c r="A4069" s="11"/>
      <c r="B4069" s="12"/>
      <c r="C4069" s="12"/>
      <c r="D4069" s="12"/>
      <c r="E4069" s="12"/>
      <c r="F4069" s="12"/>
      <c r="G4069" s="12"/>
      <c r="H4069" s="12"/>
      <c r="I4069" s="12"/>
      <c r="J4069" s="12"/>
      <c r="K4069" s="12"/>
      <c r="L4069" s="12"/>
      <c r="M4069" s="12"/>
      <c r="N4069" s="12"/>
      <c r="O4069" s="12"/>
      <c r="P4069" s="12"/>
      <c r="Q4069" s="14" t="s">
        <v>79</v>
      </c>
      <c r="R4069" s="14"/>
      <c r="S4069" s="14"/>
      <c r="T4069" s="14"/>
      <c r="U4069" s="14"/>
      <c r="V4069" s="14"/>
      <c r="W4069" s="14"/>
      <c r="X4069" s="14"/>
      <c r="Y4069" s="12"/>
      <c r="Z4069" s="12"/>
      <c r="AA4069" s="12"/>
      <c r="AB4069" s="12"/>
      <c r="AC4069" s="12"/>
      <c r="AD4069" s="12"/>
      <c r="AE4069" s="12"/>
      <c r="AF4069" s="12"/>
      <c r="AG4069" s="12"/>
      <c r="AH4069" s="12"/>
      <c r="AI4069" s="12"/>
      <c r="AJ4069" s="12"/>
      <c r="AK4069" s="24"/>
    </row>
    <row r="4070" spans="1:37" x14ac:dyDescent="0.25">
      <c r="A4070" s="2"/>
      <c r="B4070" s="3"/>
      <c r="C4070" s="3"/>
      <c r="D4070" s="3"/>
      <c r="E4070" s="3"/>
      <c r="F4070" s="3"/>
      <c r="G4070" s="3"/>
      <c r="H4070" s="3"/>
      <c r="I4070" s="4"/>
      <c r="J4070" s="5"/>
      <c r="K4070" s="6"/>
      <c r="L4070" s="6"/>
      <c r="M4070" s="6"/>
      <c r="N4070" s="6"/>
      <c r="O4070" s="6"/>
      <c r="P4070" s="7"/>
      <c r="Q4070" s="2"/>
      <c r="R4070" s="3"/>
      <c r="S4070" s="3"/>
      <c r="T4070" s="3"/>
      <c r="U4070" s="3"/>
      <c r="V4070" s="3"/>
      <c r="W4070" s="3"/>
      <c r="X4070" s="4"/>
      <c r="Y4070" s="8">
        <f>ROUND(20,2)</f>
        <v>20</v>
      </c>
      <c r="Z4070" s="9"/>
      <c r="AA4070" s="9"/>
      <c r="AB4070" s="9"/>
      <c r="AC4070" s="9"/>
      <c r="AD4070" s="10"/>
      <c r="AE4070" s="8">
        <f>ROUND(0,2)</f>
        <v>0</v>
      </c>
      <c r="AF4070" s="9"/>
      <c r="AG4070" s="9"/>
      <c r="AH4070" s="9"/>
      <c r="AI4070" s="9"/>
      <c r="AJ4070" s="9"/>
      <c r="AK4070" s="10"/>
    </row>
    <row r="4071" spans="1:37" x14ac:dyDescent="0.25">
      <c r="A4071" s="11"/>
      <c r="B4071" s="12"/>
      <c r="C4071" s="12"/>
      <c r="D4071" s="12"/>
      <c r="E4071" s="12"/>
      <c r="F4071" s="12"/>
      <c r="G4071" s="12"/>
      <c r="H4071" s="12"/>
      <c r="I4071" s="12"/>
      <c r="J4071" s="13"/>
      <c r="K4071" s="13"/>
      <c r="L4071" s="13"/>
      <c r="M4071" s="13"/>
      <c r="N4071" s="13"/>
      <c r="O4071" s="13"/>
      <c r="P4071" s="13"/>
      <c r="Q4071" s="14"/>
      <c r="R4071" s="14"/>
      <c r="S4071" s="14"/>
      <c r="T4071" s="14"/>
      <c r="U4071" s="14"/>
      <c r="V4071" s="14"/>
      <c r="W4071" s="14"/>
      <c r="X4071" s="14"/>
      <c r="Y4071" s="15">
        <f>ROUND(20,2)</f>
        <v>20</v>
      </c>
      <c r="Z4071" s="15"/>
      <c r="AA4071" s="15"/>
      <c r="AB4071" s="15"/>
      <c r="AC4071" s="15"/>
      <c r="AD4071" s="15"/>
      <c r="AE4071" s="15">
        <f>ROUND(0,2)</f>
        <v>0</v>
      </c>
      <c r="AF4071" s="15"/>
      <c r="AG4071" s="15"/>
      <c r="AH4071" s="15"/>
      <c r="AI4071" s="15"/>
      <c r="AJ4071" s="15"/>
      <c r="AK4071" s="16"/>
    </row>
    <row r="4072" spans="1:37" x14ac:dyDescent="0.25">
      <c r="A4072" s="11"/>
      <c r="B4072" s="12"/>
      <c r="C4072" s="12"/>
      <c r="D4072" s="12"/>
      <c r="E4072" s="12"/>
      <c r="F4072" s="12"/>
      <c r="G4072" s="12"/>
      <c r="H4072" s="12"/>
      <c r="I4072" s="12"/>
      <c r="J4072" s="12"/>
      <c r="K4072" s="12"/>
      <c r="L4072" s="12"/>
      <c r="M4072" s="12"/>
      <c r="N4072" s="12"/>
      <c r="O4072" s="12"/>
      <c r="P4072" s="12"/>
      <c r="Q4072" s="14" t="s">
        <v>80</v>
      </c>
      <c r="R4072" s="14"/>
      <c r="S4072" s="14"/>
      <c r="T4072" s="14"/>
      <c r="U4072" s="14"/>
      <c r="V4072" s="14"/>
      <c r="W4072" s="14"/>
      <c r="X4072" s="14"/>
      <c r="Y4072" s="12"/>
      <c r="Z4072" s="12"/>
      <c r="AA4072" s="12"/>
      <c r="AB4072" s="12"/>
      <c r="AC4072" s="12"/>
      <c r="AD4072" s="12"/>
      <c r="AE4072" s="12"/>
      <c r="AF4072" s="12"/>
      <c r="AG4072" s="12"/>
      <c r="AH4072" s="12"/>
      <c r="AI4072" s="12"/>
      <c r="AJ4072" s="12"/>
      <c r="AK4072" s="24"/>
    </row>
    <row r="4073" spans="1:37" x14ac:dyDescent="0.25">
      <c r="A4073" s="2"/>
      <c r="B4073" s="3"/>
      <c r="C4073" s="3"/>
      <c r="D4073" s="3"/>
      <c r="E4073" s="3"/>
      <c r="F4073" s="3"/>
      <c r="G4073" s="3"/>
      <c r="H4073" s="3"/>
      <c r="I4073" s="4"/>
      <c r="J4073" s="5"/>
      <c r="K4073" s="6"/>
      <c r="L4073" s="6"/>
      <c r="M4073" s="6"/>
      <c r="N4073" s="6"/>
      <c r="O4073" s="6"/>
      <c r="P4073" s="7"/>
      <c r="Q4073" s="2"/>
      <c r="R4073" s="3"/>
      <c r="S4073" s="3"/>
      <c r="T4073" s="3"/>
      <c r="U4073" s="3"/>
      <c r="V4073" s="3"/>
      <c r="W4073" s="3"/>
      <c r="X4073" s="4"/>
      <c r="Y4073" s="8">
        <f>ROUND(20,2)</f>
        <v>20</v>
      </c>
      <c r="Z4073" s="9"/>
      <c r="AA4073" s="9"/>
      <c r="AB4073" s="9"/>
      <c r="AC4073" s="9"/>
      <c r="AD4073" s="10"/>
      <c r="AE4073" s="8">
        <f>ROUND(0,2)</f>
        <v>0</v>
      </c>
      <c r="AF4073" s="9"/>
      <c r="AG4073" s="9"/>
      <c r="AH4073" s="9"/>
      <c r="AI4073" s="9"/>
      <c r="AJ4073" s="9"/>
      <c r="AK4073" s="10"/>
    </row>
    <row r="4074" spans="1:37" x14ac:dyDescent="0.25">
      <c r="A4074" s="11"/>
      <c r="B4074" s="12"/>
      <c r="C4074" s="12"/>
      <c r="D4074" s="12"/>
      <c r="E4074" s="12"/>
      <c r="F4074" s="12"/>
      <c r="G4074" s="12"/>
      <c r="H4074" s="12"/>
      <c r="I4074" s="12"/>
      <c r="J4074" s="13"/>
      <c r="K4074" s="13"/>
      <c r="L4074" s="13"/>
      <c r="M4074" s="13"/>
      <c r="N4074" s="13"/>
      <c r="O4074" s="13"/>
      <c r="P4074" s="13"/>
      <c r="Q4074" s="14"/>
      <c r="R4074" s="14"/>
      <c r="S4074" s="14"/>
      <c r="T4074" s="14"/>
      <c r="U4074" s="14"/>
      <c r="V4074" s="14"/>
      <c r="W4074" s="14"/>
      <c r="X4074" s="14"/>
      <c r="Y4074" s="15">
        <f>ROUND(20,2)</f>
        <v>20</v>
      </c>
      <c r="Z4074" s="15"/>
      <c r="AA4074" s="15"/>
      <c r="AB4074" s="15"/>
      <c r="AC4074" s="15"/>
      <c r="AD4074" s="15"/>
      <c r="AE4074" s="15">
        <f>ROUND(0,2)</f>
        <v>0</v>
      </c>
      <c r="AF4074" s="15"/>
      <c r="AG4074" s="15"/>
      <c r="AH4074" s="15"/>
      <c r="AI4074" s="15"/>
      <c r="AJ4074" s="15"/>
      <c r="AK4074" s="16"/>
    </row>
    <row r="4075" spans="1:37" x14ac:dyDescent="0.25">
      <c r="A4075" s="11"/>
      <c r="B4075" s="12"/>
      <c r="C4075" s="12"/>
      <c r="D4075" s="12"/>
      <c r="E4075" s="12"/>
      <c r="F4075" s="12"/>
      <c r="G4075" s="12"/>
      <c r="H4075" s="12"/>
      <c r="I4075" s="12"/>
      <c r="J4075" s="12"/>
      <c r="K4075" s="12"/>
      <c r="L4075" s="12"/>
      <c r="M4075" s="12"/>
      <c r="N4075" s="12"/>
      <c r="O4075" s="12"/>
      <c r="P4075" s="12"/>
      <c r="Q4075" s="14" t="s">
        <v>81</v>
      </c>
      <c r="R4075" s="14"/>
      <c r="S4075" s="14"/>
      <c r="T4075" s="14"/>
      <c r="U4075" s="14"/>
      <c r="V4075" s="14"/>
      <c r="W4075" s="14"/>
      <c r="X4075" s="14"/>
      <c r="Y4075" s="12"/>
      <c r="Z4075" s="12"/>
      <c r="AA4075" s="12"/>
      <c r="AB4075" s="12"/>
      <c r="AC4075" s="12"/>
      <c r="AD4075" s="12"/>
      <c r="AE4075" s="12"/>
      <c r="AF4075" s="12"/>
      <c r="AG4075" s="12"/>
      <c r="AH4075" s="12"/>
      <c r="AI4075" s="12"/>
      <c r="AJ4075" s="12"/>
      <c r="AK4075" s="24"/>
    </row>
    <row r="4076" spans="1:37" x14ac:dyDescent="0.25">
      <c r="A4076" s="2"/>
      <c r="B4076" s="3"/>
      <c r="C4076" s="3"/>
      <c r="D4076" s="3"/>
      <c r="E4076" s="3"/>
      <c r="F4076" s="3"/>
      <c r="G4076" s="3"/>
      <c r="H4076" s="3"/>
      <c r="I4076" s="4"/>
      <c r="J4076" s="5"/>
      <c r="K4076" s="6"/>
      <c r="L4076" s="6"/>
      <c r="M4076" s="6"/>
      <c r="N4076" s="6"/>
      <c r="O4076" s="6"/>
      <c r="P4076" s="7"/>
      <c r="Q4076" s="2"/>
      <c r="R4076" s="3"/>
      <c r="S4076" s="3"/>
      <c r="T4076" s="3"/>
      <c r="U4076" s="3"/>
      <c r="V4076" s="3"/>
      <c r="W4076" s="3"/>
      <c r="X4076" s="4"/>
      <c r="Y4076" s="8">
        <f>ROUND(20,2)</f>
        <v>20</v>
      </c>
      <c r="Z4076" s="9"/>
      <c r="AA4076" s="9"/>
      <c r="AB4076" s="9"/>
      <c r="AC4076" s="9"/>
      <c r="AD4076" s="10"/>
      <c r="AE4076" s="8">
        <f>ROUND(0,2)</f>
        <v>0</v>
      </c>
      <c r="AF4076" s="9"/>
      <c r="AG4076" s="9"/>
      <c r="AH4076" s="9"/>
      <c r="AI4076" s="9"/>
      <c r="AJ4076" s="9"/>
      <c r="AK4076" s="10"/>
    </row>
    <row r="4077" spans="1:37" x14ac:dyDescent="0.25">
      <c r="A4077" s="11"/>
      <c r="B4077" s="12"/>
      <c r="C4077" s="12"/>
      <c r="D4077" s="12"/>
      <c r="E4077" s="12"/>
      <c r="F4077" s="12"/>
      <c r="G4077" s="12"/>
      <c r="H4077" s="12"/>
      <c r="I4077" s="12"/>
      <c r="J4077" s="13"/>
      <c r="K4077" s="13"/>
      <c r="L4077" s="13"/>
      <c r="M4077" s="13"/>
      <c r="N4077" s="13"/>
      <c r="O4077" s="13"/>
      <c r="P4077" s="13"/>
      <c r="Q4077" s="14"/>
      <c r="R4077" s="14"/>
      <c r="S4077" s="14"/>
      <c r="T4077" s="14"/>
      <c r="U4077" s="14"/>
      <c r="V4077" s="14"/>
      <c r="W4077" s="14"/>
      <c r="X4077" s="14"/>
      <c r="Y4077" s="15">
        <f>ROUND(20,2)</f>
        <v>20</v>
      </c>
      <c r="Z4077" s="15"/>
      <c r="AA4077" s="15"/>
      <c r="AB4077" s="15"/>
      <c r="AC4077" s="15"/>
      <c r="AD4077" s="15"/>
      <c r="AE4077" s="15">
        <f>ROUND(0,2)</f>
        <v>0</v>
      </c>
      <c r="AF4077" s="15"/>
      <c r="AG4077" s="15"/>
      <c r="AH4077" s="15"/>
      <c r="AI4077" s="15"/>
      <c r="AJ4077" s="15"/>
      <c r="AK4077" s="16"/>
    </row>
    <row r="4078" spans="1:37" x14ac:dyDescent="0.25">
      <c r="A4078" s="11"/>
      <c r="B4078" s="12"/>
      <c r="C4078" s="12"/>
      <c r="D4078" s="12"/>
      <c r="E4078" s="12"/>
      <c r="F4078" s="12"/>
      <c r="G4078" s="12"/>
      <c r="H4078" s="12"/>
      <c r="I4078" s="12"/>
      <c r="J4078" s="12"/>
      <c r="K4078" s="12"/>
      <c r="L4078" s="12"/>
      <c r="M4078" s="12"/>
      <c r="N4078" s="12"/>
      <c r="O4078" s="12"/>
      <c r="P4078" s="12"/>
      <c r="Q4078" s="14" t="s">
        <v>82</v>
      </c>
      <c r="R4078" s="14"/>
      <c r="S4078" s="14"/>
      <c r="T4078" s="14"/>
      <c r="U4078" s="14"/>
      <c r="V4078" s="14"/>
      <c r="W4078" s="14"/>
      <c r="X4078" s="14"/>
      <c r="Y4078" s="12"/>
      <c r="Z4078" s="12"/>
      <c r="AA4078" s="12"/>
      <c r="AB4078" s="12"/>
      <c r="AC4078" s="12"/>
      <c r="AD4078" s="12"/>
      <c r="AE4078" s="12"/>
      <c r="AF4078" s="12"/>
      <c r="AG4078" s="12"/>
      <c r="AH4078" s="12"/>
      <c r="AI4078" s="12"/>
      <c r="AJ4078" s="12"/>
      <c r="AK4078" s="24"/>
    </row>
    <row r="4079" spans="1:37" x14ac:dyDescent="0.25">
      <c r="A4079" s="2"/>
      <c r="B4079" s="3"/>
      <c r="C4079" s="3"/>
      <c r="D4079" s="3"/>
      <c r="E4079" s="3"/>
      <c r="F4079" s="3"/>
      <c r="G4079" s="3"/>
      <c r="H4079" s="3"/>
      <c r="I4079" s="4"/>
      <c r="J4079" s="5"/>
      <c r="K4079" s="6"/>
      <c r="L4079" s="6"/>
      <c r="M4079" s="6"/>
      <c r="N4079" s="6"/>
      <c r="O4079" s="6"/>
      <c r="P4079" s="7"/>
      <c r="Q4079" s="2"/>
      <c r="R4079" s="3"/>
      <c r="S4079" s="3"/>
      <c r="T4079" s="3"/>
      <c r="U4079" s="3"/>
      <c r="V4079" s="3"/>
      <c r="W4079" s="3"/>
      <c r="X4079" s="4"/>
      <c r="Y4079" s="8">
        <f>ROUND(20,2)</f>
        <v>20</v>
      </c>
      <c r="Z4079" s="9"/>
      <c r="AA4079" s="9"/>
      <c r="AB4079" s="9"/>
      <c r="AC4079" s="9"/>
      <c r="AD4079" s="10"/>
      <c r="AE4079" s="8">
        <f>ROUND(0,2)</f>
        <v>0</v>
      </c>
      <c r="AF4079" s="9"/>
      <c r="AG4079" s="9"/>
      <c r="AH4079" s="9"/>
      <c r="AI4079" s="9"/>
      <c r="AJ4079" s="9"/>
      <c r="AK4079" s="10"/>
    </row>
    <row r="4080" spans="1:37" x14ac:dyDescent="0.25">
      <c r="A4080" s="11"/>
      <c r="B4080" s="12"/>
      <c r="C4080" s="12"/>
      <c r="D4080" s="12"/>
      <c r="E4080" s="12"/>
      <c r="F4080" s="12"/>
      <c r="G4080" s="12"/>
      <c r="H4080" s="12"/>
      <c r="I4080" s="12"/>
      <c r="J4080" s="13"/>
      <c r="K4080" s="13"/>
      <c r="L4080" s="13"/>
      <c r="M4080" s="13"/>
      <c r="N4080" s="13"/>
      <c r="O4080" s="13"/>
      <c r="P4080" s="13"/>
      <c r="Q4080" s="14"/>
      <c r="R4080" s="14"/>
      <c r="S4080" s="14"/>
      <c r="T4080" s="14"/>
      <c r="U4080" s="14"/>
      <c r="V4080" s="14"/>
      <c r="W4080" s="14"/>
      <c r="X4080" s="14"/>
      <c r="Y4080" s="15">
        <f>ROUND(20,2)</f>
        <v>20</v>
      </c>
      <c r="Z4080" s="15"/>
      <c r="AA4080" s="15"/>
      <c r="AB4080" s="15"/>
      <c r="AC4080" s="15"/>
      <c r="AD4080" s="15"/>
      <c r="AE4080" s="15">
        <f>ROUND(0,2)</f>
        <v>0</v>
      </c>
      <c r="AF4080" s="15"/>
      <c r="AG4080" s="15"/>
      <c r="AH4080" s="15"/>
      <c r="AI4080" s="15"/>
      <c r="AJ4080" s="15"/>
      <c r="AK4080" s="16"/>
    </row>
    <row r="4081" spans="1:37" x14ac:dyDescent="0.25">
      <c r="A4081" s="11"/>
      <c r="B4081" s="12"/>
      <c r="C4081" s="12"/>
      <c r="D4081" s="12"/>
      <c r="E4081" s="12"/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  <c r="Q4081" s="14" t="s">
        <v>84</v>
      </c>
      <c r="R4081" s="14"/>
      <c r="S4081" s="14"/>
      <c r="T4081" s="14"/>
      <c r="U4081" s="14"/>
      <c r="V4081" s="14"/>
      <c r="W4081" s="14"/>
      <c r="X4081" s="14"/>
      <c r="Y4081" s="12"/>
      <c r="Z4081" s="12"/>
      <c r="AA4081" s="12"/>
      <c r="AB4081" s="12"/>
      <c r="AC4081" s="12"/>
      <c r="AD4081" s="12"/>
      <c r="AE4081" s="12"/>
      <c r="AF4081" s="12"/>
      <c r="AG4081" s="12"/>
      <c r="AH4081" s="12"/>
      <c r="AI4081" s="12"/>
      <c r="AJ4081" s="12"/>
      <c r="AK4081" s="24"/>
    </row>
    <row r="4082" spans="1:37" x14ac:dyDescent="0.25">
      <c r="A4082" s="2"/>
      <c r="B4082" s="3"/>
      <c r="C4082" s="3"/>
      <c r="D4082" s="3"/>
      <c r="E4082" s="3"/>
      <c r="F4082" s="3"/>
      <c r="G4082" s="3"/>
      <c r="H4082" s="3"/>
      <c r="I4082" s="4"/>
      <c r="J4082" s="5"/>
      <c r="K4082" s="6"/>
      <c r="L4082" s="6"/>
      <c r="M4082" s="6"/>
      <c r="N4082" s="6"/>
      <c r="O4082" s="6"/>
      <c r="P4082" s="7"/>
      <c r="Q4082" s="2"/>
      <c r="R4082" s="3"/>
      <c r="S4082" s="3"/>
      <c r="T4082" s="3"/>
      <c r="U4082" s="3"/>
      <c r="V4082" s="3"/>
      <c r="W4082" s="3"/>
      <c r="X4082" s="4"/>
      <c r="Y4082" s="8">
        <f>ROUND(20,2)</f>
        <v>20</v>
      </c>
      <c r="Z4082" s="9"/>
      <c r="AA4082" s="9"/>
      <c r="AB4082" s="9"/>
      <c r="AC4082" s="9"/>
      <c r="AD4082" s="10"/>
      <c r="AE4082" s="8">
        <f>ROUND(0,2)</f>
        <v>0</v>
      </c>
      <c r="AF4082" s="9"/>
      <c r="AG4082" s="9"/>
      <c r="AH4082" s="9"/>
      <c r="AI4082" s="9"/>
      <c r="AJ4082" s="9"/>
      <c r="AK4082" s="10"/>
    </row>
    <row r="4083" spans="1:37" x14ac:dyDescent="0.25">
      <c r="A4083" s="11"/>
      <c r="B4083" s="12"/>
      <c r="C4083" s="12"/>
      <c r="D4083" s="12"/>
      <c r="E4083" s="12"/>
      <c r="F4083" s="12"/>
      <c r="G4083" s="12"/>
      <c r="H4083" s="12"/>
      <c r="I4083" s="12"/>
      <c r="J4083" s="13"/>
      <c r="K4083" s="13"/>
      <c r="L4083" s="13"/>
      <c r="M4083" s="13"/>
      <c r="N4083" s="13"/>
      <c r="O4083" s="13"/>
      <c r="P4083" s="13"/>
      <c r="Q4083" s="14"/>
      <c r="R4083" s="14"/>
      <c r="S4083" s="14"/>
      <c r="T4083" s="14"/>
      <c r="U4083" s="14"/>
      <c r="V4083" s="14"/>
      <c r="W4083" s="14"/>
      <c r="X4083" s="14"/>
      <c r="Y4083" s="15">
        <f>ROUND(20,2)</f>
        <v>20</v>
      </c>
      <c r="Z4083" s="15"/>
      <c r="AA4083" s="15"/>
      <c r="AB4083" s="15"/>
      <c r="AC4083" s="15"/>
      <c r="AD4083" s="15"/>
      <c r="AE4083" s="15">
        <f>ROUND(0,2)</f>
        <v>0</v>
      </c>
      <c r="AF4083" s="15"/>
      <c r="AG4083" s="15"/>
      <c r="AH4083" s="15"/>
      <c r="AI4083" s="15"/>
      <c r="AJ4083" s="15"/>
      <c r="AK4083" s="16"/>
    </row>
    <row r="4084" spans="1:37" x14ac:dyDescent="0.25">
      <c r="A4084" s="11"/>
      <c r="B4084" s="12"/>
      <c r="C4084" s="12"/>
      <c r="D4084" s="12"/>
      <c r="E4084" s="12"/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  <c r="P4084" s="12"/>
      <c r="Q4084" s="14" t="s">
        <v>85</v>
      </c>
      <c r="R4084" s="14"/>
      <c r="S4084" s="14"/>
      <c r="T4084" s="14"/>
      <c r="U4084" s="14"/>
      <c r="V4084" s="14"/>
      <c r="W4084" s="14"/>
      <c r="X4084" s="14"/>
      <c r="Y4084" s="12"/>
      <c r="Z4084" s="12"/>
      <c r="AA4084" s="12"/>
      <c r="AB4084" s="12"/>
      <c r="AC4084" s="12"/>
      <c r="AD4084" s="12"/>
      <c r="AE4084" s="12"/>
      <c r="AF4084" s="12"/>
      <c r="AG4084" s="12"/>
      <c r="AH4084" s="12"/>
      <c r="AI4084" s="12"/>
      <c r="AJ4084" s="12"/>
      <c r="AK4084" s="24"/>
    </row>
    <row r="4085" spans="1:37" x14ac:dyDescent="0.25">
      <c r="A4085" s="2"/>
      <c r="B4085" s="3"/>
      <c r="C4085" s="3"/>
      <c r="D4085" s="3"/>
      <c r="E4085" s="3"/>
      <c r="F4085" s="3"/>
      <c r="G4085" s="3"/>
      <c r="H4085" s="3"/>
      <c r="I4085" s="4"/>
      <c r="J4085" s="5"/>
      <c r="K4085" s="6"/>
      <c r="L4085" s="6"/>
      <c r="M4085" s="6"/>
      <c r="N4085" s="6"/>
      <c r="O4085" s="6"/>
      <c r="P4085" s="7"/>
      <c r="Q4085" s="2"/>
      <c r="R4085" s="3"/>
      <c r="S4085" s="3"/>
      <c r="T4085" s="3"/>
      <c r="U4085" s="3"/>
      <c r="V4085" s="3"/>
      <c r="W4085" s="3"/>
      <c r="X4085" s="4"/>
      <c r="Y4085" s="8">
        <f>ROUND(20,2)</f>
        <v>20</v>
      </c>
      <c r="Z4085" s="9"/>
      <c r="AA4085" s="9"/>
      <c r="AB4085" s="9"/>
      <c r="AC4085" s="9"/>
      <c r="AD4085" s="10"/>
      <c r="AE4085" s="8">
        <f>ROUND(0,2)</f>
        <v>0</v>
      </c>
      <c r="AF4085" s="9"/>
      <c r="AG4085" s="9"/>
      <c r="AH4085" s="9"/>
      <c r="AI4085" s="9"/>
      <c r="AJ4085" s="9"/>
      <c r="AK4085" s="10"/>
    </row>
    <row r="4086" spans="1:37" x14ac:dyDescent="0.25">
      <c r="A4086" s="11"/>
      <c r="B4086" s="12"/>
      <c r="C4086" s="12"/>
      <c r="D4086" s="12"/>
      <c r="E4086" s="12"/>
      <c r="F4086" s="12"/>
      <c r="G4086" s="12"/>
      <c r="H4086" s="12"/>
      <c r="I4086" s="12"/>
      <c r="J4086" s="13"/>
      <c r="K4086" s="13"/>
      <c r="L4086" s="13"/>
      <c r="M4086" s="13"/>
      <c r="N4086" s="13"/>
      <c r="O4086" s="13"/>
      <c r="P4086" s="13"/>
      <c r="Q4086" s="14"/>
      <c r="R4086" s="14"/>
      <c r="S4086" s="14"/>
      <c r="T4086" s="14"/>
      <c r="U4086" s="14"/>
      <c r="V4086" s="14"/>
      <c r="W4086" s="14"/>
      <c r="X4086" s="14"/>
      <c r="Y4086" s="15">
        <f>ROUND(20,2)</f>
        <v>20</v>
      </c>
      <c r="Z4086" s="15"/>
      <c r="AA4086" s="15"/>
      <c r="AB4086" s="15"/>
      <c r="AC4086" s="15"/>
      <c r="AD4086" s="15"/>
      <c r="AE4086" s="15">
        <f>ROUND(0,2)</f>
        <v>0</v>
      </c>
      <c r="AF4086" s="15"/>
      <c r="AG4086" s="15"/>
      <c r="AH4086" s="15"/>
      <c r="AI4086" s="15"/>
      <c r="AJ4086" s="15"/>
      <c r="AK4086" s="16"/>
    </row>
    <row r="4087" spans="1:37" x14ac:dyDescent="0.25">
      <c r="A4087" s="11"/>
      <c r="B4087" s="12"/>
      <c r="C4087" s="12"/>
      <c r="D4087" s="12"/>
      <c r="E4087" s="12"/>
      <c r="F4087" s="12"/>
      <c r="G4087" s="12"/>
      <c r="H4087" s="12"/>
      <c r="I4087" s="12"/>
      <c r="J4087" s="12"/>
      <c r="K4087" s="12"/>
      <c r="L4087" s="12"/>
      <c r="M4087" s="12"/>
      <c r="N4087" s="12"/>
      <c r="O4087" s="12"/>
      <c r="P4087" s="12"/>
      <c r="Q4087" s="14" t="s">
        <v>86</v>
      </c>
      <c r="R4087" s="14"/>
      <c r="S4087" s="14"/>
      <c r="T4087" s="14"/>
      <c r="U4087" s="14"/>
      <c r="V4087" s="14"/>
      <c r="W4087" s="14"/>
      <c r="X4087" s="14"/>
      <c r="Y4087" s="12"/>
      <c r="Z4087" s="12"/>
      <c r="AA4087" s="12"/>
      <c r="AB4087" s="12"/>
      <c r="AC4087" s="12"/>
      <c r="AD4087" s="12"/>
      <c r="AE4087" s="12"/>
      <c r="AF4087" s="12"/>
      <c r="AG4087" s="12"/>
      <c r="AH4087" s="12"/>
      <c r="AI4087" s="12"/>
      <c r="AJ4087" s="12"/>
      <c r="AK4087" s="24"/>
    </row>
    <row r="4088" spans="1:37" x14ac:dyDescent="0.25">
      <c r="A4088" s="2"/>
      <c r="B4088" s="3"/>
      <c r="C4088" s="3"/>
      <c r="D4088" s="3"/>
      <c r="E4088" s="3"/>
      <c r="F4088" s="3"/>
      <c r="G4088" s="3"/>
      <c r="H4088" s="3"/>
      <c r="I4088" s="4"/>
      <c r="J4088" s="5"/>
      <c r="K4088" s="6"/>
      <c r="L4088" s="6"/>
      <c r="M4088" s="6"/>
      <c r="N4088" s="6"/>
      <c r="O4088" s="6"/>
      <c r="P4088" s="7"/>
      <c r="Q4088" s="2"/>
      <c r="R4088" s="3"/>
      <c r="S4088" s="3"/>
      <c r="T4088" s="3"/>
      <c r="U4088" s="3"/>
      <c r="V4088" s="3"/>
      <c r="W4088" s="3"/>
      <c r="X4088" s="4"/>
      <c r="Y4088" s="8">
        <f>ROUND(20,2)</f>
        <v>20</v>
      </c>
      <c r="Z4088" s="9"/>
      <c r="AA4088" s="9"/>
      <c r="AB4088" s="9"/>
      <c r="AC4088" s="9"/>
      <c r="AD4088" s="10"/>
      <c r="AE4088" s="8">
        <f>ROUND(0,2)</f>
        <v>0</v>
      </c>
      <c r="AF4088" s="9"/>
      <c r="AG4088" s="9"/>
      <c r="AH4088" s="9"/>
      <c r="AI4088" s="9"/>
      <c r="AJ4088" s="9"/>
      <c r="AK4088" s="10"/>
    </row>
    <row r="4089" spans="1:37" x14ac:dyDescent="0.25">
      <c r="A4089" s="11"/>
      <c r="B4089" s="12"/>
      <c r="C4089" s="12"/>
      <c r="D4089" s="12"/>
      <c r="E4089" s="12"/>
      <c r="F4089" s="12"/>
      <c r="G4089" s="12"/>
      <c r="H4089" s="12"/>
      <c r="I4089" s="12"/>
      <c r="J4089" s="13"/>
      <c r="K4089" s="13"/>
      <c r="L4089" s="13"/>
      <c r="M4089" s="13"/>
      <c r="N4089" s="13"/>
      <c r="O4089" s="13"/>
      <c r="P4089" s="13"/>
      <c r="Q4089" s="14"/>
      <c r="R4089" s="14"/>
      <c r="S4089" s="14"/>
      <c r="T4089" s="14"/>
      <c r="U4089" s="14"/>
      <c r="V4089" s="14"/>
      <c r="W4089" s="14"/>
      <c r="X4089" s="14"/>
      <c r="Y4089" s="15">
        <f>ROUND(20,2)</f>
        <v>20</v>
      </c>
      <c r="Z4089" s="15"/>
      <c r="AA4089" s="15"/>
      <c r="AB4089" s="15"/>
      <c r="AC4089" s="15"/>
      <c r="AD4089" s="15"/>
      <c r="AE4089" s="15">
        <f>ROUND(0,2)</f>
        <v>0</v>
      </c>
      <c r="AF4089" s="15"/>
      <c r="AG4089" s="15"/>
      <c r="AH4089" s="15"/>
      <c r="AI4089" s="15"/>
      <c r="AJ4089" s="15"/>
      <c r="AK4089" s="16"/>
    </row>
    <row r="4090" spans="1:37" x14ac:dyDescent="0.25">
      <c r="A4090" s="11"/>
      <c r="B4090" s="12"/>
      <c r="C4090" s="12"/>
      <c r="D4090" s="12"/>
      <c r="E4090" s="12"/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  <c r="P4090" s="12"/>
      <c r="Q4090" s="14" t="s">
        <v>87</v>
      </c>
      <c r="R4090" s="14"/>
      <c r="S4090" s="14"/>
      <c r="T4090" s="14"/>
      <c r="U4090" s="14"/>
      <c r="V4090" s="14"/>
      <c r="W4090" s="14"/>
      <c r="X4090" s="14"/>
      <c r="Y4090" s="12"/>
      <c r="Z4090" s="12"/>
      <c r="AA4090" s="12"/>
      <c r="AB4090" s="12"/>
      <c r="AC4090" s="12"/>
      <c r="AD4090" s="12"/>
      <c r="AE4090" s="12"/>
      <c r="AF4090" s="12"/>
      <c r="AG4090" s="12"/>
      <c r="AH4090" s="12"/>
      <c r="AI4090" s="12"/>
      <c r="AJ4090" s="12"/>
      <c r="AK4090" s="24"/>
    </row>
    <row r="4091" spans="1:37" x14ac:dyDescent="0.25">
      <c r="A4091" s="2"/>
      <c r="B4091" s="3"/>
      <c r="C4091" s="3"/>
      <c r="D4091" s="3"/>
      <c r="E4091" s="3"/>
      <c r="F4091" s="3"/>
      <c r="G4091" s="3"/>
      <c r="H4091" s="3"/>
      <c r="I4091" s="4"/>
      <c r="J4091" s="5"/>
      <c r="K4091" s="6"/>
      <c r="L4091" s="6"/>
      <c r="M4091" s="6"/>
      <c r="N4091" s="6"/>
      <c r="O4091" s="6"/>
      <c r="P4091" s="7"/>
      <c r="Q4091" s="2"/>
      <c r="R4091" s="3"/>
      <c r="S4091" s="3"/>
      <c r="T4091" s="3"/>
      <c r="U4091" s="3"/>
      <c r="V4091" s="3"/>
      <c r="W4091" s="3"/>
      <c r="X4091" s="4"/>
      <c r="Y4091" s="8">
        <f>ROUND(20,2)</f>
        <v>20</v>
      </c>
      <c r="Z4091" s="9"/>
      <c r="AA4091" s="9"/>
      <c r="AB4091" s="9"/>
      <c r="AC4091" s="9"/>
      <c r="AD4091" s="10"/>
      <c r="AE4091" s="8">
        <f>ROUND(0,2)</f>
        <v>0</v>
      </c>
      <c r="AF4091" s="9"/>
      <c r="AG4091" s="9"/>
      <c r="AH4091" s="9"/>
      <c r="AI4091" s="9"/>
      <c r="AJ4091" s="9"/>
      <c r="AK4091" s="10"/>
    </row>
    <row r="4092" spans="1:37" x14ac:dyDescent="0.25">
      <c r="A4092" s="11"/>
      <c r="B4092" s="12"/>
      <c r="C4092" s="12"/>
      <c r="D4092" s="12"/>
      <c r="E4092" s="12"/>
      <c r="F4092" s="12"/>
      <c r="G4092" s="12"/>
      <c r="H4092" s="12"/>
      <c r="I4092" s="12"/>
      <c r="J4092" s="13"/>
      <c r="K4092" s="13"/>
      <c r="L4092" s="13"/>
      <c r="M4092" s="13"/>
      <c r="N4092" s="13"/>
      <c r="O4092" s="13"/>
      <c r="P4092" s="13"/>
      <c r="Q4092" s="14"/>
      <c r="R4092" s="14"/>
      <c r="S4092" s="14"/>
      <c r="T4092" s="14"/>
      <c r="U4092" s="14"/>
      <c r="V4092" s="14"/>
      <c r="W4092" s="14"/>
      <c r="X4092" s="14"/>
      <c r="Y4092" s="15">
        <f>ROUND(20,2)</f>
        <v>20</v>
      </c>
      <c r="Z4092" s="15"/>
      <c r="AA4092" s="15"/>
      <c r="AB4092" s="15"/>
      <c r="AC4092" s="15"/>
      <c r="AD4092" s="15"/>
      <c r="AE4092" s="15">
        <f>ROUND(0,2)</f>
        <v>0</v>
      </c>
      <c r="AF4092" s="15"/>
      <c r="AG4092" s="15"/>
      <c r="AH4092" s="15"/>
      <c r="AI4092" s="15"/>
      <c r="AJ4092" s="15"/>
      <c r="AK4092" s="16"/>
    </row>
    <row r="4093" spans="1:37" x14ac:dyDescent="0.25">
      <c r="A4093" s="11"/>
      <c r="B4093" s="12"/>
      <c r="C4093" s="12"/>
      <c r="D4093" s="12"/>
      <c r="E4093" s="12"/>
      <c r="F4093" s="12"/>
      <c r="G4093" s="12"/>
      <c r="H4093" s="12"/>
      <c r="I4093" s="12"/>
      <c r="J4093" s="12"/>
      <c r="K4093" s="12"/>
      <c r="L4093" s="12"/>
      <c r="M4093" s="12"/>
      <c r="N4093" s="12"/>
      <c r="O4093" s="12"/>
      <c r="P4093" s="12"/>
      <c r="Q4093" s="14" t="s">
        <v>88</v>
      </c>
      <c r="R4093" s="14"/>
      <c r="S4093" s="14"/>
      <c r="T4093" s="14"/>
      <c r="U4093" s="14"/>
      <c r="V4093" s="14"/>
      <c r="W4093" s="14"/>
      <c r="X4093" s="14"/>
      <c r="Y4093" s="12"/>
      <c r="Z4093" s="12"/>
      <c r="AA4093" s="12"/>
      <c r="AB4093" s="12"/>
      <c r="AC4093" s="12"/>
      <c r="AD4093" s="12"/>
      <c r="AE4093" s="12"/>
      <c r="AF4093" s="12"/>
      <c r="AG4093" s="12"/>
      <c r="AH4093" s="12"/>
      <c r="AI4093" s="12"/>
      <c r="AJ4093" s="12"/>
      <c r="AK4093" s="24"/>
    </row>
    <row r="4094" spans="1:37" x14ac:dyDescent="0.25">
      <c r="A4094" s="2"/>
      <c r="B4094" s="3"/>
      <c r="C4094" s="3"/>
      <c r="D4094" s="3"/>
      <c r="E4094" s="3"/>
      <c r="F4094" s="3"/>
      <c r="G4094" s="3"/>
      <c r="H4094" s="3"/>
      <c r="I4094" s="4"/>
      <c r="J4094" s="5"/>
      <c r="K4094" s="6"/>
      <c r="L4094" s="6"/>
      <c r="M4094" s="6"/>
      <c r="N4094" s="6"/>
      <c r="O4094" s="6"/>
      <c r="P4094" s="7"/>
      <c r="Q4094" s="2"/>
      <c r="R4094" s="3"/>
      <c r="S4094" s="3"/>
      <c r="T4094" s="3"/>
      <c r="U4094" s="3"/>
      <c r="V4094" s="3"/>
      <c r="W4094" s="3"/>
      <c r="X4094" s="4"/>
      <c r="Y4094" s="8">
        <f>ROUND(20,2)</f>
        <v>20</v>
      </c>
      <c r="Z4094" s="9"/>
      <c r="AA4094" s="9"/>
      <c r="AB4094" s="9"/>
      <c r="AC4094" s="9"/>
      <c r="AD4094" s="10"/>
      <c r="AE4094" s="8">
        <f>ROUND(0,2)</f>
        <v>0</v>
      </c>
      <c r="AF4094" s="9"/>
      <c r="AG4094" s="9"/>
      <c r="AH4094" s="9"/>
      <c r="AI4094" s="9"/>
      <c r="AJ4094" s="9"/>
      <c r="AK4094" s="10"/>
    </row>
    <row r="4095" spans="1:37" x14ac:dyDescent="0.25">
      <c r="A4095" s="11"/>
      <c r="B4095" s="12"/>
      <c r="C4095" s="12"/>
      <c r="D4095" s="12"/>
      <c r="E4095" s="12"/>
      <c r="F4095" s="12"/>
      <c r="G4095" s="12"/>
      <c r="H4095" s="12"/>
      <c r="I4095" s="12"/>
      <c r="J4095" s="13"/>
      <c r="K4095" s="13"/>
      <c r="L4095" s="13"/>
      <c r="M4095" s="13"/>
      <c r="N4095" s="13"/>
      <c r="O4095" s="13"/>
      <c r="P4095" s="13"/>
      <c r="Q4095" s="14"/>
      <c r="R4095" s="14"/>
      <c r="S4095" s="14"/>
      <c r="T4095" s="14"/>
      <c r="U4095" s="14"/>
      <c r="V4095" s="14"/>
      <c r="W4095" s="14"/>
      <c r="X4095" s="14"/>
      <c r="Y4095" s="15">
        <f>ROUND(20,2)</f>
        <v>20</v>
      </c>
      <c r="Z4095" s="15"/>
      <c r="AA4095" s="15"/>
      <c r="AB4095" s="15"/>
      <c r="AC4095" s="15"/>
      <c r="AD4095" s="15"/>
      <c r="AE4095" s="15">
        <f>ROUND(0,2)</f>
        <v>0</v>
      </c>
      <c r="AF4095" s="15"/>
      <c r="AG4095" s="15"/>
      <c r="AH4095" s="15"/>
      <c r="AI4095" s="15"/>
      <c r="AJ4095" s="15"/>
      <c r="AK4095" s="16"/>
    </row>
    <row r="4096" spans="1:37" x14ac:dyDescent="0.25">
      <c r="A4096" s="11"/>
      <c r="B4096" s="12"/>
      <c r="C4096" s="12"/>
      <c r="D4096" s="12"/>
      <c r="E4096" s="12"/>
      <c r="F4096" s="12"/>
      <c r="G4096" s="12"/>
      <c r="H4096" s="12"/>
      <c r="I4096" s="12"/>
      <c r="J4096" s="12"/>
      <c r="K4096" s="12"/>
      <c r="L4096" s="12"/>
      <c r="M4096" s="12"/>
      <c r="N4096" s="12"/>
      <c r="O4096" s="12"/>
      <c r="P4096" s="12"/>
      <c r="Q4096" s="14" t="s">
        <v>89</v>
      </c>
      <c r="R4096" s="14"/>
      <c r="S4096" s="14"/>
      <c r="T4096" s="14"/>
      <c r="U4096" s="14"/>
      <c r="V4096" s="14"/>
      <c r="W4096" s="14"/>
      <c r="X4096" s="14"/>
      <c r="Y4096" s="12"/>
      <c r="Z4096" s="12"/>
      <c r="AA4096" s="12"/>
      <c r="AB4096" s="12"/>
      <c r="AC4096" s="12"/>
      <c r="AD4096" s="12"/>
      <c r="AE4096" s="12"/>
      <c r="AF4096" s="12"/>
      <c r="AG4096" s="12"/>
      <c r="AH4096" s="12"/>
      <c r="AI4096" s="12"/>
      <c r="AJ4096" s="12"/>
      <c r="AK4096" s="24"/>
    </row>
    <row r="4097" spans="1:37" x14ac:dyDescent="0.25">
      <c r="A4097" s="2"/>
      <c r="B4097" s="3"/>
      <c r="C4097" s="3"/>
      <c r="D4097" s="3"/>
      <c r="E4097" s="3"/>
      <c r="F4097" s="3"/>
      <c r="G4097" s="3"/>
      <c r="H4097" s="3"/>
      <c r="I4097" s="4"/>
      <c r="J4097" s="5"/>
      <c r="K4097" s="6"/>
      <c r="L4097" s="6"/>
      <c r="M4097" s="6"/>
      <c r="N4097" s="6"/>
      <c r="O4097" s="6"/>
      <c r="P4097" s="7"/>
      <c r="Q4097" s="2"/>
      <c r="R4097" s="3"/>
      <c r="S4097" s="3"/>
      <c r="T4097" s="3"/>
      <c r="U4097" s="3"/>
      <c r="V4097" s="3"/>
      <c r="W4097" s="3"/>
      <c r="X4097" s="4"/>
      <c r="Y4097" s="8">
        <f>ROUND(20,2)</f>
        <v>20</v>
      </c>
      <c r="Z4097" s="9"/>
      <c r="AA4097" s="9"/>
      <c r="AB4097" s="9"/>
      <c r="AC4097" s="9"/>
      <c r="AD4097" s="10"/>
      <c r="AE4097" s="8">
        <f>ROUND(0,2)</f>
        <v>0</v>
      </c>
      <c r="AF4097" s="9"/>
      <c r="AG4097" s="9"/>
      <c r="AH4097" s="9"/>
      <c r="AI4097" s="9"/>
      <c r="AJ4097" s="9"/>
      <c r="AK4097" s="10"/>
    </row>
    <row r="4098" spans="1:37" x14ac:dyDescent="0.25">
      <c r="A4098" s="11"/>
      <c r="B4098" s="12"/>
      <c r="C4098" s="12"/>
      <c r="D4098" s="12"/>
      <c r="E4098" s="12"/>
      <c r="F4098" s="12"/>
      <c r="G4098" s="12"/>
      <c r="H4098" s="12"/>
      <c r="I4098" s="12"/>
      <c r="J4098" s="13"/>
      <c r="K4098" s="13"/>
      <c r="L4098" s="13"/>
      <c r="M4098" s="13"/>
      <c r="N4098" s="13"/>
      <c r="O4098" s="13"/>
      <c r="P4098" s="13"/>
      <c r="Q4098" s="14"/>
      <c r="R4098" s="14"/>
      <c r="S4098" s="14"/>
      <c r="T4098" s="14"/>
      <c r="U4098" s="14"/>
      <c r="V4098" s="14"/>
      <c r="W4098" s="14"/>
      <c r="X4098" s="14"/>
      <c r="Y4098" s="15">
        <f>ROUND(20,2)</f>
        <v>20</v>
      </c>
      <c r="Z4098" s="15"/>
      <c r="AA4098" s="15"/>
      <c r="AB4098" s="15"/>
      <c r="AC4098" s="15"/>
      <c r="AD4098" s="15"/>
      <c r="AE4098" s="15">
        <f>ROUND(0,2)</f>
        <v>0</v>
      </c>
      <c r="AF4098" s="15"/>
      <c r="AG4098" s="15"/>
      <c r="AH4098" s="15"/>
      <c r="AI4098" s="15"/>
      <c r="AJ4098" s="15"/>
      <c r="AK4098" s="16"/>
    </row>
    <row r="4099" spans="1:37" x14ac:dyDescent="0.25">
      <c r="A4099" s="11"/>
      <c r="B4099" s="12"/>
      <c r="C4099" s="12"/>
      <c r="D4099" s="12"/>
      <c r="E4099" s="12"/>
      <c r="F4099" s="12"/>
      <c r="G4099" s="12"/>
      <c r="H4099" s="12"/>
      <c r="I4099" s="12"/>
      <c r="J4099" s="12"/>
      <c r="K4099" s="12"/>
      <c r="L4099" s="12"/>
      <c r="M4099" s="12"/>
      <c r="N4099" s="12"/>
      <c r="O4099" s="12"/>
      <c r="P4099" s="12"/>
      <c r="Q4099" s="14" t="s">
        <v>91</v>
      </c>
      <c r="R4099" s="14"/>
      <c r="S4099" s="14"/>
      <c r="T4099" s="14"/>
      <c r="U4099" s="14"/>
      <c r="V4099" s="14"/>
      <c r="W4099" s="14"/>
      <c r="X4099" s="14"/>
      <c r="Y4099" s="12"/>
      <c r="Z4099" s="12"/>
      <c r="AA4099" s="12"/>
      <c r="AB4099" s="12"/>
      <c r="AC4099" s="12"/>
      <c r="AD4099" s="12"/>
      <c r="AE4099" s="12"/>
      <c r="AF4099" s="12"/>
      <c r="AG4099" s="12"/>
      <c r="AH4099" s="12"/>
      <c r="AI4099" s="12"/>
      <c r="AJ4099" s="12"/>
      <c r="AK4099" s="24"/>
    </row>
    <row r="4100" spans="1:37" x14ac:dyDescent="0.25">
      <c r="A4100" s="2"/>
      <c r="B4100" s="3"/>
      <c r="C4100" s="3"/>
      <c r="D4100" s="3"/>
      <c r="E4100" s="3"/>
      <c r="F4100" s="3"/>
      <c r="G4100" s="3"/>
      <c r="H4100" s="3"/>
      <c r="I4100" s="4"/>
      <c r="J4100" s="5"/>
      <c r="K4100" s="6"/>
      <c r="L4100" s="6"/>
      <c r="M4100" s="6"/>
      <c r="N4100" s="6"/>
      <c r="O4100" s="6"/>
      <c r="P4100" s="7"/>
      <c r="Q4100" s="2"/>
      <c r="R4100" s="3"/>
      <c r="S4100" s="3"/>
      <c r="T4100" s="3"/>
      <c r="U4100" s="3"/>
      <c r="V4100" s="3"/>
      <c r="W4100" s="3"/>
      <c r="X4100" s="4"/>
      <c r="Y4100" s="8">
        <f>ROUND(20,2)</f>
        <v>20</v>
      </c>
      <c r="Z4100" s="9"/>
      <c r="AA4100" s="9"/>
      <c r="AB4100" s="9"/>
      <c r="AC4100" s="9"/>
      <c r="AD4100" s="10"/>
      <c r="AE4100" s="8">
        <f>ROUND(0,2)</f>
        <v>0</v>
      </c>
      <c r="AF4100" s="9"/>
      <c r="AG4100" s="9"/>
      <c r="AH4100" s="9"/>
      <c r="AI4100" s="9"/>
      <c r="AJ4100" s="9"/>
      <c r="AK4100" s="10"/>
    </row>
    <row r="4101" spans="1:37" x14ac:dyDescent="0.25">
      <c r="A4101" s="11"/>
      <c r="B4101" s="12"/>
      <c r="C4101" s="12"/>
      <c r="D4101" s="12"/>
      <c r="E4101" s="12"/>
      <c r="F4101" s="12"/>
      <c r="G4101" s="12"/>
      <c r="H4101" s="12"/>
      <c r="I4101" s="12"/>
      <c r="J4101" s="13"/>
      <c r="K4101" s="13"/>
      <c r="L4101" s="13"/>
      <c r="M4101" s="13"/>
      <c r="N4101" s="13"/>
      <c r="O4101" s="13"/>
      <c r="P4101" s="13"/>
      <c r="Q4101" s="14"/>
      <c r="R4101" s="14"/>
      <c r="S4101" s="14"/>
      <c r="T4101" s="14"/>
      <c r="U4101" s="14"/>
      <c r="V4101" s="14"/>
      <c r="W4101" s="14"/>
      <c r="X4101" s="14"/>
      <c r="Y4101" s="15">
        <f>ROUND(20,2)</f>
        <v>20</v>
      </c>
      <c r="Z4101" s="15"/>
      <c r="AA4101" s="15"/>
      <c r="AB4101" s="15"/>
      <c r="AC4101" s="15"/>
      <c r="AD4101" s="15"/>
      <c r="AE4101" s="15">
        <f>ROUND(0,2)</f>
        <v>0</v>
      </c>
      <c r="AF4101" s="15"/>
      <c r="AG4101" s="15"/>
      <c r="AH4101" s="15"/>
      <c r="AI4101" s="15"/>
      <c r="AJ4101" s="15"/>
      <c r="AK4101" s="16"/>
    </row>
    <row r="4102" spans="1:37" x14ac:dyDescent="0.25">
      <c r="A4102" s="11"/>
      <c r="B4102" s="12"/>
      <c r="C4102" s="12"/>
      <c r="D4102" s="12"/>
      <c r="E4102" s="12"/>
      <c r="F4102" s="12"/>
      <c r="G4102" s="12"/>
      <c r="H4102" s="12"/>
      <c r="I4102" s="12"/>
      <c r="J4102" s="12"/>
      <c r="K4102" s="12"/>
      <c r="L4102" s="12"/>
      <c r="M4102" s="12"/>
      <c r="N4102" s="12"/>
      <c r="O4102" s="12"/>
      <c r="P4102" s="12"/>
      <c r="Q4102" s="14" t="s">
        <v>92</v>
      </c>
      <c r="R4102" s="14"/>
      <c r="S4102" s="14"/>
      <c r="T4102" s="14"/>
      <c r="U4102" s="14"/>
      <c r="V4102" s="14"/>
      <c r="W4102" s="14"/>
      <c r="X4102" s="14"/>
      <c r="Y4102" s="12"/>
      <c r="Z4102" s="12"/>
      <c r="AA4102" s="12"/>
      <c r="AB4102" s="12"/>
      <c r="AC4102" s="12"/>
      <c r="AD4102" s="12"/>
      <c r="AE4102" s="12"/>
      <c r="AF4102" s="12"/>
      <c r="AG4102" s="12"/>
      <c r="AH4102" s="12"/>
      <c r="AI4102" s="12"/>
      <c r="AJ4102" s="12"/>
      <c r="AK4102" s="24"/>
    </row>
    <row r="4103" spans="1:37" x14ac:dyDescent="0.25">
      <c r="A4103" s="2"/>
      <c r="B4103" s="3"/>
      <c r="C4103" s="3"/>
      <c r="D4103" s="3"/>
      <c r="E4103" s="3"/>
      <c r="F4103" s="3"/>
      <c r="G4103" s="3"/>
      <c r="H4103" s="3"/>
      <c r="I4103" s="4"/>
      <c r="J4103" s="5"/>
      <c r="K4103" s="6"/>
      <c r="L4103" s="6"/>
      <c r="M4103" s="6"/>
      <c r="N4103" s="6"/>
      <c r="O4103" s="6"/>
      <c r="P4103" s="7"/>
      <c r="Q4103" s="2"/>
      <c r="R4103" s="3"/>
      <c r="S4103" s="3"/>
      <c r="T4103" s="3"/>
      <c r="U4103" s="3"/>
      <c r="V4103" s="3"/>
      <c r="W4103" s="3"/>
      <c r="X4103" s="4"/>
      <c r="Y4103" s="8">
        <f>ROUND(20,2)</f>
        <v>20</v>
      </c>
      <c r="Z4103" s="9"/>
      <c r="AA4103" s="9"/>
      <c r="AB4103" s="9"/>
      <c r="AC4103" s="9"/>
      <c r="AD4103" s="10"/>
      <c r="AE4103" s="8">
        <f>ROUND(0,2)</f>
        <v>0</v>
      </c>
      <c r="AF4103" s="9"/>
      <c r="AG4103" s="9"/>
      <c r="AH4103" s="9"/>
      <c r="AI4103" s="9"/>
      <c r="AJ4103" s="9"/>
      <c r="AK4103" s="10"/>
    </row>
    <row r="4104" spans="1:37" x14ac:dyDescent="0.25">
      <c r="A4104" s="11"/>
      <c r="B4104" s="12"/>
      <c r="C4104" s="12"/>
      <c r="D4104" s="12"/>
      <c r="E4104" s="12"/>
      <c r="F4104" s="12"/>
      <c r="G4104" s="12"/>
      <c r="H4104" s="12"/>
      <c r="I4104" s="12"/>
      <c r="J4104" s="13"/>
      <c r="K4104" s="13"/>
      <c r="L4104" s="13"/>
      <c r="M4104" s="13"/>
      <c r="N4104" s="13"/>
      <c r="O4104" s="13"/>
      <c r="P4104" s="13"/>
      <c r="Q4104" s="14"/>
      <c r="R4104" s="14"/>
      <c r="S4104" s="14"/>
      <c r="T4104" s="14"/>
      <c r="U4104" s="14"/>
      <c r="V4104" s="14"/>
      <c r="W4104" s="14"/>
      <c r="X4104" s="14"/>
      <c r="Y4104" s="15">
        <f>ROUND(20,2)</f>
        <v>20</v>
      </c>
      <c r="Z4104" s="15"/>
      <c r="AA4104" s="15"/>
      <c r="AB4104" s="15"/>
      <c r="AC4104" s="15"/>
      <c r="AD4104" s="15"/>
      <c r="AE4104" s="15">
        <f>ROUND(0,2)</f>
        <v>0</v>
      </c>
      <c r="AF4104" s="15"/>
      <c r="AG4104" s="15"/>
      <c r="AH4104" s="15"/>
      <c r="AI4104" s="15"/>
      <c r="AJ4104" s="15"/>
      <c r="AK4104" s="16"/>
    </row>
    <row r="4105" spans="1:37" x14ac:dyDescent="0.25">
      <c r="A4105" s="11"/>
      <c r="B4105" s="12"/>
      <c r="C4105" s="12"/>
      <c r="D4105" s="12"/>
      <c r="E4105" s="12"/>
      <c r="F4105" s="12"/>
      <c r="G4105" s="12"/>
      <c r="H4105" s="12"/>
      <c r="I4105" s="12"/>
      <c r="J4105" s="12"/>
      <c r="K4105" s="12"/>
      <c r="L4105" s="12"/>
      <c r="M4105" s="12"/>
      <c r="N4105" s="12"/>
      <c r="O4105" s="12"/>
      <c r="P4105" s="12"/>
      <c r="Q4105" s="14" t="s">
        <v>93</v>
      </c>
      <c r="R4105" s="14"/>
      <c r="S4105" s="14"/>
      <c r="T4105" s="14"/>
      <c r="U4105" s="14"/>
      <c r="V4105" s="14"/>
      <c r="W4105" s="14"/>
      <c r="X4105" s="14"/>
      <c r="Y4105" s="12"/>
      <c r="Z4105" s="12"/>
      <c r="AA4105" s="12"/>
      <c r="AB4105" s="12"/>
      <c r="AC4105" s="12"/>
      <c r="AD4105" s="12"/>
      <c r="AE4105" s="12"/>
      <c r="AF4105" s="12"/>
      <c r="AG4105" s="12"/>
      <c r="AH4105" s="12"/>
      <c r="AI4105" s="12"/>
      <c r="AJ4105" s="12"/>
      <c r="AK4105" s="24"/>
    </row>
    <row r="4106" spans="1:37" x14ac:dyDescent="0.25">
      <c r="A4106" s="2"/>
      <c r="B4106" s="3"/>
      <c r="C4106" s="3"/>
      <c r="D4106" s="3"/>
      <c r="E4106" s="3"/>
      <c r="F4106" s="3"/>
      <c r="G4106" s="3"/>
      <c r="H4106" s="3"/>
      <c r="I4106" s="4"/>
      <c r="J4106" s="5"/>
      <c r="K4106" s="6"/>
      <c r="L4106" s="6"/>
      <c r="M4106" s="6"/>
      <c r="N4106" s="6"/>
      <c r="O4106" s="6"/>
      <c r="P4106" s="7"/>
      <c r="Q4106" s="2"/>
      <c r="R4106" s="3"/>
      <c r="S4106" s="3"/>
      <c r="T4106" s="3"/>
      <c r="U4106" s="3"/>
      <c r="V4106" s="3"/>
      <c r="W4106" s="3"/>
      <c r="X4106" s="4"/>
      <c r="Y4106" s="8">
        <f>ROUND(20,2)</f>
        <v>20</v>
      </c>
      <c r="Z4106" s="9"/>
      <c r="AA4106" s="9"/>
      <c r="AB4106" s="9"/>
      <c r="AC4106" s="9"/>
      <c r="AD4106" s="10"/>
      <c r="AE4106" s="8">
        <f>ROUND(0,2)</f>
        <v>0</v>
      </c>
      <c r="AF4106" s="9"/>
      <c r="AG4106" s="9"/>
      <c r="AH4106" s="9"/>
      <c r="AI4106" s="9"/>
      <c r="AJ4106" s="9"/>
      <c r="AK4106" s="10"/>
    </row>
    <row r="4107" spans="1:37" x14ac:dyDescent="0.25">
      <c r="A4107" s="11"/>
      <c r="B4107" s="12"/>
      <c r="C4107" s="12"/>
      <c r="D4107" s="12"/>
      <c r="E4107" s="12"/>
      <c r="F4107" s="12"/>
      <c r="G4107" s="12"/>
      <c r="H4107" s="12"/>
      <c r="I4107" s="12"/>
      <c r="J4107" s="13"/>
      <c r="K4107" s="13"/>
      <c r="L4107" s="13"/>
      <c r="M4107" s="13"/>
      <c r="N4107" s="13"/>
      <c r="O4107" s="13"/>
      <c r="P4107" s="13"/>
      <c r="Q4107" s="14"/>
      <c r="R4107" s="14"/>
      <c r="S4107" s="14"/>
      <c r="T4107" s="14"/>
      <c r="U4107" s="14"/>
      <c r="V4107" s="14"/>
      <c r="W4107" s="14"/>
      <c r="X4107" s="14"/>
      <c r="Y4107" s="15">
        <f>ROUND(20,2)</f>
        <v>20</v>
      </c>
      <c r="Z4107" s="15"/>
      <c r="AA4107" s="15"/>
      <c r="AB4107" s="15"/>
      <c r="AC4107" s="15"/>
      <c r="AD4107" s="15"/>
      <c r="AE4107" s="15">
        <f>ROUND(0,2)</f>
        <v>0</v>
      </c>
      <c r="AF4107" s="15"/>
      <c r="AG4107" s="15"/>
      <c r="AH4107" s="15"/>
      <c r="AI4107" s="15"/>
      <c r="AJ4107" s="15"/>
      <c r="AK4107" s="16"/>
    </row>
    <row r="4108" spans="1:37" x14ac:dyDescent="0.25">
      <c r="A4108" s="11"/>
      <c r="B4108" s="12"/>
      <c r="C4108" s="12"/>
      <c r="D4108" s="12"/>
      <c r="E4108" s="12"/>
      <c r="F4108" s="12"/>
      <c r="G4108" s="12"/>
      <c r="H4108" s="12"/>
      <c r="I4108" s="12"/>
      <c r="J4108" s="12"/>
      <c r="K4108" s="12"/>
      <c r="L4108" s="12"/>
      <c r="M4108" s="12"/>
      <c r="N4108" s="12"/>
      <c r="O4108" s="12"/>
      <c r="P4108" s="12"/>
      <c r="Q4108" s="14" t="s">
        <v>94</v>
      </c>
      <c r="R4108" s="14"/>
      <c r="S4108" s="14"/>
      <c r="T4108" s="14"/>
      <c r="U4108" s="14"/>
      <c r="V4108" s="14"/>
      <c r="W4108" s="14"/>
      <c r="X4108" s="14"/>
      <c r="Y4108" s="12"/>
      <c r="Z4108" s="12"/>
      <c r="AA4108" s="12"/>
      <c r="AB4108" s="12"/>
      <c r="AC4108" s="12"/>
      <c r="AD4108" s="12"/>
      <c r="AE4108" s="12"/>
      <c r="AF4108" s="12"/>
      <c r="AG4108" s="12"/>
      <c r="AH4108" s="12"/>
      <c r="AI4108" s="12"/>
      <c r="AJ4108" s="12"/>
      <c r="AK4108" s="24"/>
    </row>
    <row r="4109" spans="1:37" x14ac:dyDescent="0.25">
      <c r="A4109" s="2"/>
      <c r="B4109" s="3"/>
      <c r="C4109" s="3"/>
      <c r="D4109" s="3"/>
      <c r="E4109" s="3"/>
      <c r="F4109" s="3"/>
      <c r="G4109" s="3"/>
      <c r="H4109" s="3"/>
      <c r="I4109" s="4"/>
      <c r="J4109" s="5"/>
      <c r="K4109" s="6"/>
      <c r="L4109" s="6"/>
      <c r="M4109" s="6"/>
      <c r="N4109" s="6"/>
      <c r="O4109" s="6"/>
      <c r="P4109" s="7"/>
      <c r="Q4109" s="2"/>
      <c r="R4109" s="3"/>
      <c r="S4109" s="3"/>
      <c r="T4109" s="3"/>
      <c r="U4109" s="3"/>
      <c r="V4109" s="3"/>
      <c r="W4109" s="3"/>
      <c r="X4109" s="4"/>
      <c r="Y4109" s="8">
        <f>ROUND(20,2)</f>
        <v>20</v>
      </c>
      <c r="Z4109" s="9"/>
      <c r="AA4109" s="9"/>
      <c r="AB4109" s="9"/>
      <c r="AC4109" s="9"/>
      <c r="AD4109" s="10"/>
      <c r="AE4109" s="8">
        <f>ROUND(0,2)</f>
        <v>0</v>
      </c>
      <c r="AF4109" s="9"/>
      <c r="AG4109" s="9"/>
      <c r="AH4109" s="9"/>
      <c r="AI4109" s="9"/>
      <c r="AJ4109" s="9"/>
      <c r="AK4109" s="10"/>
    </row>
    <row r="4110" spans="1:37" x14ac:dyDescent="0.25">
      <c r="A4110" s="11"/>
      <c r="B4110" s="12"/>
      <c r="C4110" s="12"/>
      <c r="D4110" s="12"/>
      <c r="E4110" s="12"/>
      <c r="F4110" s="12"/>
      <c r="G4110" s="12"/>
      <c r="H4110" s="12"/>
      <c r="I4110" s="12"/>
      <c r="J4110" s="13"/>
      <c r="K4110" s="13"/>
      <c r="L4110" s="13"/>
      <c r="M4110" s="13"/>
      <c r="N4110" s="13"/>
      <c r="O4110" s="13"/>
      <c r="P4110" s="13"/>
      <c r="Q4110" s="14"/>
      <c r="R4110" s="14"/>
      <c r="S4110" s="14"/>
      <c r="T4110" s="14"/>
      <c r="U4110" s="14"/>
      <c r="V4110" s="14"/>
      <c r="W4110" s="14"/>
      <c r="X4110" s="14"/>
      <c r="Y4110" s="15">
        <f>ROUND(20,2)</f>
        <v>20</v>
      </c>
      <c r="Z4110" s="15"/>
      <c r="AA4110" s="15"/>
      <c r="AB4110" s="15"/>
      <c r="AC4110" s="15"/>
      <c r="AD4110" s="15"/>
      <c r="AE4110" s="15">
        <f>ROUND(0,2)</f>
        <v>0</v>
      </c>
      <c r="AF4110" s="15"/>
      <c r="AG4110" s="15"/>
      <c r="AH4110" s="15"/>
      <c r="AI4110" s="15"/>
      <c r="AJ4110" s="15"/>
      <c r="AK4110" s="16"/>
    </row>
    <row r="4111" spans="1:37" x14ac:dyDescent="0.25">
      <c r="A4111" s="11"/>
      <c r="B4111" s="12"/>
      <c r="C4111" s="12"/>
      <c r="D4111" s="12"/>
      <c r="E4111" s="12"/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12"/>
      <c r="Q4111" s="14" t="s">
        <v>97</v>
      </c>
      <c r="R4111" s="14"/>
      <c r="S4111" s="14"/>
      <c r="T4111" s="14"/>
      <c r="U4111" s="14"/>
      <c r="V4111" s="14"/>
      <c r="W4111" s="14"/>
      <c r="X4111" s="14"/>
      <c r="Y4111" s="12"/>
      <c r="Z4111" s="12"/>
      <c r="AA4111" s="12"/>
      <c r="AB4111" s="12"/>
      <c r="AC4111" s="12"/>
      <c r="AD4111" s="12"/>
      <c r="AE4111" s="12"/>
      <c r="AF4111" s="12"/>
      <c r="AG4111" s="12"/>
      <c r="AH4111" s="12"/>
      <c r="AI4111" s="12"/>
      <c r="AJ4111" s="12"/>
      <c r="AK4111" s="24"/>
    </row>
    <row r="4112" spans="1:37" x14ac:dyDescent="0.25">
      <c r="A4112" s="2"/>
      <c r="B4112" s="3"/>
      <c r="C4112" s="3"/>
      <c r="D4112" s="3"/>
      <c r="E4112" s="3"/>
      <c r="F4112" s="3"/>
      <c r="G4112" s="3"/>
      <c r="H4112" s="3"/>
      <c r="I4112" s="4"/>
      <c r="J4112" s="5"/>
      <c r="K4112" s="6"/>
      <c r="L4112" s="6"/>
      <c r="M4112" s="6"/>
      <c r="N4112" s="6"/>
      <c r="O4112" s="6"/>
      <c r="P4112" s="7"/>
      <c r="Q4112" s="2"/>
      <c r="R4112" s="3"/>
      <c r="S4112" s="3"/>
      <c r="T4112" s="3"/>
      <c r="U4112" s="3"/>
      <c r="V4112" s="3"/>
      <c r="W4112" s="3"/>
      <c r="X4112" s="4"/>
      <c r="Y4112" s="8">
        <f>ROUND(20,2)</f>
        <v>20</v>
      </c>
      <c r="Z4112" s="9"/>
      <c r="AA4112" s="9"/>
      <c r="AB4112" s="9"/>
      <c r="AC4112" s="9"/>
      <c r="AD4112" s="10"/>
      <c r="AE4112" s="8">
        <f>ROUND(0,2)</f>
        <v>0</v>
      </c>
      <c r="AF4112" s="9"/>
      <c r="AG4112" s="9"/>
      <c r="AH4112" s="9"/>
      <c r="AI4112" s="9"/>
      <c r="AJ4112" s="9"/>
      <c r="AK4112" s="10"/>
    </row>
    <row r="4113" spans="1:37" x14ac:dyDescent="0.25">
      <c r="A4113" s="11"/>
      <c r="B4113" s="12"/>
      <c r="C4113" s="12"/>
      <c r="D4113" s="12"/>
      <c r="E4113" s="12"/>
      <c r="F4113" s="12"/>
      <c r="G4113" s="12"/>
      <c r="H4113" s="12"/>
      <c r="I4113" s="12"/>
      <c r="J4113" s="13"/>
      <c r="K4113" s="13"/>
      <c r="L4113" s="13"/>
      <c r="M4113" s="13"/>
      <c r="N4113" s="13"/>
      <c r="O4113" s="13"/>
      <c r="P4113" s="13"/>
      <c r="Q4113" s="14"/>
      <c r="R4113" s="14"/>
      <c r="S4113" s="14"/>
      <c r="T4113" s="14"/>
      <c r="U4113" s="14"/>
      <c r="V4113" s="14"/>
      <c r="W4113" s="14"/>
      <c r="X4113" s="14"/>
      <c r="Y4113" s="15">
        <f>ROUND(20,2)</f>
        <v>20</v>
      </c>
      <c r="Z4113" s="15"/>
      <c r="AA4113" s="15"/>
      <c r="AB4113" s="15"/>
      <c r="AC4113" s="15"/>
      <c r="AD4113" s="15"/>
      <c r="AE4113" s="15">
        <f>ROUND(0,2)</f>
        <v>0</v>
      </c>
      <c r="AF4113" s="15"/>
      <c r="AG4113" s="15"/>
      <c r="AH4113" s="15"/>
      <c r="AI4113" s="15"/>
      <c r="AJ4113" s="15"/>
      <c r="AK4113" s="16"/>
    </row>
    <row r="4114" spans="1:37" x14ac:dyDescent="0.25">
      <c r="A4114" s="20" t="s">
        <v>106</v>
      </c>
      <c r="B4114" s="21"/>
      <c r="C4114" s="21"/>
      <c r="D4114" s="21"/>
      <c r="E4114" s="21"/>
      <c r="F4114" s="21"/>
      <c r="G4114" s="21"/>
      <c r="H4114" s="21"/>
      <c r="I4114" s="21"/>
      <c r="J4114" s="21"/>
      <c r="K4114" s="21"/>
      <c r="L4114" s="21"/>
      <c r="M4114" s="21"/>
      <c r="N4114" s="21"/>
      <c r="O4114" s="21"/>
      <c r="P4114" s="21"/>
      <c r="Q4114" s="21"/>
      <c r="R4114" s="21"/>
      <c r="S4114" s="21"/>
      <c r="T4114" s="21"/>
      <c r="U4114" s="21"/>
      <c r="V4114" s="21"/>
      <c r="W4114" s="21"/>
      <c r="X4114" s="21"/>
      <c r="Y4114" s="21"/>
      <c r="Z4114" s="21"/>
      <c r="AA4114" s="21"/>
      <c r="AB4114" s="21"/>
      <c r="AC4114" s="21"/>
      <c r="AD4114" s="21"/>
      <c r="AE4114" s="21"/>
      <c r="AF4114" s="21"/>
      <c r="AG4114" s="21"/>
      <c r="AH4114" s="21"/>
      <c r="AI4114" s="21"/>
      <c r="AJ4114" s="21"/>
      <c r="AK4114" s="22"/>
    </row>
    <row r="4115" spans="1:37" x14ac:dyDescent="0.25">
      <c r="A4115" s="20"/>
      <c r="B4115" s="21"/>
      <c r="C4115" s="21"/>
      <c r="D4115" s="21"/>
      <c r="E4115" s="21"/>
      <c r="F4115" s="21"/>
      <c r="G4115" s="21"/>
      <c r="H4115" s="21"/>
      <c r="I4115" s="21"/>
      <c r="J4115" s="23">
        <f>ROUND(8,2)</f>
        <v>8</v>
      </c>
      <c r="K4115" s="23"/>
      <c r="L4115" s="23"/>
      <c r="M4115" s="23"/>
      <c r="N4115" s="23"/>
      <c r="O4115" s="23"/>
      <c r="P4115" s="23"/>
      <c r="Q4115" s="21"/>
      <c r="R4115" s="21"/>
      <c r="S4115" s="21"/>
      <c r="T4115" s="21"/>
      <c r="U4115" s="21"/>
      <c r="V4115" s="21"/>
      <c r="W4115" s="21"/>
      <c r="X4115" s="21"/>
      <c r="Y4115" s="21"/>
      <c r="Z4115" s="21"/>
      <c r="AA4115" s="21"/>
      <c r="AB4115" s="21"/>
      <c r="AC4115" s="21"/>
      <c r="AD4115" s="21"/>
      <c r="AE4115" s="21"/>
      <c r="AF4115" s="21"/>
      <c r="AG4115" s="21"/>
      <c r="AH4115" s="21"/>
      <c r="AI4115" s="21"/>
      <c r="AJ4115" s="21"/>
      <c r="AK4115" s="22"/>
    </row>
    <row r="4116" spans="1:37" x14ac:dyDescent="0.25">
      <c r="A4116" s="11"/>
      <c r="B4116" s="12"/>
      <c r="C4116" s="12"/>
      <c r="D4116" s="12"/>
      <c r="E4116" s="12"/>
      <c r="F4116" s="12"/>
      <c r="G4116" s="12"/>
      <c r="H4116" s="12"/>
      <c r="I4116" s="12"/>
      <c r="J4116" s="12"/>
      <c r="K4116" s="12"/>
      <c r="L4116" s="12"/>
      <c r="M4116" s="12"/>
      <c r="N4116" s="12"/>
      <c r="O4116" s="12"/>
      <c r="P4116" s="12"/>
      <c r="Q4116" s="14" t="s">
        <v>34</v>
      </c>
      <c r="R4116" s="14"/>
      <c r="S4116" s="14"/>
      <c r="T4116" s="14"/>
      <c r="U4116" s="14"/>
      <c r="V4116" s="14"/>
      <c r="W4116" s="14"/>
      <c r="X4116" s="14"/>
      <c r="Y4116" s="12"/>
      <c r="Z4116" s="12"/>
      <c r="AA4116" s="12"/>
      <c r="AB4116" s="12"/>
      <c r="AC4116" s="12"/>
      <c r="AD4116" s="12"/>
      <c r="AE4116" s="12"/>
      <c r="AF4116" s="12"/>
      <c r="AG4116" s="12"/>
      <c r="AH4116" s="12"/>
      <c r="AI4116" s="12"/>
      <c r="AJ4116" s="12"/>
      <c r="AK4116" s="24"/>
    </row>
    <row r="4117" spans="1:37" x14ac:dyDescent="0.25">
      <c r="A4117" s="2"/>
      <c r="B4117" s="3"/>
      <c r="C4117" s="3"/>
      <c r="D4117" s="3"/>
      <c r="E4117" s="3"/>
      <c r="F4117" s="3"/>
      <c r="G4117" s="3"/>
      <c r="H4117" s="3"/>
      <c r="I4117" s="4"/>
      <c r="J4117" s="5"/>
      <c r="K4117" s="6"/>
      <c r="L4117" s="6"/>
      <c r="M4117" s="6"/>
      <c r="N4117" s="6"/>
      <c r="O4117" s="6"/>
      <c r="P4117" s="7"/>
      <c r="Q4117" s="2"/>
      <c r="R4117" s="3"/>
      <c r="S4117" s="3"/>
      <c r="T4117" s="3"/>
      <c r="U4117" s="3"/>
      <c r="V4117" s="3"/>
      <c r="W4117" s="3"/>
      <c r="X4117" s="4"/>
      <c r="Y4117" s="8">
        <f>ROUND(6,2)</f>
        <v>6</v>
      </c>
      <c r="Z4117" s="9"/>
      <c r="AA4117" s="9"/>
      <c r="AB4117" s="9"/>
      <c r="AC4117" s="9"/>
      <c r="AD4117" s="10"/>
      <c r="AE4117" s="8">
        <f>ROUND(0,2)</f>
        <v>0</v>
      </c>
      <c r="AF4117" s="9"/>
      <c r="AG4117" s="9"/>
      <c r="AH4117" s="9"/>
      <c r="AI4117" s="9"/>
      <c r="AJ4117" s="9"/>
      <c r="AK4117" s="10"/>
    </row>
    <row r="4118" spans="1:37" x14ac:dyDescent="0.25">
      <c r="A4118" s="11"/>
      <c r="B4118" s="12"/>
      <c r="C4118" s="12"/>
      <c r="D4118" s="12"/>
      <c r="E4118" s="12"/>
      <c r="F4118" s="12"/>
      <c r="G4118" s="12"/>
      <c r="H4118" s="12"/>
      <c r="I4118" s="12"/>
      <c r="J4118" s="13"/>
      <c r="K4118" s="13"/>
      <c r="L4118" s="13"/>
      <c r="M4118" s="13"/>
      <c r="N4118" s="13"/>
      <c r="O4118" s="13"/>
      <c r="P4118" s="13"/>
      <c r="Q4118" s="14"/>
      <c r="R4118" s="14"/>
      <c r="S4118" s="14"/>
      <c r="T4118" s="14"/>
      <c r="U4118" s="14"/>
      <c r="V4118" s="14"/>
      <c r="W4118" s="14"/>
      <c r="X4118" s="14"/>
      <c r="Y4118" s="15">
        <f>ROUND(6,2)</f>
        <v>6</v>
      </c>
      <c r="Z4118" s="15"/>
      <c r="AA4118" s="15"/>
      <c r="AB4118" s="15"/>
      <c r="AC4118" s="15"/>
      <c r="AD4118" s="15"/>
      <c r="AE4118" s="15">
        <f>ROUND(0,2)</f>
        <v>0</v>
      </c>
      <c r="AF4118" s="15"/>
      <c r="AG4118" s="15"/>
      <c r="AH4118" s="15"/>
      <c r="AI4118" s="15"/>
      <c r="AJ4118" s="15"/>
      <c r="AK4118" s="16"/>
    </row>
    <row r="4119" spans="1:37" x14ac:dyDescent="0.25">
      <c r="A4119" s="11"/>
      <c r="B4119" s="12"/>
      <c r="C4119" s="12"/>
      <c r="D4119" s="12"/>
      <c r="E4119" s="12"/>
      <c r="F4119" s="12"/>
      <c r="G4119" s="12"/>
      <c r="H4119" s="12"/>
      <c r="I4119" s="12"/>
      <c r="J4119" s="12"/>
      <c r="K4119" s="12"/>
      <c r="L4119" s="12"/>
      <c r="M4119" s="12"/>
      <c r="N4119" s="12"/>
      <c r="O4119" s="12"/>
      <c r="P4119" s="12"/>
      <c r="Q4119" s="14" t="s">
        <v>41</v>
      </c>
      <c r="R4119" s="14"/>
      <c r="S4119" s="14"/>
      <c r="T4119" s="14"/>
      <c r="U4119" s="14"/>
      <c r="V4119" s="14"/>
      <c r="W4119" s="14"/>
      <c r="X4119" s="14"/>
      <c r="Y4119" s="12"/>
      <c r="Z4119" s="12"/>
      <c r="AA4119" s="12"/>
      <c r="AB4119" s="12"/>
      <c r="AC4119" s="12"/>
      <c r="AD4119" s="12"/>
      <c r="AE4119" s="12"/>
      <c r="AF4119" s="12"/>
      <c r="AG4119" s="12"/>
      <c r="AH4119" s="12"/>
      <c r="AI4119" s="12"/>
      <c r="AJ4119" s="12"/>
      <c r="AK4119" s="24"/>
    </row>
    <row r="4120" spans="1:37" x14ac:dyDescent="0.25">
      <c r="A4120" s="2"/>
      <c r="B4120" s="3"/>
      <c r="C4120" s="3"/>
      <c r="D4120" s="3"/>
      <c r="E4120" s="3"/>
      <c r="F4120" s="3"/>
      <c r="G4120" s="3"/>
      <c r="H4120" s="3"/>
      <c r="I4120" s="4"/>
      <c r="J4120" s="5"/>
      <c r="K4120" s="6"/>
      <c r="L4120" s="6"/>
      <c r="M4120" s="6"/>
      <c r="N4120" s="6"/>
      <c r="O4120" s="6"/>
      <c r="P4120" s="7"/>
      <c r="Q4120" s="2"/>
      <c r="R4120" s="3"/>
      <c r="S4120" s="3"/>
      <c r="T4120" s="3"/>
      <c r="U4120" s="3"/>
      <c r="V4120" s="3"/>
      <c r="W4120" s="3"/>
      <c r="X4120" s="4"/>
      <c r="Y4120" s="8">
        <f>ROUND(6,2)</f>
        <v>6</v>
      </c>
      <c r="Z4120" s="9"/>
      <c r="AA4120" s="9"/>
      <c r="AB4120" s="9"/>
      <c r="AC4120" s="9"/>
      <c r="AD4120" s="10"/>
      <c r="AE4120" s="8">
        <f>ROUND(0,2)</f>
        <v>0</v>
      </c>
      <c r="AF4120" s="9"/>
      <c r="AG4120" s="9"/>
      <c r="AH4120" s="9"/>
      <c r="AI4120" s="9"/>
      <c r="AJ4120" s="9"/>
      <c r="AK4120" s="10"/>
    </row>
    <row r="4121" spans="1:37" x14ac:dyDescent="0.25">
      <c r="A4121" s="11"/>
      <c r="B4121" s="12"/>
      <c r="C4121" s="12"/>
      <c r="D4121" s="12"/>
      <c r="E4121" s="12"/>
      <c r="F4121" s="12"/>
      <c r="G4121" s="12"/>
      <c r="H4121" s="12"/>
      <c r="I4121" s="12"/>
      <c r="J4121" s="13"/>
      <c r="K4121" s="13"/>
      <c r="L4121" s="13"/>
      <c r="M4121" s="13"/>
      <c r="N4121" s="13"/>
      <c r="O4121" s="13"/>
      <c r="P4121" s="13"/>
      <c r="Q4121" s="14"/>
      <c r="R4121" s="14"/>
      <c r="S4121" s="14"/>
      <c r="T4121" s="14"/>
      <c r="U4121" s="14"/>
      <c r="V4121" s="14"/>
      <c r="W4121" s="14"/>
      <c r="X4121" s="14"/>
      <c r="Y4121" s="15">
        <f>ROUND(6,2)</f>
        <v>6</v>
      </c>
      <c r="Z4121" s="15"/>
      <c r="AA4121" s="15"/>
      <c r="AB4121" s="15"/>
      <c r="AC4121" s="15"/>
      <c r="AD4121" s="15"/>
      <c r="AE4121" s="15">
        <f>ROUND(0,2)</f>
        <v>0</v>
      </c>
      <c r="AF4121" s="15"/>
      <c r="AG4121" s="15"/>
      <c r="AH4121" s="15"/>
      <c r="AI4121" s="15"/>
      <c r="AJ4121" s="15"/>
      <c r="AK4121" s="16"/>
    </row>
    <row r="4122" spans="1:37" x14ac:dyDescent="0.25">
      <c r="A4122" s="11"/>
      <c r="B4122" s="12"/>
      <c r="C4122" s="12"/>
      <c r="D4122" s="12"/>
      <c r="E4122" s="12"/>
      <c r="F4122" s="12"/>
      <c r="G4122" s="12"/>
      <c r="H4122" s="12"/>
      <c r="I4122" s="12"/>
      <c r="J4122" s="12"/>
      <c r="K4122" s="12"/>
      <c r="L4122" s="12"/>
      <c r="M4122" s="12"/>
      <c r="N4122" s="12"/>
      <c r="O4122" s="12"/>
      <c r="P4122" s="12"/>
      <c r="Q4122" s="14" t="s">
        <v>42</v>
      </c>
      <c r="R4122" s="14"/>
      <c r="S4122" s="14"/>
      <c r="T4122" s="14"/>
      <c r="U4122" s="14"/>
      <c r="V4122" s="14"/>
      <c r="W4122" s="14"/>
      <c r="X4122" s="14"/>
      <c r="Y4122" s="12"/>
      <c r="Z4122" s="12"/>
      <c r="AA4122" s="12"/>
      <c r="AB4122" s="12"/>
      <c r="AC4122" s="12"/>
      <c r="AD4122" s="12"/>
      <c r="AE4122" s="12"/>
      <c r="AF4122" s="12"/>
      <c r="AG4122" s="12"/>
      <c r="AH4122" s="12"/>
      <c r="AI4122" s="12"/>
      <c r="AJ4122" s="12"/>
      <c r="AK4122" s="24"/>
    </row>
    <row r="4123" spans="1:37" x14ac:dyDescent="0.25">
      <c r="A4123" s="2"/>
      <c r="B4123" s="3"/>
      <c r="C4123" s="3"/>
      <c r="D4123" s="3"/>
      <c r="E4123" s="3"/>
      <c r="F4123" s="3"/>
      <c r="G4123" s="3"/>
      <c r="H4123" s="3"/>
      <c r="I4123" s="4"/>
      <c r="J4123" s="5"/>
      <c r="K4123" s="6"/>
      <c r="L4123" s="6"/>
      <c r="M4123" s="6"/>
      <c r="N4123" s="6"/>
      <c r="O4123" s="6"/>
      <c r="P4123" s="7"/>
      <c r="Q4123" s="2"/>
      <c r="R4123" s="3"/>
      <c r="S4123" s="3"/>
      <c r="T4123" s="3"/>
      <c r="U4123" s="3"/>
      <c r="V4123" s="3"/>
      <c r="W4123" s="3"/>
      <c r="X4123" s="4"/>
      <c r="Y4123" s="8">
        <f>ROUND(6,2)</f>
        <v>6</v>
      </c>
      <c r="Z4123" s="9"/>
      <c r="AA4123" s="9"/>
      <c r="AB4123" s="9"/>
      <c r="AC4123" s="9"/>
      <c r="AD4123" s="10"/>
      <c r="AE4123" s="8">
        <f>ROUND(0,2)</f>
        <v>0</v>
      </c>
      <c r="AF4123" s="9"/>
      <c r="AG4123" s="9"/>
      <c r="AH4123" s="9"/>
      <c r="AI4123" s="9"/>
      <c r="AJ4123" s="9"/>
      <c r="AK4123" s="10"/>
    </row>
    <row r="4124" spans="1:37" x14ac:dyDescent="0.25">
      <c r="A4124" s="11"/>
      <c r="B4124" s="12"/>
      <c r="C4124" s="12"/>
      <c r="D4124" s="12"/>
      <c r="E4124" s="12"/>
      <c r="F4124" s="12"/>
      <c r="G4124" s="12"/>
      <c r="H4124" s="12"/>
      <c r="I4124" s="12"/>
      <c r="J4124" s="13"/>
      <c r="K4124" s="13"/>
      <c r="L4124" s="13"/>
      <c r="M4124" s="13"/>
      <c r="N4124" s="13"/>
      <c r="O4124" s="13"/>
      <c r="P4124" s="13"/>
      <c r="Q4124" s="14"/>
      <c r="R4124" s="14"/>
      <c r="S4124" s="14"/>
      <c r="T4124" s="14"/>
      <c r="U4124" s="14"/>
      <c r="V4124" s="14"/>
      <c r="W4124" s="14"/>
      <c r="X4124" s="14"/>
      <c r="Y4124" s="15">
        <f>ROUND(6,2)</f>
        <v>6</v>
      </c>
      <c r="Z4124" s="15"/>
      <c r="AA4124" s="15"/>
      <c r="AB4124" s="15"/>
      <c r="AC4124" s="15"/>
      <c r="AD4124" s="15"/>
      <c r="AE4124" s="15">
        <f>ROUND(0,2)</f>
        <v>0</v>
      </c>
      <c r="AF4124" s="15"/>
      <c r="AG4124" s="15"/>
      <c r="AH4124" s="15"/>
      <c r="AI4124" s="15"/>
      <c r="AJ4124" s="15"/>
      <c r="AK4124" s="16"/>
    </row>
    <row r="4125" spans="1:37" x14ac:dyDescent="0.25">
      <c r="A4125" s="11"/>
      <c r="B4125" s="12"/>
      <c r="C4125" s="12"/>
      <c r="D4125" s="12"/>
      <c r="E4125" s="12"/>
      <c r="F4125" s="12"/>
      <c r="G4125" s="12"/>
      <c r="H4125" s="12"/>
      <c r="I4125" s="12"/>
      <c r="J4125" s="12"/>
      <c r="K4125" s="12"/>
      <c r="L4125" s="12"/>
      <c r="M4125" s="12"/>
      <c r="N4125" s="12"/>
      <c r="O4125" s="12"/>
      <c r="P4125" s="12"/>
      <c r="Q4125" s="14" t="s">
        <v>46</v>
      </c>
      <c r="R4125" s="14"/>
      <c r="S4125" s="14"/>
      <c r="T4125" s="14"/>
      <c r="U4125" s="14"/>
      <c r="V4125" s="14"/>
      <c r="W4125" s="14"/>
      <c r="X4125" s="14"/>
      <c r="Y4125" s="12"/>
      <c r="Z4125" s="12"/>
      <c r="AA4125" s="12"/>
      <c r="AB4125" s="12"/>
      <c r="AC4125" s="12"/>
      <c r="AD4125" s="12"/>
      <c r="AE4125" s="12"/>
      <c r="AF4125" s="12"/>
      <c r="AG4125" s="12"/>
      <c r="AH4125" s="12"/>
      <c r="AI4125" s="12"/>
      <c r="AJ4125" s="12"/>
      <c r="AK4125" s="24"/>
    </row>
    <row r="4126" spans="1:37" x14ac:dyDescent="0.25">
      <c r="A4126" s="2"/>
      <c r="B4126" s="3"/>
      <c r="C4126" s="3"/>
      <c r="D4126" s="3"/>
      <c r="E4126" s="3"/>
      <c r="F4126" s="3"/>
      <c r="G4126" s="3"/>
      <c r="H4126" s="3"/>
      <c r="I4126" s="4"/>
      <c r="J4126" s="5"/>
      <c r="K4126" s="6"/>
      <c r="L4126" s="6"/>
      <c r="M4126" s="6"/>
      <c r="N4126" s="6"/>
      <c r="O4126" s="6"/>
      <c r="P4126" s="7"/>
      <c r="Q4126" s="2"/>
      <c r="R4126" s="3"/>
      <c r="S4126" s="3"/>
      <c r="T4126" s="3"/>
      <c r="U4126" s="3"/>
      <c r="V4126" s="3"/>
      <c r="W4126" s="3"/>
      <c r="X4126" s="4"/>
      <c r="Y4126" s="8">
        <f>ROUND(6,2)</f>
        <v>6</v>
      </c>
      <c r="Z4126" s="9"/>
      <c r="AA4126" s="9"/>
      <c r="AB4126" s="9"/>
      <c r="AC4126" s="9"/>
      <c r="AD4126" s="10"/>
      <c r="AE4126" s="8">
        <f>ROUND(0,2)</f>
        <v>0</v>
      </c>
      <c r="AF4126" s="9"/>
      <c r="AG4126" s="9"/>
      <c r="AH4126" s="9"/>
      <c r="AI4126" s="9"/>
      <c r="AJ4126" s="9"/>
      <c r="AK4126" s="10"/>
    </row>
    <row r="4127" spans="1:37" x14ac:dyDescent="0.25">
      <c r="A4127" s="11"/>
      <c r="B4127" s="12"/>
      <c r="C4127" s="12"/>
      <c r="D4127" s="12"/>
      <c r="E4127" s="12"/>
      <c r="F4127" s="12"/>
      <c r="G4127" s="12"/>
      <c r="H4127" s="12"/>
      <c r="I4127" s="12"/>
      <c r="J4127" s="13"/>
      <c r="K4127" s="13"/>
      <c r="L4127" s="13"/>
      <c r="M4127" s="13"/>
      <c r="N4127" s="13"/>
      <c r="O4127" s="13"/>
      <c r="P4127" s="13"/>
      <c r="Q4127" s="14"/>
      <c r="R4127" s="14"/>
      <c r="S4127" s="14"/>
      <c r="T4127" s="14"/>
      <c r="U4127" s="14"/>
      <c r="V4127" s="14"/>
      <c r="W4127" s="14"/>
      <c r="X4127" s="14"/>
      <c r="Y4127" s="15">
        <f>ROUND(6,2)</f>
        <v>6</v>
      </c>
      <c r="Z4127" s="15"/>
      <c r="AA4127" s="15"/>
      <c r="AB4127" s="15"/>
      <c r="AC4127" s="15"/>
      <c r="AD4127" s="15"/>
      <c r="AE4127" s="15">
        <f>ROUND(0,2)</f>
        <v>0</v>
      </c>
      <c r="AF4127" s="15"/>
      <c r="AG4127" s="15"/>
      <c r="AH4127" s="15"/>
      <c r="AI4127" s="15"/>
      <c r="AJ4127" s="15"/>
      <c r="AK4127" s="16"/>
    </row>
    <row r="4128" spans="1:37" x14ac:dyDescent="0.25">
      <c r="A4128" s="11"/>
      <c r="B4128" s="12"/>
      <c r="C4128" s="12"/>
      <c r="D4128" s="12"/>
      <c r="E4128" s="12"/>
      <c r="F4128" s="12"/>
      <c r="G4128" s="12"/>
      <c r="H4128" s="12"/>
      <c r="I4128" s="12"/>
      <c r="J4128" s="12"/>
      <c r="K4128" s="12"/>
      <c r="L4128" s="12"/>
      <c r="M4128" s="12"/>
      <c r="N4128" s="12"/>
      <c r="O4128" s="12"/>
      <c r="P4128" s="12"/>
      <c r="Q4128" s="14" t="s">
        <v>50</v>
      </c>
      <c r="R4128" s="14"/>
      <c r="S4128" s="14"/>
      <c r="T4128" s="14"/>
      <c r="U4128" s="14"/>
      <c r="V4128" s="14"/>
      <c r="W4128" s="14"/>
      <c r="X4128" s="14"/>
      <c r="Y4128" s="12"/>
      <c r="Z4128" s="12"/>
      <c r="AA4128" s="12"/>
      <c r="AB4128" s="12"/>
      <c r="AC4128" s="12"/>
      <c r="AD4128" s="12"/>
      <c r="AE4128" s="12"/>
      <c r="AF4128" s="12"/>
      <c r="AG4128" s="12"/>
      <c r="AH4128" s="12"/>
      <c r="AI4128" s="12"/>
      <c r="AJ4128" s="12"/>
      <c r="AK4128" s="24"/>
    </row>
    <row r="4129" spans="1:37" x14ac:dyDescent="0.25">
      <c r="A4129" s="2"/>
      <c r="B4129" s="3"/>
      <c r="C4129" s="3"/>
      <c r="D4129" s="3"/>
      <c r="E4129" s="3"/>
      <c r="F4129" s="3"/>
      <c r="G4129" s="3"/>
      <c r="H4129" s="3"/>
      <c r="I4129" s="4"/>
      <c r="J4129" s="5"/>
      <c r="K4129" s="6"/>
      <c r="L4129" s="6"/>
      <c r="M4129" s="6"/>
      <c r="N4129" s="6"/>
      <c r="O4129" s="6"/>
      <c r="P4129" s="7"/>
      <c r="Q4129" s="2"/>
      <c r="R4129" s="3"/>
      <c r="S4129" s="3"/>
      <c r="T4129" s="3"/>
      <c r="U4129" s="3"/>
      <c r="V4129" s="3"/>
      <c r="W4129" s="3"/>
      <c r="X4129" s="4"/>
      <c r="Y4129" s="8">
        <f>ROUND(6,2)</f>
        <v>6</v>
      </c>
      <c r="Z4129" s="9"/>
      <c r="AA4129" s="9"/>
      <c r="AB4129" s="9"/>
      <c r="AC4129" s="9"/>
      <c r="AD4129" s="10"/>
      <c r="AE4129" s="8">
        <f>ROUND(0,2)</f>
        <v>0</v>
      </c>
      <c r="AF4129" s="9"/>
      <c r="AG4129" s="9"/>
      <c r="AH4129" s="9"/>
      <c r="AI4129" s="9"/>
      <c r="AJ4129" s="9"/>
      <c r="AK4129" s="10"/>
    </row>
    <row r="4130" spans="1:37" x14ac:dyDescent="0.25">
      <c r="A4130" s="11"/>
      <c r="B4130" s="12"/>
      <c r="C4130" s="12"/>
      <c r="D4130" s="12"/>
      <c r="E4130" s="12"/>
      <c r="F4130" s="12"/>
      <c r="G4130" s="12"/>
      <c r="H4130" s="12"/>
      <c r="I4130" s="12"/>
      <c r="J4130" s="13"/>
      <c r="K4130" s="13"/>
      <c r="L4130" s="13"/>
      <c r="M4130" s="13"/>
      <c r="N4130" s="13"/>
      <c r="O4130" s="13"/>
      <c r="P4130" s="13"/>
      <c r="Q4130" s="14"/>
      <c r="R4130" s="14"/>
      <c r="S4130" s="14"/>
      <c r="T4130" s="14"/>
      <c r="U4130" s="14"/>
      <c r="V4130" s="14"/>
      <c r="W4130" s="14"/>
      <c r="X4130" s="14"/>
      <c r="Y4130" s="15">
        <f>ROUND(6,2)</f>
        <v>6</v>
      </c>
      <c r="Z4130" s="15"/>
      <c r="AA4130" s="15"/>
      <c r="AB4130" s="15"/>
      <c r="AC4130" s="15"/>
      <c r="AD4130" s="15"/>
      <c r="AE4130" s="15">
        <f>ROUND(0,2)</f>
        <v>0</v>
      </c>
      <c r="AF4130" s="15"/>
      <c r="AG4130" s="15"/>
      <c r="AH4130" s="15"/>
      <c r="AI4130" s="15"/>
      <c r="AJ4130" s="15"/>
      <c r="AK4130" s="16"/>
    </row>
    <row r="4131" spans="1:37" x14ac:dyDescent="0.25">
      <c r="A4131" s="11"/>
      <c r="B4131" s="12"/>
      <c r="C4131" s="12"/>
      <c r="D4131" s="12"/>
      <c r="E4131" s="12"/>
      <c r="F4131" s="12"/>
      <c r="G4131" s="12"/>
      <c r="H4131" s="12"/>
      <c r="I4131" s="12"/>
      <c r="J4131" s="12"/>
      <c r="K4131" s="12"/>
      <c r="L4131" s="12"/>
      <c r="M4131" s="12"/>
      <c r="N4131" s="12"/>
      <c r="O4131" s="12"/>
      <c r="P4131" s="12"/>
      <c r="Q4131" s="14" t="s">
        <v>66</v>
      </c>
      <c r="R4131" s="14"/>
      <c r="S4131" s="14"/>
      <c r="T4131" s="14"/>
      <c r="U4131" s="14"/>
      <c r="V4131" s="14"/>
      <c r="W4131" s="14"/>
      <c r="X4131" s="14"/>
      <c r="Y4131" s="12"/>
      <c r="Z4131" s="12"/>
      <c r="AA4131" s="12"/>
      <c r="AB4131" s="12"/>
      <c r="AC4131" s="12"/>
      <c r="AD4131" s="12"/>
      <c r="AE4131" s="12"/>
      <c r="AF4131" s="12"/>
      <c r="AG4131" s="12"/>
      <c r="AH4131" s="12"/>
      <c r="AI4131" s="12"/>
      <c r="AJ4131" s="12"/>
      <c r="AK4131" s="24"/>
    </row>
    <row r="4132" spans="1:37" x14ac:dyDescent="0.25">
      <c r="A4132" s="2"/>
      <c r="B4132" s="3"/>
      <c r="C4132" s="3"/>
      <c r="D4132" s="3"/>
      <c r="E4132" s="3"/>
      <c r="F4132" s="3"/>
      <c r="G4132" s="3"/>
      <c r="H4132" s="3"/>
      <c r="I4132" s="4"/>
      <c r="J4132" s="5"/>
      <c r="K4132" s="6"/>
      <c r="L4132" s="6"/>
      <c r="M4132" s="6"/>
      <c r="N4132" s="6"/>
      <c r="O4132" s="6"/>
      <c r="P4132" s="7"/>
      <c r="Q4132" s="2"/>
      <c r="R4132" s="3"/>
      <c r="S4132" s="3"/>
      <c r="T4132" s="3"/>
      <c r="U4132" s="3"/>
      <c r="V4132" s="3"/>
      <c r="W4132" s="3"/>
      <c r="X4132" s="4"/>
      <c r="Y4132" s="8">
        <f>ROUND(6,2)</f>
        <v>6</v>
      </c>
      <c r="Z4132" s="9"/>
      <c r="AA4132" s="9"/>
      <c r="AB4132" s="9"/>
      <c r="AC4132" s="9"/>
      <c r="AD4132" s="10"/>
      <c r="AE4132" s="8">
        <f>ROUND(0,2)</f>
        <v>0</v>
      </c>
      <c r="AF4132" s="9"/>
      <c r="AG4132" s="9"/>
      <c r="AH4132" s="9"/>
      <c r="AI4132" s="9"/>
      <c r="AJ4132" s="9"/>
      <c r="AK4132" s="10"/>
    </row>
    <row r="4133" spans="1:37" x14ac:dyDescent="0.25">
      <c r="A4133" s="11"/>
      <c r="B4133" s="12"/>
      <c r="C4133" s="12"/>
      <c r="D4133" s="12"/>
      <c r="E4133" s="12"/>
      <c r="F4133" s="12"/>
      <c r="G4133" s="12"/>
      <c r="H4133" s="12"/>
      <c r="I4133" s="12"/>
      <c r="J4133" s="13"/>
      <c r="K4133" s="13"/>
      <c r="L4133" s="13"/>
      <c r="M4133" s="13"/>
      <c r="N4133" s="13"/>
      <c r="O4133" s="13"/>
      <c r="P4133" s="13"/>
      <c r="Q4133" s="14"/>
      <c r="R4133" s="14"/>
      <c r="S4133" s="14"/>
      <c r="T4133" s="14"/>
      <c r="U4133" s="14"/>
      <c r="V4133" s="14"/>
      <c r="W4133" s="14"/>
      <c r="X4133" s="14"/>
      <c r="Y4133" s="15">
        <f>ROUND(6,2)</f>
        <v>6</v>
      </c>
      <c r="Z4133" s="15"/>
      <c r="AA4133" s="15"/>
      <c r="AB4133" s="15"/>
      <c r="AC4133" s="15"/>
      <c r="AD4133" s="15"/>
      <c r="AE4133" s="15">
        <f>ROUND(0,2)</f>
        <v>0</v>
      </c>
      <c r="AF4133" s="15"/>
      <c r="AG4133" s="15"/>
      <c r="AH4133" s="15"/>
      <c r="AI4133" s="15"/>
      <c r="AJ4133" s="15"/>
      <c r="AK4133" s="16"/>
    </row>
    <row r="4134" spans="1:37" x14ac:dyDescent="0.25">
      <c r="A4134" s="11"/>
      <c r="B4134" s="12"/>
      <c r="C4134" s="12"/>
      <c r="D4134" s="12"/>
      <c r="E4134" s="12"/>
      <c r="F4134" s="12"/>
      <c r="G4134" s="12"/>
      <c r="H4134" s="12"/>
      <c r="I4134" s="12"/>
      <c r="J4134" s="12"/>
      <c r="K4134" s="12"/>
      <c r="L4134" s="12"/>
      <c r="M4134" s="12"/>
      <c r="N4134" s="12"/>
      <c r="O4134" s="12"/>
      <c r="P4134" s="12"/>
      <c r="Q4134" s="14" t="s">
        <v>69</v>
      </c>
      <c r="R4134" s="14"/>
      <c r="S4134" s="14"/>
      <c r="T4134" s="14"/>
      <c r="U4134" s="14"/>
      <c r="V4134" s="14"/>
      <c r="W4134" s="14"/>
      <c r="X4134" s="14"/>
      <c r="Y4134" s="12"/>
      <c r="Z4134" s="12"/>
      <c r="AA4134" s="12"/>
      <c r="AB4134" s="12"/>
      <c r="AC4134" s="12"/>
      <c r="AD4134" s="12"/>
      <c r="AE4134" s="12"/>
      <c r="AF4134" s="12"/>
      <c r="AG4134" s="12"/>
      <c r="AH4134" s="12"/>
      <c r="AI4134" s="12"/>
      <c r="AJ4134" s="12"/>
      <c r="AK4134" s="24"/>
    </row>
    <row r="4135" spans="1:37" x14ac:dyDescent="0.25">
      <c r="A4135" s="2"/>
      <c r="B4135" s="3"/>
      <c r="C4135" s="3"/>
      <c r="D4135" s="3"/>
      <c r="E4135" s="3"/>
      <c r="F4135" s="3"/>
      <c r="G4135" s="3"/>
      <c r="H4135" s="3"/>
      <c r="I4135" s="4"/>
      <c r="J4135" s="5"/>
      <c r="K4135" s="6"/>
      <c r="L4135" s="6"/>
      <c r="M4135" s="6"/>
      <c r="N4135" s="6"/>
      <c r="O4135" s="6"/>
      <c r="P4135" s="7"/>
      <c r="Q4135" s="2"/>
      <c r="R4135" s="3"/>
      <c r="S4135" s="3"/>
      <c r="T4135" s="3"/>
      <c r="U4135" s="3"/>
      <c r="V4135" s="3"/>
      <c r="W4135" s="3"/>
      <c r="X4135" s="4"/>
      <c r="Y4135" s="8">
        <f>ROUND(6,2)</f>
        <v>6</v>
      </c>
      <c r="Z4135" s="9"/>
      <c r="AA4135" s="9"/>
      <c r="AB4135" s="9"/>
      <c r="AC4135" s="9"/>
      <c r="AD4135" s="10"/>
      <c r="AE4135" s="8">
        <f>ROUND(0,2)</f>
        <v>0</v>
      </c>
      <c r="AF4135" s="9"/>
      <c r="AG4135" s="9"/>
      <c r="AH4135" s="9"/>
      <c r="AI4135" s="9"/>
      <c r="AJ4135" s="9"/>
      <c r="AK4135" s="10"/>
    </row>
    <row r="4136" spans="1:37" x14ac:dyDescent="0.25">
      <c r="A4136" s="11"/>
      <c r="B4136" s="12"/>
      <c r="C4136" s="12"/>
      <c r="D4136" s="12"/>
      <c r="E4136" s="12"/>
      <c r="F4136" s="12"/>
      <c r="G4136" s="12"/>
      <c r="H4136" s="12"/>
      <c r="I4136" s="12"/>
      <c r="J4136" s="13"/>
      <c r="K4136" s="13"/>
      <c r="L4136" s="13"/>
      <c r="M4136" s="13"/>
      <c r="N4136" s="13"/>
      <c r="O4136" s="13"/>
      <c r="P4136" s="13"/>
      <c r="Q4136" s="14"/>
      <c r="R4136" s="14"/>
      <c r="S4136" s="14"/>
      <c r="T4136" s="14"/>
      <c r="U4136" s="14"/>
      <c r="V4136" s="14"/>
      <c r="W4136" s="14"/>
      <c r="X4136" s="14"/>
      <c r="Y4136" s="15">
        <f>ROUND(6,2)</f>
        <v>6</v>
      </c>
      <c r="Z4136" s="15"/>
      <c r="AA4136" s="15"/>
      <c r="AB4136" s="15"/>
      <c r="AC4136" s="15"/>
      <c r="AD4136" s="15"/>
      <c r="AE4136" s="15">
        <f>ROUND(0,2)</f>
        <v>0</v>
      </c>
      <c r="AF4136" s="15"/>
      <c r="AG4136" s="15"/>
      <c r="AH4136" s="15"/>
      <c r="AI4136" s="15"/>
      <c r="AJ4136" s="15"/>
      <c r="AK4136" s="16"/>
    </row>
    <row r="4137" spans="1:37" x14ac:dyDescent="0.25">
      <c r="A4137" s="11"/>
      <c r="B4137" s="12"/>
      <c r="C4137" s="12"/>
      <c r="D4137" s="12"/>
      <c r="E4137" s="12"/>
      <c r="F4137" s="12"/>
      <c r="G4137" s="12"/>
      <c r="H4137" s="12"/>
      <c r="I4137" s="12"/>
      <c r="J4137" s="12"/>
      <c r="K4137" s="12"/>
      <c r="L4137" s="12"/>
      <c r="M4137" s="12"/>
      <c r="N4137" s="12"/>
      <c r="O4137" s="12"/>
      <c r="P4137" s="12"/>
      <c r="Q4137" s="14" t="s">
        <v>70</v>
      </c>
      <c r="R4137" s="14"/>
      <c r="S4137" s="14"/>
      <c r="T4137" s="14"/>
      <c r="U4137" s="14"/>
      <c r="V4137" s="14"/>
      <c r="W4137" s="14"/>
      <c r="X4137" s="14"/>
      <c r="Y4137" s="12"/>
      <c r="Z4137" s="12"/>
      <c r="AA4137" s="12"/>
      <c r="AB4137" s="12"/>
      <c r="AC4137" s="12"/>
      <c r="AD4137" s="12"/>
      <c r="AE4137" s="12"/>
      <c r="AF4137" s="12"/>
      <c r="AG4137" s="12"/>
      <c r="AH4137" s="12"/>
      <c r="AI4137" s="12"/>
      <c r="AJ4137" s="12"/>
      <c r="AK4137" s="24"/>
    </row>
    <row r="4138" spans="1:37" x14ac:dyDescent="0.25">
      <c r="A4138" s="2"/>
      <c r="B4138" s="3"/>
      <c r="C4138" s="3"/>
      <c r="D4138" s="3"/>
      <c r="E4138" s="3"/>
      <c r="F4138" s="3"/>
      <c r="G4138" s="3"/>
      <c r="H4138" s="3"/>
      <c r="I4138" s="4"/>
      <c r="J4138" s="5"/>
      <c r="K4138" s="6"/>
      <c r="L4138" s="6"/>
      <c r="M4138" s="6"/>
      <c r="N4138" s="6"/>
      <c r="O4138" s="6"/>
      <c r="P4138" s="7"/>
      <c r="Q4138" s="2"/>
      <c r="R4138" s="3"/>
      <c r="S4138" s="3"/>
      <c r="T4138" s="3"/>
      <c r="U4138" s="3"/>
      <c r="V4138" s="3"/>
      <c r="W4138" s="3"/>
      <c r="X4138" s="4"/>
      <c r="Y4138" s="8">
        <f>ROUND(6,2)</f>
        <v>6</v>
      </c>
      <c r="Z4138" s="9"/>
      <c r="AA4138" s="9"/>
      <c r="AB4138" s="9"/>
      <c r="AC4138" s="9"/>
      <c r="AD4138" s="10"/>
      <c r="AE4138" s="8">
        <f>ROUND(0,2)</f>
        <v>0</v>
      </c>
      <c r="AF4138" s="9"/>
      <c r="AG4138" s="9"/>
      <c r="AH4138" s="9"/>
      <c r="AI4138" s="9"/>
      <c r="AJ4138" s="9"/>
      <c r="AK4138" s="10"/>
    </row>
    <row r="4139" spans="1:37" x14ac:dyDescent="0.25">
      <c r="A4139" s="11"/>
      <c r="B4139" s="12"/>
      <c r="C4139" s="12"/>
      <c r="D4139" s="12"/>
      <c r="E4139" s="12"/>
      <c r="F4139" s="12"/>
      <c r="G4139" s="12"/>
      <c r="H4139" s="12"/>
      <c r="I4139" s="12"/>
      <c r="J4139" s="13"/>
      <c r="K4139" s="13"/>
      <c r="L4139" s="13"/>
      <c r="M4139" s="13"/>
      <c r="N4139" s="13"/>
      <c r="O4139" s="13"/>
      <c r="P4139" s="13"/>
      <c r="Q4139" s="14"/>
      <c r="R4139" s="14"/>
      <c r="S4139" s="14"/>
      <c r="T4139" s="14"/>
      <c r="U4139" s="14"/>
      <c r="V4139" s="14"/>
      <c r="W4139" s="14"/>
      <c r="X4139" s="14"/>
      <c r="Y4139" s="15">
        <f>ROUND(6,2)</f>
        <v>6</v>
      </c>
      <c r="Z4139" s="15"/>
      <c r="AA4139" s="15"/>
      <c r="AB4139" s="15"/>
      <c r="AC4139" s="15"/>
      <c r="AD4139" s="15"/>
      <c r="AE4139" s="15">
        <f>ROUND(0,2)</f>
        <v>0</v>
      </c>
      <c r="AF4139" s="15"/>
      <c r="AG4139" s="15"/>
      <c r="AH4139" s="15"/>
      <c r="AI4139" s="15"/>
      <c r="AJ4139" s="15"/>
      <c r="AK4139" s="16"/>
    </row>
    <row r="4140" spans="1:37" x14ac:dyDescent="0.25">
      <c r="A4140" s="11"/>
      <c r="B4140" s="12"/>
      <c r="C4140" s="12"/>
      <c r="D4140" s="12"/>
      <c r="E4140" s="12"/>
      <c r="F4140" s="12"/>
      <c r="G4140" s="12"/>
      <c r="H4140" s="12"/>
      <c r="I4140" s="12"/>
      <c r="J4140" s="12"/>
      <c r="K4140" s="12"/>
      <c r="L4140" s="12"/>
      <c r="M4140" s="12"/>
      <c r="N4140" s="12"/>
      <c r="O4140" s="12"/>
      <c r="P4140" s="12"/>
      <c r="Q4140" s="14" t="s">
        <v>71</v>
      </c>
      <c r="R4140" s="14"/>
      <c r="S4140" s="14"/>
      <c r="T4140" s="14"/>
      <c r="U4140" s="14"/>
      <c r="V4140" s="14"/>
      <c r="W4140" s="14"/>
      <c r="X4140" s="14"/>
      <c r="Y4140" s="12"/>
      <c r="Z4140" s="12"/>
      <c r="AA4140" s="12"/>
      <c r="AB4140" s="12"/>
      <c r="AC4140" s="12"/>
      <c r="AD4140" s="12"/>
      <c r="AE4140" s="12"/>
      <c r="AF4140" s="12"/>
      <c r="AG4140" s="12"/>
      <c r="AH4140" s="12"/>
      <c r="AI4140" s="12"/>
      <c r="AJ4140" s="12"/>
      <c r="AK4140" s="24"/>
    </row>
    <row r="4141" spans="1:37" x14ac:dyDescent="0.25">
      <c r="A4141" s="2"/>
      <c r="B4141" s="3"/>
      <c r="C4141" s="3"/>
      <c r="D4141" s="3"/>
      <c r="E4141" s="3"/>
      <c r="F4141" s="3"/>
      <c r="G4141" s="3"/>
      <c r="H4141" s="3"/>
      <c r="I4141" s="4"/>
      <c r="J4141" s="5"/>
      <c r="K4141" s="6"/>
      <c r="L4141" s="6"/>
      <c r="M4141" s="6"/>
      <c r="N4141" s="6"/>
      <c r="O4141" s="6"/>
      <c r="P4141" s="7"/>
      <c r="Q4141" s="2"/>
      <c r="R4141" s="3"/>
      <c r="S4141" s="3"/>
      <c r="T4141" s="3"/>
      <c r="U4141" s="3"/>
      <c r="V4141" s="3"/>
      <c r="W4141" s="3"/>
      <c r="X4141" s="4"/>
      <c r="Y4141" s="8">
        <f>ROUND(6,2)</f>
        <v>6</v>
      </c>
      <c r="Z4141" s="9"/>
      <c r="AA4141" s="9"/>
      <c r="AB4141" s="9"/>
      <c r="AC4141" s="9"/>
      <c r="AD4141" s="10"/>
      <c r="AE4141" s="8">
        <f>ROUND(0,2)</f>
        <v>0</v>
      </c>
      <c r="AF4141" s="9"/>
      <c r="AG4141" s="9"/>
      <c r="AH4141" s="9"/>
      <c r="AI4141" s="9"/>
      <c r="AJ4141" s="9"/>
      <c r="AK4141" s="10"/>
    </row>
    <row r="4142" spans="1:37" x14ac:dyDescent="0.25">
      <c r="A4142" s="11"/>
      <c r="B4142" s="12"/>
      <c r="C4142" s="12"/>
      <c r="D4142" s="12"/>
      <c r="E4142" s="12"/>
      <c r="F4142" s="12"/>
      <c r="G4142" s="12"/>
      <c r="H4142" s="12"/>
      <c r="I4142" s="12"/>
      <c r="J4142" s="13"/>
      <c r="K4142" s="13"/>
      <c r="L4142" s="13"/>
      <c r="M4142" s="13"/>
      <c r="N4142" s="13"/>
      <c r="O4142" s="13"/>
      <c r="P4142" s="13"/>
      <c r="Q4142" s="14"/>
      <c r="R4142" s="14"/>
      <c r="S4142" s="14"/>
      <c r="T4142" s="14"/>
      <c r="U4142" s="14"/>
      <c r="V4142" s="14"/>
      <c r="W4142" s="14"/>
      <c r="X4142" s="14"/>
      <c r="Y4142" s="15">
        <f>ROUND(6,2)</f>
        <v>6</v>
      </c>
      <c r="Z4142" s="15"/>
      <c r="AA4142" s="15"/>
      <c r="AB4142" s="15"/>
      <c r="AC4142" s="15"/>
      <c r="AD4142" s="15"/>
      <c r="AE4142" s="15">
        <f>ROUND(0,2)</f>
        <v>0</v>
      </c>
      <c r="AF4142" s="15"/>
      <c r="AG4142" s="15"/>
      <c r="AH4142" s="15"/>
      <c r="AI4142" s="15"/>
      <c r="AJ4142" s="15"/>
      <c r="AK4142" s="16"/>
    </row>
    <row r="4143" spans="1:37" x14ac:dyDescent="0.25">
      <c r="A4143" s="11"/>
      <c r="B4143" s="12"/>
      <c r="C4143" s="12"/>
      <c r="D4143" s="12"/>
      <c r="E4143" s="12"/>
      <c r="F4143" s="12"/>
      <c r="G4143" s="12"/>
      <c r="H4143" s="12"/>
      <c r="I4143" s="12"/>
      <c r="J4143" s="12"/>
      <c r="K4143" s="12"/>
      <c r="L4143" s="12"/>
      <c r="M4143" s="12"/>
      <c r="N4143" s="12"/>
      <c r="O4143" s="12"/>
      <c r="P4143" s="12"/>
      <c r="Q4143" s="14" t="s">
        <v>73</v>
      </c>
      <c r="R4143" s="14"/>
      <c r="S4143" s="14"/>
      <c r="T4143" s="14"/>
      <c r="U4143" s="14"/>
      <c r="V4143" s="14"/>
      <c r="W4143" s="14"/>
      <c r="X4143" s="14"/>
      <c r="Y4143" s="12"/>
      <c r="Z4143" s="12"/>
      <c r="AA4143" s="12"/>
      <c r="AB4143" s="12"/>
      <c r="AC4143" s="12"/>
      <c r="AD4143" s="12"/>
      <c r="AE4143" s="12"/>
      <c r="AF4143" s="12"/>
      <c r="AG4143" s="12"/>
      <c r="AH4143" s="12"/>
      <c r="AI4143" s="12"/>
      <c r="AJ4143" s="12"/>
      <c r="AK4143" s="24"/>
    </row>
    <row r="4144" spans="1:37" x14ac:dyDescent="0.25">
      <c r="A4144" s="2"/>
      <c r="B4144" s="3"/>
      <c r="C4144" s="3"/>
      <c r="D4144" s="3"/>
      <c r="E4144" s="3"/>
      <c r="F4144" s="3"/>
      <c r="G4144" s="3"/>
      <c r="H4144" s="3"/>
      <c r="I4144" s="4"/>
      <c r="J4144" s="5"/>
      <c r="K4144" s="6"/>
      <c r="L4144" s="6"/>
      <c r="M4144" s="6"/>
      <c r="N4144" s="6"/>
      <c r="O4144" s="6"/>
      <c r="P4144" s="7"/>
      <c r="Q4144" s="2"/>
      <c r="R4144" s="3"/>
      <c r="S4144" s="3"/>
      <c r="T4144" s="3"/>
      <c r="U4144" s="3"/>
      <c r="V4144" s="3"/>
      <c r="W4144" s="3"/>
      <c r="X4144" s="4"/>
      <c r="Y4144" s="8">
        <f>ROUND(6,2)</f>
        <v>6</v>
      </c>
      <c r="Z4144" s="9"/>
      <c r="AA4144" s="9"/>
      <c r="AB4144" s="9"/>
      <c r="AC4144" s="9"/>
      <c r="AD4144" s="10"/>
      <c r="AE4144" s="8">
        <f>ROUND(0,2)</f>
        <v>0</v>
      </c>
      <c r="AF4144" s="9"/>
      <c r="AG4144" s="9"/>
      <c r="AH4144" s="9"/>
      <c r="AI4144" s="9"/>
      <c r="AJ4144" s="9"/>
      <c r="AK4144" s="10"/>
    </row>
    <row r="4145" spans="1:37" x14ac:dyDescent="0.25">
      <c r="A4145" s="11"/>
      <c r="B4145" s="12"/>
      <c r="C4145" s="12"/>
      <c r="D4145" s="12"/>
      <c r="E4145" s="12"/>
      <c r="F4145" s="12"/>
      <c r="G4145" s="12"/>
      <c r="H4145" s="12"/>
      <c r="I4145" s="12"/>
      <c r="J4145" s="13"/>
      <c r="K4145" s="13"/>
      <c r="L4145" s="13"/>
      <c r="M4145" s="13"/>
      <c r="N4145" s="13"/>
      <c r="O4145" s="13"/>
      <c r="P4145" s="13"/>
      <c r="Q4145" s="14"/>
      <c r="R4145" s="14"/>
      <c r="S4145" s="14"/>
      <c r="T4145" s="14"/>
      <c r="U4145" s="14"/>
      <c r="V4145" s="14"/>
      <c r="W4145" s="14"/>
      <c r="X4145" s="14"/>
      <c r="Y4145" s="15">
        <f>ROUND(6,2)</f>
        <v>6</v>
      </c>
      <c r="Z4145" s="15"/>
      <c r="AA4145" s="15"/>
      <c r="AB4145" s="15"/>
      <c r="AC4145" s="15"/>
      <c r="AD4145" s="15"/>
      <c r="AE4145" s="15">
        <f>ROUND(0,2)</f>
        <v>0</v>
      </c>
      <c r="AF4145" s="15"/>
      <c r="AG4145" s="15"/>
      <c r="AH4145" s="15"/>
      <c r="AI4145" s="15"/>
      <c r="AJ4145" s="15"/>
      <c r="AK4145" s="16"/>
    </row>
    <row r="4146" spans="1:37" x14ac:dyDescent="0.25">
      <c r="A4146" s="11"/>
      <c r="B4146" s="12"/>
      <c r="C4146" s="12"/>
      <c r="D4146" s="12"/>
      <c r="E4146" s="12"/>
      <c r="F4146" s="12"/>
      <c r="G4146" s="12"/>
      <c r="H4146" s="12"/>
      <c r="I4146" s="12"/>
      <c r="J4146" s="12"/>
      <c r="K4146" s="12"/>
      <c r="L4146" s="12"/>
      <c r="M4146" s="12"/>
      <c r="N4146" s="12"/>
      <c r="O4146" s="12"/>
      <c r="P4146" s="12"/>
      <c r="Q4146" s="14" t="s">
        <v>86</v>
      </c>
      <c r="R4146" s="14"/>
      <c r="S4146" s="14"/>
      <c r="T4146" s="14"/>
      <c r="U4146" s="14"/>
      <c r="V4146" s="14"/>
      <c r="W4146" s="14"/>
      <c r="X4146" s="14"/>
      <c r="Y4146" s="12"/>
      <c r="Z4146" s="12"/>
      <c r="AA4146" s="12"/>
      <c r="AB4146" s="12"/>
      <c r="AC4146" s="12"/>
      <c r="AD4146" s="12"/>
      <c r="AE4146" s="12"/>
      <c r="AF4146" s="12"/>
      <c r="AG4146" s="12"/>
      <c r="AH4146" s="12"/>
      <c r="AI4146" s="12"/>
      <c r="AJ4146" s="12"/>
      <c r="AK4146" s="24"/>
    </row>
    <row r="4147" spans="1:37" x14ac:dyDescent="0.25">
      <c r="A4147" s="2"/>
      <c r="B4147" s="3"/>
      <c r="C4147" s="3"/>
      <c r="D4147" s="3"/>
      <c r="E4147" s="3"/>
      <c r="F4147" s="3"/>
      <c r="G4147" s="3"/>
      <c r="H4147" s="3"/>
      <c r="I4147" s="4"/>
      <c r="J4147" s="5"/>
      <c r="K4147" s="6"/>
      <c r="L4147" s="6"/>
      <c r="M4147" s="6"/>
      <c r="N4147" s="6"/>
      <c r="O4147" s="6"/>
      <c r="P4147" s="7"/>
      <c r="Q4147" s="2"/>
      <c r="R4147" s="3"/>
      <c r="S4147" s="3"/>
      <c r="T4147" s="3"/>
      <c r="U4147" s="3"/>
      <c r="V4147" s="3"/>
      <c r="W4147" s="3"/>
      <c r="X4147" s="4"/>
      <c r="Y4147" s="8">
        <f>ROUND(6,2)</f>
        <v>6</v>
      </c>
      <c r="Z4147" s="9"/>
      <c r="AA4147" s="9"/>
      <c r="AB4147" s="9"/>
      <c r="AC4147" s="9"/>
      <c r="AD4147" s="10"/>
      <c r="AE4147" s="8">
        <f>ROUND(0,2)</f>
        <v>0</v>
      </c>
      <c r="AF4147" s="9"/>
      <c r="AG4147" s="9"/>
      <c r="AH4147" s="9"/>
      <c r="AI4147" s="9"/>
      <c r="AJ4147" s="9"/>
      <c r="AK4147" s="10"/>
    </row>
    <row r="4148" spans="1:37" x14ac:dyDescent="0.25">
      <c r="A4148" s="11"/>
      <c r="B4148" s="12"/>
      <c r="C4148" s="12"/>
      <c r="D4148" s="12"/>
      <c r="E4148" s="12"/>
      <c r="F4148" s="12"/>
      <c r="G4148" s="12"/>
      <c r="H4148" s="12"/>
      <c r="I4148" s="12"/>
      <c r="J4148" s="13"/>
      <c r="K4148" s="13"/>
      <c r="L4148" s="13"/>
      <c r="M4148" s="13"/>
      <c r="N4148" s="13"/>
      <c r="O4148" s="13"/>
      <c r="P4148" s="13"/>
      <c r="Q4148" s="14"/>
      <c r="R4148" s="14"/>
      <c r="S4148" s="14"/>
      <c r="T4148" s="14"/>
      <c r="U4148" s="14"/>
      <c r="V4148" s="14"/>
      <c r="W4148" s="14"/>
      <c r="X4148" s="14"/>
      <c r="Y4148" s="15">
        <f>ROUND(6,2)</f>
        <v>6</v>
      </c>
      <c r="Z4148" s="15"/>
      <c r="AA4148" s="15"/>
      <c r="AB4148" s="15"/>
      <c r="AC4148" s="15"/>
      <c r="AD4148" s="15"/>
      <c r="AE4148" s="15">
        <f>ROUND(0,2)</f>
        <v>0</v>
      </c>
      <c r="AF4148" s="15"/>
      <c r="AG4148" s="15"/>
      <c r="AH4148" s="15"/>
      <c r="AI4148" s="15"/>
      <c r="AJ4148" s="15"/>
      <c r="AK4148" s="16"/>
    </row>
    <row r="4149" spans="1:37" x14ac:dyDescent="0.25">
      <c r="A4149" s="11"/>
      <c r="B4149" s="12"/>
      <c r="C4149" s="12"/>
      <c r="D4149" s="12"/>
      <c r="E4149" s="12"/>
      <c r="F4149" s="12"/>
      <c r="G4149" s="12"/>
      <c r="H4149" s="12"/>
      <c r="I4149" s="12"/>
      <c r="J4149" s="12"/>
      <c r="K4149" s="12"/>
      <c r="L4149" s="12"/>
      <c r="M4149" s="12"/>
      <c r="N4149" s="12"/>
      <c r="O4149" s="12"/>
      <c r="P4149" s="12"/>
      <c r="Q4149" s="14" t="s">
        <v>87</v>
      </c>
      <c r="R4149" s="14"/>
      <c r="S4149" s="14"/>
      <c r="T4149" s="14"/>
      <c r="U4149" s="14"/>
      <c r="V4149" s="14"/>
      <c r="W4149" s="14"/>
      <c r="X4149" s="14"/>
      <c r="Y4149" s="12"/>
      <c r="Z4149" s="12"/>
      <c r="AA4149" s="12"/>
      <c r="AB4149" s="12"/>
      <c r="AC4149" s="12"/>
      <c r="AD4149" s="12"/>
      <c r="AE4149" s="12"/>
      <c r="AF4149" s="12"/>
      <c r="AG4149" s="12"/>
      <c r="AH4149" s="12"/>
      <c r="AI4149" s="12"/>
      <c r="AJ4149" s="12"/>
      <c r="AK4149" s="24"/>
    </row>
    <row r="4150" spans="1:37" x14ac:dyDescent="0.25">
      <c r="A4150" s="2"/>
      <c r="B4150" s="3"/>
      <c r="C4150" s="3"/>
      <c r="D4150" s="3"/>
      <c r="E4150" s="3"/>
      <c r="F4150" s="3"/>
      <c r="G4150" s="3"/>
      <c r="H4150" s="3"/>
      <c r="I4150" s="4"/>
      <c r="J4150" s="5"/>
      <c r="K4150" s="6"/>
      <c r="L4150" s="6"/>
      <c r="M4150" s="6"/>
      <c r="N4150" s="6"/>
      <c r="O4150" s="6"/>
      <c r="P4150" s="7"/>
      <c r="Q4150" s="2"/>
      <c r="R4150" s="3"/>
      <c r="S4150" s="3"/>
      <c r="T4150" s="3"/>
      <c r="U4150" s="3"/>
      <c r="V4150" s="3"/>
      <c r="W4150" s="3"/>
      <c r="X4150" s="4"/>
      <c r="Y4150" s="8">
        <f>ROUND(6,2)</f>
        <v>6</v>
      </c>
      <c r="Z4150" s="9"/>
      <c r="AA4150" s="9"/>
      <c r="AB4150" s="9"/>
      <c r="AC4150" s="9"/>
      <c r="AD4150" s="10"/>
      <c r="AE4150" s="8">
        <f>ROUND(0,2)</f>
        <v>0</v>
      </c>
      <c r="AF4150" s="9"/>
      <c r="AG4150" s="9"/>
      <c r="AH4150" s="9"/>
      <c r="AI4150" s="9"/>
      <c r="AJ4150" s="9"/>
      <c r="AK4150" s="10"/>
    </row>
    <row r="4151" spans="1:37" x14ac:dyDescent="0.25">
      <c r="A4151" s="11"/>
      <c r="B4151" s="12"/>
      <c r="C4151" s="12"/>
      <c r="D4151" s="12"/>
      <c r="E4151" s="12"/>
      <c r="F4151" s="12"/>
      <c r="G4151" s="12"/>
      <c r="H4151" s="12"/>
      <c r="I4151" s="12"/>
      <c r="J4151" s="13"/>
      <c r="K4151" s="13"/>
      <c r="L4151" s="13"/>
      <c r="M4151" s="13"/>
      <c r="N4151" s="13"/>
      <c r="O4151" s="13"/>
      <c r="P4151" s="13"/>
      <c r="Q4151" s="14"/>
      <c r="R4151" s="14"/>
      <c r="S4151" s="14"/>
      <c r="T4151" s="14"/>
      <c r="U4151" s="14"/>
      <c r="V4151" s="14"/>
      <c r="W4151" s="14"/>
      <c r="X4151" s="14"/>
      <c r="Y4151" s="15">
        <f>ROUND(6,2)</f>
        <v>6</v>
      </c>
      <c r="Z4151" s="15"/>
      <c r="AA4151" s="15"/>
      <c r="AB4151" s="15"/>
      <c r="AC4151" s="15"/>
      <c r="AD4151" s="15"/>
      <c r="AE4151" s="15">
        <f>ROUND(0,2)</f>
        <v>0</v>
      </c>
      <c r="AF4151" s="15"/>
      <c r="AG4151" s="15"/>
      <c r="AH4151" s="15"/>
      <c r="AI4151" s="15"/>
      <c r="AJ4151" s="15"/>
      <c r="AK4151" s="16"/>
    </row>
    <row r="4152" spans="1:37" x14ac:dyDescent="0.25">
      <c r="A4152" s="11"/>
      <c r="B4152" s="12"/>
      <c r="C4152" s="12"/>
      <c r="D4152" s="12"/>
      <c r="E4152" s="12"/>
      <c r="F4152" s="12"/>
      <c r="G4152" s="12"/>
      <c r="H4152" s="12"/>
      <c r="I4152" s="12"/>
      <c r="J4152" s="12"/>
      <c r="K4152" s="12"/>
      <c r="L4152" s="12"/>
      <c r="M4152" s="12"/>
      <c r="N4152" s="12"/>
      <c r="O4152" s="12"/>
      <c r="P4152" s="12"/>
      <c r="Q4152" s="14" t="s">
        <v>93</v>
      </c>
      <c r="R4152" s="14"/>
      <c r="S4152" s="14"/>
      <c r="T4152" s="14"/>
      <c r="U4152" s="14"/>
      <c r="V4152" s="14"/>
      <c r="W4152" s="14"/>
      <c r="X4152" s="14"/>
      <c r="Y4152" s="12"/>
      <c r="Z4152" s="12"/>
      <c r="AA4152" s="12"/>
      <c r="AB4152" s="12"/>
      <c r="AC4152" s="12"/>
      <c r="AD4152" s="12"/>
      <c r="AE4152" s="12"/>
      <c r="AF4152" s="12"/>
      <c r="AG4152" s="12"/>
      <c r="AH4152" s="12"/>
      <c r="AI4152" s="12"/>
      <c r="AJ4152" s="12"/>
      <c r="AK4152" s="24"/>
    </row>
    <row r="4153" spans="1:37" x14ac:dyDescent="0.25">
      <c r="A4153" s="2"/>
      <c r="B4153" s="3"/>
      <c r="C4153" s="3"/>
      <c r="D4153" s="3"/>
      <c r="E4153" s="3"/>
      <c r="F4153" s="3"/>
      <c r="G4153" s="3"/>
      <c r="H4153" s="3"/>
      <c r="I4153" s="4"/>
      <c r="J4153" s="5"/>
      <c r="K4153" s="6"/>
      <c r="L4153" s="6"/>
      <c r="M4153" s="6"/>
      <c r="N4153" s="6"/>
      <c r="O4153" s="6"/>
      <c r="P4153" s="7"/>
      <c r="Q4153" s="2"/>
      <c r="R4153" s="3"/>
      <c r="S4153" s="3"/>
      <c r="T4153" s="3"/>
      <c r="U4153" s="3"/>
      <c r="V4153" s="3"/>
      <c r="W4153" s="3"/>
      <c r="X4153" s="4"/>
      <c r="Y4153" s="8">
        <f>ROUND(6,2)</f>
        <v>6</v>
      </c>
      <c r="Z4153" s="9"/>
      <c r="AA4153" s="9"/>
      <c r="AB4153" s="9"/>
      <c r="AC4153" s="9"/>
      <c r="AD4153" s="10"/>
      <c r="AE4153" s="8">
        <f>ROUND(0,2)</f>
        <v>0</v>
      </c>
      <c r="AF4153" s="9"/>
      <c r="AG4153" s="9"/>
      <c r="AH4153" s="9"/>
      <c r="AI4153" s="9"/>
      <c r="AJ4153" s="9"/>
      <c r="AK4153" s="10"/>
    </row>
    <row r="4154" spans="1:37" x14ac:dyDescent="0.25">
      <c r="A4154" s="11"/>
      <c r="B4154" s="12"/>
      <c r="C4154" s="12"/>
      <c r="D4154" s="12"/>
      <c r="E4154" s="12"/>
      <c r="F4154" s="12"/>
      <c r="G4154" s="12"/>
      <c r="H4154" s="12"/>
      <c r="I4154" s="12"/>
      <c r="J4154" s="13"/>
      <c r="K4154" s="13"/>
      <c r="L4154" s="13"/>
      <c r="M4154" s="13"/>
      <c r="N4154" s="13"/>
      <c r="O4154" s="13"/>
      <c r="P4154" s="13"/>
      <c r="Q4154" s="14"/>
      <c r="R4154" s="14"/>
      <c r="S4154" s="14"/>
      <c r="T4154" s="14"/>
      <c r="U4154" s="14"/>
      <c r="V4154" s="14"/>
      <c r="W4154" s="14"/>
      <c r="X4154" s="14"/>
      <c r="Y4154" s="15">
        <f>ROUND(6,2)</f>
        <v>6</v>
      </c>
      <c r="Z4154" s="15"/>
      <c r="AA4154" s="15"/>
      <c r="AB4154" s="15"/>
      <c r="AC4154" s="15"/>
      <c r="AD4154" s="15"/>
      <c r="AE4154" s="15">
        <f>ROUND(0,2)</f>
        <v>0</v>
      </c>
      <c r="AF4154" s="15"/>
      <c r="AG4154" s="15"/>
      <c r="AH4154" s="15"/>
      <c r="AI4154" s="15"/>
      <c r="AJ4154" s="15"/>
      <c r="AK4154" s="16"/>
    </row>
    <row r="4155" spans="1:37" x14ac:dyDescent="0.25">
      <c r="A4155" s="11"/>
      <c r="B4155" s="12"/>
      <c r="C4155" s="12"/>
      <c r="D4155" s="12"/>
      <c r="E4155" s="12"/>
      <c r="F4155" s="12"/>
      <c r="G4155" s="12"/>
      <c r="H4155" s="12"/>
      <c r="I4155" s="12"/>
      <c r="J4155" s="12"/>
      <c r="K4155" s="12"/>
      <c r="L4155" s="12"/>
      <c r="M4155" s="12"/>
      <c r="N4155" s="12"/>
      <c r="O4155" s="12"/>
      <c r="P4155" s="12"/>
      <c r="Q4155" s="14" t="s">
        <v>94</v>
      </c>
      <c r="R4155" s="14"/>
      <c r="S4155" s="14"/>
      <c r="T4155" s="14"/>
      <c r="U4155" s="14"/>
      <c r="V4155" s="14"/>
      <c r="W4155" s="14"/>
      <c r="X4155" s="14"/>
      <c r="Y4155" s="12"/>
      <c r="Z4155" s="12"/>
      <c r="AA4155" s="12"/>
      <c r="AB4155" s="12"/>
      <c r="AC4155" s="12"/>
      <c r="AD4155" s="12"/>
      <c r="AE4155" s="12"/>
      <c r="AF4155" s="12"/>
      <c r="AG4155" s="12"/>
      <c r="AH4155" s="12"/>
      <c r="AI4155" s="12"/>
      <c r="AJ4155" s="12"/>
      <c r="AK4155" s="24"/>
    </row>
    <row r="4156" spans="1:37" x14ac:dyDescent="0.25">
      <c r="A4156" s="2"/>
      <c r="B4156" s="3"/>
      <c r="C4156" s="3"/>
      <c r="D4156" s="3"/>
      <c r="E4156" s="3"/>
      <c r="F4156" s="3"/>
      <c r="G4156" s="3"/>
      <c r="H4156" s="3"/>
      <c r="I4156" s="4"/>
      <c r="J4156" s="5"/>
      <c r="K4156" s="6"/>
      <c r="L4156" s="6"/>
      <c r="M4156" s="6"/>
      <c r="N4156" s="6"/>
      <c r="O4156" s="6"/>
      <c r="P4156" s="7"/>
      <c r="Q4156" s="2"/>
      <c r="R4156" s="3"/>
      <c r="S4156" s="3"/>
      <c r="T4156" s="3"/>
      <c r="U4156" s="3"/>
      <c r="V4156" s="3"/>
      <c r="W4156" s="3"/>
      <c r="X4156" s="4"/>
      <c r="Y4156" s="8">
        <f>ROUND(6,2)</f>
        <v>6</v>
      </c>
      <c r="Z4156" s="9"/>
      <c r="AA4156" s="9"/>
      <c r="AB4156" s="9"/>
      <c r="AC4156" s="9"/>
      <c r="AD4156" s="10"/>
      <c r="AE4156" s="8">
        <f>ROUND(0,2)</f>
        <v>0</v>
      </c>
      <c r="AF4156" s="9"/>
      <c r="AG4156" s="9"/>
      <c r="AH4156" s="9"/>
      <c r="AI4156" s="9"/>
      <c r="AJ4156" s="9"/>
      <c r="AK4156" s="10"/>
    </row>
    <row r="4157" spans="1:37" x14ac:dyDescent="0.25">
      <c r="A4157" s="11"/>
      <c r="B4157" s="12"/>
      <c r="C4157" s="12"/>
      <c r="D4157" s="12"/>
      <c r="E4157" s="12"/>
      <c r="F4157" s="12"/>
      <c r="G4157" s="12"/>
      <c r="H4157" s="12"/>
      <c r="I4157" s="12"/>
      <c r="J4157" s="13"/>
      <c r="K4157" s="13"/>
      <c r="L4157" s="13"/>
      <c r="M4157" s="13"/>
      <c r="N4157" s="13"/>
      <c r="O4157" s="13"/>
      <c r="P4157" s="13"/>
      <c r="Q4157" s="14"/>
      <c r="R4157" s="14"/>
      <c r="S4157" s="14"/>
      <c r="T4157" s="14"/>
      <c r="U4157" s="14"/>
      <c r="V4157" s="14"/>
      <c r="W4157" s="14"/>
      <c r="X4157" s="14"/>
      <c r="Y4157" s="15">
        <f>ROUND(6,2)</f>
        <v>6</v>
      </c>
      <c r="Z4157" s="15"/>
      <c r="AA4157" s="15"/>
      <c r="AB4157" s="15"/>
      <c r="AC4157" s="15"/>
      <c r="AD4157" s="15"/>
      <c r="AE4157" s="15">
        <f>ROUND(0,2)</f>
        <v>0</v>
      </c>
      <c r="AF4157" s="15"/>
      <c r="AG4157" s="15"/>
      <c r="AH4157" s="15"/>
      <c r="AI4157" s="15"/>
      <c r="AJ4157" s="15"/>
      <c r="AK4157" s="16"/>
    </row>
    <row r="4158" spans="1:37" x14ac:dyDescent="0.25">
      <c r="A4158" s="20"/>
      <c r="B4158" s="21"/>
      <c r="C4158" s="21"/>
      <c r="D4158" s="21"/>
      <c r="E4158" s="21"/>
      <c r="F4158" s="21"/>
      <c r="G4158" s="21"/>
      <c r="H4158" s="21"/>
      <c r="I4158" s="21"/>
      <c r="J4158" s="23">
        <f>ROUND(8.5,2)</f>
        <v>8.5</v>
      </c>
      <c r="K4158" s="23"/>
      <c r="L4158" s="23"/>
      <c r="M4158" s="23"/>
      <c r="N4158" s="23"/>
      <c r="O4158" s="23"/>
      <c r="P4158" s="23"/>
      <c r="Q4158" s="21"/>
      <c r="R4158" s="21"/>
      <c r="S4158" s="21"/>
      <c r="T4158" s="21"/>
      <c r="U4158" s="21"/>
      <c r="V4158" s="21"/>
      <c r="W4158" s="21"/>
      <c r="X4158" s="21"/>
      <c r="Y4158" s="21"/>
      <c r="Z4158" s="21"/>
      <c r="AA4158" s="21"/>
      <c r="AB4158" s="21"/>
      <c r="AC4158" s="21"/>
      <c r="AD4158" s="21"/>
      <c r="AE4158" s="21"/>
      <c r="AF4158" s="21"/>
      <c r="AG4158" s="21"/>
      <c r="AH4158" s="21"/>
      <c r="AI4158" s="21"/>
      <c r="AJ4158" s="21"/>
      <c r="AK4158" s="22"/>
    </row>
    <row r="4159" spans="1:37" x14ac:dyDescent="0.25">
      <c r="A4159" s="11"/>
      <c r="B4159" s="12"/>
      <c r="C4159" s="12"/>
      <c r="D4159" s="12"/>
      <c r="E4159" s="12"/>
      <c r="F4159" s="12"/>
      <c r="G4159" s="12"/>
      <c r="H4159" s="12"/>
      <c r="I4159" s="12"/>
      <c r="J4159" s="12"/>
      <c r="K4159" s="12"/>
      <c r="L4159" s="12"/>
      <c r="M4159" s="12"/>
      <c r="N4159" s="12"/>
      <c r="O4159" s="12"/>
      <c r="P4159" s="12"/>
      <c r="Q4159" s="14" t="s">
        <v>92</v>
      </c>
      <c r="R4159" s="14"/>
      <c r="S4159" s="14"/>
      <c r="T4159" s="14"/>
      <c r="U4159" s="14"/>
      <c r="V4159" s="14"/>
      <c r="W4159" s="14"/>
      <c r="X4159" s="14"/>
      <c r="Y4159" s="12"/>
      <c r="Z4159" s="12"/>
      <c r="AA4159" s="12"/>
      <c r="AB4159" s="12"/>
      <c r="AC4159" s="12"/>
      <c r="AD4159" s="12"/>
      <c r="AE4159" s="12"/>
      <c r="AF4159" s="12"/>
      <c r="AG4159" s="12"/>
      <c r="AH4159" s="12"/>
      <c r="AI4159" s="12"/>
      <c r="AJ4159" s="12"/>
      <c r="AK4159" s="24"/>
    </row>
    <row r="4160" spans="1:37" x14ac:dyDescent="0.25">
      <c r="A4160" s="2"/>
      <c r="B4160" s="3"/>
      <c r="C4160" s="3"/>
      <c r="D4160" s="3"/>
      <c r="E4160" s="3"/>
      <c r="F4160" s="3"/>
      <c r="G4160" s="3"/>
      <c r="H4160" s="3"/>
      <c r="I4160" s="4"/>
      <c r="J4160" s="5"/>
      <c r="K4160" s="6"/>
      <c r="L4160" s="6"/>
      <c r="M4160" s="6"/>
      <c r="N4160" s="6"/>
      <c r="O4160" s="6"/>
      <c r="P4160" s="7"/>
      <c r="Q4160" s="2"/>
      <c r="R4160" s="3"/>
      <c r="S4160" s="3"/>
      <c r="T4160" s="3"/>
      <c r="U4160" s="3"/>
      <c r="V4160" s="3"/>
      <c r="W4160" s="3"/>
      <c r="X4160" s="4"/>
      <c r="Y4160" s="8">
        <f>ROUND(6.375,2)</f>
        <v>6.38</v>
      </c>
      <c r="Z4160" s="9"/>
      <c r="AA4160" s="9"/>
      <c r="AB4160" s="9"/>
      <c r="AC4160" s="9"/>
      <c r="AD4160" s="10"/>
      <c r="AE4160" s="8">
        <f>ROUND(0,2)</f>
        <v>0</v>
      </c>
      <c r="AF4160" s="9"/>
      <c r="AG4160" s="9"/>
      <c r="AH4160" s="9"/>
      <c r="AI4160" s="9"/>
      <c r="AJ4160" s="9"/>
      <c r="AK4160" s="10"/>
    </row>
    <row r="4161" spans="1:37" x14ac:dyDescent="0.25">
      <c r="A4161" s="11"/>
      <c r="B4161" s="12"/>
      <c r="C4161" s="12"/>
      <c r="D4161" s="12"/>
      <c r="E4161" s="12"/>
      <c r="F4161" s="12"/>
      <c r="G4161" s="12"/>
      <c r="H4161" s="12"/>
      <c r="I4161" s="12"/>
      <c r="J4161" s="13"/>
      <c r="K4161" s="13"/>
      <c r="L4161" s="13"/>
      <c r="M4161" s="13"/>
      <c r="N4161" s="13"/>
      <c r="O4161" s="13"/>
      <c r="P4161" s="13"/>
      <c r="Q4161" s="14"/>
      <c r="R4161" s="14"/>
      <c r="S4161" s="14"/>
      <c r="T4161" s="14"/>
      <c r="U4161" s="14"/>
      <c r="V4161" s="14"/>
      <c r="W4161" s="14"/>
      <c r="X4161" s="14"/>
      <c r="Y4161" s="15">
        <f>ROUND(6.375,2)</f>
        <v>6.38</v>
      </c>
      <c r="Z4161" s="15"/>
      <c r="AA4161" s="15"/>
      <c r="AB4161" s="15"/>
      <c r="AC4161" s="15"/>
      <c r="AD4161" s="15"/>
      <c r="AE4161" s="15">
        <f>ROUND(0,2)</f>
        <v>0</v>
      </c>
      <c r="AF4161" s="15"/>
      <c r="AG4161" s="15"/>
      <c r="AH4161" s="15"/>
      <c r="AI4161" s="15"/>
      <c r="AJ4161" s="15"/>
      <c r="AK4161" s="16"/>
    </row>
    <row r="4162" spans="1:37" x14ac:dyDescent="0.25">
      <c r="A4162" s="20"/>
      <c r="B4162" s="21"/>
      <c r="C4162" s="21"/>
      <c r="D4162" s="21"/>
      <c r="E4162" s="21"/>
      <c r="F4162" s="21"/>
      <c r="G4162" s="21"/>
      <c r="H4162" s="21"/>
      <c r="I4162" s="21"/>
      <c r="J4162" s="23">
        <f>ROUND(8.75,2)</f>
        <v>8.75</v>
      </c>
      <c r="K4162" s="23"/>
      <c r="L4162" s="23"/>
      <c r="M4162" s="23"/>
      <c r="N4162" s="23"/>
      <c r="O4162" s="23"/>
      <c r="P4162" s="23"/>
      <c r="Q4162" s="21"/>
      <c r="R4162" s="21"/>
      <c r="S4162" s="21"/>
      <c r="T4162" s="21"/>
      <c r="U4162" s="21"/>
      <c r="V4162" s="21"/>
      <c r="W4162" s="21"/>
      <c r="X4162" s="21"/>
      <c r="Y4162" s="21"/>
      <c r="Z4162" s="21"/>
      <c r="AA4162" s="21"/>
      <c r="AB4162" s="21"/>
      <c r="AC4162" s="21"/>
      <c r="AD4162" s="21"/>
      <c r="AE4162" s="21"/>
      <c r="AF4162" s="21"/>
      <c r="AG4162" s="21"/>
      <c r="AH4162" s="21"/>
      <c r="AI4162" s="21"/>
      <c r="AJ4162" s="21"/>
      <c r="AK4162" s="22"/>
    </row>
    <row r="4163" spans="1:37" x14ac:dyDescent="0.25">
      <c r="A4163" s="11"/>
      <c r="B4163" s="12"/>
      <c r="C4163" s="12"/>
      <c r="D4163" s="12"/>
      <c r="E4163" s="12"/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12"/>
      <c r="Q4163" s="14" t="s">
        <v>44</v>
      </c>
      <c r="R4163" s="14"/>
      <c r="S4163" s="14"/>
      <c r="T4163" s="14"/>
      <c r="U4163" s="14"/>
      <c r="V4163" s="14"/>
      <c r="W4163" s="14"/>
      <c r="X4163" s="14"/>
      <c r="Y4163" s="12"/>
      <c r="Z4163" s="12"/>
      <c r="AA4163" s="12"/>
      <c r="AB4163" s="12"/>
      <c r="AC4163" s="12"/>
      <c r="AD4163" s="12"/>
      <c r="AE4163" s="12"/>
      <c r="AF4163" s="12"/>
      <c r="AG4163" s="12"/>
      <c r="AH4163" s="12"/>
      <c r="AI4163" s="12"/>
      <c r="AJ4163" s="12"/>
      <c r="AK4163" s="24"/>
    </row>
    <row r="4164" spans="1:37" x14ac:dyDescent="0.25">
      <c r="A4164" s="2"/>
      <c r="B4164" s="3"/>
      <c r="C4164" s="3"/>
      <c r="D4164" s="3"/>
      <c r="E4164" s="3"/>
      <c r="F4164" s="3"/>
      <c r="G4164" s="3"/>
      <c r="H4164" s="3"/>
      <c r="I4164" s="4"/>
      <c r="J4164" s="5"/>
      <c r="K4164" s="6"/>
      <c r="L4164" s="6"/>
      <c r="M4164" s="6"/>
      <c r="N4164" s="6"/>
      <c r="O4164" s="6"/>
      <c r="P4164" s="7"/>
      <c r="Q4164" s="2"/>
      <c r="R4164" s="3"/>
      <c r="S4164" s="3"/>
      <c r="T4164" s="3"/>
      <c r="U4164" s="3"/>
      <c r="V4164" s="3"/>
      <c r="W4164" s="3"/>
      <c r="X4164" s="4"/>
      <c r="Y4164" s="8">
        <f>ROUND(6.5625,2)</f>
        <v>6.56</v>
      </c>
      <c r="Z4164" s="9"/>
      <c r="AA4164" s="9"/>
      <c r="AB4164" s="9"/>
      <c r="AC4164" s="9"/>
      <c r="AD4164" s="10"/>
      <c r="AE4164" s="8">
        <f>ROUND(0,2)</f>
        <v>0</v>
      </c>
      <c r="AF4164" s="9"/>
      <c r="AG4164" s="9"/>
      <c r="AH4164" s="9"/>
      <c r="AI4164" s="9"/>
      <c r="AJ4164" s="9"/>
      <c r="AK4164" s="10"/>
    </row>
    <row r="4165" spans="1:37" x14ac:dyDescent="0.25">
      <c r="A4165" s="11"/>
      <c r="B4165" s="12"/>
      <c r="C4165" s="12"/>
      <c r="D4165" s="12"/>
      <c r="E4165" s="12"/>
      <c r="F4165" s="12"/>
      <c r="G4165" s="12"/>
      <c r="H4165" s="12"/>
      <c r="I4165" s="12"/>
      <c r="J4165" s="13"/>
      <c r="K4165" s="13"/>
      <c r="L4165" s="13"/>
      <c r="M4165" s="13"/>
      <c r="N4165" s="13"/>
      <c r="O4165" s="13"/>
      <c r="P4165" s="13"/>
      <c r="Q4165" s="14"/>
      <c r="R4165" s="14"/>
      <c r="S4165" s="14"/>
      <c r="T4165" s="14"/>
      <c r="U4165" s="14"/>
      <c r="V4165" s="14"/>
      <c r="W4165" s="14"/>
      <c r="X4165" s="14"/>
      <c r="Y4165" s="15">
        <f>ROUND(6.5625,2)</f>
        <v>6.56</v>
      </c>
      <c r="Z4165" s="15"/>
      <c r="AA4165" s="15"/>
      <c r="AB4165" s="15"/>
      <c r="AC4165" s="15"/>
      <c r="AD4165" s="15"/>
      <c r="AE4165" s="15">
        <f>ROUND(0,2)</f>
        <v>0</v>
      </c>
      <c r="AF4165" s="15"/>
      <c r="AG4165" s="15"/>
      <c r="AH4165" s="15"/>
      <c r="AI4165" s="15"/>
      <c r="AJ4165" s="15"/>
      <c r="AK4165" s="16"/>
    </row>
    <row r="4166" spans="1:37" x14ac:dyDescent="0.25">
      <c r="A4166" s="11"/>
      <c r="B4166" s="12"/>
      <c r="C4166" s="12"/>
      <c r="D4166" s="12"/>
      <c r="E4166" s="12"/>
      <c r="F4166" s="12"/>
      <c r="G4166" s="12"/>
      <c r="H4166" s="12"/>
      <c r="I4166" s="12"/>
      <c r="J4166" s="12"/>
      <c r="K4166" s="12"/>
      <c r="L4166" s="12"/>
      <c r="M4166" s="12"/>
      <c r="N4166" s="12"/>
      <c r="O4166" s="12"/>
      <c r="P4166" s="12"/>
      <c r="Q4166" s="14" t="s">
        <v>88</v>
      </c>
      <c r="R4166" s="14"/>
      <c r="S4166" s="14"/>
      <c r="T4166" s="14"/>
      <c r="U4166" s="14"/>
      <c r="V4166" s="14"/>
      <c r="W4166" s="14"/>
      <c r="X4166" s="14"/>
      <c r="Y4166" s="12"/>
      <c r="Z4166" s="12"/>
      <c r="AA4166" s="12"/>
      <c r="AB4166" s="12"/>
      <c r="AC4166" s="12"/>
      <c r="AD4166" s="12"/>
      <c r="AE4166" s="12"/>
      <c r="AF4166" s="12"/>
      <c r="AG4166" s="12"/>
      <c r="AH4166" s="12"/>
      <c r="AI4166" s="12"/>
      <c r="AJ4166" s="12"/>
      <c r="AK4166" s="24"/>
    </row>
    <row r="4167" spans="1:37" x14ac:dyDescent="0.25">
      <c r="A4167" s="2"/>
      <c r="B4167" s="3"/>
      <c r="C4167" s="3"/>
      <c r="D4167" s="3"/>
      <c r="E4167" s="3"/>
      <c r="F4167" s="3"/>
      <c r="G4167" s="3"/>
      <c r="H4167" s="3"/>
      <c r="I4167" s="4"/>
      <c r="J4167" s="5"/>
      <c r="K4167" s="6"/>
      <c r="L4167" s="6"/>
      <c r="M4167" s="6"/>
      <c r="N4167" s="6"/>
      <c r="O4167" s="6"/>
      <c r="P4167" s="7"/>
      <c r="Q4167" s="2"/>
      <c r="R4167" s="3"/>
      <c r="S4167" s="3"/>
      <c r="T4167" s="3"/>
      <c r="U4167" s="3"/>
      <c r="V4167" s="3"/>
      <c r="W4167" s="3"/>
      <c r="X4167" s="4"/>
      <c r="Y4167" s="8">
        <f>ROUND(6.5625,2)</f>
        <v>6.56</v>
      </c>
      <c r="Z4167" s="9"/>
      <c r="AA4167" s="9"/>
      <c r="AB4167" s="9"/>
      <c r="AC4167" s="9"/>
      <c r="AD4167" s="10"/>
      <c r="AE4167" s="8">
        <f>ROUND(0,2)</f>
        <v>0</v>
      </c>
      <c r="AF4167" s="9"/>
      <c r="AG4167" s="9"/>
      <c r="AH4167" s="9"/>
      <c r="AI4167" s="9"/>
      <c r="AJ4167" s="9"/>
      <c r="AK4167" s="10"/>
    </row>
    <row r="4168" spans="1:37" x14ac:dyDescent="0.25">
      <c r="A4168" s="11"/>
      <c r="B4168" s="12"/>
      <c r="C4168" s="12"/>
      <c r="D4168" s="12"/>
      <c r="E4168" s="12"/>
      <c r="F4168" s="12"/>
      <c r="G4168" s="12"/>
      <c r="H4168" s="12"/>
      <c r="I4168" s="12"/>
      <c r="J4168" s="13"/>
      <c r="K4168" s="13"/>
      <c r="L4168" s="13"/>
      <c r="M4168" s="13"/>
      <c r="N4168" s="13"/>
      <c r="O4168" s="13"/>
      <c r="P4168" s="13"/>
      <c r="Q4168" s="14"/>
      <c r="R4168" s="14"/>
      <c r="S4168" s="14"/>
      <c r="T4168" s="14"/>
      <c r="U4168" s="14"/>
      <c r="V4168" s="14"/>
      <c r="W4168" s="14"/>
      <c r="X4168" s="14"/>
      <c r="Y4168" s="15">
        <f>ROUND(6.5625,2)</f>
        <v>6.56</v>
      </c>
      <c r="Z4168" s="15"/>
      <c r="AA4168" s="15"/>
      <c r="AB4168" s="15"/>
      <c r="AC4168" s="15"/>
      <c r="AD4168" s="15"/>
      <c r="AE4168" s="15">
        <f>ROUND(0,2)</f>
        <v>0</v>
      </c>
      <c r="AF4168" s="15"/>
      <c r="AG4168" s="15"/>
      <c r="AH4168" s="15"/>
      <c r="AI4168" s="15"/>
      <c r="AJ4168" s="15"/>
      <c r="AK4168" s="16"/>
    </row>
    <row r="4169" spans="1:37" x14ac:dyDescent="0.25">
      <c r="A4169" s="20"/>
      <c r="B4169" s="21"/>
      <c r="C4169" s="21"/>
      <c r="D4169" s="21"/>
      <c r="E4169" s="21"/>
      <c r="F4169" s="21"/>
      <c r="G4169" s="21"/>
      <c r="H4169" s="21"/>
      <c r="I4169" s="21"/>
      <c r="J4169" s="23">
        <f>ROUND(9.25,2)</f>
        <v>9.25</v>
      </c>
      <c r="K4169" s="23"/>
      <c r="L4169" s="23"/>
      <c r="M4169" s="23"/>
      <c r="N4169" s="23"/>
      <c r="O4169" s="23"/>
      <c r="P4169" s="23"/>
      <c r="Q4169" s="21"/>
      <c r="R4169" s="21"/>
      <c r="S4169" s="21"/>
      <c r="T4169" s="21"/>
      <c r="U4169" s="21"/>
      <c r="V4169" s="21"/>
      <c r="W4169" s="21"/>
      <c r="X4169" s="21"/>
      <c r="Y4169" s="21"/>
      <c r="Z4169" s="21"/>
      <c r="AA4169" s="21"/>
      <c r="AB4169" s="21"/>
      <c r="AC4169" s="21"/>
      <c r="AD4169" s="21"/>
      <c r="AE4169" s="21"/>
      <c r="AF4169" s="21"/>
      <c r="AG4169" s="21"/>
      <c r="AH4169" s="21"/>
      <c r="AI4169" s="21"/>
      <c r="AJ4169" s="21"/>
      <c r="AK4169" s="22"/>
    </row>
    <row r="4170" spans="1:37" x14ac:dyDescent="0.25">
      <c r="A4170" s="11"/>
      <c r="B4170" s="12"/>
      <c r="C4170" s="12"/>
      <c r="D4170" s="12"/>
      <c r="E4170" s="12"/>
      <c r="F4170" s="12"/>
      <c r="G4170" s="12"/>
      <c r="H4170" s="12"/>
      <c r="I4170" s="12"/>
      <c r="J4170" s="12"/>
      <c r="K4170" s="12"/>
      <c r="L4170" s="12"/>
      <c r="M4170" s="12"/>
      <c r="N4170" s="12"/>
      <c r="O4170" s="12"/>
      <c r="P4170" s="12"/>
      <c r="Q4170" s="14" t="s">
        <v>65</v>
      </c>
      <c r="R4170" s="14"/>
      <c r="S4170" s="14"/>
      <c r="T4170" s="14"/>
      <c r="U4170" s="14"/>
      <c r="V4170" s="14"/>
      <c r="W4170" s="14"/>
      <c r="X4170" s="14"/>
      <c r="Y4170" s="12"/>
      <c r="Z4170" s="12"/>
      <c r="AA4170" s="12"/>
      <c r="AB4170" s="12"/>
      <c r="AC4170" s="12"/>
      <c r="AD4170" s="12"/>
      <c r="AE4170" s="12"/>
      <c r="AF4170" s="12"/>
      <c r="AG4170" s="12"/>
      <c r="AH4170" s="12"/>
      <c r="AI4170" s="12"/>
      <c r="AJ4170" s="12"/>
      <c r="AK4170" s="24"/>
    </row>
    <row r="4171" spans="1:37" x14ac:dyDescent="0.25">
      <c r="A4171" s="2"/>
      <c r="B4171" s="3"/>
      <c r="C4171" s="3"/>
      <c r="D4171" s="3"/>
      <c r="E4171" s="3"/>
      <c r="F4171" s="3"/>
      <c r="G4171" s="3"/>
      <c r="H4171" s="3"/>
      <c r="I4171" s="4"/>
      <c r="J4171" s="5"/>
      <c r="K4171" s="6"/>
      <c r="L4171" s="6"/>
      <c r="M4171" s="6"/>
      <c r="N4171" s="6"/>
      <c r="O4171" s="6"/>
      <c r="P4171" s="7"/>
      <c r="Q4171" s="2"/>
      <c r="R4171" s="3"/>
      <c r="S4171" s="3"/>
      <c r="T4171" s="3"/>
      <c r="U4171" s="3"/>
      <c r="V4171" s="3"/>
      <c r="W4171" s="3"/>
      <c r="X4171" s="4"/>
      <c r="Y4171" s="8">
        <f>ROUND(6.9375,2)</f>
        <v>6.94</v>
      </c>
      <c r="Z4171" s="9"/>
      <c r="AA4171" s="9"/>
      <c r="AB4171" s="9"/>
      <c r="AC4171" s="9"/>
      <c r="AD4171" s="10"/>
      <c r="AE4171" s="8">
        <f>ROUND(0,2)</f>
        <v>0</v>
      </c>
      <c r="AF4171" s="9"/>
      <c r="AG4171" s="9"/>
      <c r="AH4171" s="9"/>
      <c r="AI4171" s="9"/>
      <c r="AJ4171" s="9"/>
      <c r="AK4171" s="10"/>
    </row>
    <row r="4172" spans="1:37" x14ac:dyDescent="0.25">
      <c r="A4172" s="11"/>
      <c r="B4172" s="12"/>
      <c r="C4172" s="12"/>
      <c r="D4172" s="12"/>
      <c r="E4172" s="12"/>
      <c r="F4172" s="12"/>
      <c r="G4172" s="12"/>
      <c r="H4172" s="12"/>
      <c r="I4172" s="12"/>
      <c r="J4172" s="13"/>
      <c r="K4172" s="13"/>
      <c r="L4172" s="13"/>
      <c r="M4172" s="13"/>
      <c r="N4172" s="13"/>
      <c r="O4172" s="13"/>
      <c r="P4172" s="13"/>
      <c r="Q4172" s="14"/>
      <c r="R4172" s="14"/>
      <c r="S4172" s="14"/>
      <c r="T4172" s="14"/>
      <c r="U4172" s="14"/>
      <c r="V4172" s="14"/>
      <c r="W4172" s="14"/>
      <c r="X4172" s="14"/>
      <c r="Y4172" s="15">
        <f>ROUND(6.9375,2)</f>
        <v>6.94</v>
      </c>
      <c r="Z4172" s="15"/>
      <c r="AA4172" s="15"/>
      <c r="AB4172" s="15"/>
      <c r="AC4172" s="15"/>
      <c r="AD4172" s="15"/>
      <c r="AE4172" s="15">
        <f>ROUND(0,2)</f>
        <v>0</v>
      </c>
      <c r="AF4172" s="15"/>
      <c r="AG4172" s="15"/>
      <c r="AH4172" s="15"/>
      <c r="AI4172" s="15"/>
      <c r="AJ4172" s="15"/>
      <c r="AK4172" s="16"/>
    </row>
    <row r="4173" spans="1:37" x14ac:dyDescent="0.25">
      <c r="A4173" s="11"/>
      <c r="B4173" s="12"/>
      <c r="C4173" s="12"/>
      <c r="D4173" s="12"/>
      <c r="E4173" s="12"/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  <c r="P4173" s="12"/>
      <c r="Q4173" s="14" t="s">
        <v>75</v>
      </c>
      <c r="R4173" s="14"/>
      <c r="S4173" s="14"/>
      <c r="T4173" s="14"/>
      <c r="U4173" s="14"/>
      <c r="V4173" s="14"/>
      <c r="W4173" s="14"/>
      <c r="X4173" s="14"/>
      <c r="Y4173" s="12"/>
      <c r="Z4173" s="12"/>
      <c r="AA4173" s="12"/>
      <c r="AB4173" s="12"/>
      <c r="AC4173" s="12"/>
      <c r="AD4173" s="12"/>
      <c r="AE4173" s="12"/>
      <c r="AF4173" s="12"/>
      <c r="AG4173" s="12"/>
      <c r="AH4173" s="12"/>
      <c r="AI4173" s="12"/>
      <c r="AJ4173" s="12"/>
      <c r="AK4173" s="24"/>
    </row>
    <row r="4174" spans="1:37" x14ac:dyDescent="0.25">
      <c r="A4174" s="2"/>
      <c r="B4174" s="3"/>
      <c r="C4174" s="3"/>
      <c r="D4174" s="3"/>
      <c r="E4174" s="3"/>
      <c r="F4174" s="3"/>
      <c r="G4174" s="3"/>
      <c r="H4174" s="3"/>
      <c r="I4174" s="4"/>
      <c r="J4174" s="5"/>
      <c r="K4174" s="6"/>
      <c r="L4174" s="6"/>
      <c r="M4174" s="6"/>
      <c r="N4174" s="6"/>
      <c r="O4174" s="6"/>
      <c r="P4174" s="7"/>
      <c r="Q4174" s="2"/>
      <c r="R4174" s="3"/>
      <c r="S4174" s="3"/>
      <c r="T4174" s="3"/>
      <c r="U4174" s="3"/>
      <c r="V4174" s="3"/>
      <c r="W4174" s="3"/>
      <c r="X4174" s="4"/>
      <c r="Y4174" s="8">
        <f>ROUND(6.9375,2)</f>
        <v>6.94</v>
      </c>
      <c r="Z4174" s="9"/>
      <c r="AA4174" s="9"/>
      <c r="AB4174" s="9"/>
      <c r="AC4174" s="9"/>
      <c r="AD4174" s="10"/>
      <c r="AE4174" s="8">
        <f>ROUND(0,2)</f>
        <v>0</v>
      </c>
      <c r="AF4174" s="9"/>
      <c r="AG4174" s="9"/>
      <c r="AH4174" s="9"/>
      <c r="AI4174" s="9"/>
      <c r="AJ4174" s="9"/>
      <c r="AK4174" s="10"/>
    </row>
    <row r="4175" spans="1:37" x14ac:dyDescent="0.25">
      <c r="A4175" s="11"/>
      <c r="B4175" s="12"/>
      <c r="C4175" s="12"/>
      <c r="D4175" s="12"/>
      <c r="E4175" s="12"/>
      <c r="F4175" s="12"/>
      <c r="G4175" s="12"/>
      <c r="H4175" s="12"/>
      <c r="I4175" s="12"/>
      <c r="J4175" s="13"/>
      <c r="K4175" s="13"/>
      <c r="L4175" s="13"/>
      <c r="M4175" s="13"/>
      <c r="N4175" s="13"/>
      <c r="O4175" s="13"/>
      <c r="P4175" s="13"/>
      <c r="Q4175" s="14"/>
      <c r="R4175" s="14"/>
      <c r="S4175" s="14"/>
      <c r="T4175" s="14"/>
      <c r="U4175" s="14"/>
      <c r="V4175" s="14"/>
      <c r="W4175" s="14"/>
      <c r="X4175" s="14"/>
      <c r="Y4175" s="15">
        <f>ROUND(6.9375,2)</f>
        <v>6.94</v>
      </c>
      <c r="Z4175" s="15"/>
      <c r="AA4175" s="15"/>
      <c r="AB4175" s="15"/>
      <c r="AC4175" s="15"/>
      <c r="AD4175" s="15"/>
      <c r="AE4175" s="15">
        <f>ROUND(0,2)</f>
        <v>0</v>
      </c>
      <c r="AF4175" s="15"/>
      <c r="AG4175" s="15"/>
      <c r="AH4175" s="15"/>
      <c r="AI4175" s="15"/>
      <c r="AJ4175" s="15"/>
      <c r="AK4175" s="16"/>
    </row>
    <row r="4176" spans="1:37" x14ac:dyDescent="0.25">
      <c r="A4176" s="20"/>
      <c r="B4176" s="21"/>
      <c r="C4176" s="21"/>
      <c r="D4176" s="21"/>
      <c r="E4176" s="21"/>
      <c r="F4176" s="21"/>
      <c r="G4176" s="21"/>
      <c r="H4176" s="21"/>
      <c r="I4176" s="21"/>
      <c r="J4176" s="23">
        <f>ROUND(10,2)</f>
        <v>10</v>
      </c>
      <c r="K4176" s="23"/>
      <c r="L4176" s="23"/>
      <c r="M4176" s="23"/>
      <c r="N4176" s="23"/>
      <c r="O4176" s="23"/>
      <c r="P4176" s="23"/>
      <c r="Q4176" s="21"/>
      <c r="R4176" s="21"/>
      <c r="S4176" s="21"/>
      <c r="T4176" s="21"/>
      <c r="U4176" s="21"/>
      <c r="V4176" s="21"/>
      <c r="W4176" s="21"/>
      <c r="X4176" s="21"/>
      <c r="Y4176" s="21"/>
      <c r="Z4176" s="21"/>
      <c r="AA4176" s="21"/>
      <c r="AB4176" s="21"/>
      <c r="AC4176" s="21"/>
      <c r="AD4176" s="21"/>
      <c r="AE4176" s="21"/>
      <c r="AF4176" s="21"/>
      <c r="AG4176" s="21"/>
      <c r="AH4176" s="21"/>
      <c r="AI4176" s="21"/>
      <c r="AJ4176" s="21"/>
      <c r="AK4176" s="22"/>
    </row>
    <row r="4177" spans="1:37" x14ac:dyDescent="0.25">
      <c r="A4177" s="11"/>
      <c r="B4177" s="12"/>
      <c r="C4177" s="12"/>
      <c r="D4177" s="12"/>
      <c r="E4177" s="12"/>
      <c r="F4177" s="12"/>
      <c r="G4177" s="12"/>
      <c r="H4177" s="12"/>
      <c r="I4177" s="12"/>
      <c r="J4177" s="12"/>
      <c r="K4177" s="12"/>
      <c r="L4177" s="12"/>
      <c r="M4177" s="12"/>
      <c r="N4177" s="12"/>
      <c r="O4177" s="12"/>
      <c r="P4177" s="12"/>
      <c r="Q4177" s="14" t="s">
        <v>48</v>
      </c>
      <c r="R4177" s="14"/>
      <c r="S4177" s="14"/>
      <c r="T4177" s="14"/>
      <c r="U4177" s="14"/>
      <c r="V4177" s="14"/>
      <c r="W4177" s="14"/>
      <c r="X4177" s="14"/>
      <c r="Y4177" s="12"/>
      <c r="Z4177" s="12"/>
      <c r="AA4177" s="12"/>
      <c r="AB4177" s="12"/>
      <c r="AC4177" s="12"/>
      <c r="AD4177" s="12"/>
      <c r="AE4177" s="12"/>
      <c r="AF4177" s="12"/>
      <c r="AG4177" s="12"/>
      <c r="AH4177" s="12"/>
      <c r="AI4177" s="12"/>
      <c r="AJ4177" s="12"/>
      <c r="AK4177" s="24"/>
    </row>
    <row r="4178" spans="1:37" x14ac:dyDescent="0.25">
      <c r="A4178" s="2"/>
      <c r="B4178" s="3"/>
      <c r="C4178" s="3"/>
      <c r="D4178" s="3"/>
      <c r="E4178" s="3"/>
      <c r="F4178" s="3"/>
      <c r="G4178" s="3"/>
      <c r="H4178" s="3"/>
      <c r="I4178" s="4"/>
      <c r="J4178" s="5"/>
      <c r="K4178" s="6"/>
      <c r="L4178" s="6"/>
      <c r="M4178" s="6"/>
      <c r="N4178" s="6"/>
      <c r="O4178" s="6"/>
      <c r="P4178" s="7"/>
      <c r="Q4178" s="2"/>
      <c r="R4178" s="3"/>
      <c r="S4178" s="3"/>
      <c r="T4178" s="3"/>
      <c r="U4178" s="3"/>
      <c r="V4178" s="3"/>
      <c r="W4178" s="3"/>
      <c r="X4178" s="4"/>
      <c r="Y4178" s="8">
        <f>ROUND(7.5,2)</f>
        <v>7.5</v>
      </c>
      <c r="Z4178" s="9"/>
      <c r="AA4178" s="9"/>
      <c r="AB4178" s="9"/>
      <c r="AC4178" s="9"/>
      <c r="AD4178" s="10"/>
      <c r="AE4178" s="8">
        <f>ROUND(0,2)</f>
        <v>0</v>
      </c>
      <c r="AF4178" s="9"/>
      <c r="AG4178" s="9"/>
      <c r="AH4178" s="9"/>
      <c r="AI4178" s="9"/>
      <c r="AJ4178" s="9"/>
      <c r="AK4178" s="10"/>
    </row>
    <row r="4179" spans="1:37" x14ac:dyDescent="0.25">
      <c r="A4179" s="11"/>
      <c r="B4179" s="12"/>
      <c r="C4179" s="12"/>
      <c r="D4179" s="12"/>
      <c r="E4179" s="12"/>
      <c r="F4179" s="12"/>
      <c r="G4179" s="12"/>
      <c r="H4179" s="12"/>
      <c r="I4179" s="12"/>
      <c r="J4179" s="13"/>
      <c r="K4179" s="13"/>
      <c r="L4179" s="13"/>
      <c r="M4179" s="13"/>
      <c r="N4179" s="13"/>
      <c r="O4179" s="13"/>
      <c r="P4179" s="13"/>
      <c r="Q4179" s="14"/>
      <c r="R4179" s="14"/>
      <c r="S4179" s="14"/>
      <c r="T4179" s="14"/>
      <c r="U4179" s="14"/>
      <c r="V4179" s="14"/>
      <c r="W4179" s="14"/>
      <c r="X4179" s="14"/>
      <c r="Y4179" s="15">
        <f>ROUND(7.5,2)</f>
        <v>7.5</v>
      </c>
      <c r="Z4179" s="15"/>
      <c r="AA4179" s="15"/>
      <c r="AB4179" s="15"/>
      <c r="AC4179" s="15"/>
      <c r="AD4179" s="15"/>
      <c r="AE4179" s="15">
        <f>ROUND(0,2)</f>
        <v>0</v>
      </c>
      <c r="AF4179" s="15"/>
      <c r="AG4179" s="15"/>
      <c r="AH4179" s="15"/>
      <c r="AI4179" s="15"/>
      <c r="AJ4179" s="15"/>
      <c r="AK4179" s="16"/>
    </row>
    <row r="4180" spans="1:37" x14ac:dyDescent="0.25">
      <c r="A4180" s="20"/>
      <c r="B4180" s="21"/>
      <c r="C4180" s="21"/>
      <c r="D4180" s="21"/>
      <c r="E4180" s="21"/>
      <c r="F4180" s="21"/>
      <c r="G4180" s="21"/>
      <c r="H4180" s="21"/>
      <c r="I4180" s="21"/>
      <c r="J4180" s="23">
        <f>ROUND(10.25,2)</f>
        <v>10.25</v>
      </c>
      <c r="K4180" s="23"/>
      <c r="L4180" s="23"/>
      <c r="M4180" s="23"/>
      <c r="N4180" s="23"/>
      <c r="O4180" s="23"/>
      <c r="P4180" s="23"/>
      <c r="Q4180" s="21"/>
      <c r="R4180" s="21"/>
      <c r="S4180" s="21"/>
      <c r="T4180" s="21"/>
      <c r="U4180" s="21"/>
      <c r="V4180" s="21"/>
      <c r="W4180" s="21"/>
      <c r="X4180" s="21"/>
      <c r="Y4180" s="21"/>
      <c r="Z4180" s="21"/>
      <c r="AA4180" s="21"/>
      <c r="AB4180" s="21"/>
      <c r="AC4180" s="21"/>
      <c r="AD4180" s="21"/>
      <c r="AE4180" s="21"/>
      <c r="AF4180" s="21"/>
      <c r="AG4180" s="21"/>
      <c r="AH4180" s="21"/>
      <c r="AI4180" s="21"/>
      <c r="AJ4180" s="21"/>
      <c r="AK4180" s="22"/>
    </row>
    <row r="4181" spans="1:37" x14ac:dyDescent="0.25">
      <c r="A4181" s="11"/>
      <c r="B4181" s="12"/>
      <c r="C4181" s="12"/>
      <c r="D4181" s="12"/>
      <c r="E4181" s="12"/>
      <c r="F4181" s="12"/>
      <c r="G4181" s="12"/>
      <c r="H4181" s="12"/>
      <c r="I4181" s="12"/>
      <c r="J4181" s="12"/>
      <c r="K4181" s="12"/>
      <c r="L4181" s="12"/>
      <c r="M4181" s="12"/>
      <c r="N4181" s="12"/>
      <c r="O4181" s="12"/>
      <c r="P4181" s="12"/>
      <c r="Q4181" s="14" t="s">
        <v>32</v>
      </c>
      <c r="R4181" s="14"/>
      <c r="S4181" s="14"/>
      <c r="T4181" s="14"/>
      <c r="U4181" s="14"/>
      <c r="V4181" s="14"/>
      <c r="W4181" s="14"/>
      <c r="X4181" s="14"/>
      <c r="Y4181" s="12"/>
      <c r="Z4181" s="12"/>
      <c r="AA4181" s="12"/>
      <c r="AB4181" s="12"/>
      <c r="AC4181" s="12"/>
      <c r="AD4181" s="12"/>
      <c r="AE4181" s="12"/>
      <c r="AF4181" s="12"/>
      <c r="AG4181" s="12"/>
      <c r="AH4181" s="12"/>
      <c r="AI4181" s="12"/>
      <c r="AJ4181" s="12"/>
      <c r="AK4181" s="24"/>
    </row>
    <row r="4182" spans="1:37" x14ac:dyDescent="0.25">
      <c r="A4182" s="2"/>
      <c r="B4182" s="3"/>
      <c r="C4182" s="3"/>
      <c r="D4182" s="3"/>
      <c r="E4182" s="3"/>
      <c r="F4182" s="3"/>
      <c r="G4182" s="3"/>
      <c r="H4182" s="3"/>
      <c r="I4182" s="4"/>
      <c r="J4182" s="5"/>
      <c r="K4182" s="6"/>
      <c r="L4182" s="6"/>
      <c r="M4182" s="6"/>
      <c r="N4182" s="6"/>
      <c r="O4182" s="6"/>
      <c r="P4182" s="7"/>
      <c r="Q4182" s="2"/>
      <c r="R4182" s="3"/>
      <c r="S4182" s="3"/>
      <c r="T4182" s="3"/>
      <c r="U4182" s="3"/>
      <c r="V4182" s="3"/>
      <c r="W4182" s="3"/>
      <c r="X4182" s="4"/>
      <c r="Y4182" s="8">
        <f>ROUND(7.6875,2)</f>
        <v>7.69</v>
      </c>
      <c r="Z4182" s="9"/>
      <c r="AA4182" s="9"/>
      <c r="AB4182" s="9"/>
      <c r="AC4182" s="9"/>
      <c r="AD4182" s="10"/>
      <c r="AE4182" s="8">
        <f>ROUND(0,2)</f>
        <v>0</v>
      </c>
      <c r="AF4182" s="9"/>
      <c r="AG4182" s="9"/>
      <c r="AH4182" s="9"/>
      <c r="AI4182" s="9"/>
      <c r="AJ4182" s="9"/>
      <c r="AK4182" s="10"/>
    </row>
    <row r="4183" spans="1:37" x14ac:dyDescent="0.25">
      <c r="A4183" s="11"/>
      <c r="B4183" s="12"/>
      <c r="C4183" s="12"/>
      <c r="D4183" s="12"/>
      <c r="E4183" s="12"/>
      <c r="F4183" s="12"/>
      <c r="G4183" s="12"/>
      <c r="H4183" s="12"/>
      <c r="I4183" s="12"/>
      <c r="J4183" s="13"/>
      <c r="K4183" s="13"/>
      <c r="L4183" s="13"/>
      <c r="M4183" s="13"/>
      <c r="N4183" s="13"/>
      <c r="O4183" s="13"/>
      <c r="P4183" s="13"/>
      <c r="Q4183" s="14"/>
      <c r="R4183" s="14"/>
      <c r="S4183" s="14"/>
      <c r="T4183" s="14"/>
      <c r="U4183" s="14"/>
      <c r="V4183" s="14"/>
      <c r="W4183" s="14"/>
      <c r="X4183" s="14"/>
      <c r="Y4183" s="15">
        <f>ROUND(7.6875,2)</f>
        <v>7.69</v>
      </c>
      <c r="Z4183" s="15"/>
      <c r="AA4183" s="15"/>
      <c r="AB4183" s="15"/>
      <c r="AC4183" s="15"/>
      <c r="AD4183" s="15"/>
      <c r="AE4183" s="15">
        <f>ROUND(0,2)</f>
        <v>0</v>
      </c>
      <c r="AF4183" s="15"/>
      <c r="AG4183" s="15"/>
      <c r="AH4183" s="15"/>
      <c r="AI4183" s="15"/>
      <c r="AJ4183" s="15"/>
      <c r="AK4183" s="16"/>
    </row>
    <row r="4184" spans="1:37" x14ac:dyDescent="0.25">
      <c r="A4184" s="20"/>
      <c r="B4184" s="21"/>
      <c r="C4184" s="21"/>
      <c r="D4184" s="21"/>
      <c r="E4184" s="21"/>
      <c r="F4184" s="21"/>
      <c r="G4184" s="21"/>
      <c r="H4184" s="21"/>
      <c r="I4184" s="21"/>
      <c r="J4184" s="23">
        <f>ROUND(11,2)</f>
        <v>11</v>
      </c>
      <c r="K4184" s="23"/>
      <c r="L4184" s="23"/>
      <c r="M4184" s="23"/>
      <c r="N4184" s="23"/>
      <c r="O4184" s="23"/>
      <c r="P4184" s="23"/>
      <c r="Q4184" s="21"/>
      <c r="R4184" s="21"/>
      <c r="S4184" s="21"/>
      <c r="T4184" s="21"/>
      <c r="U4184" s="21"/>
      <c r="V4184" s="21"/>
      <c r="W4184" s="21"/>
      <c r="X4184" s="21"/>
      <c r="Y4184" s="21"/>
      <c r="Z4184" s="21"/>
      <c r="AA4184" s="21"/>
      <c r="AB4184" s="21"/>
      <c r="AC4184" s="21"/>
      <c r="AD4184" s="21"/>
      <c r="AE4184" s="21"/>
      <c r="AF4184" s="21"/>
      <c r="AG4184" s="21"/>
      <c r="AH4184" s="21"/>
      <c r="AI4184" s="21"/>
      <c r="AJ4184" s="21"/>
      <c r="AK4184" s="22"/>
    </row>
    <row r="4185" spans="1:37" x14ac:dyDescent="0.25">
      <c r="A4185" s="11"/>
      <c r="B4185" s="12"/>
      <c r="C4185" s="12"/>
      <c r="D4185" s="12"/>
      <c r="E4185" s="12"/>
      <c r="F4185" s="12"/>
      <c r="G4185" s="12"/>
      <c r="H4185" s="12"/>
      <c r="I4185" s="12"/>
      <c r="J4185" s="12"/>
      <c r="K4185" s="12"/>
      <c r="L4185" s="12"/>
      <c r="M4185" s="12"/>
      <c r="N4185" s="12"/>
      <c r="O4185" s="12"/>
      <c r="P4185" s="12"/>
      <c r="Q4185" s="14" t="s">
        <v>74</v>
      </c>
      <c r="R4185" s="14"/>
      <c r="S4185" s="14"/>
      <c r="T4185" s="14"/>
      <c r="U4185" s="14"/>
      <c r="V4185" s="14"/>
      <c r="W4185" s="14"/>
      <c r="X4185" s="14"/>
      <c r="Y4185" s="12"/>
      <c r="Z4185" s="12"/>
      <c r="AA4185" s="12"/>
      <c r="AB4185" s="12"/>
      <c r="AC4185" s="12"/>
      <c r="AD4185" s="12"/>
      <c r="AE4185" s="12"/>
      <c r="AF4185" s="12"/>
      <c r="AG4185" s="12"/>
      <c r="AH4185" s="12"/>
      <c r="AI4185" s="12"/>
      <c r="AJ4185" s="12"/>
      <c r="AK4185" s="24"/>
    </row>
    <row r="4186" spans="1:37" x14ac:dyDescent="0.25">
      <c r="A4186" s="2"/>
      <c r="B4186" s="3"/>
      <c r="C4186" s="3"/>
      <c r="D4186" s="3"/>
      <c r="E4186" s="3"/>
      <c r="F4186" s="3"/>
      <c r="G4186" s="3"/>
      <c r="H4186" s="3"/>
      <c r="I4186" s="4"/>
      <c r="J4186" s="5"/>
      <c r="K4186" s="6"/>
      <c r="L4186" s="6"/>
      <c r="M4186" s="6"/>
      <c r="N4186" s="6"/>
      <c r="O4186" s="6"/>
      <c r="P4186" s="7"/>
      <c r="Q4186" s="2"/>
      <c r="R4186" s="3"/>
      <c r="S4186" s="3"/>
      <c r="T4186" s="3"/>
      <c r="U4186" s="3"/>
      <c r="V4186" s="3"/>
      <c r="W4186" s="3"/>
      <c r="X4186" s="4"/>
      <c r="Y4186" s="8">
        <f>ROUND(8.25,2)</f>
        <v>8.25</v>
      </c>
      <c r="Z4186" s="9"/>
      <c r="AA4186" s="9"/>
      <c r="AB4186" s="9"/>
      <c r="AC4186" s="9"/>
      <c r="AD4186" s="10"/>
      <c r="AE4186" s="8">
        <f>ROUND(0,2)</f>
        <v>0</v>
      </c>
      <c r="AF4186" s="9"/>
      <c r="AG4186" s="9"/>
      <c r="AH4186" s="9"/>
      <c r="AI4186" s="9"/>
      <c r="AJ4186" s="9"/>
      <c r="AK4186" s="10"/>
    </row>
    <row r="4187" spans="1:37" x14ac:dyDescent="0.25">
      <c r="A4187" s="11"/>
      <c r="B4187" s="12"/>
      <c r="C4187" s="12"/>
      <c r="D4187" s="12"/>
      <c r="E4187" s="12"/>
      <c r="F4187" s="12"/>
      <c r="G4187" s="12"/>
      <c r="H4187" s="12"/>
      <c r="I4187" s="12"/>
      <c r="J4187" s="13"/>
      <c r="K4187" s="13"/>
      <c r="L4187" s="13"/>
      <c r="M4187" s="13"/>
      <c r="N4187" s="13"/>
      <c r="O4187" s="13"/>
      <c r="P4187" s="13"/>
      <c r="Q4187" s="14"/>
      <c r="R4187" s="14"/>
      <c r="S4187" s="14"/>
      <c r="T4187" s="14"/>
      <c r="U4187" s="14"/>
      <c r="V4187" s="14"/>
      <c r="W4187" s="14"/>
      <c r="X4187" s="14"/>
      <c r="Y4187" s="15">
        <f>ROUND(8.25,2)</f>
        <v>8.25</v>
      </c>
      <c r="Z4187" s="15"/>
      <c r="AA4187" s="15"/>
      <c r="AB4187" s="15"/>
      <c r="AC4187" s="15"/>
      <c r="AD4187" s="15"/>
      <c r="AE4187" s="15">
        <f>ROUND(0,2)</f>
        <v>0</v>
      </c>
      <c r="AF4187" s="15"/>
      <c r="AG4187" s="15"/>
      <c r="AH4187" s="15"/>
      <c r="AI4187" s="15"/>
      <c r="AJ4187" s="15"/>
      <c r="AK4187" s="16"/>
    </row>
    <row r="4188" spans="1:37" x14ac:dyDescent="0.25">
      <c r="A4188" s="11"/>
      <c r="B4188" s="12"/>
      <c r="C4188" s="12"/>
      <c r="D4188" s="12"/>
      <c r="E4188" s="12"/>
      <c r="F4188" s="12"/>
      <c r="G4188" s="12"/>
      <c r="H4188" s="12"/>
      <c r="I4188" s="12"/>
      <c r="J4188" s="12"/>
      <c r="K4188" s="12"/>
      <c r="L4188" s="12"/>
      <c r="M4188" s="12"/>
      <c r="N4188" s="12"/>
      <c r="O4188" s="12"/>
      <c r="P4188" s="12"/>
      <c r="Q4188" s="14" t="s">
        <v>79</v>
      </c>
      <c r="R4188" s="14"/>
      <c r="S4188" s="14"/>
      <c r="T4188" s="14"/>
      <c r="U4188" s="14"/>
      <c r="V4188" s="14"/>
      <c r="W4188" s="14"/>
      <c r="X4188" s="14"/>
      <c r="Y4188" s="12"/>
      <c r="Z4188" s="12"/>
      <c r="AA4188" s="12"/>
      <c r="AB4188" s="12"/>
      <c r="AC4188" s="12"/>
      <c r="AD4188" s="12"/>
      <c r="AE4188" s="12"/>
      <c r="AF4188" s="12"/>
      <c r="AG4188" s="12"/>
      <c r="AH4188" s="12"/>
      <c r="AI4188" s="12"/>
      <c r="AJ4188" s="12"/>
      <c r="AK4188" s="24"/>
    </row>
    <row r="4189" spans="1:37" x14ac:dyDescent="0.25">
      <c r="A4189" s="2"/>
      <c r="B4189" s="3"/>
      <c r="C4189" s="3"/>
      <c r="D4189" s="3"/>
      <c r="E4189" s="3"/>
      <c r="F4189" s="3"/>
      <c r="G4189" s="3"/>
      <c r="H4189" s="3"/>
      <c r="I4189" s="4"/>
      <c r="J4189" s="5"/>
      <c r="K4189" s="6"/>
      <c r="L4189" s="6"/>
      <c r="M4189" s="6"/>
      <c r="N4189" s="6"/>
      <c r="O4189" s="6"/>
      <c r="P4189" s="7"/>
      <c r="Q4189" s="2"/>
      <c r="R4189" s="3"/>
      <c r="S4189" s="3"/>
      <c r="T4189" s="3"/>
      <c r="U4189" s="3"/>
      <c r="V4189" s="3"/>
      <c r="W4189" s="3"/>
      <c r="X4189" s="4"/>
      <c r="Y4189" s="8">
        <f>ROUND(8.25,2)</f>
        <v>8.25</v>
      </c>
      <c r="Z4189" s="9"/>
      <c r="AA4189" s="9"/>
      <c r="AB4189" s="9"/>
      <c r="AC4189" s="9"/>
      <c r="AD4189" s="10"/>
      <c r="AE4189" s="8">
        <f>ROUND(0,2)</f>
        <v>0</v>
      </c>
      <c r="AF4189" s="9"/>
      <c r="AG4189" s="9"/>
      <c r="AH4189" s="9"/>
      <c r="AI4189" s="9"/>
      <c r="AJ4189" s="9"/>
      <c r="AK4189" s="10"/>
    </row>
    <row r="4190" spans="1:37" x14ac:dyDescent="0.25">
      <c r="A4190" s="11"/>
      <c r="B4190" s="12"/>
      <c r="C4190" s="12"/>
      <c r="D4190" s="12"/>
      <c r="E4190" s="12"/>
      <c r="F4190" s="12"/>
      <c r="G4190" s="12"/>
      <c r="H4190" s="12"/>
      <c r="I4190" s="12"/>
      <c r="J4190" s="13"/>
      <c r="K4190" s="13"/>
      <c r="L4190" s="13"/>
      <c r="M4190" s="13"/>
      <c r="N4190" s="13"/>
      <c r="O4190" s="13"/>
      <c r="P4190" s="13"/>
      <c r="Q4190" s="14"/>
      <c r="R4190" s="14"/>
      <c r="S4190" s="14"/>
      <c r="T4190" s="14"/>
      <c r="U4190" s="14"/>
      <c r="V4190" s="14"/>
      <c r="W4190" s="14"/>
      <c r="X4190" s="14"/>
      <c r="Y4190" s="15">
        <f>ROUND(8.25,2)</f>
        <v>8.25</v>
      </c>
      <c r="Z4190" s="15"/>
      <c r="AA4190" s="15"/>
      <c r="AB4190" s="15"/>
      <c r="AC4190" s="15"/>
      <c r="AD4190" s="15"/>
      <c r="AE4190" s="15">
        <f>ROUND(0,2)</f>
        <v>0</v>
      </c>
      <c r="AF4190" s="15"/>
      <c r="AG4190" s="15"/>
      <c r="AH4190" s="15"/>
      <c r="AI4190" s="15"/>
      <c r="AJ4190" s="15"/>
      <c r="AK4190" s="16"/>
    </row>
    <row r="4191" spans="1:37" x14ac:dyDescent="0.25">
      <c r="A4191" s="20"/>
      <c r="B4191" s="21"/>
      <c r="C4191" s="21"/>
      <c r="D4191" s="21"/>
      <c r="E4191" s="21"/>
      <c r="F4191" s="21"/>
      <c r="G4191" s="21"/>
      <c r="H4191" s="21"/>
      <c r="I4191" s="21"/>
      <c r="J4191" s="23">
        <f>ROUND(12,2)</f>
        <v>12</v>
      </c>
      <c r="K4191" s="23"/>
      <c r="L4191" s="23"/>
      <c r="M4191" s="23"/>
      <c r="N4191" s="23"/>
      <c r="O4191" s="23"/>
      <c r="P4191" s="23"/>
      <c r="Q4191" s="21"/>
      <c r="R4191" s="21"/>
      <c r="S4191" s="21"/>
      <c r="T4191" s="21"/>
      <c r="U4191" s="21"/>
      <c r="V4191" s="21"/>
      <c r="W4191" s="21"/>
      <c r="X4191" s="21"/>
      <c r="Y4191" s="21"/>
      <c r="Z4191" s="21"/>
      <c r="AA4191" s="21"/>
      <c r="AB4191" s="21"/>
      <c r="AC4191" s="21"/>
      <c r="AD4191" s="21"/>
      <c r="AE4191" s="21"/>
      <c r="AF4191" s="21"/>
      <c r="AG4191" s="21"/>
      <c r="AH4191" s="21"/>
      <c r="AI4191" s="21"/>
      <c r="AJ4191" s="21"/>
      <c r="AK4191" s="22"/>
    </row>
    <row r="4192" spans="1:37" x14ac:dyDescent="0.25">
      <c r="A4192" s="11"/>
      <c r="B4192" s="12"/>
      <c r="C4192" s="12"/>
      <c r="D4192" s="12"/>
      <c r="E4192" s="12"/>
      <c r="F4192" s="12"/>
      <c r="G4192" s="12"/>
      <c r="H4192" s="12"/>
      <c r="I4192" s="12"/>
      <c r="J4192" s="12"/>
      <c r="K4192" s="12"/>
      <c r="L4192" s="12"/>
      <c r="M4192" s="12"/>
      <c r="N4192" s="12"/>
      <c r="O4192" s="12"/>
      <c r="P4192" s="12"/>
      <c r="Q4192" s="14" t="s">
        <v>12</v>
      </c>
      <c r="R4192" s="14"/>
      <c r="S4192" s="14"/>
      <c r="T4192" s="14"/>
      <c r="U4192" s="14"/>
      <c r="V4192" s="14"/>
      <c r="W4192" s="14"/>
      <c r="X4192" s="14"/>
      <c r="Y4192" s="12"/>
      <c r="Z4192" s="12"/>
      <c r="AA4192" s="12"/>
      <c r="AB4192" s="12"/>
      <c r="AC4192" s="12"/>
      <c r="AD4192" s="12"/>
      <c r="AE4192" s="12"/>
      <c r="AF4192" s="12"/>
      <c r="AG4192" s="12"/>
      <c r="AH4192" s="12"/>
      <c r="AI4192" s="12"/>
      <c r="AJ4192" s="12"/>
      <c r="AK4192" s="24"/>
    </row>
    <row r="4193" spans="1:37" x14ac:dyDescent="0.25">
      <c r="A4193" s="2"/>
      <c r="B4193" s="3"/>
      <c r="C4193" s="3"/>
      <c r="D4193" s="3"/>
      <c r="E4193" s="3"/>
      <c r="F4193" s="3"/>
      <c r="G4193" s="3"/>
      <c r="H4193" s="3"/>
      <c r="I4193" s="4"/>
      <c r="J4193" s="5"/>
      <c r="K4193" s="6"/>
      <c r="L4193" s="6"/>
      <c r="M4193" s="6"/>
      <c r="N4193" s="6"/>
      <c r="O4193" s="6"/>
      <c r="P4193" s="7"/>
      <c r="Q4193" s="2"/>
      <c r="R4193" s="3"/>
      <c r="S4193" s="3"/>
      <c r="T4193" s="3"/>
      <c r="U4193" s="3"/>
      <c r="V4193" s="3"/>
      <c r="W4193" s="3"/>
      <c r="X4193" s="4"/>
      <c r="Y4193" s="8">
        <f>ROUND(9,2)</f>
        <v>9</v>
      </c>
      <c r="Z4193" s="9"/>
      <c r="AA4193" s="9"/>
      <c r="AB4193" s="9"/>
      <c r="AC4193" s="9"/>
      <c r="AD4193" s="10"/>
      <c r="AE4193" s="8">
        <f>ROUND(0,2)</f>
        <v>0</v>
      </c>
      <c r="AF4193" s="9"/>
      <c r="AG4193" s="9"/>
      <c r="AH4193" s="9"/>
      <c r="AI4193" s="9"/>
      <c r="AJ4193" s="9"/>
      <c r="AK4193" s="10"/>
    </row>
    <row r="4194" spans="1:37" x14ac:dyDescent="0.25">
      <c r="A4194" s="11"/>
      <c r="B4194" s="12"/>
      <c r="C4194" s="12"/>
      <c r="D4194" s="12"/>
      <c r="E4194" s="12"/>
      <c r="F4194" s="12"/>
      <c r="G4194" s="12"/>
      <c r="H4194" s="12"/>
      <c r="I4194" s="12"/>
      <c r="J4194" s="13"/>
      <c r="K4194" s="13"/>
      <c r="L4194" s="13"/>
      <c r="M4194" s="13"/>
      <c r="N4194" s="13"/>
      <c r="O4194" s="13"/>
      <c r="P4194" s="13"/>
      <c r="Q4194" s="14"/>
      <c r="R4194" s="14"/>
      <c r="S4194" s="14"/>
      <c r="T4194" s="14"/>
      <c r="U4194" s="14"/>
      <c r="V4194" s="14"/>
      <c r="W4194" s="14"/>
      <c r="X4194" s="14"/>
      <c r="Y4194" s="15">
        <f>ROUND(9,2)</f>
        <v>9</v>
      </c>
      <c r="Z4194" s="15"/>
      <c r="AA4194" s="15"/>
      <c r="AB4194" s="15"/>
      <c r="AC4194" s="15"/>
      <c r="AD4194" s="15"/>
      <c r="AE4194" s="15">
        <f>ROUND(0,2)</f>
        <v>0</v>
      </c>
      <c r="AF4194" s="15"/>
      <c r="AG4194" s="15"/>
      <c r="AH4194" s="15"/>
      <c r="AI4194" s="15"/>
      <c r="AJ4194" s="15"/>
      <c r="AK4194" s="16"/>
    </row>
    <row r="4195" spans="1:37" x14ac:dyDescent="0.25">
      <c r="A4195" s="11"/>
      <c r="B4195" s="12"/>
      <c r="C4195" s="12"/>
      <c r="D4195" s="12"/>
      <c r="E4195" s="12"/>
      <c r="F4195" s="12"/>
      <c r="G4195" s="12"/>
      <c r="H4195" s="12"/>
      <c r="I4195" s="12"/>
      <c r="J4195" s="12"/>
      <c r="K4195" s="12"/>
      <c r="L4195" s="12"/>
      <c r="M4195" s="12"/>
      <c r="N4195" s="12"/>
      <c r="O4195" s="12"/>
      <c r="P4195" s="12"/>
      <c r="Q4195" s="14" t="s">
        <v>38</v>
      </c>
      <c r="R4195" s="14"/>
      <c r="S4195" s="14"/>
      <c r="T4195" s="14"/>
      <c r="U4195" s="14"/>
      <c r="V4195" s="14"/>
      <c r="W4195" s="14"/>
      <c r="X4195" s="14"/>
      <c r="Y4195" s="12"/>
      <c r="Z4195" s="12"/>
      <c r="AA4195" s="12"/>
      <c r="AB4195" s="12"/>
      <c r="AC4195" s="12"/>
      <c r="AD4195" s="12"/>
      <c r="AE4195" s="12"/>
      <c r="AF4195" s="12"/>
      <c r="AG4195" s="12"/>
      <c r="AH4195" s="12"/>
      <c r="AI4195" s="12"/>
      <c r="AJ4195" s="12"/>
      <c r="AK4195" s="24"/>
    </row>
    <row r="4196" spans="1:37" x14ac:dyDescent="0.25">
      <c r="A4196" s="2"/>
      <c r="B4196" s="3"/>
      <c r="C4196" s="3"/>
      <c r="D4196" s="3"/>
      <c r="E4196" s="3"/>
      <c r="F4196" s="3"/>
      <c r="G4196" s="3"/>
      <c r="H4196" s="3"/>
      <c r="I4196" s="4"/>
      <c r="J4196" s="5"/>
      <c r="K4196" s="6"/>
      <c r="L4196" s="6"/>
      <c r="M4196" s="6"/>
      <c r="N4196" s="6"/>
      <c r="O4196" s="6"/>
      <c r="P4196" s="7"/>
      <c r="Q4196" s="2"/>
      <c r="R4196" s="3"/>
      <c r="S4196" s="3"/>
      <c r="T4196" s="3"/>
      <c r="U4196" s="3"/>
      <c r="V4196" s="3"/>
      <c r="W4196" s="3"/>
      <c r="X4196" s="4"/>
      <c r="Y4196" s="8">
        <f>ROUND(9,2)</f>
        <v>9</v>
      </c>
      <c r="Z4196" s="9"/>
      <c r="AA4196" s="9"/>
      <c r="AB4196" s="9"/>
      <c r="AC4196" s="9"/>
      <c r="AD4196" s="10"/>
      <c r="AE4196" s="8">
        <f>ROUND(0,2)</f>
        <v>0</v>
      </c>
      <c r="AF4196" s="9"/>
      <c r="AG4196" s="9"/>
      <c r="AH4196" s="9"/>
      <c r="AI4196" s="9"/>
      <c r="AJ4196" s="9"/>
      <c r="AK4196" s="10"/>
    </row>
    <row r="4197" spans="1:37" x14ac:dyDescent="0.25">
      <c r="A4197" s="11"/>
      <c r="B4197" s="12"/>
      <c r="C4197" s="12"/>
      <c r="D4197" s="12"/>
      <c r="E4197" s="12"/>
      <c r="F4197" s="12"/>
      <c r="G4197" s="12"/>
      <c r="H4197" s="12"/>
      <c r="I4197" s="12"/>
      <c r="J4197" s="13"/>
      <c r="K4197" s="13"/>
      <c r="L4197" s="13"/>
      <c r="M4197" s="13"/>
      <c r="N4197" s="13"/>
      <c r="O4197" s="13"/>
      <c r="P4197" s="13"/>
      <c r="Q4197" s="14"/>
      <c r="R4197" s="14"/>
      <c r="S4197" s="14"/>
      <c r="T4197" s="14"/>
      <c r="U4197" s="14"/>
      <c r="V4197" s="14"/>
      <c r="W4197" s="14"/>
      <c r="X4197" s="14"/>
      <c r="Y4197" s="15">
        <f>ROUND(9,2)</f>
        <v>9</v>
      </c>
      <c r="Z4197" s="15"/>
      <c r="AA4197" s="15"/>
      <c r="AB4197" s="15"/>
      <c r="AC4197" s="15"/>
      <c r="AD4197" s="15"/>
      <c r="AE4197" s="15">
        <f>ROUND(0,2)</f>
        <v>0</v>
      </c>
      <c r="AF4197" s="15"/>
      <c r="AG4197" s="15"/>
      <c r="AH4197" s="15"/>
      <c r="AI4197" s="15"/>
      <c r="AJ4197" s="15"/>
      <c r="AK4197" s="16"/>
    </row>
    <row r="4198" spans="1:37" x14ac:dyDescent="0.25">
      <c r="A4198" s="11"/>
      <c r="B4198" s="12"/>
      <c r="C4198" s="12"/>
      <c r="D4198" s="12"/>
      <c r="E4198" s="12"/>
      <c r="F4198" s="12"/>
      <c r="G4198" s="12"/>
      <c r="H4198" s="12"/>
      <c r="I4198" s="12"/>
      <c r="J4198" s="12"/>
      <c r="K4198" s="12"/>
      <c r="L4198" s="12"/>
      <c r="M4198" s="12"/>
      <c r="N4198" s="12"/>
      <c r="O4198" s="12"/>
      <c r="P4198" s="12"/>
      <c r="Q4198" s="14" t="s">
        <v>43</v>
      </c>
      <c r="R4198" s="14"/>
      <c r="S4198" s="14"/>
      <c r="T4198" s="14"/>
      <c r="U4198" s="14"/>
      <c r="V4198" s="14"/>
      <c r="W4198" s="14"/>
      <c r="X4198" s="14"/>
      <c r="Y4198" s="12"/>
      <c r="Z4198" s="12"/>
      <c r="AA4198" s="12"/>
      <c r="AB4198" s="12"/>
      <c r="AC4198" s="12"/>
      <c r="AD4198" s="12"/>
      <c r="AE4198" s="12"/>
      <c r="AF4198" s="12"/>
      <c r="AG4198" s="12"/>
      <c r="AH4198" s="12"/>
      <c r="AI4198" s="12"/>
      <c r="AJ4198" s="12"/>
      <c r="AK4198" s="24"/>
    </row>
    <row r="4199" spans="1:37" x14ac:dyDescent="0.25">
      <c r="A4199" s="2"/>
      <c r="B4199" s="3"/>
      <c r="C4199" s="3"/>
      <c r="D4199" s="3"/>
      <c r="E4199" s="3"/>
      <c r="F4199" s="3"/>
      <c r="G4199" s="3"/>
      <c r="H4199" s="3"/>
      <c r="I4199" s="4"/>
      <c r="J4199" s="5"/>
      <c r="K4199" s="6"/>
      <c r="L4199" s="6"/>
      <c r="M4199" s="6"/>
      <c r="N4199" s="6"/>
      <c r="O4199" s="6"/>
      <c r="P4199" s="7"/>
      <c r="Q4199" s="2"/>
      <c r="R4199" s="3"/>
      <c r="S4199" s="3"/>
      <c r="T4199" s="3"/>
      <c r="U4199" s="3"/>
      <c r="V4199" s="3"/>
      <c r="W4199" s="3"/>
      <c r="X4199" s="4"/>
      <c r="Y4199" s="8">
        <f>ROUND(9,2)</f>
        <v>9</v>
      </c>
      <c r="Z4199" s="9"/>
      <c r="AA4199" s="9"/>
      <c r="AB4199" s="9"/>
      <c r="AC4199" s="9"/>
      <c r="AD4199" s="10"/>
      <c r="AE4199" s="8">
        <f>ROUND(0,2)</f>
        <v>0</v>
      </c>
      <c r="AF4199" s="9"/>
      <c r="AG4199" s="9"/>
      <c r="AH4199" s="9"/>
      <c r="AI4199" s="9"/>
      <c r="AJ4199" s="9"/>
      <c r="AK4199" s="10"/>
    </row>
    <row r="4200" spans="1:37" x14ac:dyDescent="0.25">
      <c r="A4200" s="11"/>
      <c r="B4200" s="12"/>
      <c r="C4200" s="12"/>
      <c r="D4200" s="12"/>
      <c r="E4200" s="12"/>
      <c r="F4200" s="12"/>
      <c r="G4200" s="12"/>
      <c r="H4200" s="12"/>
      <c r="I4200" s="12"/>
      <c r="J4200" s="13"/>
      <c r="K4200" s="13"/>
      <c r="L4200" s="13"/>
      <c r="M4200" s="13"/>
      <c r="N4200" s="13"/>
      <c r="O4200" s="13"/>
      <c r="P4200" s="13"/>
      <c r="Q4200" s="14"/>
      <c r="R4200" s="14"/>
      <c r="S4200" s="14"/>
      <c r="T4200" s="14"/>
      <c r="U4200" s="14"/>
      <c r="V4200" s="14"/>
      <c r="W4200" s="14"/>
      <c r="X4200" s="14"/>
      <c r="Y4200" s="15">
        <f>ROUND(9,2)</f>
        <v>9</v>
      </c>
      <c r="Z4200" s="15"/>
      <c r="AA4200" s="15"/>
      <c r="AB4200" s="15"/>
      <c r="AC4200" s="15"/>
      <c r="AD4200" s="15"/>
      <c r="AE4200" s="15">
        <f>ROUND(0,2)</f>
        <v>0</v>
      </c>
      <c r="AF4200" s="15"/>
      <c r="AG4200" s="15"/>
      <c r="AH4200" s="15"/>
      <c r="AI4200" s="15"/>
      <c r="AJ4200" s="15"/>
      <c r="AK4200" s="16"/>
    </row>
    <row r="4201" spans="1:37" x14ac:dyDescent="0.25">
      <c r="A4201" s="11"/>
      <c r="B4201" s="12"/>
      <c r="C4201" s="12"/>
      <c r="D4201" s="12"/>
      <c r="E4201" s="12"/>
      <c r="F4201" s="12"/>
      <c r="G4201" s="12"/>
      <c r="H4201" s="12"/>
      <c r="I4201" s="12"/>
      <c r="J4201" s="12"/>
      <c r="K4201" s="12"/>
      <c r="L4201" s="12"/>
      <c r="M4201" s="12"/>
      <c r="N4201" s="12"/>
      <c r="O4201" s="12"/>
      <c r="P4201" s="12"/>
      <c r="Q4201" s="14" t="s">
        <v>49</v>
      </c>
      <c r="R4201" s="14"/>
      <c r="S4201" s="14"/>
      <c r="T4201" s="14"/>
      <c r="U4201" s="14"/>
      <c r="V4201" s="14"/>
      <c r="W4201" s="14"/>
      <c r="X4201" s="14"/>
      <c r="Y4201" s="12"/>
      <c r="Z4201" s="12"/>
      <c r="AA4201" s="12"/>
      <c r="AB4201" s="12"/>
      <c r="AC4201" s="12"/>
      <c r="AD4201" s="12"/>
      <c r="AE4201" s="12"/>
      <c r="AF4201" s="12"/>
      <c r="AG4201" s="12"/>
      <c r="AH4201" s="12"/>
      <c r="AI4201" s="12"/>
      <c r="AJ4201" s="12"/>
      <c r="AK4201" s="24"/>
    </row>
    <row r="4202" spans="1:37" x14ac:dyDescent="0.25">
      <c r="A4202" s="2"/>
      <c r="B4202" s="3"/>
      <c r="C4202" s="3"/>
      <c r="D4202" s="3"/>
      <c r="E4202" s="3"/>
      <c r="F4202" s="3"/>
      <c r="G4202" s="3"/>
      <c r="H4202" s="3"/>
      <c r="I4202" s="4"/>
      <c r="J4202" s="5"/>
      <c r="K4202" s="6"/>
      <c r="L4202" s="6"/>
      <c r="M4202" s="6"/>
      <c r="N4202" s="6"/>
      <c r="O4202" s="6"/>
      <c r="P4202" s="7"/>
      <c r="Q4202" s="2"/>
      <c r="R4202" s="3"/>
      <c r="S4202" s="3"/>
      <c r="T4202" s="3"/>
      <c r="U4202" s="3"/>
      <c r="V4202" s="3"/>
      <c r="W4202" s="3"/>
      <c r="X4202" s="4"/>
      <c r="Y4202" s="8">
        <f>ROUND(9,2)</f>
        <v>9</v>
      </c>
      <c r="Z4202" s="9"/>
      <c r="AA4202" s="9"/>
      <c r="AB4202" s="9"/>
      <c r="AC4202" s="9"/>
      <c r="AD4202" s="10"/>
      <c r="AE4202" s="8">
        <f>ROUND(0,2)</f>
        <v>0</v>
      </c>
      <c r="AF4202" s="9"/>
      <c r="AG4202" s="9"/>
      <c r="AH4202" s="9"/>
      <c r="AI4202" s="9"/>
      <c r="AJ4202" s="9"/>
      <c r="AK4202" s="10"/>
    </row>
    <row r="4203" spans="1:37" x14ac:dyDescent="0.25">
      <c r="A4203" s="11"/>
      <c r="B4203" s="12"/>
      <c r="C4203" s="12"/>
      <c r="D4203" s="12"/>
      <c r="E4203" s="12"/>
      <c r="F4203" s="12"/>
      <c r="G4203" s="12"/>
      <c r="H4203" s="12"/>
      <c r="I4203" s="12"/>
      <c r="J4203" s="13"/>
      <c r="K4203" s="13"/>
      <c r="L4203" s="13"/>
      <c r="M4203" s="13"/>
      <c r="N4203" s="13"/>
      <c r="O4203" s="13"/>
      <c r="P4203" s="13"/>
      <c r="Q4203" s="14"/>
      <c r="R4203" s="14"/>
      <c r="S4203" s="14"/>
      <c r="T4203" s="14"/>
      <c r="U4203" s="14"/>
      <c r="V4203" s="14"/>
      <c r="W4203" s="14"/>
      <c r="X4203" s="14"/>
      <c r="Y4203" s="15">
        <f>ROUND(9,2)</f>
        <v>9</v>
      </c>
      <c r="Z4203" s="15"/>
      <c r="AA4203" s="15"/>
      <c r="AB4203" s="15"/>
      <c r="AC4203" s="15"/>
      <c r="AD4203" s="15"/>
      <c r="AE4203" s="15">
        <f>ROUND(0,2)</f>
        <v>0</v>
      </c>
      <c r="AF4203" s="15"/>
      <c r="AG4203" s="15"/>
      <c r="AH4203" s="15"/>
      <c r="AI4203" s="15"/>
      <c r="AJ4203" s="15"/>
      <c r="AK4203" s="16"/>
    </row>
    <row r="4204" spans="1:37" x14ac:dyDescent="0.25">
      <c r="A4204" s="11"/>
      <c r="B4204" s="12"/>
      <c r="C4204" s="12"/>
      <c r="D4204" s="12"/>
      <c r="E4204" s="12"/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12"/>
      <c r="Q4204" s="14" t="s">
        <v>51</v>
      </c>
      <c r="R4204" s="14"/>
      <c r="S4204" s="14"/>
      <c r="T4204" s="14"/>
      <c r="U4204" s="14"/>
      <c r="V4204" s="14"/>
      <c r="W4204" s="14"/>
      <c r="X4204" s="14"/>
      <c r="Y4204" s="12"/>
      <c r="Z4204" s="12"/>
      <c r="AA4204" s="12"/>
      <c r="AB4204" s="12"/>
      <c r="AC4204" s="12"/>
      <c r="AD4204" s="12"/>
      <c r="AE4204" s="12"/>
      <c r="AF4204" s="12"/>
      <c r="AG4204" s="12"/>
      <c r="AH4204" s="12"/>
      <c r="AI4204" s="12"/>
      <c r="AJ4204" s="12"/>
      <c r="AK4204" s="24"/>
    </row>
    <row r="4205" spans="1:37" x14ac:dyDescent="0.25">
      <c r="A4205" s="2"/>
      <c r="B4205" s="3"/>
      <c r="C4205" s="3"/>
      <c r="D4205" s="3"/>
      <c r="E4205" s="3"/>
      <c r="F4205" s="3"/>
      <c r="G4205" s="3"/>
      <c r="H4205" s="3"/>
      <c r="I4205" s="4"/>
      <c r="J4205" s="5"/>
      <c r="K4205" s="6"/>
      <c r="L4205" s="6"/>
      <c r="M4205" s="6"/>
      <c r="N4205" s="6"/>
      <c r="O4205" s="6"/>
      <c r="P4205" s="7"/>
      <c r="Q4205" s="2"/>
      <c r="R4205" s="3"/>
      <c r="S4205" s="3"/>
      <c r="T4205" s="3"/>
      <c r="U4205" s="3"/>
      <c r="V4205" s="3"/>
      <c r="W4205" s="3"/>
      <c r="X4205" s="4"/>
      <c r="Y4205" s="8">
        <f>ROUND(9,2)</f>
        <v>9</v>
      </c>
      <c r="Z4205" s="9"/>
      <c r="AA4205" s="9"/>
      <c r="AB4205" s="9"/>
      <c r="AC4205" s="9"/>
      <c r="AD4205" s="10"/>
      <c r="AE4205" s="8">
        <f>ROUND(0,2)</f>
        <v>0</v>
      </c>
      <c r="AF4205" s="9"/>
      <c r="AG4205" s="9"/>
      <c r="AH4205" s="9"/>
      <c r="AI4205" s="9"/>
      <c r="AJ4205" s="9"/>
      <c r="AK4205" s="10"/>
    </row>
    <row r="4206" spans="1:37" x14ac:dyDescent="0.25">
      <c r="A4206" s="11"/>
      <c r="B4206" s="12"/>
      <c r="C4206" s="12"/>
      <c r="D4206" s="12"/>
      <c r="E4206" s="12"/>
      <c r="F4206" s="12"/>
      <c r="G4206" s="12"/>
      <c r="H4206" s="12"/>
      <c r="I4206" s="12"/>
      <c r="J4206" s="13"/>
      <c r="K4206" s="13"/>
      <c r="L4206" s="13"/>
      <c r="M4206" s="13"/>
      <c r="N4206" s="13"/>
      <c r="O4206" s="13"/>
      <c r="P4206" s="13"/>
      <c r="Q4206" s="14"/>
      <c r="R4206" s="14"/>
      <c r="S4206" s="14"/>
      <c r="T4206" s="14"/>
      <c r="U4206" s="14"/>
      <c r="V4206" s="14"/>
      <c r="W4206" s="14"/>
      <c r="X4206" s="14"/>
      <c r="Y4206" s="15">
        <f>ROUND(9,2)</f>
        <v>9</v>
      </c>
      <c r="Z4206" s="15"/>
      <c r="AA4206" s="15"/>
      <c r="AB4206" s="15"/>
      <c r="AC4206" s="15"/>
      <c r="AD4206" s="15"/>
      <c r="AE4206" s="15">
        <f>ROUND(0,2)</f>
        <v>0</v>
      </c>
      <c r="AF4206" s="15"/>
      <c r="AG4206" s="15"/>
      <c r="AH4206" s="15"/>
      <c r="AI4206" s="15"/>
      <c r="AJ4206" s="15"/>
      <c r="AK4206" s="16"/>
    </row>
    <row r="4207" spans="1:37" x14ac:dyDescent="0.25">
      <c r="A4207" s="11"/>
      <c r="B4207" s="12"/>
      <c r="C4207" s="12"/>
      <c r="D4207" s="12"/>
      <c r="E4207" s="12"/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12"/>
      <c r="Q4207" s="14" t="s">
        <v>52</v>
      </c>
      <c r="R4207" s="14"/>
      <c r="S4207" s="14"/>
      <c r="T4207" s="14"/>
      <c r="U4207" s="14"/>
      <c r="V4207" s="14"/>
      <c r="W4207" s="14"/>
      <c r="X4207" s="14"/>
      <c r="Y4207" s="12"/>
      <c r="Z4207" s="12"/>
      <c r="AA4207" s="12"/>
      <c r="AB4207" s="12"/>
      <c r="AC4207" s="12"/>
      <c r="AD4207" s="12"/>
      <c r="AE4207" s="12"/>
      <c r="AF4207" s="12"/>
      <c r="AG4207" s="12"/>
      <c r="AH4207" s="12"/>
      <c r="AI4207" s="12"/>
      <c r="AJ4207" s="12"/>
      <c r="AK4207" s="24"/>
    </row>
    <row r="4208" spans="1:37" x14ac:dyDescent="0.25">
      <c r="A4208" s="2"/>
      <c r="B4208" s="3"/>
      <c r="C4208" s="3"/>
      <c r="D4208" s="3"/>
      <c r="E4208" s="3"/>
      <c r="F4208" s="3"/>
      <c r="G4208" s="3"/>
      <c r="H4208" s="3"/>
      <c r="I4208" s="4"/>
      <c r="J4208" s="5"/>
      <c r="K4208" s="6"/>
      <c r="L4208" s="6"/>
      <c r="M4208" s="6"/>
      <c r="N4208" s="6"/>
      <c r="O4208" s="6"/>
      <c r="P4208" s="7"/>
      <c r="Q4208" s="2"/>
      <c r="R4208" s="3"/>
      <c r="S4208" s="3"/>
      <c r="T4208" s="3"/>
      <c r="U4208" s="3"/>
      <c r="V4208" s="3"/>
      <c r="W4208" s="3"/>
      <c r="X4208" s="4"/>
      <c r="Y4208" s="8">
        <f>ROUND(9,2)</f>
        <v>9</v>
      </c>
      <c r="Z4208" s="9"/>
      <c r="AA4208" s="9"/>
      <c r="AB4208" s="9"/>
      <c r="AC4208" s="9"/>
      <c r="AD4208" s="10"/>
      <c r="AE4208" s="8">
        <f>ROUND(0,2)</f>
        <v>0</v>
      </c>
      <c r="AF4208" s="9"/>
      <c r="AG4208" s="9"/>
      <c r="AH4208" s="9"/>
      <c r="AI4208" s="9"/>
      <c r="AJ4208" s="9"/>
      <c r="AK4208" s="10"/>
    </row>
    <row r="4209" spans="1:37" x14ac:dyDescent="0.25">
      <c r="A4209" s="11"/>
      <c r="B4209" s="12"/>
      <c r="C4209" s="12"/>
      <c r="D4209" s="12"/>
      <c r="E4209" s="12"/>
      <c r="F4209" s="12"/>
      <c r="G4209" s="12"/>
      <c r="H4209" s="12"/>
      <c r="I4209" s="12"/>
      <c r="J4209" s="13"/>
      <c r="K4209" s="13"/>
      <c r="L4209" s="13"/>
      <c r="M4209" s="13"/>
      <c r="N4209" s="13"/>
      <c r="O4209" s="13"/>
      <c r="P4209" s="13"/>
      <c r="Q4209" s="14"/>
      <c r="R4209" s="14"/>
      <c r="S4209" s="14"/>
      <c r="T4209" s="14"/>
      <c r="U4209" s="14"/>
      <c r="V4209" s="14"/>
      <c r="W4209" s="14"/>
      <c r="X4209" s="14"/>
      <c r="Y4209" s="15">
        <f>ROUND(9,2)</f>
        <v>9</v>
      </c>
      <c r="Z4209" s="15"/>
      <c r="AA4209" s="15"/>
      <c r="AB4209" s="15"/>
      <c r="AC4209" s="15"/>
      <c r="AD4209" s="15"/>
      <c r="AE4209" s="15">
        <f>ROUND(0,2)</f>
        <v>0</v>
      </c>
      <c r="AF4209" s="15"/>
      <c r="AG4209" s="15"/>
      <c r="AH4209" s="15"/>
      <c r="AI4209" s="15"/>
      <c r="AJ4209" s="15"/>
      <c r="AK4209" s="16"/>
    </row>
    <row r="4210" spans="1:37" x14ac:dyDescent="0.25">
      <c r="A4210" s="11"/>
      <c r="B4210" s="12"/>
      <c r="C4210" s="12"/>
      <c r="D4210" s="12"/>
      <c r="E4210" s="12"/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  <c r="P4210" s="12"/>
      <c r="Q4210" s="14" t="s">
        <v>53</v>
      </c>
      <c r="R4210" s="14"/>
      <c r="S4210" s="14"/>
      <c r="T4210" s="14"/>
      <c r="U4210" s="14"/>
      <c r="V4210" s="14"/>
      <c r="W4210" s="14"/>
      <c r="X4210" s="14"/>
      <c r="Y4210" s="12"/>
      <c r="Z4210" s="12"/>
      <c r="AA4210" s="12"/>
      <c r="AB4210" s="12"/>
      <c r="AC4210" s="12"/>
      <c r="AD4210" s="12"/>
      <c r="AE4210" s="12"/>
      <c r="AF4210" s="12"/>
      <c r="AG4210" s="12"/>
      <c r="AH4210" s="12"/>
      <c r="AI4210" s="12"/>
      <c r="AJ4210" s="12"/>
      <c r="AK4210" s="24"/>
    </row>
    <row r="4211" spans="1:37" x14ac:dyDescent="0.25">
      <c r="A4211" s="2"/>
      <c r="B4211" s="3"/>
      <c r="C4211" s="3"/>
      <c r="D4211" s="3"/>
      <c r="E4211" s="3"/>
      <c r="F4211" s="3"/>
      <c r="G4211" s="3"/>
      <c r="H4211" s="3"/>
      <c r="I4211" s="4"/>
      <c r="J4211" s="5"/>
      <c r="K4211" s="6"/>
      <c r="L4211" s="6"/>
      <c r="M4211" s="6"/>
      <c r="N4211" s="6"/>
      <c r="O4211" s="6"/>
      <c r="P4211" s="7"/>
      <c r="Q4211" s="2"/>
      <c r="R4211" s="3"/>
      <c r="S4211" s="3"/>
      <c r="T4211" s="3"/>
      <c r="U4211" s="3"/>
      <c r="V4211" s="3"/>
      <c r="W4211" s="3"/>
      <c r="X4211" s="4"/>
      <c r="Y4211" s="8">
        <f>ROUND(9,2)</f>
        <v>9</v>
      </c>
      <c r="Z4211" s="9"/>
      <c r="AA4211" s="9"/>
      <c r="AB4211" s="9"/>
      <c r="AC4211" s="9"/>
      <c r="AD4211" s="10"/>
      <c r="AE4211" s="8">
        <f>ROUND(0,2)</f>
        <v>0</v>
      </c>
      <c r="AF4211" s="9"/>
      <c r="AG4211" s="9"/>
      <c r="AH4211" s="9"/>
      <c r="AI4211" s="9"/>
      <c r="AJ4211" s="9"/>
      <c r="AK4211" s="10"/>
    </row>
    <row r="4212" spans="1:37" x14ac:dyDescent="0.25">
      <c r="A4212" s="11"/>
      <c r="B4212" s="12"/>
      <c r="C4212" s="12"/>
      <c r="D4212" s="12"/>
      <c r="E4212" s="12"/>
      <c r="F4212" s="12"/>
      <c r="G4212" s="12"/>
      <c r="H4212" s="12"/>
      <c r="I4212" s="12"/>
      <c r="J4212" s="13"/>
      <c r="K4212" s="13"/>
      <c r="L4212" s="13"/>
      <c r="M4212" s="13"/>
      <c r="N4212" s="13"/>
      <c r="O4212" s="13"/>
      <c r="P4212" s="13"/>
      <c r="Q4212" s="14"/>
      <c r="R4212" s="14"/>
      <c r="S4212" s="14"/>
      <c r="T4212" s="14"/>
      <c r="U4212" s="14"/>
      <c r="V4212" s="14"/>
      <c r="W4212" s="14"/>
      <c r="X4212" s="14"/>
      <c r="Y4212" s="15">
        <f>ROUND(9,2)</f>
        <v>9</v>
      </c>
      <c r="Z4212" s="15"/>
      <c r="AA4212" s="15"/>
      <c r="AB4212" s="15"/>
      <c r="AC4212" s="15"/>
      <c r="AD4212" s="15"/>
      <c r="AE4212" s="15">
        <f>ROUND(0,2)</f>
        <v>0</v>
      </c>
      <c r="AF4212" s="15"/>
      <c r="AG4212" s="15"/>
      <c r="AH4212" s="15"/>
      <c r="AI4212" s="15"/>
      <c r="AJ4212" s="15"/>
      <c r="AK4212" s="16"/>
    </row>
    <row r="4213" spans="1:37" x14ac:dyDescent="0.25">
      <c r="A4213" s="11"/>
      <c r="B4213" s="12"/>
      <c r="C4213" s="12"/>
      <c r="D4213" s="12"/>
      <c r="E4213" s="12"/>
      <c r="F4213" s="12"/>
      <c r="G4213" s="12"/>
      <c r="H4213" s="12"/>
      <c r="I4213" s="12"/>
      <c r="J4213" s="12"/>
      <c r="K4213" s="12"/>
      <c r="L4213" s="12"/>
      <c r="M4213" s="12"/>
      <c r="N4213" s="12"/>
      <c r="O4213" s="12"/>
      <c r="P4213" s="12"/>
      <c r="Q4213" s="14" t="s">
        <v>61</v>
      </c>
      <c r="R4213" s="14"/>
      <c r="S4213" s="14"/>
      <c r="T4213" s="14"/>
      <c r="U4213" s="14"/>
      <c r="V4213" s="14"/>
      <c r="W4213" s="14"/>
      <c r="X4213" s="14"/>
      <c r="Y4213" s="12"/>
      <c r="Z4213" s="12"/>
      <c r="AA4213" s="12"/>
      <c r="AB4213" s="12"/>
      <c r="AC4213" s="12"/>
      <c r="AD4213" s="12"/>
      <c r="AE4213" s="12"/>
      <c r="AF4213" s="12"/>
      <c r="AG4213" s="12"/>
      <c r="AH4213" s="12"/>
      <c r="AI4213" s="12"/>
      <c r="AJ4213" s="12"/>
      <c r="AK4213" s="24"/>
    </row>
    <row r="4214" spans="1:37" x14ac:dyDescent="0.25">
      <c r="A4214" s="2"/>
      <c r="B4214" s="3"/>
      <c r="C4214" s="3"/>
      <c r="D4214" s="3"/>
      <c r="E4214" s="3"/>
      <c r="F4214" s="3"/>
      <c r="G4214" s="3"/>
      <c r="H4214" s="3"/>
      <c r="I4214" s="4"/>
      <c r="J4214" s="5"/>
      <c r="K4214" s="6"/>
      <c r="L4214" s="6"/>
      <c r="M4214" s="6"/>
      <c r="N4214" s="6"/>
      <c r="O4214" s="6"/>
      <c r="P4214" s="7"/>
      <c r="Q4214" s="2"/>
      <c r="R4214" s="3"/>
      <c r="S4214" s="3"/>
      <c r="T4214" s="3"/>
      <c r="U4214" s="3"/>
      <c r="V4214" s="3"/>
      <c r="W4214" s="3"/>
      <c r="X4214" s="4"/>
      <c r="Y4214" s="8">
        <f>ROUND(9,2)</f>
        <v>9</v>
      </c>
      <c r="Z4214" s="9"/>
      <c r="AA4214" s="9"/>
      <c r="AB4214" s="9"/>
      <c r="AC4214" s="9"/>
      <c r="AD4214" s="10"/>
      <c r="AE4214" s="8">
        <f>ROUND(0,2)</f>
        <v>0</v>
      </c>
      <c r="AF4214" s="9"/>
      <c r="AG4214" s="9"/>
      <c r="AH4214" s="9"/>
      <c r="AI4214" s="9"/>
      <c r="AJ4214" s="9"/>
      <c r="AK4214" s="10"/>
    </row>
    <row r="4215" spans="1:37" x14ac:dyDescent="0.25">
      <c r="A4215" s="11"/>
      <c r="B4215" s="12"/>
      <c r="C4215" s="12"/>
      <c r="D4215" s="12"/>
      <c r="E4215" s="12"/>
      <c r="F4215" s="12"/>
      <c r="G4215" s="12"/>
      <c r="H4215" s="12"/>
      <c r="I4215" s="12"/>
      <c r="J4215" s="13"/>
      <c r="K4215" s="13"/>
      <c r="L4215" s="13"/>
      <c r="M4215" s="13"/>
      <c r="N4215" s="13"/>
      <c r="O4215" s="13"/>
      <c r="P4215" s="13"/>
      <c r="Q4215" s="14"/>
      <c r="R4215" s="14"/>
      <c r="S4215" s="14"/>
      <c r="T4215" s="14"/>
      <c r="U4215" s="14"/>
      <c r="V4215" s="14"/>
      <c r="W4215" s="14"/>
      <c r="X4215" s="14"/>
      <c r="Y4215" s="15">
        <f>ROUND(9,2)</f>
        <v>9</v>
      </c>
      <c r="Z4215" s="15"/>
      <c r="AA4215" s="15"/>
      <c r="AB4215" s="15"/>
      <c r="AC4215" s="15"/>
      <c r="AD4215" s="15"/>
      <c r="AE4215" s="15">
        <f>ROUND(0,2)</f>
        <v>0</v>
      </c>
      <c r="AF4215" s="15"/>
      <c r="AG4215" s="15"/>
      <c r="AH4215" s="15"/>
      <c r="AI4215" s="15"/>
      <c r="AJ4215" s="15"/>
      <c r="AK4215" s="16"/>
    </row>
    <row r="4216" spans="1:37" x14ac:dyDescent="0.25">
      <c r="A4216" s="11"/>
      <c r="B4216" s="12"/>
      <c r="C4216" s="12"/>
      <c r="D4216" s="12"/>
      <c r="E4216" s="12"/>
      <c r="F4216" s="12"/>
      <c r="G4216" s="12"/>
      <c r="H4216" s="12"/>
      <c r="I4216" s="12"/>
      <c r="J4216" s="12"/>
      <c r="K4216" s="12"/>
      <c r="L4216" s="12"/>
      <c r="M4216" s="12"/>
      <c r="N4216" s="12"/>
      <c r="O4216" s="12"/>
      <c r="P4216" s="12"/>
      <c r="Q4216" s="14" t="s">
        <v>62</v>
      </c>
      <c r="R4216" s="14"/>
      <c r="S4216" s="14"/>
      <c r="T4216" s="14"/>
      <c r="U4216" s="14"/>
      <c r="V4216" s="14"/>
      <c r="W4216" s="14"/>
      <c r="X4216" s="14"/>
      <c r="Y4216" s="12"/>
      <c r="Z4216" s="12"/>
      <c r="AA4216" s="12"/>
      <c r="AB4216" s="12"/>
      <c r="AC4216" s="12"/>
      <c r="AD4216" s="12"/>
      <c r="AE4216" s="12"/>
      <c r="AF4216" s="12"/>
      <c r="AG4216" s="12"/>
      <c r="AH4216" s="12"/>
      <c r="AI4216" s="12"/>
      <c r="AJ4216" s="12"/>
      <c r="AK4216" s="24"/>
    </row>
    <row r="4217" spans="1:37" x14ac:dyDescent="0.25">
      <c r="A4217" s="2"/>
      <c r="B4217" s="3"/>
      <c r="C4217" s="3"/>
      <c r="D4217" s="3"/>
      <c r="E4217" s="3"/>
      <c r="F4217" s="3"/>
      <c r="G4217" s="3"/>
      <c r="H4217" s="3"/>
      <c r="I4217" s="4"/>
      <c r="J4217" s="5"/>
      <c r="K4217" s="6"/>
      <c r="L4217" s="6"/>
      <c r="M4217" s="6"/>
      <c r="N4217" s="6"/>
      <c r="O4217" s="6"/>
      <c r="P4217" s="7"/>
      <c r="Q4217" s="2"/>
      <c r="R4217" s="3"/>
      <c r="S4217" s="3"/>
      <c r="T4217" s="3"/>
      <c r="U4217" s="3"/>
      <c r="V4217" s="3"/>
      <c r="W4217" s="3"/>
      <c r="X4217" s="4"/>
      <c r="Y4217" s="8">
        <f>ROUND(9,2)</f>
        <v>9</v>
      </c>
      <c r="Z4217" s="9"/>
      <c r="AA4217" s="9"/>
      <c r="AB4217" s="9"/>
      <c r="AC4217" s="9"/>
      <c r="AD4217" s="10"/>
      <c r="AE4217" s="8">
        <f>ROUND(0,2)</f>
        <v>0</v>
      </c>
      <c r="AF4217" s="9"/>
      <c r="AG4217" s="9"/>
      <c r="AH4217" s="9"/>
      <c r="AI4217" s="9"/>
      <c r="AJ4217" s="9"/>
      <c r="AK4217" s="10"/>
    </row>
    <row r="4218" spans="1:37" x14ac:dyDescent="0.25">
      <c r="A4218" s="11"/>
      <c r="B4218" s="12"/>
      <c r="C4218" s="12"/>
      <c r="D4218" s="12"/>
      <c r="E4218" s="12"/>
      <c r="F4218" s="12"/>
      <c r="G4218" s="12"/>
      <c r="H4218" s="12"/>
      <c r="I4218" s="12"/>
      <c r="J4218" s="13"/>
      <c r="K4218" s="13"/>
      <c r="L4218" s="13"/>
      <c r="M4218" s="13"/>
      <c r="N4218" s="13"/>
      <c r="O4218" s="13"/>
      <c r="P4218" s="13"/>
      <c r="Q4218" s="14"/>
      <c r="R4218" s="14"/>
      <c r="S4218" s="14"/>
      <c r="T4218" s="14"/>
      <c r="U4218" s="14"/>
      <c r="V4218" s="14"/>
      <c r="W4218" s="14"/>
      <c r="X4218" s="14"/>
      <c r="Y4218" s="15">
        <f>ROUND(9,2)</f>
        <v>9</v>
      </c>
      <c r="Z4218" s="15"/>
      <c r="AA4218" s="15"/>
      <c r="AB4218" s="15"/>
      <c r="AC4218" s="15"/>
      <c r="AD4218" s="15"/>
      <c r="AE4218" s="15">
        <f>ROUND(0,2)</f>
        <v>0</v>
      </c>
      <c r="AF4218" s="15"/>
      <c r="AG4218" s="15"/>
      <c r="AH4218" s="15"/>
      <c r="AI4218" s="15"/>
      <c r="AJ4218" s="15"/>
      <c r="AK4218" s="16"/>
    </row>
    <row r="4219" spans="1:37" x14ac:dyDescent="0.25">
      <c r="A4219" s="11"/>
      <c r="B4219" s="12"/>
      <c r="C4219" s="12"/>
      <c r="D4219" s="12"/>
      <c r="E4219" s="12"/>
      <c r="F4219" s="12"/>
      <c r="G4219" s="12"/>
      <c r="H4219" s="12"/>
      <c r="I4219" s="12"/>
      <c r="J4219" s="12"/>
      <c r="K4219" s="12"/>
      <c r="L4219" s="12"/>
      <c r="M4219" s="12"/>
      <c r="N4219" s="12"/>
      <c r="O4219" s="12"/>
      <c r="P4219" s="12"/>
      <c r="Q4219" s="14" t="s">
        <v>67</v>
      </c>
      <c r="R4219" s="14"/>
      <c r="S4219" s="14"/>
      <c r="T4219" s="14"/>
      <c r="U4219" s="14"/>
      <c r="V4219" s="14"/>
      <c r="W4219" s="14"/>
      <c r="X4219" s="14"/>
      <c r="Y4219" s="12"/>
      <c r="Z4219" s="12"/>
      <c r="AA4219" s="12"/>
      <c r="AB4219" s="12"/>
      <c r="AC4219" s="12"/>
      <c r="AD4219" s="12"/>
      <c r="AE4219" s="12"/>
      <c r="AF4219" s="12"/>
      <c r="AG4219" s="12"/>
      <c r="AH4219" s="12"/>
      <c r="AI4219" s="12"/>
      <c r="AJ4219" s="12"/>
      <c r="AK4219" s="24"/>
    </row>
    <row r="4220" spans="1:37" x14ac:dyDescent="0.25">
      <c r="A4220" s="2"/>
      <c r="B4220" s="3"/>
      <c r="C4220" s="3"/>
      <c r="D4220" s="3"/>
      <c r="E4220" s="3"/>
      <c r="F4220" s="3"/>
      <c r="G4220" s="3"/>
      <c r="H4220" s="3"/>
      <c r="I4220" s="4"/>
      <c r="J4220" s="5"/>
      <c r="K4220" s="6"/>
      <c r="L4220" s="6"/>
      <c r="M4220" s="6"/>
      <c r="N4220" s="6"/>
      <c r="O4220" s="6"/>
      <c r="P4220" s="7"/>
      <c r="Q4220" s="2"/>
      <c r="R4220" s="3"/>
      <c r="S4220" s="3"/>
      <c r="T4220" s="3"/>
      <c r="U4220" s="3"/>
      <c r="V4220" s="3"/>
      <c r="W4220" s="3"/>
      <c r="X4220" s="4"/>
      <c r="Y4220" s="8">
        <f>ROUND(9,2)</f>
        <v>9</v>
      </c>
      <c r="Z4220" s="9"/>
      <c r="AA4220" s="9"/>
      <c r="AB4220" s="9"/>
      <c r="AC4220" s="9"/>
      <c r="AD4220" s="10"/>
      <c r="AE4220" s="8">
        <f>ROUND(0,2)</f>
        <v>0</v>
      </c>
      <c r="AF4220" s="9"/>
      <c r="AG4220" s="9"/>
      <c r="AH4220" s="9"/>
      <c r="AI4220" s="9"/>
      <c r="AJ4220" s="9"/>
      <c r="AK4220" s="10"/>
    </row>
    <row r="4221" spans="1:37" x14ac:dyDescent="0.25">
      <c r="A4221" s="11"/>
      <c r="B4221" s="12"/>
      <c r="C4221" s="12"/>
      <c r="D4221" s="12"/>
      <c r="E4221" s="12"/>
      <c r="F4221" s="12"/>
      <c r="G4221" s="12"/>
      <c r="H4221" s="12"/>
      <c r="I4221" s="12"/>
      <c r="J4221" s="13"/>
      <c r="K4221" s="13"/>
      <c r="L4221" s="13"/>
      <c r="M4221" s="13"/>
      <c r="N4221" s="13"/>
      <c r="O4221" s="13"/>
      <c r="P4221" s="13"/>
      <c r="Q4221" s="14"/>
      <c r="R4221" s="14"/>
      <c r="S4221" s="14"/>
      <c r="T4221" s="14"/>
      <c r="U4221" s="14"/>
      <c r="V4221" s="14"/>
      <c r="W4221" s="14"/>
      <c r="X4221" s="14"/>
      <c r="Y4221" s="15">
        <f>ROUND(9,2)</f>
        <v>9</v>
      </c>
      <c r="Z4221" s="15"/>
      <c r="AA4221" s="15"/>
      <c r="AB4221" s="15"/>
      <c r="AC4221" s="15"/>
      <c r="AD4221" s="15"/>
      <c r="AE4221" s="15">
        <f>ROUND(0,2)</f>
        <v>0</v>
      </c>
      <c r="AF4221" s="15"/>
      <c r="AG4221" s="15"/>
      <c r="AH4221" s="15"/>
      <c r="AI4221" s="15"/>
      <c r="AJ4221" s="15"/>
      <c r="AK4221" s="16"/>
    </row>
    <row r="4222" spans="1:37" x14ac:dyDescent="0.25">
      <c r="A4222" s="11"/>
      <c r="B4222" s="12"/>
      <c r="C4222" s="12"/>
      <c r="D4222" s="12"/>
      <c r="E4222" s="12"/>
      <c r="F4222" s="12"/>
      <c r="G4222" s="12"/>
      <c r="H4222" s="12"/>
      <c r="I4222" s="12"/>
      <c r="J4222" s="12"/>
      <c r="K4222" s="12"/>
      <c r="L4222" s="12"/>
      <c r="M4222" s="12"/>
      <c r="N4222" s="12"/>
      <c r="O4222" s="12"/>
      <c r="P4222" s="12"/>
      <c r="Q4222" s="14" t="s">
        <v>76</v>
      </c>
      <c r="R4222" s="14"/>
      <c r="S4222" s="14"/>
      <c r="T4222" s="14"/>
      <c r="U4222" s="14"/>
      <c r="V4222" s="14"/>
      <c r="W4222" s="14"/>
      <c r="X4222" s="14"/>
      <c r="Y4222" s="12"/>
      <c r="Z4222" s="12"/>
      <c r="AA4222" s="12"/>
      <c r="AB4222" s="12"/>
      <c r="AC4222" s="12"/>
      <c r="AD4222" s="12"/>
      <c r="AE4222" s="12"/>
      <c r="AF4222" s="12"/>
      <c r="AG4222" s="12"/>
      <c r="AH4222" s="12"/>
      <c r="AI4222" s="12"/>
      <c r="AJ4222" s="12"/>
      <c r="AK4222" s="24"/>
    </row>
    <row r="4223" spans="1:37" x14ac:dyDescent="0.25">
      <c r="A4223" s="2"/>
      <c r="B4223" s="3"/>
      <c r="C4223" s="3"/>
      <c r="D4223" s="3"/>
      <c r="E4223" s="3"/>
      <c r="F4223" s="3"/>
      <c r="G4223" s="3"/>
      <c r="H4223" s="3"/>
      <c r="I4223" s="4"/>
      <c r="J4223" s="5"/>
      <c r="K4223" s="6"/>
      <c r="L4223" s="6"/>
      <c r="M4223" s="6"/>
      <c r="N4223" s="6"/>
      <c r="O4223" s="6"/>
      <c r="P4223" s="7"/>
      <c r="Q4223" s="2"/>
      <c r="R4223" s="3"/>
      <c r="S4223" s="3"/>
      <c r="T4223" s="3"/>
      <c r="U4223" s="3"/>
      <c r="V4223" s="3"/>
      <c r="W4223" s="3"/>
      <c r="X4223" s="4"/>
      <c r="Y4223" s="8">
        <f>ROUND(9,2)</f>
        <v>9</v>
      </c>
      <c r="Z4223" s="9"/>
      <c r="AA4223" s="9"/>
      <c r="AB4223" s="9"/>
      <c r="AC4223" s="9"/>
      <c r="AD4223" s="10"/>
      <c r="AE4223" s="8">
        <f>ROUND(0,2)</f>
        <v>0</v>
      </c>
      <c r="AF4223" s="9"/>
      <c r="AG4223" s="9"/>
      <c r="AH4223" s="9"/>
      <c r="AI4223" s="9"/>
      <c r="AJ4223" s="9"/>
      <c r="AK4223" s="10"/>
    </row>
    <row r="4224" spans="1:37" x14ac:dyDescent="0.25">
      <c r="A4224" s="11"/>
      <c r="B4224" s="12"/>
      <c r="C4224" s="12"/>
      <c r="D4224" s="12"/>
      <c r="E4224" s="12"/>
      <c r="F4224" s="12"/>
      <c r="G4224" s="12"/>
      <c r="H4224" s="12"/>
      <c r="I4224" s="12"/>
      <c r="J4224" s="13"/>
      <c r="K4224" s="13"/>
      <c r="L4224" s="13"/>
      <c r="M4224" s="13"/>
      <c r="N4224" s="13"/>
      <c r="O4224" s="13"/>
      <c r="P4224" s="13"/>
      <c r="Q4224" s="14"/>
      <c r="R4224" s="14"/>
      <c r="S4224" s="14"/>
      <c r="T4224" s="14"/>
      <c r="U4224" s="14"/>
      <c r="V4224" s="14"/>
      <c r="W4224" s="14"/>
      <c r="X4224" s="14"/>
      <c r="Y4224" s="15">
        <f>ROUND(9,2)</f>
        <v>9</v>
      </c>
      <c r="Z4224" s="15"/>
      <c r="AA4224" s="15"/>
      <c r="AB4224" s="15"/>
      <c r="AC4224" s="15"/>
      <c r="AD4224" s="15"/>
      <c r="AE4224" s="15">
        <f>ROUND(0,2)</f>
        <v>0</v>
      </c>
      <c r="AF4224" s="15"/>
      <c r="AG4224" s="15"/>
      <c r="AH4224" s="15"/>
      <c r="AI4224" s="15"/>
      <c r="AJ4224" s="15"/>
      <c r="AK4224" s="16"/>
    </row>
    <row r="4225" spans="1:37" x14ac:dyDescent="0.25">
      <c r="A4225" s="11"/>
      <c r="B4225" s="12"/>
      <c r="C4225" s="12"/>
      <c r="D4225" s="12"/>
      <c r="E4225" s="12"/>
      <c r="F4225" s="12"/>
      <c r="G4225" s="12"/>
      <c r="H4225" s="12"/>
      <c r="I4225" s="12"/>
      <c r="J4225" s="12"/>
      <c r="K4225" s="12"/>
      <c r="L4225" s="12"/>
      <c r="M4225" s="12"/>
      <c r="N4225" s="12"/>
      <c r="O4225" s="12"/>
      <c r="P4225" s="12"/>
      <c r="Q4225" s="14" t="s">
        <v>78</v>
      </c>
      <c r="R4225" s="14"/>
      <c r="S4225" s="14"/>
      <c r="T4225" s="14"/>
      <c r="U4225" s="14"/>
      <c r="V4225" s="14"/>
      <c r="W4225" s="14"/>
      <c r="X4225" s="14"/>
      <c r="Y4225" s="12"/>
      <c r="Z4225" s="12"/>
      <c r="AA4225" s="12"/>
      <c r="AB4225" s="12"/>
      <c r="AC4225" s="12"/>
      <c r="AD4225" s="12"/>
      <c r="AE4225" s="12"/>
      <c r="AF4225" s="12"/>
      <c r="AG4225" s="12"/>
      <c r="AH4225" s="12"/>
      <c r="AI4225" s="12"/>
      <c r="AJ4225" s="12"/>
      <c r="AK4225" s="24"/>
    </row>
    <row r="4226" spans="1:37" x14ac:dyDescent="0.25">
      <c r="A4226" s="2"/>
      <c r="B4226" s="3"/>
      <c r="C4226" s="3"/>
      <c r="D4226" s="3"/>
      <c r="E4226" s="3"/>
      <c r="F4226" s="3"/>
      <c r="G4226" s="3"/>
      <c r="H4226" s="3"/>
      <c r="I4226" s="4"/>
      <c r="J4226" s="5"/>
      <c r="K4226" s="6"/>
      <c r="L4226" s="6"/>
      <c r="M4226" s="6"/>
      <c r="N4226" s="6"/>
      <c r="O4226" s="6"/>
      <c r="P4226" s="7"/>
      <c r="Q4226" s="2"/>
      <c r="R4226" s="3"/>
      <c r="S4226" s="3"/>
      <c r="T4226" s="3"/>
      <c r="U4226" s="3"/>
      <c r="V4226" s="3"/>
      <c r="W4226" s="3"/>
      <c r="X4226" s="4"/>
      <c r="Y4226" s="8">
        <f>ROUND(9,2)</f>
        <v>9</v>
      </c>
      <c r="Z4226" s="9"/>
      <c r="AA4226" s="9"/>
      <c r="AB4226" s="9"/>
      <c r="AC4226" s="9"/>
      <c r="AD4226" s="10"/>
      <c r="AE4226" s="8">
        <f>ROUND(0,2)</f>
        <v>0</v>
      </c>
      <c r="AF4226" s="9"/>
      <c r="AG4226" s="9"/>
      <c r="AH4226" s="9"/>
      <c r="AI4226" s="9"/>
      <c r="AJ4226" s="9"/>
      <c r="AK4226" s="10"/>
    </row>
    <row r="4227" spans="1:37" x14ac:dyDescent="0.25">
      <c r="A4227" s="11"/>
      <c r="B4227" s="12"/>
      <c r="C4227" s="12"/>
      <c r="D4227" s="12"/>
      <c r="E4227" s="12"/>
      <c r="F4227" s="12"/>
      <c r="G4227" s="12"/>
      <c r="H4227" s="12"/>
      <c r="I4227" s="12"/>
      <c r="J4227" s="13"/>
      <c r="K4227" s="13"/>
      <c r="L4227" s="13"/>
      <c r="M4227" s="13"/>
      <c r="N4227" s="13"/>
      <c r="O4227" s="13"/>
      <c r="P4227" s="13"/>
      <c r="Q4227" s="14"/>
      <c r="R4227" s="14"/>
      <c r="S4227" s="14"/>
      <c r="T4227" s="14"/>
      <c r="U4227" s="14"/>
      <c r="V4227" s="14"/>
      <c r="W4227" s="14"/>
      <c r="X4227" s="14"/>
      <c r="Y4227" s="15">
        <f>ROUND(9,2)</f>
        <v>9</v>
      </c>
      <c r="Z4227" s="15"/>
      <c r="AA4227" s="15"/>
      <c r="AB4227" s="15"/>
      <c r="AC4227" s="15"/>
      <c r="AD4227" s="15"/>
      <c r="AE4227" s="15">
        <f>ROUND(0,2)</f>
        <v>0</v>
      </c>
      <c r="AF4227" s="15"/>
      <c r="AG4227" s="15"/>
      <c r="AH4227" s="15"/>
      <c r="AI4227" s="15"/>
      <c r="AJ4227" s="15"/>
      <c r="AK4227" s="16"/>
    </row>
    <row r="4228" spans="1:37" x14ac:dyDescent="0.25">
      <c r="A4228" s="11"/>
      <c r="B4228" s="12"/>
      <c r="C4228" s="12"/>
      <c r="D4228" s="12"/>
      <c r="E4228" s="12"/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  <c r="P4228" s="12"/>
      <c r="Q4228" s="14" t="s">
        <v>80</v>
      </c>
      <c r="R4228" s="14"/>
      <c r="S4228" s="14"/>
      <c r="T4228" s="14"/>
      <c r="U4228" s="14"/>
      <c r="V4228" s="14"/>
      <c r="W4228" s="14"/>
      <c r="X4228" s="14"/>
      <c r="Y4228" s="12"/>
      <c r="Z4228" s="12"/>
      <c r="AA4228" s="12"/>
      <c r="AB4228" s="12"/>
      <c r="AC4228" s="12"/>
      <c r="AD4228" s="12"/>
      <c r="AE4228" s="12"/>
      <c r="AF4228" s="12"/>
      <c r="AG4228" s="12"/>
      <c r="AH4228" s="12"/>
      <c r="AI4228" s="12"/>
      <c r="AJ4228" s="12"/>
      <c r="AK4228" s="24"/>
    </row>
    <row r="4229" spans="1:37" x14ac:dyDescent="0.25">
      <c r="A4229" s="2"/>
      <c r="B4229" s="3"/>
      <c r="C4229" s="3"/>
      <c r="D4229" s="3"/>
      <c r="E4229" s="3"/>
      <c r="F4229" s="3"/>
      <c r="G4229" s="3"/>
      <c r="H4229" s="3"/>
      <c r="I4229" s="4"/>
      <c r="J4229" s="5"/>
      <c r="K4229" s="6"/>
      <c r="L4229" s="6"/>
      <c r="M4229" s="6"/>
      <c r="N4229" s="6"/>
      <c r="O4229" s="6"/>
      <c r="P4229" s="7"/>
      <c r="Q4229" s="2"/>
      <c r="R4229" s="3"/>
      <c r="S4229" s="3"/>
      <c r="T4229" s="3"/>
      <c r="U4229" s="3"/>
      <c r="V4229" s="3"/>
      <c r="W4229" s="3"/>
      <c r="X4229" s="4"/>
      <c r="Y4229" s="8">
        <f>ROUND(9,2)</f>
        <v>9</v>
      </c>
      <c r="Z4229" s="9"/>
      <c r="AA4229" s="9"/>
      <c r="AB4229" s="9"/>
      <c r="AC4229" s="9"/>
      <c r="AD4229" s="10"/>
      <c r="AE4229" s="8">
        <f>ROUND(0,2)</f>
        <v>0</v>
      </c>
      <c r="AF4229" s="9"/>
      <c r="AG4229" s="9"/>
      <c r="AH4229" s="9"/>
      <c r="AI4229" s="9"/>
      <c r="AJ4229" s="9"/>
      <c r="AK4229" s="10"/>
    </row>
    <row r="4230" spans="1:37" x14ac:dyDescent="0.25">
      <c r="A4230" s="11"/>
      <c r="B4230" s="12"/>
      <c r="C4230" s="12"/>
      <c r="D4230" s="12"/>
      <c r="E4230" s="12"/>
      <c r="F4230" s="12"/>
      <c r="G4230" s="12"/>
      <c r="H4230" s="12"/>
      <c r="I4230" s="12"/>
      <c r="J4230" s="13"/>
      <c r="K4230" s="13"/>
      <c r="L4230" s="13"/>
      <c r="M4230" s="13"/>
      <c r="N4230" s="13"/>
      <c r="O4230" s="13"/>
      <c r="P4230" s="13"/>
      <c r="Q4230" s="14"/>
      <c r="R4230" s="14"/>
      <c r="S4230" s="14"/>
      <c r="T4230" s="14"/>
      <c r="U4230" s="14"/>
      <c r="V4230" s="14"/>
      <c r="W4230" s="14"/>
      <c r="X4230" s="14"/>
      <c r="Y4230" s="15">
        <f>ROUND(9,2)</f>
        <v>9</v>
      </c>
      <c r="Z4230" s="15"/>
      <c r="AA4230" s="15"/>
      <c r="AB4230" s="15"/>
      <c r="AC4230" s="15"/>
      <c r="AD4230" s="15"/>
      <c r="AE4230" s="15">
        <f>ROUND(0,2)</f>
        <v>0</v>
      </c>
      <c r="AF4230" s="15"/>
      <c r="AG4230" s="15"/>
      <c r="AH4230" s="15"/>
      <c r="AI4230" s="15"/>
      <c r="AJ4230" s="15"/>
      <c r="AK4230" s="16"/>
    </row>
    <row r="4231" spans="1:37" x14ac:dyDescent="0.25">
      <c r="A4231" s="11"/>
      <c r="B4231" s="12"/>
      <c r="C4231" s="12"/>
      <c r="D4231" s="12"/>
      <c r="E4231" s="12"/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12"/>
      <c r="Q4231" s="14" t="s">
        <v>84</v>
      </c>
      <c r="R4231" s="14"/>
      <c r="S4231" s="14"/>
      <c r="T4231" s="14"/>
      <c r="U4231" s="14"/>
      <c r="V4231" s="14"/>
      <c r="W4231" s="14"/>
      <c r="X4231" s="14"/>
      <c r="Y4231" s="12"/>
      <c r="Z4231" s="12"/>
      <c r="AA4231" s="12"/>
      <c r="AB4231" s="12"/>
      <c r="AC4231" s="12"/>
      <c r="AD4231" s="12"/>
      <c r="AE4231" s="12"/>
      <c r="AF4231" s="12"/>
      <c r="AG4231" s="12"/>
      <c r="AH4231" s="12"/>
      <c r="AI4231" s="12"/>
      <c r="AJ4231" s="12"/>
      <c r="AK4231" s="24"/>
    </row>
    <row r="4232" spans="1:37" x14ac:dyDescent="0.25">
      <c r="A4232" s="2"/>
      <c r="B4232" s="3"/>
      <c r="C4232" s="3"/>
      <c r="D4232" s="3"/>
      <c r="E4232" s="3"/>
      <c r="F4232" s="3"/>
      <c r="G4232" s="3"/>
      <c r="H4232" s="3"/>
      <c r="I4232" s="4"/>
      <c r="J4232" s="5"/>
      <c r="K4232" s="6"/>
      <c r="L4232" s="6"/>
      <c r="M4232" s="6"/>
      <c r="N4232" s="6"/>
      <c r="O4232" s="6"/>
      <c r="P4232" s="7"/>
      <c r="Q4232" s="2"/>
      <c r="R4232" s="3"/>
      <c r="S4232" s="3"/>
      <c r="T4232" s="3"/>
      <c r="U4232" s="3"/>
      <c r="V4232" s="3"/>
      <c r="W4232" s="3"/>
      <c r="X4232" s="4"/>
      <c r="Y4232" s="8">
        <f>ROUND(9,2)</f>
        <v>9</v>
      </c>
      <c r="Z4232" s="9"/>
      <c r="AA4232" s="9"/>
      <c r="AB4232" s="9"/>
      <c r="AC4232" s="9"/>
      <c r="AD4232" s="10"/>
      <c r="AE4232" s="8">
        <f>ROUND(0,2)</f>
        <v>0</v>
      </c>
      <c r="AF4232" s="9"/>
      <c r="AG4232" s="9"/>
      <c r="AH4232" s="9"/>
      <c r="AI4232" s="9"/>
      <c r="AJ4232" s="9"/>
      <c r="AK4232" s="10"/>
    </row>
    <row r="4233" spans="1:37" x14ac:dyDescent="0.25">
      <c r="A4233" s="11"/>
      <c r="B4233" s="12"/>
      <c r="C4233" s="12"/>
      <c r="D4233" s="12"/>
      <c r="E4233" s="12"/>
      <c r="F4233" s="12"/>
      <c r="G4233" s="12"/>
      <c r="H4233" s="12"/>
      <c r="I4233" s="12"/>
      <c r="J4233" s="13"/>
      <c r="K4233" s="13"/>
      <c r="L4233" s="13"/>
      <c r="M4233" s="13"/>
      <c r="N4233" s="13"/>
      <c r="O4233" s="13"/>
      <c r="P4233" s="13"/>
      <c r="Q4233" s="14"/>
      <c r="R4233" s="14"/>
      <c r="S4233" s="14"/>
      <c r="T4233" s="14"/>
      <c r="U4233" s="14"/>
      <c r="V4233" s="14"/>
      <c r="W4233" s="14"/>
      <c r="X4233" s="14"/>
      <c r="Y4233" s="15">
        <f>ROUND(9,2)</f>
        <v>9</v>
      </c>
      <c r="Z4233" s="15"/>
      <c r="AA4233" s="15"/>
      <c r="AB4233" s="15"/>
      <c r="AC4233" s="15"/>
      <c r="AD4233" s="15"/>
      <c r="AE4233" s="15">
        <f>ROUND(0,2)</f>
        <v>0</v>
      </c>
      <c r="AF4233" s="15"/>
      <c r="AG4233" s="15"/>
      <c r="AH4233" s="15"/>
      <c r="AI4233" s="15"/>
      <c r="AJ4233" s="15"/>
      <c r="AK4233" s="16"/>
    </row>
    <row r="4234" spans="1:37" x14ac:dyDescent="0.25">
      <c r="A4234" s="11"/>
      <c r="B4234" s="12"/>
      <c r="C4234" s="12"/>
      <c r="D4234" s="12"/>
      <c r="E4234" s="12"/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12"/>
      <c r="Q4234" s="14" t="s">
        <v>85</v>
      </c>
      <c r="R4234" s="14"/>
      <c r="S4234" s="14"/>
      <c r="T4234" s="14"/>
      <c r="U4234" s="14"/>
      <c r="V4234" s="14"/>
      <c r="W4234" s="14"/>
      <c r="X4234" s="14"/>
      <c r="Y4234" s="12"/>
      <c r="Z4234" s="12"/>
      <c r="AA4234" s="12"/>
      <c r="AB4234" s="12"/>
      <c r="AC4234" s="12"/>
      <c r="AD4234" s="12"/>
      <c r="AE4234" s="12"/>
      <c r="AF4234" s="12"/>
      <c r="AG4234" s="12"/>
      <c r="AH4234" s="12"/>
      <c r="AI4234" s="12"/>
      <c r="AJ4234" s="12"/>
      <c r="AK4234" s="24"/>
    </row>
    <row r="4235" spans="1:37" x14ac:dyDescent="0.25">
      <c r="A4235" s="2"/>
      <c r="B4235" s="3"/>
      <c r="C4235" s="3"/>
      <c r="D4235" s="3"/>
      <c r="E4235" s="3"/>
      <c r="F4235" s="3"/>
      <c r="G4235" s="3"/>
      <c r="H4235" s="3"/>
      <c r="I4235" s="4"/>
      <c r="J4235" s="5"/>
      <c r="K4235" s="6"/>
      <c r="L4235" s="6"/>
      <c r="M4235" s="6"/>
      <c r="N4235" s="6"/>
      <c r="O4235" s="6"/>
      <c r="P4235" s="7"/>
      <c r="Q4235" s="2"/>
      <c r="R4235" s="3"/>
      <c r="S4235" s="3"/>
      <c r="T4235" s="3"/>
      <c r="U4235" s="3"/>
      <c r="V4235" s="3"/>
      <c r="W4235" s="3"/>
      <c r="X4235" s="4"/>
      <c r="Y4235" s="8">
        <f>ROUND(9,2)</f>
        <v>9</v>
      </c>
      <c r="Z4235" s="9"/>
      <c r="AA4235" s="9"/>
      <c r="AB4235" s="9"/>
      <c r="AC4235" s="9"/>
      <c r="AD4235" s="10"/>
      <c r="AE4235" s="8">
        <f>ROUND(0,2)</f>
        <v>0</v>
      </c>
      <c r="AF4235" s="9"/>
      <c r="AG4235" s="9"/>
      <c r="AH4235" s="9"/>
      <c r="AI4235" s="9"/>
      <c r="AJ4235" s="9"/>
      <c r="AK4235" s="10"/>
    </row>
    <row r="4236" spans="1:37" x14ac:dyDescent="0.25">
      <c r="A4236" s="11"/>
      <c r="B4236" s="12"/>
      <c r="C4236" s="12"/>
      <c r="D4236" s="12"/>
      <c r="E4236" s="12"/>
      <c r="F4236" s="12"/>
      <c r="G4236" s="12"/>
      <c r="H4236" s="12"/>
      <c r="I4236" s="12"/>
      <c r="J4236" s="13"/>
      <c r="K4236" s="13"/>
      <c r="L4236" s="13"/>
      <c r="M4236" s="13"/>
      <c r="N4236" s="13"/>
      <c r="O4236" s="13"/>
      <c r="P4236" s="13"/>
      <c r="Q4236" s="14"/>
      <c r="R4236" s="14"/>
      <c r="S4236" s="14"/>
      <c r="T4236" s="14"/>
      <c r="U4236" s="14"/>
      <c r="V4236" s="14"/>
      <c r="W4236" s="14"/>
      <c r="X4236" s="14"/>
      <c r="Y4236" s="15">
        <f>ROUND(9,2)</f>
        <v>9</v>
      </c>
      <c r="Z4236" s="15"/>
      <c r="AA4236" s="15"/>
      <c r="AB4236" s="15"/>
      <c r="AC4236" s="15"/>
      <c r="AD4236" s="15"/>
      <c r="AE4236" s="15">
        <f>ROUND(0,2)</f>
        <v>0</v>
      </c>
      <c r="AF4236" s="15"/>
      <c r="AG4236" s="15"/>
      <c r="AH4236" s="15"/>
      <c r="AI4236" s="15"/>
      <c r="AJ4236" s="15"/>
      <c r="AK4236" s="16"/>
    </row>
    <row r="4237" spans="1:37" x14ac:dyDescent="0.25">
      <c r="A4237" s="11"/>
      <c r="B4237" s="12"/>
      <c r="C4237" s="12"/>
      <c r="D4237" s="12"/>
      <c r="E4237" s="12"/>
      <c r="F4237" s="12"/>
      <c r="G4237" s="12"/>
      <c r="H4237" s="12"/>
      <c r="I4237" s="12"/>
      <c r="J4237" s="12"/>
      <c r="K4237" s="12"/>
      <c r="L4237" s="12"/>
      <c r="M4237" s="12"/>
      <c r="N4237" s="12"/>
      <c r="O4237" s="12"/>
      <c r="P4237" s="12"/>
      <c r="Q4237" s="14" t="s">
        <v>89</v>
      </c>
      <c r="R4237" s="14"/>
      <c r="S4237" s="14"/>
      <c r="T4237" s="14"/>
      <c r="U4237" s="14"/>
      <c r="V4237" s="14"/>
      <c r="W4237" s="14"/>
      <c r="X4237" s="14"/>
      <c r="Y4237" s="12"/>
      <c r="Z4237" s="12"/>
      <c r="AA4237" s="12"/>
      <c r="AB4237" s="12"/>
      <c r="AC4237" s="12"/>
      <c r="AD4237" s="12"/>
      <c r="AE4237" s="12"/>
      <c r="AF4237" s="12"/>
      <c r="AG4237" s="12"/>
      <c r="AH4237" s="12"/>
      <c r="AI4237" s="12"/>
      <c r="AJ4237" s="12"/>
      <c r="AK4237" s="24"/>
    </row>
    <row r="4238" spans="1:37" x14ac:dyDescent="0.25">
      <c r="A4238" s="2"/>
      <c r="B4238" s="3"/>
      <c r="C4238" s="3"/>
      <c r="D4238" s="3"/>
      <c r="E4238" s="3"/>
      <c r="F4238" s="3"/>
      <c r="G4238" s="3"/>
      <c r="H4238" s="3"/>
      <c r="I4238" s="4"/>
      <c r="J4238" s="5"/>
      <c r="K4238" s="6"/>
      <c r="L4238" s="6"/>
      <c r="M4238" s="6"/>
      <c r="N4238" s="6"/>
      <c r="O4238" s="6"/>
      <c r="P4238" s="7"/>
      <c r="Q4238" s="2"/>
      <c r="R4238" s="3"/>
      <c r="S4238" s="3"/>
      <c r="T4238" s="3"/>
      <c r="U4238" s="3"/>
      <c r="V4238" s="3"/>
      <c r="W4238" s="3"/>
      <c r="X4238" s="4"/>
      <c r="Y4238" s="8">
        <f>ROUND(9,2)</f>
        <v>9</v>
      </c>
      <c r="Z4238" s="9"/>
      <c r="AA4238" s="9"/>
      <c r="AB4238" s="9"/>
      <c r="AC4238" s="9"/>
      <c r="AD4238" s="10"/>
      <c r="AE4238" s="8">
        <f>ROUND(0,2)</f>
        <v>0</v>
      </c>
      <c r="AF4238" s="9"/>
      <c r="AG4238" s="9"/>
      <c r="AH4238" s="9"/>
      <c r="AI4238" s="9"/>
      <c r="AJ4238" s="9"/>
      <c r="AK4238" s="10"/>
    </row>
    <row r="4239" spans="1:37" x14ac:dyDescent="0.25">
      <c r="A4239" s="11"/>
      <c r="B4239" s="12"/>
      <c r="C4239" s="12"/>
      <c r="D4239" s="12"/>
      <c r="E4239" s="12"/>
      <c r="F4239" s="12"/>
      <c r="G4239" s="12"/>
      <c r="H4239" s="12"/>
      <c r="I4239" s="12"/>
      <c r="J4239" s="13"/>
      <c r="K4239" s="13"/>
      <c r="L4239" s="13"/>
      <c r="M4239" s="13"/>
      <c r="N4239" s="13"/>
      <c r="O4239" s="13"/>
      <c r="P4239" s="13"/>
      <c r="Q4239" s="14"/>
      <c r="R4239" s="14"/>
      <c r="S4239" s="14"/>
      <c r="T4239" s="14"/>
      <c r="U4239" s="14"/>
      <c r="V4239" s="14"/>
      <c r="W4239" s="14"/>
      <c r="X4239" s="14"/>
      <c r="Y4239" s="15">
        <f>ROUND(9,2)</f>
        <v>9</v>
      </c>
      <c r="Z4239" s="15"/>
      <c r="AA4239" s="15"/>
      <c r="AB4239" s="15"/>
      <c r="AC4239" s="15"/>
      <c r="AD4239" s="15"/>
      <c r="AE4239" s="15">
        <f>ROUND(0,2)</f>
        <v>0</v>
      </c>
      <c r="AF4239" s="15"/>
      <c r="AG4239" s="15"/>
      <c r="AH4239" s="15"/>
      <c r="AI4239" s="15"/>
      <c r="AJ4239" s="15"/>
      <c r="AK4239" s="16"/>
    </row>
    <row r="4240" spans="1:37" x14ac:dyDescent="0.25">
      <c r="A4240" s="20"/>
      <c r="B4240" s="21"/>
      <c r="C4240" s="21"/>
      <c r="D4240" s="21"/>
      <c r="E4240" s="21"/>
      <c r="F4240" s="21"/>
      <c r="G4240" s="21"/>
      <c r="H4240" s="21"/>
      <c r="I4240" s="21"/>
      <c r="J4240" s="23">
        <f>ROUND(12.25,2)</f>
        <v>12.25</v>
      </c>
      <c r="K4240" s="23"/>
      <c r="L4240" s="23"/>
      <c r="M4240" s="23"/>
      <c r="N4240" s="23"/>
      <c r="O4240" s="23"/>
      <c r="P4240" s="23"/>
      <c r="Q4240" s="21"/>
      <c r="R4240" s="21"/>
      <c r="S4240" s="21"/>
      <c r="T4240" s="21"/>
      <c r="U4240" s="21"/>
      <c r="V4240" s="21"/>
      <c r="W4240" s="21"/>
      <c r="X4240" s="21"/>
      <c r="Y4240" s="21"/>
      <c r="Z4240" s="21"/>
      <c r="AA4240" s="21"/>
      <c r="AB4240" s="21"/>
      <c r="AC4240" s="21"/>
      <c r="AD4240" s="21"/>
      <c r="AE4240" s="21"/>
      <c r="AF4240" s="21"/>
      <c r="AG4240" s="21"/>
      <c r="AH4240" s="21"/>
      <c r="AI4240" s="21"/>
      <c r="AJ4240" s="21"/>
      <c r="AK4240" s="22"/>
    </row>
    <row r="4241" spans="1:37" x14ac:dyDescent="0.25">
      <c r="A4241" s="11"/>
      <c r="B4241" s="12"/>
      <c r="C4241" s="12"/>
      <c r="D4241" s="12"/>
      <c r="E4241" s="12"/>
      <c r="F4241" s="12"/>
      <c r="G4241" s="12"/>
      <c r="H4241" s="12"/>
      <c r="I4241" s="12"/>
      <c r="J4241" s="12"/>
      <c r="K4241" s="12"/>
      <c r="L4241" s="12"/>
      <c r="M4241" s="12"/>
      <c r="N4241" s="12"/>
      <c r="O4241" s="12"/>
      <c r="P4241" s="12"/>
      <c r="Q4241" s="14" t="s">
        <v>91</v>
      </c>
      <c r="R4241" s="14"/>
      <c r="S4241" s="14"/>
      <c r="T4241" s="14"/>
      <c r="U4241" s="14"/>
      <c r="V4241" s="14"/>
      <c r="W4241" s="14"/>
      <c r="X4241" s="14"/>
      <c r="Y4241" s="12"/>
      <c r="Z4241" s="12"/>
      <c r="AA4241" s="12"/>
      <c r="AB4241" s="12"/>
      <c r="AC4241" s="12"/>
      <c r="AD4241" s="12"/>
      <c r="AE4241" s="12"/>
      <c r="AF4241" s="12"/>
      <c r="AG4241" s="12"/>
      <c r="AH4241" s="12"/>
      <c r="AI4241" s="12"/>
      <c r="AJ4241" s="12"/>
      <c r="AK4241" s="24"/>
    </row>
    <row r="4242" spans="1:37" x14ac:dyDescent="0.25">
      <c r="A4242" s="2"/>
      <c r="B4242" s="3"/>
      <c r="C4242" s="3"/>
      <c r="D4242" s="3"/>
      <c r="E4242" s="3"/>
      <c r="F4242" s="3"/>
      <c r="G4242" s="3"/>
      <c r="H4242" s="3"/>
      <c r="I4242" s="4"/>
      <c r="J4242" s="5"/>
      <c r="K4242" s="6"/>
      <c r="L4242" s="6"/>
      <c r="M4242" s="6"/>
      <c r="N4242" s="6"/>
      <c r="O4242" s="6"/>
      <c r="P4242" s="7"/>
      <c r="Q4242" s="2"/>
      <c r="R4242" s="3"/>
      <c r="S4242" s="3"/>
      <c r="T4242" s="3"/>
      <c r="U4242" s="3"/>
      <c r="V4242" s="3"/>
      <c r="W4242" s="3"/>
      <c r="X4242" s="4"/>
      <c r="Y4242" s="8">
        <f>ROUND(9.1875,2)</f>
        <v>9.19</v>
      </c>
      <c r="Z4242" s="9"/>
      <c r="AA4242" s="9"/>
      <c r="AB4242" s="9"/>
      <c r="AC4242" s="9"/>
      <c r="AD4242" s="10"/>
      <c r="AE4242" s="8">
        <f>ROUND(0,2)</f>
        <v>0</v>
      </c>
      <c r="AF4242" s="9"/>
      <c r="AG4242" s="9"/>
      <c r="AH4242" s="9"/>
      <c r="AI4242" s="9"/>
      <c r="AJ4242" s="9"/>
      <c r="AK4242" s="10"/>
    </row>
    <row r="4243" spans="1:37" x14ac:dyDescent="0.25">
      <c r="A4243" s="11"/>
      <c r="B4243" s="12"/>
      <c r="C4243" s="12"/>
      <c r="D4243" s="12"/>
      <c r="E4243" s="12"/>
      <c r="F4243" s="12"/>
      <c r="G4243" s="12"/>
      <c r="H4243" s="12"/>
      <c r="I4243" s="12"/>
      <c r="J4243" s="13"/>
      <c r="K4243" s="13"/>
      <c r="L4243" s="13"/>
      <c r="M4243" s="13"/>
      <c r="N4243" s="13"/>
      <c r="O4243" s="13"/>
      <c r="P4243" s="13"/>
      <c r="Q4243" s="14"/>
      <c r="R4243" s="14"/>
      <c r="S4243" s="14"/>
      <c r="T4243" s="14"/>
      <c r="U4243" s="14"/>
      <c r="V4243" s="14"/>
      <c r="W4243" s="14"/>
      <c r="X4243" s="14"/>
      <c r="Y4243" s="15">
        <f>ROUND(9.1875,2)</f>
        <v>9.19</v>
      </c>
      <c r="Z4243" s="15"/>
      <c r="AA4243" s="15"/>
      <c r="AB4243" s="15"/>
      <c r="AC4243" s="15"/>
      <c r="AD4243" s="15"/>
      <c r="AE4243" s="15">
        <f>ROUND(0,2)</f>
        <v>0</v>
      </c>
      <c r="AF4243" s="15"/>
      <c r="AG4243" s="15"/>
      <c r="AH4243" s="15"/>
      <c r="AI4243" s="15"/>
      <c r="AJ4243" s="15"/>
      <c r="AK4243" s="16"/>
    </row>
    <row r="4244" spans="1:37" x14ac:dyDescent="0.25">
      <c r="A4244" s="20"/>
      <c r="B4244" s="21"/>
      <c r="C4244" s="21"/>
      <c r="D4244" s="21"/>
      <c r="E4244" s="21"/>
      <c r="F4244" s="21"/>
      <c r="G4244" s="21"/>
      <c r="H4244" s="21"/>
      <c r="I4244" s="21"/>
      <c r="J4244" s="23">
        <f>ROUND(12.5,2)</f>
        <v>12.5</v>
      </c>
      <c r="K4244" s="23"/>
      <c r="L4244" s="23"/>
      <c r="M4244" s="23"/>
      <c r="N4244" s="23"/>
      <c r="O4244" s="23"/>
      <c r="P4244" s="23"/>
      <c r="Q4244" s="21"/>
      <c r="R4244" s="21"/>
      <c r="S4244" s="21"/>
      <c r="T4244" s="21"/>
      <c r="U4244" s="21"/>
      <c r="V4244" s="21"/>
      <c r="W4244" s="21"/>
      <c r="X4244" s="21"/>
      <c r="Y4244" s="21"/>
      <c r="Z4244" s="21"/>
      <c r="AA4244" s="21"/>
      <c r="AB4244" s="21"/>
      <c r="AC4244" s="21"/>
      <c r="AD4244" s="21"/>
      <c r="AE4244" s="21"/>
      <c r="AF4244" s="21"/>
      <c r="AG4244" s="21"/>
      <c r="AH4244" s="21"/>
      <c r="AI4244" s="21"/>
      <c r="AJ4244" s="21"/>
      <c r="AK4244" s="22"/>
    </row>
    <row r="4245" spans="1:37" x14ac:dyDescent="0.25">
      <c r="A4245" s="11"/>
      <c r="B4245" s="12"/>
      <c r="C4245" s="12"/>
      <c r="D4245" s="12"/>
      <c r="E4245" s="12"/>
      <c r="F4245" s="12"/>
      <c r="G4245" s="12"/>
      <c r="H4245" s="12"/>
      <c r="I4245" s="12"/>
      <c r="J4245" s="12"/>
      <c r="K4245" s="12"/>
      <c r="L4245" s="12"/>
      <c r="M4245" s="12"/>
      <c r="N4245" s="12"/>
      <c r="O4245" s="12"/>
      <c r="P4245" s="12"/>
      <c r="Q4245" s="14" t="s">
        <v>82</v>
      </c>
      <c r="R4245" s="14"/>
      <c r="S4245" s="14"/>
      <c r="T4245" s="14"/>
      <c r="U4245" s="14"/>
      <c r="V4245" s="14"/>
      <c r="W4245" s="14"/>
      <c r="X4245" s="14"/>
      <c r="Y4245" s="12"/>
      <c r="Z4245" s="12"/>
      <c r="AA4245" s="12"/>
      <c r="AB4245" s="12"/>
      <c r="AC4245" s="12"/>
      <c r="AD4245" s="12"/>
      <c r="AE4245" s="12"/>
      <c r="AF4245" s="12"/>
      <c r="AG4245" s="12"/>
      <c r="AH4245" s="12"/>
      <c r="AI4245" s="12"/>
      <c r="AJ4245" s="12"/>
      <c r="AK4245" s="24"/>
    </row>
    <row r="4246" spans="1:37" x14ac:dyDescent="0.25">
      <c r="A4246" s="2"/>
      <c r="B4246" s="3"/>
      <c r="C4246" s="3"/>
      <c r="D4246" s="3"/>
      <c r="E4246" s="3"/>
      <c r="F4246" s="3"/>
      <c r="G4246" s="3"/>
      <c r="H4246" s="3"/>
      <c r="I4246" s="4"/>
      <c r="J4246" s="5"/>
      <c r="K4246" s="6"/>
      <c r="L4246" s="6"/>
      <c r="M4246" s="6"/>
      <c r="N4246" s="6"/>
      <c r="O4246" s="6"/>
      <c r="P4246" s="7"/>
      <c r="Q4246" s="2"/>
      <c r="R4246" s="3"/>
      <c r="S4246" s="3"/>
      <c r="T4246" s="3"/>
      <c r="U4246" s="3"/>
      <c r="V4246" s="3"/>
      <c r="W4246" s="3"/>
      <c r="X4246" s="4"/>
      <c r="Y4246" s="8">
        <f>ROUND(9.375,2)</f>
        <v>9.3800000000000008</v>
      </c>
      <c r="Z4246" s="9"/>
      <c r="AA4246" s="9"/>
      <c r="AB4246" s="9"/>
      <c r="AC4246" s="9"/>
      <c r="AD4246" s="10"/>
      <c r="AE4246" s="8">
        <f>ROUND(0,2)</f>
        <v>0</v>
      </c>
      <c r="AF4246" s="9"/>
      <c r="AG4246" s="9"/>
      <c r="AH4246" s="9"/>
      <c r="AI4246" s="9"/>
      <c r="AJ4246" s="9"/>
      <c r="AK4246" s="10"/>
    </row>
    <row r="4247" spans="1:37" x14ac:dyDescent="0.25">
      <c r="A4247" s="11"/>
      <c r="B4247" s="12"/>
      <c r="C4247" s="12"/>
      <c r="D4247" s="12"/>
      <c r="E4247" s="12"/>
      <c r="F4247" s="12"/>
      <c r="G4247" s="12"/>
      <c r="H4247" s="12"/>
      <c r="I4247" s="12"/>
      <c r="J4247" s="13"/>
      <c r="K4247" s="13"/>
      <c r="L4247" s="13"/>
      <c r="M4247" s="13"/>
      <c r="N4247" s="13"/>
      <c r="O4247" s="13"/>
      <c r="P4247" s="13"/>
      <c r="Q4247" s="14"/>
      <c r="R4247" s="14"/>
      <c r="S4247" s="14"/>
      <c r="T4247" s="14"/>
      <c r="U4247" s="14"/>
      <c r="V4247" s="14"/>
      <c r="W4247" s="14"/>
      <c r="X4247" s="14"/>
      <c r="Y4247" s="15">
        <f>ROUND(9.375,2)</f>
        <v>9.3800000000000008</v>
      </c>
      <c r="Z4247" s="15"/>
      <c r="AA4247" s="15"/>
      <c r="AB4247" s="15"/>
      <c r="AC4247" s="15"/>
      <c r="AD4247" s="15"/>
      <c r="AE4247" s="15">
        <f>ROUND(0,2)</f>
        <v>0</v>
      </c>
      <c r="AF4247" s="15"/>
      <c r="AG4247" s="15"/>
      <c r="AH4247" s="15"/>
      <c r="AI4247" s="15"/>
      <c r="AJ4247" s="15"/>
      <c r="AK4247" s="16"/>
    </row>
    <row r="4248" spans="1:37" x14ac:dyDescent="0.25">
      <c r="A4248" s="20"/>
      <c r="B4248" s="21"/>
      <c r="C4248" s="21"/>
      <c r="D4248" s="21"/>
      <c r="E4248" s="21"/>
      <c r="F4248" s="21"/>
      <c r="G4248" s="21"/>
      <c r="H4248" s="21"/>
      <c r="I4248" s="21"/>
      <c r="J4248" s="23">
        <f>ROUND(13.25,2)</f>
        <v>13.25</v>
      </c>
      <c r="K4248" s="23"/>
      <c r="L4248" s="23"/>
      <c r="M4248" s="23"/>
      <c r="N4248" s="23"/>
      <c r="O4248" s="23"/>
      <c r="P4248" s="23"/>
      <c r="Q4248" s="21"/>
      <c r="R4248" s="21"/>
      <c r="S4248" s="21"/>
      <c r="T4248" s="21"/>
      <c r="U4248" s="21"/>
      <c r="V4248" s="21"/>
      <c r="W4248" s="21"/>
      <c r="X4248" s="21"/>
      <c r="Y4248" s="21"/>
      <c r="Z4248" s="21"/>
      <c r="AA4248" s="21"/>
      <c r="AB4248" s="21"/>
      <c r="AC4248" s="21"/>
      <c r="AD4248" s="21"/>
      <c r="AE4248" s="21"/>
      <c r="AF4248" s="21"/>
      <c r="AG4248" s="21"/>
      <c r="AH4248" s="21"/>
      <c r="AI4248" s="21"/>
      <c r="AJ4248" s="21"/>
      <c r="AK4248" s="22"/>
    </row>
    <row r="4249" spans="1:37" x14ac:dyDescent="0.25">
      <c r="A4249" s="11"/>
      <c r="B4249" s="12"/>
      <c r="C4249" s="12"/>
      <c r="D4249" s="12"/>
      <c r="E4249" s="12"/>
      <c r="F4249" s="12"/>
      <c r="G4249" s="12"/>
      <c r="H4249" s="12"/>
      <c r="I4249" s="12"/>
      <c r="J4249" s="12"/>
      <c r="K4249" s="12"/>
      <c r="L4249" s="12"/>
      <c r="M4249" s="12"/>
      <c r="N4249" s="12"/>
      <c r="O4249" s="12"/>
      <c r="P4249" s="12"/>
      <c r="Q4249" s="14" t="s">
        <v>81</v>
      </c>
      <c r="R4249" s="14"/>
      <c r="S4249" s="14"/>
      <c r="T4249" s="14"/>
      <c r="U4249" s="14"/>
      <c r="V4249" s="14"/>
      <c r="W4249" s="14"/>
      <c r="X4249" s="14"/>
      <c r="Y4249" s="12"/>
      <c r="Z4249" s="12"/>
      <c r="AA4249" s="12"/>
      <c r="AB4249" s="12"/>
      <c r="AC4249" s="12"/>
      <c r="AD4249" s="12"/>
      <c r="AE4249" s="12"/>
      <c r="AF4249" s="12"/>
      <c r="AG4249" s="12"/>
      <c r="AH4249" s="12"/>
      <c r="AI4249" s="12"/>
      <c r="AJ4249" s="12"/>
      <c r="AK4249" s="24"/>
    </row>
    <row r="4250" spans="1:37" x14ac:dyDescent="0.25">
      <c r="A4250" s="2"/>
      <c r="B4250" s="3"/>
      <c r="C4250" s="3"/>
      <c r="D4250" s="3"/>
      <c r="E4250" s="3"/>
      <c r="F4250" s="3"/>
      <c r="G4250" s="3"/>
      <c r="H4250" s="3"/>
      <c r="I4250" s="4"/>
      <c r="J4250" s="5"/>
      <c r="K4250" s="6"/>
      <c r="L4250" s="6"/>
      <c r="M4250" s="6"/>
      <c r="N4250" s="6"/>
      <c r="O4250" s="6"/>
      <c r="P4250" s="7"/>
      <c r="Q4250" s="2"/>
      <c r="R4250" s="3"/>
      <c r="S4250" s="3"/>
      <c r="T4250" s="3"/>
      <c r="U4250" s="3"/>
      <c r="V4250" s="3"/>
      <c r="W4250" s="3"/>
      <c r="X4250" s="4"/>
      <c r="Y4250" s="8">
        <f>ROUND(9.9375,2)</f>
        <v>9.94</v>
      </c>
      <c r="Z4250" s="9"/>
      <c r="AA4250" s="9"/>
      <c r="AB4250" s="9"/>
      <c r="AC4250" s="9"/>
      <c r="AD4250" s="10"/>
      <c r="AE4250" s="8">
        <f>ROUND(0,2)</f>
        <v>0</v>
      </c>
      <c r="AF4250" s="9"/>
      <c r="AG4250" s="9"/>
      <c r="AH4250" s="9"/>
      <c r="AI4250" s="9"/>
      <c r="AJ4250" s="9"/>
      <c r="AK4250" s="10"/>
    </row>
    <row r="4251" spans="1:37" x14ac:dyDescent="0.25">
      <c r="A4251" s="11"/>
      <c r="B4251" s="12"/>
      <c r="C4251" s="12"/>
      <c r="D4251" s="12"/>
      <c r="E4251" s="12"/>
      <c r="F4251" s="12"/>
      <c r="G4251" s="12"/>
      <c r="H4251" s="12"/>
      <c r="I4251" s="12"/>
      <c r="J4251" s="13"/>
      <c r="K4251" s="13"/>
      <c r="L4251" s="13"/>
      <c r="M4251" s="13"/>
      <c r="N4251" s="13"/>
      <c r="O4251" s="13"/>
      <c r="P4251" s="13"/>
      <c r="Q4251" s="14"/>
      <c r="R4251" s="14"/>
      <c r="S4251" s="14"/>
      <c r="T4251" s="14"/>
      <c r="U4251" s="14"/>
      <c r="V4251" s="14"/>
      <c r="W4251" s="14"/>
      <c r="X4251" s="14"/>
      <c r="Y4251" s="15">
        <f>ROUND(9.9375,2)</f>
        <v>9.94</v>
      </c>
      <c r="Z4251" s="15"/>
      <c r="AA4251" s="15"/>
      <c r="AB4251" s="15"/>
      <c r="AC4251" s="15"/>
      <c r="AD4251" s="15"/>
      <c r="AE4251" s="15">
        <f>ROUND(0,2)</f>
        <v>0</v>
      </c>
      <c r="AF4251" s="15"/>
      <c r="AG4251" s="15"/>
      <c r="AH4251" s="15"/>
      <c r="AI4251" s="15"/>
      <c r="AJ4251" s="15"/>
      <c r="AK4251" s="16"/>
    </row>
    <row r="4252" spans="1:37" x14ac:dyDescent="0.25">
      <c r="A4252" s="11"/>
      <c r="B4252" s="12"/>
      <c r="C4252" s="12"/>
      <c r="D4252" s="12"/>
      <c r="E4252" s="12"/>
      <c r="F4252" s="12"/>
      <c r="G4252" s="12"/>
      <c r="H4252" s="12"/>
      <c r="I4252" s="12"/>
      <c r="J4252" s="12"/>
      <c r="K4252" s="12"/>
      <c r="L4252" s="12"/>
      <c r="M4252" s="12"/>
      <c r="N4252" s="12"/>
      <c r="O4252" s="12"/>
      <c r="P4252" s="12"/>
      <c r="Q4252" s="14" t="s">
        <v>97</v>
      </c>
      <c r="R4252" s="14"/>
      <c r="S4252" s="14"/>
      <c r="T4252" s="14"/>
      <c r="U4252" s="14"/>
      <c r="V4252" s="14"/>
      <c r="W4252" s="14"/>
      <c r="X4252" s="14"/>
      <c r="Y4252" s="12"/>
      <c r="Z4252" s="12"/>
      <c r="AA4252" s="12"/>
      <c r="AB4252" s="12"/>
      <c r="AC4252" s="12"/>
      <c r="AD4252" s="12"/>
      <c r="AE4252" s="12"/>
      <c r="AF4252" s="12"/>
      <c r="AG4252" s="12"/>
      <c r="AH4252" s="12"/>
      <c r="AI4252" s="12"/>
      <c r="AJ4252" s="12"/>
      <c r="AK4252" s="24"/>
    </row>
    <row r="4253" spans="1:37" x14ac:dyDescent="0.25">
      <c r="A4253" s="2"/>
      <c r="B4253" s="3"/>
      <c r="C4253" s="3"/>
      <c r="D4253" s="3"/>
      <c r="E4253" s="3"/>
      <c r="F4253" s="3"/>
      <c r="G4253" s="3"/>
      <c r="H4253" s="3"/>
      <c r="I4253" s="4"/>
      <c r="J4253" s="5"/>
      <c r="K4253" s="6"/>
      <c r="L4253" s="6"/>
      <c r="M4253" s="6"/>
      <c r="N4253" s="6"/>
      <c r="O4253" s="6"/>
      <c r="P4253" s="7"/>
      <c r="Q4253" s="2"/>
      <c r="R4253" s="3"/>
      <c r="S4253" s="3"/>
      <c r="T4253" s="3"/>
      <c r="U4253" s="3"/>
      <c r="V4253" s="3"/>
      <c r="W4253" s="3"/>
      <c r="X4253" s="4"/>
      <c r="Y4253" s="8">
        <f>ROUND(9.9375,2)</f>
        <v>9.94</v>
      </c>
      <c r="Z4253" s="9"/>
      <c r="AA4253" s="9"/>
      <c r="AB4253" s="9"/>
      <c r="AC4253" s="9"/>
      <c r="AD4253" s="10"/>
      <c r="AE4253" s="8">
        <f>ROUND(0,2)</f>
        <v>0</v>
      </c>
      <c r="AF4253" s="9"/>
      <c r="AG4253" s="9"/>
      <c r="AH4253" s="9"/>
      <c r="AI4253" s="9"/>
      <c r="AJ4253" s="9"/>
      <c r="AK4253" s="10"/>
    </row>
    <row r="4254" spans="1:37" x14ac:dyDescent="0.25">
      <c r="A4254" s="11"/>
      <c r="B4254" s="12"/>
      <c r="C4254" s="12"/>
      <c r="D4254" s="12"/>
      <c r="E4254" s="12"/>
      <c r="F4254" s="12"/>
      <c r="G4254" s="12"/>
      <c r="H4254" s="12"/>
      <c r="I4254" s="12"/>
      <c r="J4254" s="13"/>
      <c r="K4254" s="13"/>
      <c r="L4254" s="13"/>
      <c r="M4254" s="13"/>
      <c r="N4254" s="13"/>
      <c r="O4254" s="13"/>
      <c r="P4254" s="13"/>
      <c r="Q4254" s="14"/>
      <c r="R4254" s="14"/>
      <c r="S4254" s="14"/>
      <c r="T4254" s="14"/>
      <c r="U4254" s="14"/>
      <c r="V4254" s="14"/>
      <c r="W4254" s="14"/>
      <c r="X4254" s="14"/>
      <c r="Y4254" s="15">
        <f>ROUND(9.9375,2)</f>
        <v>9.94</v>
      </c>
      <c r="Z4254" s="15"/>
      <c r="AA4254" s="15"/>
      <c r="AB4254" s="15"/>
      <c r="AC4254" s="15"/>
      <c r="AD4254" s="15"/>
      <c r="AE4254" s="15">
        <f>ROUND(0,2)</f>
        <v>0</v>
      </c>
      <c r="AF4254" s="15"/>
      <c r="AG4254" s="15"/>
      <c r="AH4254" s="15"/>
      <c r="AI4254" s="15"/>
      <c r="AJ4254" s="15"/>
      <c r="AK4254" s="16"/>
    </row>
    <row r="4255" spans="1:37" x14ac:dyDescent="0.25">
      <c r="A4255" s="20"/>
      <c r="B4255" s="21"/>
      <c r="C4255" s="21"/>
      <c r="D4255" s="21"/>
      <c r="E4255" s="21"/>
      <c r="F4255" s="21"/>
      <c r="G4255" s="21"/>
      <c r="H4255" s="21"/>
      <c r="I4255" s="21"/>
      <c r="J4255" s="23">
        <f>ROUND(16,2)</f>
        <v>16</v>
      </c>
      <c r="K4255" s="23"/>
      <c r="L4255" s="23"/>
      <c r="M4255" s="23"/>
      <c r="N4255" s="23"/>
      <c r="O4255" s="23"/>
      <c r="P4255" s="23"/>
      <c r="Q4255" s="21"/>
      <c r="R4255" s="21"/>
      <c r="S4255" s="21"/>
      <c r="T4255" s="21"/>
      <c r="U4255" s="21"/>
      <c r="V4255" s="21"/>
      <c r="W4255" s="21"/>
      <c r="X4255" s="21"/>
      <c r="Y4255" s="21"/>
      <c r="Z4255" s="21"/>
      <c r="AA4255" s="21"/>
      <c r="AB4255" s="21"/>
      <c r="AC4255" s="21"/>
      <c r="AD4255" s="21"/>
      <c r="AE4255" s="21"/>
      <c r="AF4255" s="21"/>
      <c r="AG4255" s="21"/>
      <c r="AH4255" s="21"/>
      <c r="AI4255" s="21"/>
      <c r="AJ4255" s="21"/>
      <c r="AK4255" s="22"/>
    </row>
    <row r="4256" spans="1:37" x14ac:dyDescent="0.25">
      <c r="A4256" s="11"/>
      <c r="B4256" s="12"/>
      <c r="C4256" s="12"/>
      <c r="D4256" s="12"/>
      <c r="E4256" s="12"/>
      <c r="F4256" s="12"/>
      <c r="G4256" s="12"/>
      <c r="H4256" s="12"/>
      <c r="I4256" s="12"/>
      <c r="J4256" s="12"/>
      <c r="K4256" s="12"/>
      <c r="L4256" s="12"/>
      <c r="M4256" s="12"/>
      <c r="N4256" s="12"/>
      <c r="O4256" s="12"/>
      <c r="P4256" s="12"/>
      <c r="Q4256" s="14" t="s">
        <v>40</v>
      </c>
      <c r="R4256" s="14"/>
      <c r="S4256" s="14"/>
      <c r="T4256" s="14"/>
      <c r="U4256" s="14"/>
      <c r="V4256" s="14"/>
      <c r="W4256" s="14"/>
      <c r="X4256" s="14"/>
      <c r="Y4256" s="12"/>
      <c r="Z4256" s="12"/>
      <c r="AA4256" s="12"/>
      <c r="AB4256" s="12"/>
      <c r="AC4256" s="12"/>
      <c r="AD4256" s="12"/>
      <c r="AE4256" s="12"/>
      <c r="AF4256" s="12"/>
      <c r="AG4256" s="12"/>
      <c r="AH4256" s="12"/>
      <c r="AI4256" s="12"/>
      <c r="AJ4256" s="12"/>
      <c r="AK4256" s="24"/>
    </row>
    <row r="4257" spans="1:37" x14ac:dyDescent="0.25">
      <c r="A4257" s="2"/>
      <c r="B4257" s="3"/>
      <c r="C4257" s="3"/>
      <c r="D4257" s="3"/>
      <c r="E4257" s="3"/>
      <c r="F4257" s="3"/>
      <c r="G4257" s="3"/>
      <c r="H4257" s="3"/>
      <c r="I4257" s="4"/>
      <c r="J4257" s="5"/>
      <c r="K4257" s="6"/>
      <c r="L4257" s="6"/>
      <c r="M4257" s="6"/>
      <c r="N4257" s="6"/>
      <c r="O4257" s="6"/>
      <c r="P4257" s="7"/>
      <c r="Q4257" s="2"/>
      <c r="R4257" s="3"/>
      <c r="S4257" s="3"/>
      <c r="T4257" s="3"/>
      <c r="U4257" s="3"/>
      <c r="V4257" s="3"/>
      <c r="W4257" s="3"/>
      <c r="X4257" s="4"/>
      <c r="Y4257" s="8">
        <f>ROUND(12,2)</f>
        <v>12</v>
      </c>
      <c r="Z4257" s="9"/>
      <c r="AA4257" s="9"/>
      <c r="AB4257" s="9"/>
      <c r="AC4257" s="9"/>
      <c r="AD4257" s="10"/>
      <c r="AE4257" s="8">
        <f>ROUND(0,2)</f>
        <v>0</v>
      </c>
      <c r="AF4257" s="9"/>
      <c r="AG4257" s="9"/>
      <c r="AH4257" s="9"/>
      <c r="AI4257" s="9"/>
      <c r="AJ4257" s="9"/>
      <c r="AK4257" s="10"/>
    </row>
    <row r="4258" spans="1:37" x14ac:dyDescent="0.25">
      <c r="A4258" s="11"/>
      <c r="B4258" s="12"/>
      <c r="C4258" s="12"/>
      <c r="D4258" s="12"/>
      <c r="E4258" s="12"/>
      <c r="F4258" s="12"/>
      <c r="G4258" s="12"/>
      <c r="H4258" s="12"/>
      <c r="I4258" s="12"/>
      <c r="J4258" s="13"/>
      <c r="K4258" s="13"/>
      <c r="L4258" s="13"/>
      <c r="M4258" s="13"/>
      <c r="N4258" s="13"/>
      <c r="O4258" s="13"/>
      <c r="P4258" s="13"/>
      <c r="Q4258" s="14"/>
      <c r="R4258" s="14"/>
      <c r="S4258" s="14"/>
      <c r="T4258" s="14"/>
      <c r="U4258" s="14"/>
      <c r="V4258" s="14"/>
      <c r="W4258" s="14"/>
      <c r="X4258" s="14"/>
      <c r="Y4258" s="15">
        <f>ROUND(12,2)</f>
        <v>12</v>
      </c>
      <c r="Z4258" s="15"/>
      <c r="AA4258" s="15"/>
      <c r="AB4258" s="15"/>
      <c r="AC4258" s="15"/>
      <c r="AD4258" s="15"/>
      <c r="AE4258" s="15">
        <f>ROUND(0,2)</f>
        <v>0</v>
      </c>
      <c r="AF4258" s="15"/>
      <c r="AG4258" s="15"/>
      <c r="AH4258" s="15"/>
      <c r="AI4258" s="15"/>
      <c r="AJ4258" s="15"/>
      <c r="AK4258" s="16"/>
    </row>
    <row r="4259" spans="1:37" x14ac:dyDescent="0.25">
      <c r="A4259" s="20" t="s">
        <v>56</v>
      </c>
      <c r="B4259" s="21"/>
      <c r="C4259" s="21"/>
      <c r="D4259" s="21"/>
      <c r="E4259" s="21"/>
      <c r="F4259" s="21"/>
      <c r="G4259" s="21"/>
      <c r="H4259" s="21"/>
      <c r="I4259" s="21"/>
      <c r="J4259" s="21"/>
      <c r="K4259" s="21"/>
      <c r="L4259" s="21"/>
      <c r="M4259" s="21"/>
      <c r="N4259" s="21"/>
      <c r="O4259" s="21"/>
      <c r="P4259" s="21"/>
      <c r="Q4259" s="21"/>
      <c r="R4259" s="21"/>
      <c r="S4259" s="21"/>
      <c r="T4259" s="21"/>
      <c r="U4259" s="21"/>
      <c r="V4259" s="21"/>
      <c r="W4259" s="21"/>
      <c r="X4259" s="21"/>
      <c r="Y4259" s="21"/>
      <c r="Z4259" s="21"/>
      <c r="AA4259" s="21"/>
      <c r="AB4259" s="21"/>
      <c r="AC4259" s="21"/>
      <c r="AD4259" s="21"/>
      <c r="AE4259" s="21"/>
      <c r="AF4259" s="21"/>
      <c r="AG4259" s="21"/>
      <c r="AH4259" s="21"/>
      <c r="AI4259" s="21"/>
      <c r="AJ4259" s="21"/>
      <c r="AK4259" s="22"/>
    </row>
    <row r="4260" spans="1:37" x14ac:dyDescent="0.25">
      <c r="A4260" s="20"/>
      <c r="B4260" s="21"/>
      <c r="C4260" s="21"/>
      <c r="D4260" s="21"/>
      <c r="E4260" s="21"/>
      <c r="F4260" s="21"/>
      <c r="G4260" s="21"/>
      <c r="H4260" s="21"/>
      <c r="I4260" s="21"/>
      <c r="J4260" s="23">
        <f>ROUND(8,2)</f>
        <v>8</v>
      </c>
      <c r="K4260" s="23"/>
      <c r="L4260" s="23"/>
      <c r="M4260" s="23"/>
      <c r="N4260" s="23"/>
      <c r="O4260" s="23"/>
      <c r="P4260" s="23"/>
      <c r="Q4260" s="21"/>
      <c r="R4260" s="21"/>
      <c r="S4260" s="21"/>
      <c r="T4260" s="21"/>
      <c r="U4260" s="21"/>
      <c r="V4260" s="21"/>
      <c r="W4260" s="21"/>
      <c r="X4260" s="21"/>
      <c r="Y4260" s="21"/>
      <c r="Z4260" s="21"/>
      <c r="AA4260" s="21"/>
      <c r="AB4260" s="21"/>
      <c r="AC4260" s="21"/>
      <c r="AD4260" s="21"/>
      <c r="AE4260" s="21"/>
      <c r="AF4260" s="21"/>
      <c r="AG4260" s="21"/>
      <c r="AH4260" s="21"/>
      <c r="AI4260" s="21"/>
      <c r="AJ4260" s="21"/>
      <c r="AK4260" s="22"/>
    </row>
    <row r="4261" spans="1:37" x14ac:dyDescent="0.25">
      <c r="A4261" s="11"/>
      <c r="B4261" s="12"/>
      <c r="C4261" s="12"/>
      <c r="D4261" s="12"/>
      <c r="E4261" s="12"/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12"/>
      <c r="Q4261" s="14" t="s">
        <v>54</v>
      </c>
      <c r="R4261" s="14"/>
      <c r="S4261" s="14"/>
      <c r="T4261" s="14"/>
      <c r="U4261" s="14"/>
      <c r="V4261" s="14"/>
      <c r="W4261" s="14"/>
      <c r="X4261" s="14"/>
      <c r="Y4261" s="12"/>
      <c r="Z4261" s="12"/>
      <c r="AA4261" s="12"/>
      <c r="AB4261" s="12"/>
      <c r="AC4261" s="12"/>
      <c r="AD4261" s="12"/>
      <c r="AE4261" s="12"/>
      <c r="AF4261" s="12"/>
      <c r="AG4261" s="12"/>
      <c r="AH4261" s="12"/>
      <c r="AI4261" s="12"/>
      <c r="AJ4261" s="12"/>
      <c r="AK4261" s="24"/>
    </row>
    <row r="4262" spans="1:37" x14ac:dyDescent="0.25">
      <c r="A4262" s="2"/>
      <c r="B4262" s="3"/>
      <c r="C4262" s="3"/>
      <c r="D4262" s="3"/>
      <c r="E4262" s="3"/>
      <c r="F4262" s="3"/>
      <c r="G4262" s="3"/>
      <c r="H4262" s="3"/>
      <c r="I4262" s="4"/>
      <c r="J4262" s="5"/>
      <c r="K4262" s="6"/>
      <c r="L4262" s="6"/>
      <c r="M4262" s="6"/>
      <c r="N4262" s="6"/>
      <c r="O4262" s="6"/>
      <c r="P4262" s="7"/>
      <c r="Q4262" s="2"/>
      <c r="R4262" s="3"/>
      <c r="S4262" s="3"/>
      <c r="T4262" s="3"/>
      <c r="U4262" s="3"/>
      <c r="V4262" s="3"/>
      <c r="W4262" s="3"/>
      <c r="X4262" s="4"/>
      <c r="Y4262" s="8">
        <f>ROUND(0,2)</f>
        <v>0</v>
      </c>
      <c r="Z4262" s="9"/>
      <c r="AA4262" s="9"/>
      <c r="AB4262" s="9"/>
      <c r="AC4262" s="9"/>
      <c r="AD4262" s="10"/>
      <c r="AE4262" s="8">
        <f>ROUND(0,2)</f>
        <v>0</v>
      </c>
      <c r="AF4262" s="9"/>
      <c r="AG4262" s="9"/>
      <c r="AH4262" s="9"/>
      <c r="AI4262" s="9"/>
      <c r="AJ4262" s="9"/>
      <c r="AK4262" s="10"/>
    </row>
    <row r="4263" spans="1:37" x14ac:dyDescent="0.25">
      <c r="A4263" s="11"/>
      <c r="B4263" s="12"/>
      <c r="C4263" s="12"/>
      <c r="D4263" s="12"/>
      <c r="E4263" s="12"/>
      <c r="F4263" s="12"/>
      <c r="G4263" s="12"/>
      <c r="H4263" s="12"/>
      <c r="I4263" s="12"/>
      <c r="J4263" s="13"/>
      <c r="K4263" s="13"/>
      <c r="L4263" s="13"/>
      <c r="M4263" s="13"/>
      <c r="N4263" s="13"/>
      <c r="O4263" s="13"/>
      <c r="P4263" s="13"/>
      <c r="Q4263" s="14"/>
      <c r="R4263" s="14"/>
      <c r="S4263" s="14"/>
      <c r="T4263" s="14"/>
      <c r="U4263" s="14"/>
      <c r="V4263" s="14"/>
      <c r="W4263" s="14"/>
      <c r="X4263" s="14"/>
      <c r="Y4263" s="15">
        <f>ROUND(0,2)</f>
        <v>0</v>
      </c>
      <c r="Z4263" s="15"/>
      <c r="AA4263" s="15"/>
      <c r="AB4263" s="15"/>
      <c r="AC4263" s="15"/>
      <c r="AD4263" s="15"/>
      <c r="AE4263" s="15">
        <f>ROUND(0,2)</f>
        <v>0</v>
      </c>
      <c r="AF4263" s="15"/>
      <c r="AG4263" s="15"/>
      <c r="AH4263" s="15"/>
      <c r="AI4263" s="15"/>
      <c r="AJ4263" s="15"/>
      <c r="AK4263" s="16"/>
    </row>
    <row r="4264" spans="1:37" x14ac:dyDescent="0.25">
      <c r="A4264" s="11"/>
      <c r="B4264" s="12"/>
      <c r="C4264" s="12"/>
      <c r="D4264" s="12"/>
      <c r="E4264" s="12"/>
      <c r="F4264" s="12"/>
      <c r="G4264" s="12"/>
      <c r="H4264" s="12"/>
      <c r="I4264" s="12"/>
      <c r="J4264" s="12"/>
      <c r="K4264" s="12"/>
      <c r="L4264" s="12"/>
      <c r="M4264" s="12"/>
      <c r="N4264" s="12"/>
      <c r="O4264" s="12"/>
      <c r="P4264" s="12"/>
      <c r="Q4264" s="14" t="s">
        <v>83</v>
      </c>
      <c r="R4264" s="14"/>
      <c r="S4264" s="14"/>
      <c r="T4264" s="14"/>
      <c r="U4264" s="14"/>
      <c r="V4264" s="14"/>
      <c r="W4264" s="14"/>
      <c r="X4264" s="14"/>
      <c r="Y4264" s="12"/>
      <c r="Z4264" s="12"/>
      <c r="AA4264" s="12"/>
      <c r="AB4264" s="12"/>
      <c r="AC4264" s="12"/>
      <c r="AD4264" s="12"/>
      <c r="AE4264" s="12"/>
      <c r="AF4264" s="12"/>
      <c r="AG4264" s="12"/>
      <c r="AH4264" s="12"/>
      <c r="AI4264" s="12"/>
      <c r="AJ4264" s="12"/>
      <c r="AK4264" s="24"/>
    </row>
    <row r="4265" spans="1:37" x14ac:dyDescent="0.25">
      <c r="A4265" s="2"/>
      <c r="B4265" s="3"/>
      <c r="C4265" s="3"/>
      <c r="D4265" s="3"/>
      <c r="E4265" s="3"/>
      <c r="F4265" s="3"/>
      <c r="G4265" s="3"/>
      <c r="H4265" s="3"/>
      <c r="I4265" s="4"/>
      <c r="J4265" s="5"/>
      <c r="K4265" s="6"/>
      <c r="L4265" s="6"/>
      <c r="M4265" s="6"/>
      <c r="N4265" s="6"/>
      <c r="O4265" s="6"/>
      <c r="P4265" s="7"/>
      <c r="Q4265" s="2"/>
      <c r="R4265" s="3"/>
      <c r="S4265" s="3"/>
      <c r="T4265" s="3"/>
      <c r="U4265" s="3"/>
      <c r="V4265" s="3"/>
      <c r="W4265" s="3"/>
      <c r="X4265" s="4"/>
      <c r="Y4265" s="8">
        <f>ROUND(0,2)</f>
        <v>0</v>
      </c>
      <c r="Z4265" s="9"/>
      <c r="AA4265" s="9"/>
      <c r="AB4265" s="9"/>
      <c r="AC4265" s="9"/>
      <c r="AD4265" s="10"/>
      <c r="AE4265" s="8">
        <f>ROUND(0,2)</f>
        <v>0</v>
      </c>
      <c r="AF4265" s="9"/>
      <c r="AG4265" s="9"/>
      <c r="AH4265" s="9"/>
      <c r="AI4265" s="9"/>
      <c r="AJ4265" s="9"/>
      <c r="AK4265" s="10"/>
    </row>
    <row r="4266" spans="1:37" x14ac:dyDescent="0.25">
      <c r="A4266" s="11"/>
      <c r="B4266" s="12"/>
      <c r="C4266" s="12"/>
      <c r="D4266" s="12"/>
      <c r="E4266" s="12"/>
      <c r="F4266" s="12"/>
      <c r="G4266" s="12"/>
      <c r="H4266" s="12"/>
      <c r="I4266" s="12"/>
      <c r="J4266" s="13"/>
      <c r="K4266" s="13"/>
      <c r="L4266" s="13"/>
      <c r="M4266" s="13"/>
      <c r="N4266" s="13"/>
      <c r="O4266" s="13"/>
      <c r="P4266" s="13"/>
      <c r="Q4266" s="14"/>
      <c r="R4266" s="14"/>
      <c r="S4266" s="14"/>
      <c r="T4266" s="14"/>
      <c r="U4266" s="14"/>
      <c r="V4266" s="14"/>
      <c r="W4266" s="14"/>
      <c r="X4266" s="14"/>
      <c r="Y4266" s="15">
        <f>ROUND(0,2)</f>
        <v>0</v>
      </c>
      <c r="Z4266" s="15"/>
      <c r="AA4266" s="15"/>
      <c r="AB4266" s="15"/>
      <c r="AC4266" s="15"/>
      <c r="AD4266" s="15"/>
      <c r="AE4266" s="15">
        <f>ROUND(0,2)</f>
        <v>0</v>
      </c>
      <c r="AF4266" s="15"/>
      <c r="AG4266" s="15"/>
      <c r="AH4266" s="15"/>
      <c r="AI4266" s="15"/>
      <c r="AJ4266" s="15"/>
      <c r="AK4266" s="16"/>
    </row>
    <row r="4267" spans="1:37" x14ac:dyDescent="0.25">
      <c r="A4267" s="17"/>
      <c r="B4267" s="18"/>
      <c r="C4267" s="18"/>
      <c r="D4267" s="18"/>
      <c r="E4267" s="18"/>
      <c r="F4267" s="18"/>
      <c r="G4267" s="18"/>
      <c r="H4267" s="18"/>
      <c r="I4267" s="18"/>
      <c r="J4267" s="18"/>
      <c r="K4267" s="18"/>
      <c r="L4267" s="18"/>
      <c r="M4267" s="18"/>
      <c r="N4267" s="18"/>
      <c r="O4267" s="18"/>
      <c r="P4267" s="18"/>
      <c r="Q4267" s="18"/>
      <c r="R4267" s="18"/>
      <c r="S4267" s="18"/>
      <c r="T4267" s="18"/>
      <c r="U4267" s="18"/>
      <c r="V4267" s="18"/>
      <c r="W4267" s="18"/>
      <c r="X4267" s="18"/>
      <c r="Y4267" s="18"/>
      <c r="Z4267" s="18"/>
      <c r="AA4267" s="18"/>
      <c r="AB4267" s="18"/>
      <c r="AC4267" s="18"/>
      <c r="AD4267" s="18"/>
      <c r="AE4267" s="18"/>
      <c r="AF4267" s="18"/>
      <c r="AG4267" s="18"/>
      <c r="AH4267" s="18"/>
      <c r="AI4267" s="18"/>
      <c r="AJ4267" s="18"/>
      <c r="AK4267" s="19"/>
    </row>
  </sheetData>
  <mergeCells count="26082">
    <mergeCell ref="B1:P1"/>
    <mergeCell ref="Q1:AI1"/>
    <mergeCell ref="AJ1:AK1"/>
    <mergeCell ref="A2:B2"/>
    <mergeCell ref="C2:K2"/>
    <mergeCell ref="L2:Q2"/>
    <mergeCell ref="R2:T2"/>
    <mergeCell ref="U2:AK2"/>
    <mergeCell ref="A3:B3"/>
    <mergeCell ref="C3:K3"/>
    <mergeCell ref="L3:Q3"/>
    <mergeCell ref="R3:T3"/>
    <mergeCell ref="U3:AK3"/>
    <mergeCell ref="A4:B4"/>
    <mergeCell ref="C4:K4"/>
    <mergeCell ref="L4:Q4"/>
    <mergeCell ref="R4:T4"/>
    <mergeCell ref="U4:AK4"/>
    <mergeCell ref="A5:AK5"/>
    <mergeCell ref="A6:U6"/>
    <mergeCell ref="V6:AJ6"/>
    <mergeCell ref="AK6:AK490"/>
    <mergeCell ref="A7:D7"/>
    <mergeCell ref="E7:U7"/>
    <mergeCell ref="V7:Y7"/>
    <mergeCell ref="Z7:AJ7"/>
    <mergeCell ref="A8:C8"/>
    <mergeCell ref="D8:H8"/>
    <mergeCell ref="I8:L8"/>
    <mergeCell ref="M8:O8"/>
    <mergeCell ref="P8:S8"/>
    <mergeCell ref="T8:V8"/>
    <mergeCell ref="W8:Z8"/>
    <mergeCell ref="AA8:AC8"/>
    <mergeCell ref="AD8:AE8"/>
    <mergeCell ref="AF8:AH8"/>
    <mergeCell ref="AI8:AJ8"/>
    <mergeCell ref="A9:C9"/>
    <mergeCell ref="D9:H9"/>
    <mergeCell ref="I9:L9"/>
    <mergeCell ref="M9:O9"/>
    <mergeCell ref="P9:S9"/>
    <mergeCell ref="T9:V9"/>
    <mergeCell ref="W9:Z9"/>
    <mergeCell ref="AA9:AC9"/>
    <mergeCell ref="AD9:AE9"/>
    <mergeCell ref="AF9:AH9"/>
    <mergeCell ref="AI9:AJ9"/>
    <mergeCell ref="A10:C10"/>
    <mergeCell ref="D10:H10"/>
    <mergeCell ref="I10:L10"/>
    <mergeCell ref="M10:O10"/>
    <mergeCell ref="P10:S10"/>
    <mergeCell ref="T10:V10"/>
    <mergeCell ref="W10:Z10"/>
    <mergeCell ref="AA10:AC10"/>
    <mergeCell ref="AD10:AE10"/>
    <mergeCell ref="AF10:AH10"/>
    <mergeCell ref="AI10:AJ10"/>
    <mergeCell ref="A11:C11"/>
    <mergeCell ref="D11:H11"/>
    <mergeCell ref="I11:L11"/>
    <mergeCell ref="M11:O11"/>
    <mergeCell ref="P11:S11"/>
    <mergeCell ref="T11:V11"/>
    <mergeCell ref="W11:Z11"/>
    <mergeCell ref="AA11:AC11"/>
    <mergeCell ref="AD11:AE11"/>
    <mergeCell ref="AF11:AH11"/>
    <mergeCell ref="AI11:AJ11"/>
    <mergeCell ref="A12:C12"/>
    <mergeCell ref="D12:H12"/>
    <mergeCell ref="I12:L12"/>
    <mergeCell ref="M12:O12"/>
    <mergeCell ref="P12:S12"/>
    <mergeCell ref="T12:V12"/>
    <mergeCell ref="W12:Z12"/>
    <mergeCell ref="AA12:AC12"/>
    <mergeCell ref="AD12:AE12"/>
    <mergeCell ref="AF12:AH12"/>
    <mergeCell ref="AI12:AJ12"/>
    <mergeCell ref="A13:C13"/>
    <mergeCell ref="D13:H13"/>
    <mergeCell ref="I13:L13"/>
    <mergeCell ref="M13:O13"/>
    <mergeCell ref="P13:S13"/>
    <mergeCell ref="T13:V13"/>
    <mergeCell ref="W13:Z13"/>
    <mergeCell ref="AA13:AC13"/>
    <mergeCell ref="AD13:AE13"/>
    <mergeCell ref="AF13:AH13"/>
    <mergeCell ref="AI13:AJ13"/>
    <mergeCell ref="A14:U14"/>
    <mergeCell ref="V14:AJ14"/>
    <mergeCell ref="A15:D15"/>
    <mergeCell ref="E15:U15"/>
    <mergeCell ref="V15:Y15"/>
    <mergeCell ref="Z15:AJ15"/>
    <mergeCell ref="A16:C16"/>
    <mergeCell ref="D16:H16"/>
    <mergeCell ref="I16:L16"/>
    <mergeCell ref="M16:O16"/>
    <mergeCell ref="P16:S16"/>
    <mergeCell ref="T16:V16"/>
    <mergeCell ref="W16:Z16"/>
    <mergeCell ref="AA16:AC16"/>
    <mergeCell ref="AD16:AE16"/>
    <mergeCell ref="AF16:AH16"/>
    <mergeCell ref="AI16:AJ16"/>
    <mergeCell ref="A17:C17"/>
    <mergeCell ref="D17:H17"/>
    <mergeCell ref="I17:L17"/>
    <mergeCell ref="M17:O17"/>
    <mergeCell ref="P17:S17"/>
    <mergeCell ref="T17:V17"/>
    <mergeCell ref="W17:Z17"/>
    <mergeCell ref="AA17:AC17"/>
    <mergeCell ref="AD17:AE17"/>
    <mergeCell ref="AF17:AH17"/>
    <mergeCell ref="AI17:AJ17"/>
    <mergeCell ref="A18:C18"/>
    <mergeCell ref="D18:H18"/>
    <mergeCell ref="I18:L18"/>
    <mergeCell ref="M18:O18"/>
    <mergeCell ref="P18:S18"/>
    <mergeCell ref="T18:V18"/>
    <mergeCell ref="W18:Z18"/>
    <mergeCell ref="AA18:AC18"/>
    <mergeCell ref="AD18:AE18"/>
    <mergeCell ref="AF18:AH18"/>
    <mergeCell ref="AI18:AJ18"/>
    <mergeCell ref="A19:C19"/>
    <mergeCell ref="D19:H19"/>
    <mergeCell ref="I19:L19"/>
    <mergeCell ref="M19:O19"/>
    <mergeCell ref="P19:S19"/>
    <mergeCell ref="T19:V19"/>
    <mergeCell ref="W19:Z19"/>
    <mergeCell ref="AA19:AC19"/>
    <mergeCell ref="AD19:AE19"/>
    <mergeCell ref="AF19:AH19"/>
    <mergeCell ref="AI19:AJ19"/>
    <mergeCell ref="A20:C20"/>
    <mergeCell ref="D20:H20"/>
    <mergeCell ref="I20:L20"/>
    <mergeCell ref="M20:O20"/>
    <mergeCell ref="P20:S20"/>
    <mergeCell ref="T20:V20"/>
    <mergeCell ref="W20:Z20"/>
    <mergeCell ref="AA20:AC20"/>
    <mergeCell ref="AD20:AE20"/>
    <mergeCell ref="AF20:AH20"/>
    <mergeCell ref="AI20:AJ20"/>
    <mergeCell ref="A21:C21"/>
    <mergeCell ref="D21:H21"/>
    <mergeCell ref="I21:L21"/>
    <mergeCell ref="M21:O21"/>
    <mergeCell ref="P21:S21"/>
    <mergeCell ref="T21:V21"/>
    <mergeCell ref="W21:Z21"/>
    <mergeCell ref="AA21:AC21"/>
    <mergeCell ref="AD21:AE21"/>
    <mergeCell ref="AF21:AH21"/>
    <mergeCell ref="AI21:AJ21"/>
    <mergeCell ref="A22:U22"/>
    <mergeCell ref="V22:AJ22"/>
    <mergeCell ref="A23:D23"/>
    <mergeCell ref="E23:U23"/>
    <mergeCell ref="V23:Y23"/>
    <mergeCell ref="Z23:AJ23"/>
    <mergeCell ref="A24:C24"/>
    <mergeCell ref="D24:H24"/>
    <mergeCell ref="I24:L24"/>
    <mergeCell ref="M24:O24"/>
    <mergeCell ref="P24:S24"/>
    <mergeCell ref="T24:V24"/>
    <mergeCell ref="W24:Z24"/>
    <mergeCell ref="AA24:AC24"/>
    <mergeCell ref="AD24:AE24"/>
    <mergeCell ref="AF24:AH24"/>
    <mergeCell ref="AI24:AJ24"/>
    <mergeCell ref="A25:C25"/>
    <mergeCell ref="D25:H25"/>
    <mergeCell ref="I25:L25"/>
    <mergeCell ref="M25:O25"/>
    <mergeCell ref="P25:S25"/>
    <mergeCell ref="T25:V25"/>
    <mergeCell ref="W25:Z25"/>
    <mergeCell ref="AA25:AC25"/>
    <mergeCell ref="AD25:AE25"/>
    <mergeCell ref="AF25:AH25"/>
    <mergeCell ref="AI25:AJ25"/>
    <mergeCell ref="A26:C26"/>
    <mergeCell ref="D26:H26"/>
    <mergeCell ref="I26:L26"/>
    <mergeCell ref="M26:O26"/>
    <mergeCell ref="P26:S26"/>
    <mergeCell ref="T26:V26"/>
    <mergeCell ref="W26:Z26"/>
    <mergeCell ref="AA26:AC26"/>
    <mergeCell ref="AD26:AE26"/>
    <mergeCell ref="AF26:AH26"/>
    <mergeCell ref="AI26:AJ26"/>
    <mergeCell ref="A27:C27"/>
    <mergeCell ref="D27:H27"/>
    <mergeCell ref="I27:L27"/>
    <mergeCell ref="M27:O27"/>
    <mergeCell ref="P27:S27"/>
    <mergeCell ref="T27:V27"/>
    <mergeCell ref="W27:Z27"/>
    <mergeCell ref="AA27:AC27"/>
    <mergeCell ref="AD27:AE27"/>
    <mergeCell ref="AF27:AH27"/>
    <mergeCell ref="AI27:AJ27"/>
    <mergeCell ref="A28:C28"/>
    <mergeCell ref="D28:H28"/>
    <mergeCell ref="I28:L28"/>
    <mergeCell ref="M28:O28"/>
    <mergeCell ref="P28:S28"/>
    <mergeCell ref="T28:V28"/>
    <mergeCell ref="W28:Z28"/>
    <mergeCell ref="AA28:AC28"/>
    <mergeCell ref="AD28:AE28"/>
    <mergeCell ref="AF28:AH28"/>
    <mergeCell ref="AI28:AJ28"/>
    <mergeCell ref="A29:C29"/>
    <mergeCell ref="D29:H29"/>
    <mergeCell ref="I29:L29"/>
    <mergeCell ref="M29:O29"/>
    <mergeCell ref="P29:S29"/>
    <mergeCell ref="T29:V29"/>
    <mergeCell ref="W29:Z29"/>
    <mergeCell ref="AA29:AC29"/>
    <mergeCell ref="AD29:AE29"/>
    <mergeCell ref="AF29:AH29"/>
    <mergeCell ref="AI29:AJ29"/>
    <mergeCell ref="A30:C30"/>
    <mergeCell ref="D30:H30"/>
    <mergeCell ref="I30:L30"/>
    <mergeCell ref="M30:O30"/>
    <mergeCell ref="P30:S30"/>
    <mergeCell ref="T30:V30"/>
    <mergeCell ref="W30:Z30"/>
    <mergeCell ref="AA30:AC30"/>
    <mergeCell ref="AD30:AE30"/>
    <mergeCell ref="AF30:AH30"/>
    <mergeCell ref="AI30:AJ30"/>
    <mergeCell ref="A31:U31"/>
    <mergeCell ref="V31:AJ31"/>
    <mergeCell ref="A32:D32"/>
    <mergeCell ref="E32:U32"/>
    <mergeCell ref="V32:Y32"/>
    <mergeCell ref="Z32:AJ32"/>
    <mergeCell ref="A33:C33"/>
    <mergeCell ref="D33:H33"/>
    <mergeCell ref="I33:L33"/>
    <mergeCell ref="M33:O33"/>
    <mergeCell ref="P33:S33"/>
    <mergeCell ref="T33:V33"/>
    <mergeCell ref="W33:Z33"/>
    <mergeCell ref="AA33:AC33"/>
    <mergeCell ref="AD33:AE33"/>
    <mergeCell ref="AF33:AH33"/>
    <mergeCell ref="AI33:AJ33"/>
    <mergeCell ref="A34:C34"/>
    <mergeCell ref="D34:H34"/>
    <mergeCell ref="I34:L34"/>
    <mergeCell ref="M34:O34"/>
    <mergeCell ref="P34:S34"/>
    <mergeCell ref="T34:V34"/>
    <mergeCell ref="W34:Z34"/>
    <mergeCell ref="AA34:AC34"/>
    <mergeCell ref="AD34:AE34"/>
    <mergeCell ref="AF34:AH34"/>
    <mergeCell ref="AI34:AJ34"/>
    <mergeCell ref="A35:C35"/>
    <mergeCell ref="D35:H35"/>
    <mergeCell ref="I35:L35"/>
    <mergeCell ref="M35:O35"/>
    <mergeCell ref="P35:S35"/>
    <mergeCell ref="T35:V35"/>
    <mergeCell ref="W35:Z35"/>
    <mergeCell ref="AA35:AC35"/>
    <mergeCell ref="AD35:AE35"/>
    <mergeCell ref="AF35:AH35"/>
    <mergeCell ref="AI35:AJ35"/>
    <mergeCell ref="A36:C36"/>
    <mergeCell ref="D36:H36"/>
    <mergeCell ref="I36:L36"/>
    <mergeCell ref="M36:O36"/>
    <mergeCell ref="P36:S36"/>
    <mergeCell ref="T36:V36"/>
    <mergeCell ref="W36:Z36"/>
    <mergeCell ref="AA36:AC36"/>
    <mergeCell ref="AD36:AE36"/>
    <mergeCell ref="AF36:AH36"/>
    <mergeCell ref="AI36:AJ36"/>
    <mergeCell ref="A37:C37"/>
    <mergeCell ref="D37:H37"/>
    <mergeCell ref="I37:L37"/>
    <mergeCell ref="M37:O37"/>
    <mergeCell ref="P37:S37"/>
    <mergeCell ref="T37:V37"/>
    <mergeCell ref="W37:Z37"/>
    <mergeCell ref="AA37:AC37"/>
    <mergeCell ref="AD37:AE37"/>
    <mergeCell ref="AF37:AH37"/>
    <mergeCell ref="AI37:AJ37"/>
    <mergeCell ref="A38:C38"/>
    <mergeCell ref="D38:H38"/>
    <mergeCell ref="I38:L38"/>
    <mergeCell ref="M38:O38"/>
    <mergeCell ref="P38:S38"/>
    <mergeCell ref="T38:V38"/>
    <mergeCell ref="W38:Z38"/>
    <mergeCell ref="AA38:AC38"/>
    <mergeCell ref="AD38:AE38"/>
    <mergeCell ref="AF38:AH38"/>
    <mergeCell ref="AI38:AJ38"/>
    <mergeCell ref="A39:U39"/>
    <mergeCell ref="V39:AJ39"/>
    <mergeCell ref="A40:D40"/>
    <mergeCell ref="E40:U40"/>
    <mergeCell ref="V40:Y40"/>
    <mergeCell ref="Z40:AJ40"/>
    <mergeCell ref="A41:C41"/>
    <mergeCell ref="D41:H41"/>
    <mergeCell ref="I41:L41"/>
    <mergeCell ref="M41:O41"/>
    <mergeCell ref="P41:S41"/>
    <mergeCell ref="T41:V41"/>
    <mergeCell ref="W41:Z41"/>
    <mergeCell ref="AA41:AC41"/>
    <mergeCell ref="AD41:AE41"/>
    <mergeCell ref="AF41:AH41"/>
    <mergeCell ref="AI41:AJ41"/>
    <mergeCell ref="A42:C42"/>
    <mergeCell ref="D42:H42"/>
    <mergeCell ref="I42:L42"/>
    <mergeCell ref="M42:O42"/>
    <mergeCell ref="P42:S42"/>
    <mergeCell ref="T42:V42"/>
    <mergeCell ref="W42:Z42"/>
    <mergeCell ref="AA42:AC42"/>
    <mergeCell ref="AD42:AE42"/>
    <mergeCell ref="AF42:AH42"/>
    <mergeCell ref="AI42:AJ42"/>
    <mergeCell ref="A43:C43"/>
    <mergeCell ref="D43:H43"/>
    <mergeCell ref="I43:L43"/>
    <mergeCell ref="M43:O43"/>
    <mergeCell ref="P43:S43"/>
    <mergeCell ref="T43:V43"/>
    <mergeCell ref="W43:Z43"/>
    <mergeCell ref="AA43:AC43"/>
    <mergeCell ref="AD43:AE43"/>
    <mergeCell ref="AF43:AH43"/>
    <mergeCell ref="AI43:AJ43"/>
    <mergeCell ref="A44:C44"/>
    <mergeCell ref="D44:H44"/>
    <mergeCell ref="I44:L44"/>
    <mergeCell ref="M44:O44"/>
    <mergeCell ref="P44:S44"/>
    <mergeCell ref="T44:V44"/>
    <mergeCell ref="W44:Z44"/>
    <mergeCell ref="AA44:AC44"/>
    <mergeCell ref="AD44:AE44"/>
    <mergeCell ref="AF44:AH44"/>
    <mergeCell ref="AI44:AJ44"/>
    <mergeCell ref="A45:C45"/>
    <mergeCell ref="D45:H45"/>
    <mergeCell ref="I45:L45"/>
    <mergeCell ref="M45:O45"/>
    <mergeCell ref="P45:S45"/>
    <mergeCell ref="T45:V45"/>
    <mergeCell ref="W45:Z45"/>
    <mergeCell ref="AA45:AC45"/>
    <mergeCell ref="AD45:AE45"/>
    <mergeCell ref="AF45:AH45"/>
    <mergeCell ref="AI45:AJ45"/>
    <mergeCell ref="A46:C46"/>
    <mergeCell ref="D46:H46"/>
    <mergeCell ref="I46:L46"/>
    <mergeCell ref="M46:O46"/>
    <mergeCell ref="P46:S46"/>
    <mergeCell ref="T46:V46"/>
    <mergeCell ref="W46:Z46"/>
    <mergeCell ref="AA46:AC46"/>
    <mergeCell ref="AD46:AE46"/>
    <mergeCell ref="AF46:AH46"/>
    <mergeCell ref="AI46:AJ46"/>
    <mergeCell ref="A47:U47"/>
    <mergeCell ref="V47:AJ47"/>
    <mergeCell ref="A48:D48"/>
    <mergeCell ref="E48:U48"/>
    <mergeCell ref="V48:Y48"/>
    <mergeCell ref="Z48:AJ48"/>
    <mergeCell ref="A49:C49"/>
    <mergeCell ref="D49:H49"/>
    <mergeCell ref="I49:L49"/>
    <mergeCell ref="M49:O49"/>
    <mergeCell ref="P49:S49"/>
    <mergeCell ref="T49:V49"/>
    <mergeCell ref="W49:Z49"/>
    <mergeCell ref="AA49:AC49"/>
    <mergeCell ref="AD49:AE49"/>
    <mergeCell ref="AF49:AH49"/>
    <mergeCell ref="AI49:AJ49"/>
    <mergeCell ref="A50:C50"/>
    <mergeCell ref="D50:H50"/>
    <mergeCell ref="I50:L50"/>
    <mergeCell ref="M50:O50"/>
    <mergeCell ref="P50:S50"/>
    <mergeCell ref="T50:V50"/>
    <mergeCell ref="W50:Z50"/>
    <mergeCell ref="AA50:AC50"/>
    <mergeCell ref="AD50:AE50"/>
    <mergeCell ref="AF50:AH50"/>
    <mergeCell ref="AI50:AJ50"/>
    <mergeCell ref="A51:C51"/>
    <mergeCell ref="D51:H51"/>
    <mergeCell ref="I51:L51"/>
    <mergeCell ref="M51:O51"/>
    <mergeCell ref="P51:S51"/>
    <mergeCell ref="T51:V51"/>
    <mergeCell ref="W51:Z51"/>
    <mergeCell ref="AA51:AC51"/>
    <mergeCell ref="AD51:AE51"/>
    <mergeCell ref="AF51:AH51"/>
    <mergeCell ref="AI51:AJ51"/>
    <mergeCell ref="A52:C52"/>
    <mergeCell ref="D52:H52"/>
    <mergeCell ref="I52:L52"/>
    <mergeCell ref="M52:O52"/>
    <mergeCell ref="P52:S52"/>
    <mergeCell ref="T52:V52"/>
    <mergeCell ref="W52:Z52"/>
    <mergeCell ref="AA52:AC52"/>
    <mergeCell ref="AD52:AE52"/>
    <mergeCell ref="AF52:AH52"/>
    <mergeCell ref="AI52:AJ52"/>
    <mergeCell ref="A53:C53"/>
    <mergeCell ref="D53:H53"/>
    <mergeCell ref="I53:L53"/>
    <mergeCell ref="M53:O53"/>
    <mergeCell ref="P53:S53"/>
    <mergeCell ref="T53:V53"/>
    <mergeCell ref="W53:Z53"/>
    <mergeCell ref="AA53:AC53"/>
    <mergeCell ref="AD53:AE53"/>
    <mergeCell ref="AF53:AH53"/>
    <mergeCell ref="AI53:AJ53"/>
    <mergeCell ref="A54:C54"/>
    <mergeCell ref="D54:H54"/>
    <mergeCell ref="I54:L54"/>
    <mergeCell ref="M54:O54"/>
    <mergeCell ref="P54:S54"/>
    <mergeCell ref="T54:V54"/>
    <mergeCell ref="W54:Z54"/>
    <mergeCell ref="AA54:AC54"/>
    <mergeCell ref="AD54:AE54"/>
    <mergeCell ref="AF54:AH54"/>
    <mergeCell ref="AI54:AJ54"/>
    <mergeCell ref="A55:U55"/>
    <mergeCell ref="V55:AJ55"/>
    <mergeCell ref="A56:D56"/>
    <mergeCell ref="E56:U56"/>
    <mergeCell ref="V56:Y56"/>
    <mergeCell ref="Z56:AJ56"/>
    <mergeCell ref="A57:C57"/>
    <mergeCell ref="D57:H57"/>
    <mergeCell ref="I57:L57"/>
    <mergeCell ref="M57:O57"/>
    <mergeCell ref="P57:S57"/>
    <mergeCell ref="T57:V57"/>
    <mergeCell ref="W57:Z57"/>
    <mergeCell ref="AA57:AC57"/>
    <mergeCell ref="AD57:AE57"/>
    <mergeCell ref="AF57:AH57"/>
    <mergeCell ref="AI57:AJ57"/>
    <mergeCell ref="A58:C58"/>
    <mergeCell ref="D58:H58"/>
    <mergeCell ref="I58:L58"/>
    <mergeCell ref="M58:O58"/>
    <mergeCell ref="P58:S58"/>
    <mergeCell ref="T58:V58"/>
    <mergeCell ref="W58:Z58"/>
    <mergeCell ref="AA58:AC58"/>
    <mergeCell ref="AD58:AE58"/>
    <mergeCell ref="AF58:AH58"/>
    <mergeCell ref="AI58:AJ58"/>
    <mergeCell ref="A59:C59"/>
    <mergeCell ref="D59:H59"/>
    <mergeCell ref="I59:L59"/>
    <mergeCell ref="M59:O59"/>
    <mergeCell ref="P59:S59"/>
    <mergeCell ref="T59:V59"/>
    <mergeCell ref="W59:Z59"/>
    <mergeCell ref="AA59:AC59"/>
    <mergeCell ref="AD59:AE59"/>
    <mergeCell ref="AF59:AH59"/>
    <mergeCell ref="AI59:AJ59"/>
    <mergeCell ref="A60:C60"/>
    <mergeCell ref="D60:H60"/>
    <mergeCell ref="I60:L60"/>
    <mergeCell ref="M60:O60"/>
    <mergeCell ref="P60:S60"/>
    <mergeCell ref="T60:V60"/>
    <mergeCell ref="W60:Z60"/>
    <mergeCell ref="AA60:AC60"/>
    <mergeCell ref="AD60:AE60"/>
    <mergeCell ref="AF60:AH60"/>
    <mergeCell ref="AI60:AJ60"/>
    <mergeCell ref="A61:C61"/>
    <mergeCell ref="D61:H61"/>
    <mergeCell ref="I61:L61"/>
    <mergeCell ref="M61:O61"/>
    <mergeCell ref="P61:S61"/>
    <mergeCell ref="T61:V61"/>
    <mergeCell ref="W61:Z61"/>
    <mergeCell ref="AA61:AC61"/>
    <mergeCell ref="AD61:AE61"/>
    <mergeCell ref="AF61:AH61"/>
    <mergeCell ref="AI61:AJ61"/>
    <mergeCell ref="A62:C62"/>
    <mergeCell ref="D62:H62"/>
    <mergeCell ref="I62:L62"/>
    <mergeCell ref="M62:O62"/>
    <mergeCell ref="P62:S62"/>
    <mergeCell ref="T62:V62"/>
    <mergeCell ref="W62:Z62"/>
    <mergeCell ref="AA62:AC62"/>
    <mergeCell ref="AD62:AE62"/>
    <mergeCell ref="AF62:AH62"/>
    <mergeCell ref="AI62:AJ62"/>
    <mergeCell ref="A63:C63"/>
    <mergeCell ref="D63:H63"/>
    <mergeCell ref="I63:L63"/>
    <mergeCell ref="M63:O63"/>
    <mergeCell ref="P63:S63"/>
    <mergeCell ref="T63:V63"/>
    <mergeCell ref="W63:Z63"/>
    <mergeCell ref="AA63:AC63"/>
    <mergeCell ref="AD63:AE63"/>
    <mergeCell ref="AF63:AH63"/>
    <mergeCell ref="AI63:AJ63"/>
    <mergeCell ref="A64:U64"/>
    <mergeCell ref="V64:AJ64"/>
    <mergeCell ref="A65:D65"/>
    <mergeCell ref="E65:U65"/>
    <mergeCell ref="V65:Y65"/>
    <mergeCell ref="Z65:AJ65"/>
    <mergeCell ref="A66:C66"/>
    <mergeCell ref="D66:H66"/>
    <mergeCell ref="I66:L66"/>
    <mergeCell ref="M66:O66"/>
    <mergeCell ref="P66:S66"/>
    <mergeCell ref="T66:V66"/>
    <mergeCell ref="W66:Z66"/>
    <mergeCell ref="AA66:AC66"/>
    <mergeCell ref="AD66:AE66"/>
    <mergeCell ref="AF66:AH66"/>
    <mergeCell ref="AI66:AJ66"/>
    <mergeCell ref="A67:C67"/>
    <mergeCell ref="D67:H67"/>
    <mergeCell ref="I67:L67"/>
    <mergeCell ref="M67:O67"/>
    <mergeCell ref="P67:S67"/>
    <mergeCell ref="T67:V67"/>
    <mergeCell ref="W67:Z67"/>
    <mergeCell ref="AA67:AC67"/>
    <mergeCell ref="AD67:AE67"/>
    <mergeCell ref="AF67:AH67"/>
    <mergeCell ref="AI67:AJ67"/>
    <mergeCell ref="A68:C68"/>
    <mergeCell ref="D68:H68"/>
    <mergeCell ref="I68:L68"/>
    <mergeCell ref="M68:O68"/>
    <mergeCell ref="P68:S68"/>
    <mergeCell ref="T68:V68"/>
    <mergeCell ref="W68:Z68"/>
    <mergeCell ref="AA68:AC68"/>
    <mergeCell ref="AD68:AE68"/>
    <mergeCell ref="AF68:AH68"/>
    <mergeCell ref="AI68:AJ68"/>
    <mergeCell ref="A69:C69"/>
    <mergeCell ref="D69:H69"/>
    <mergeCell ref="I69:L69"/>
    <mergeCell ref="M69:O69"/>
    <mergeCell ref="P69:S69"/>
    <mergeCell ref="T69:V69"/>
    <mergeCell ref="W69:Z69"/>
    <mergeCell ref="AA69:AC69"/>
    <mergeCell ref="AD69:AE69"/>
    <mergeCell ref="AF69:AH69"/>
    <mergeCell ref="AI69:AJ69"/>
    <mergeCell ref="A70:C70"/>
    <mergeCell ref="D70:H70"/>
    <mergeCell ref="I70:L70"/>
    <mergeCell ref="M70:O70"/>
    <mergeCell ref="P70:S70"/>
    <mergeCell ref="T70:V70"/>
    <mergeCell ref="W70:Z70"/>
    <mergeCell ref="AA70:AC70"/>
    <mergeCell ref="AD70:AE70"/>
    <mergeCell ref="AF70:AH70"/>
    <mergeCell ref="AI70:AJ70"/>
    <mergeCell ref="A71:C71"/>
    <mergeCell ref="D71:H71"/>
    <mergeCell ref="I71:L71"/>
    <mergeCell ref="M71:O71"/>
    <mergeCell ref="P71:S71"/>
    <mergeCell ref="T71:V71"/>
    <mergeCell ref="W71:Z71"/>
    <mergeCell ref="AA71:AC71"/>
    <mergeCell ref="AD71:AE71"/>
    <mergeCell ref="AF71:AH71"/>
    <mergeCell ref="AI71:AJ71"/>
    <mergeCell ref="A72:U72"/>
    <mergeCell ref="V72:AJ72"/>
    <mergeCell ref="A73:D73"/>
    <mergeCell ref="E73:U73"/>
    <mergeCell ref="V73:Y73"/>
    <mergeCell ref="Z73:AJ73"/>
    <mergeCell ref="A74:C74"/>
    <mergeCell ref="D74:H74"/>
    <mergeCell ref="I74:L74"/>
    <mergeCell ref="M74:O74"/>
    <mergeCell ref="P74:S74"/>
    <mergeCell ref="T74:V74"/>
    <mergeCell ref="W74:Z74"/>
    <mergeCell ref="AA74:AC74"/>
    <mergeCell ref="AD74:AE74"/>
    <mergeCell ref="AF74:AH74"/>
    <mergeCell ref="AI74:AJ74"/>
    <mergeCell ref="A75:C75"/>
    <mergeCell ref="D75:H75"/>
    <mergeCell ref="I75:L75"/>
    <mergeCell ref="M75:O75"/>
    <mergeCell ref="P75:S75"/>
    <mergeCell ref="T75:V75"/>
    <mergeCell ref="W75:Z75"/>
    <mergeCell ref="AA75:AC75"/>
    <mergeCell ref="AD75:AE75"/>
    <mergeCell ref="AF75:AH75"/>
    <mergeCell ref="AI75:AJ75"/>
    <mergeCell ref="A76:C76"/>
    <mergeCell ref="D76:H76"/>
    <mergeCell ref="I76:L76"/>
    <mergeCell ref="M76:O76"/>
    <mergeCell ref="P76:S76"/>
    <mergeCell ref="T76:V76"/>
    <mergeCell ref="W76:Z76"/>
    <mergeCell ref="AA76:AC76"/>
    <mergeCell ref="AD76:AE76"/>
    <mergeCell ref="AF76:AH76"/>
    <mergeCell ref="AI76:AJ76"/>
    <mergeCell ref="A77:C77"/>
    <mergeCell ref="D77:H77"/>
    <mergeCell ref="I77:L77"/>
    <mergeCell ref="M77:O77"/>
    <mergeCell ref="P77:S77"/>
    <mergeCell ref="T77:V77"/>
    <mergeCell ref="W77:Z77"/>
    <mergeCell ref="AA77:AC77"/>
    <mergeCell ref="AD77:AE77"/>
    <mergeCell ref="AF77:AH77"/>
    <mergeCell ref="AI77:AJ77"/>
    <mergeCell ref="A78:C78"/>
    <mergeCell ref="D78:H78"/>
    <mergeCell ref="I78:L78"/>
    <mergeCell ref="M78:O78"/>
    <mergeCell ref="P78:S78"/>
    <mergeCell ref="T78:V78"/>
    <mergeCell ref="W78:Z78"/>
    <mergeCell ref="AA78:AC78"/>
    <mergeCell ref="AD78:AE78"/>
    <mergeCell ref="AF78:AH78"/>
    <mergeCell ref="AI78:AJ78"/>
    <mergeCell ref="A79:C79"/>
    <mergeCell ref="D79:H79"/>
    <mergeCell ref="I79:L79"/>
    <mergeCell ref="M79:O79"/>
    <mergeCell ref="P79:S79"/>
    <mergeCell ref="T79:V79"/>
    <mergeCell ref="W79:Z79"/>
    <mergeCell ref="AA79:AC79"/>
    <mergeCell ref="AD79:AE79"/>
    <mergeCell ref="AF79:AH79"/>
    <mergeCell ref="AI79:AJ79"/>
    <mergeCell ref="A80:U80"/>
    <mergeCell ref="V80:AJ80"/>
    <mergeCell ref="A81:D81"/>
    <mergeCell ref="E81:U81"/>
    <mergeCell ref="V81:Y81"/>
    <mergeCell ref="Z81:AJ81"/>
    <mergeCell ref="A82:C82"/>
    <mergeCell ref="D82:H82"/>
    <mergeCell ref="I82:L82"/>
    <mergeCell ref="M82:O82"/>
    <mergeCell ref="P82:S82"/>
    <mergeCell ref="T82:V82"/>
    <mergeCell ref="W82:Z82"/>
    <mergeCell ref="AA82:AC82"/>
    <mergeCell ref="AD82:AE82"/>
    <mergeCell ref="AF82:AH82"/>
    <mergeCell ref="AI82:AJ82"/>
    <mergeCell ref="A83:C83"/>
    <mergeCell ref="D83:H83"/>
    <mergeCell ref="I83:L83"/>
    <mergeCell ref="M83:O83"/>
    <mergeCell ref="P83:S83"/>
    <mergeCell ref="T83:V83"/>
    <mergeCell ref="W83:Z83"/>
    <mergeCell ref="AA83:AC83"/>
    <mergeCell ref="AD83:AE83"/>
    <mergeCell ref="AF83:AH83"/>
    <mergeCell ref="AI83:AJ83"/>
    <mergeCell ref="A84:C84"/>
    <mergeCell ref="D84:H84"/>
    <mergeCell ref="I84:L84"/>
    <mergeCell ref="M84:O84"/>
    <mergeCell ref="P84:S84"/>
    <mergeCell ref="T84:V84"/>
    <mergeCell ref="W84:Z84"/>
    <mergeCell ref="AA84:AC84"/>
    <mergeCell ref="AD84:AE84"/>
    <mergeCell ref="AF84:AH84"/>
    <mergeCell ref="AI84:AJ84"/>
    <mergeCell ref="A85:C85"/>
    <mergeCell ref="D85:H85"/>
    <mergeCell ref="I85:L85"/>
    <mergeCell ref="M85:O85"/>
    <mergeCell ref="P85:S85"/>
    <mergeCell ref="T85:V85"/>
    <mergeCell ref="W85:Z85"/>
    <mergeCell ref="AA85:AC85"/>
    <mergeCell ref="AD85:AE85"/>
    <mergeCell ref="AF85:AH85"/>
    <mergeCell ref="AI85:AJ85"/>
    <mergeCell ref="A86:C86"/>
    <mergeCell ref="D86:H86"/>
    <mergeCell ref="I86:L86"/>
    <mergeCell ref="M86:O86"/>
    <mergeCell ref="P86:S86"/>
    <mergeCell ref="T86:V86"/>
    <mergeCell ref="W86:Z86"/>
    <mergeCell ref="AA86:AC86"/>
    <mergeCell ref="AD86:AE86"/>
    <mergeCell ref="AF86:AH86"/>
    <mergeCell ref="AI86:AJ86"/>
    <mergeCell ref="A87:C87"/>
    <mergeCell ref="D87:H87"/>
    <mergeCell ref="I87:L87"/>
    <mergeCell ref="M87:O87"/>
    <mergeCell ref="P87:S87"/>
    <mergeCell ref="T87:V87"/>
    <mergeCell ref="W87:Z87"/>
    <mergeCell ref="AA87:AC87"/>
    <mergeCell ref="AD87:AE87"/>
    <mergeCell ref="AF87:AH87"/>
    <mergeCell ref="AI87:AJ87"/>
    <mergeCell ref="A88:U88"/>
    <mergeCell ref="V88:AJ88"/>
    <mergeCell ref="A89:D89"/>
    <mergeCell ref="E89:U89"/>
    <mergeCell ref="V89:Y89"/>
    <mergeCell ref="Z89:AJ89"/>
    <mergeCell ref="A90:C90"/>
    <mergeCell ref="D90:H90"/>
    <mergeCell ref="I90:L90"/>
    <mergeCell ref="M90:O90"/>
    <mergeCell ref="P90:S90"/>
    <mergeCell ref="T90:V90"/>
    <mergeCell ref="W90:Z90"/>
    <mergeCell ref="AA90:AC90"/>
    <mergeCell ref="AD90:AE90"/>
    <mergeCell ref="AF90:AH90"/>
    <mergeCell ref="AI90:AJ90"/>
    <mergeCell ref="A91:C91"/>
    <mergeCell ref="D91:H91"/>
    <mergeCell ref="I91:L91"/>
    <mergeCell ref="M91:O91"/>
    <mergeCell ref="P91:S91"/>
    <mergeCell ref="T91:V91"/>
    <mergeCell ref="W91:Z91"/>
    <mergeCell ref="AA91:AC91"/>
    <mergeCell ref="AD91:AE91"/>
    <mergeCell ref="AF91:AH91"/>
    <mergeCell ref="AI91:AJ91"/>
    <mergeCell ref="A92:C92"/>
    <mergeCell ref="D92:H92"/>
    <mergeCell ref="I92:L92"/>
    <mergeCell ref="M92:O92"/>
    <mergeCell ref="P92:S92"/>
    <mergeCell ref="T92:V92"/>
    <mergeCell ref="W92:Z92"/>
    <mergeCell ref="AA92:AC92"/>
    <mergeCell ref="AD92:AE92"/>
    <mergeCell ref="AF92:AH92"/>
    <mergeCell ref="AI92:AJ92"/>
    <mergeCell ref="A93:C93"/>
    <mergeCell ref="D93:H93"/>
    <mergeCell ref="I93:L93"/>
    <mergeCell ref="M93:O93"/>
    <mergeCell ref="P93:S93"/>
    <mergeCell ref="T93:V93"/>
    <mergeCell ref="W93:Z93"/>
    <mergeCell ref="AA93:AC93"/>
    <mergeCell ref="AD93:AE93"/>
    <mergeCell ref="AF93:AH93"/>
    <mergeCell ref="AI93:AJ93"/>
    <mergeCell ref="A94:C94"/>
    <mergeCell ref="D94:H94"/>
    <mergeCell ref="I94:L94"/>
    <mergeCell ref="M94:O94"/>
    <mergeCell ref="P94:S94"/>
    <mergeCell ref="T94:V94"/>
    <mergeCell ref="W94:Z94"/>
    <mergeCell ref="AA94:AC94"/>
    <mergeCell ref="AD94:AE94"/>
    <mergeCell ref="AF94:AH94"/>
    <mergeCell ref="AI94:AJ94"/>
    <mergeCell ref="A95:C95"/>
    <mergeCell ref="D95:H95"/>
    <mergeCell ref="I95:L95"/>
    <mergeCell ref="M95:O95"/>
    <mergeCell ref="P95:S95"/>
    <mergeCell ref="T95:V95"/>
    <mergeCell ref="W95:Z95"/>
    <mergeCell ref="AA95:AC95"/>
    <mergeCell ref="AD95:AE95"/>
    <mergeCell ref="AF95:AH95"/>
    <mergeCell ref="AI95:AJ95"/>
    <mergeCell ref="A96:C96"/>
    <mergeCell ref="D96:H96"/>
    <mergeCell ref="I96:L96"/>
    <mergeCell ref="M96:O96"/>
    <mergeCell ref="P96:S96"/>
    <mergeCell ref="T96:V96"/>
    <mergeCell ref="W96:Z96"/>
    <mergeCell ref="AA96:AC96"/>
    <mergeCell ref="AD96:AE96"/>
    <mergeCell ref="AF96:AH96"/>
    <mergeCell ref="AI96:AJ96"/>
    <mergeCell ref="A97:U97"/>
    <mergeCell ref="V97:AJ97"/>
    <mergeCell ref="A98:D98"/>
    <mergeCell ref="E98:U98"/>
    <mergeCell ref="V98:Y98"/>
    <mergeCell ref="Z98:AJ98"/>
    <mergeCell ref="A99:C99"/>
    <mergeCell ref="D99:H99"/>
    <mergeCell ref="I99:L99"/>
    <mergeCell ref="M99:O99"/>
    <mergeCell ref="P99:S99"/>
    <mergeCell ref="T99:V99"/>
    <mergeCell ref="W99:Z99"/>
    <mergeCell ref="AA99:AC99"/>
    <mergeCell ref="AD99:AE99"/>
    <mergeCell ref="AF99:AH99"/>
    <mergeCell ref="AI99:AJ99"/>
    <mergeCell ref="A100:C100"/>
    <mergeCell ref="D100:H100"/>
    <mergeCell ref="I100:L100"/>
    <mergeCell ref="M100:O100"/>
    <mergeCell ref="P100:S100"/>
    <mergeCell ref="T100:V100"/>
    <mergeCell ref="W100:Z100"/>
    <mergeCell ref="AA100:AC100"/>
    <mergeCell ref="AD100:AE100"/>
    <mergeCell ref="AF100:AH100"/>
    <mergeCell ref="AI100:AJ100"/>
    <mergeCell ref="A101:C101"/>
    <mergeCell ref="D101:H101"/>
    <mergeCell ref="I101:L101"/>
    <mergeCell ref="M101:O101"/>
    <mergeCell ref="P101:S101"/>
    <mergeCell ref="T101:V101"/>
    <mergeCell ref="W101:Z101"/>
    <mergeCell ref="AA101:AC101"/>
    <mergeCell ref="AD101:AE101"/>
    <mergeCell ref="AF101:AH101"/>
    <mergeCell ref="AI101:AJ101"/>
    <mergeCell ref="A102:C102"/>
    <mergeCell ref="D102:H102"/>
    <mergeCell ref="I102:L102"/>
    <mergeCell ref="M102:O102"/>
    <mergeCell ref="P102:S102"/>
    <mergeCell ref="T102:V102"/>
    <mergeCell ref="W102:Z102"/>
    <mergeCell ref="AA102:AC102"/>
    <mergeCell ref="AD102:AE102"/>
    <mergeCell ref="AF102:AH102"/>
    <mergeCell ref="AI102:AJ102"/>
    <mergeCell ref="A103:C103"/>
    <mergeCell ref="D103:H103"/>
    <mergeCell ref="I103:L103"/>
    <mergeCell ref="M103:O103"/>
    <mergeCell ref="P103:S103"/>
    <mergeCell ref="T103:V103"/>
    <mergeCell ref="W103:Z103"/>
    <mergeCell ref="AA103:AC103"/>
    <mergeCell ref="AD103:AE103"/>
    <mergeCell ref="AF103:AH103"/>
    <mergeCell ref="AI103:AJ103"/>
    <mergeCell ref="A104:C104"/>
    <mergeCell ref="D104:H104"/>
    <mergeCell ref="I104:L104"/>
    <mergeCell ref="M104:O104"/>
    <mergeCell ref="P104:S104"/>
    <mergeCell ref="T104:V104"/>
    <mergeCell ref="W104:Z104"/>
    <mergeCell ref="AA104:AC104"/>
    <mergeCell ref="AD104:AE104"/>
    <mergeCell ref="AF104:AH104"/>
    <mergeCell ref="AI104:AJ104"/>
    <mergeCell ref="A105:U105"/>
    <mergeCell ref="V105:AJ105"/>
    <mergeCell ref="A106:D106"/>
    <mergeCell ref="E106:U106"/>
    <mergeCell ref="V106:Y106"/>
    <mergeCell ref="Z106:AJ106"/>
    <mergeCell ref="A107:C107"/>
    <mergeCell ref="D107:H107"/>
    <mergeCell ref="I107:L107"/>
    <mergeCell ref="M107:O107"/>
    <mergeCell ref="P107:S107"/>
    <mergeCell ref="T107:V107"/>
    <mergeCell ref="W107:Z107"/>
    <mergeCell ref="AA107:AC107"/>
    <mergeCell ref="AD107:AE107"/>
    <mergeCell ref="AF107:AH107"/>
    <mergeCell ref="AI107:AJ107"/>
    <mergeCell ref="A108:C108"/>
    <mergeCell ref="D108:H108"/>
    <mergeCell ref="I108:L108"/>
    <mergeCell ref="M108:O108"/>
    <mergeCell ref="P108:S108"/>
    <mergeCell ref="T108:V108"/>
    <mergeCell ref="W108:Z108"/>
    <mergeCell ref="AA108:AC108"/>
    <mergeCell ref="AD108:AE108"/>
    <mergeCell ref="AF108:AH108"/>
    <mergeCell ref="AI108:AJ108"/>
    <mergeCell ref="A109:C109"/>
    <mergeCell ref="D109:H109"/>
    <mergeCell ref="I109:L109"/>
    <mergeCell ref="M109:O109"/>
    <mergeCell ref="P109:S109"/>
    <mergeCell ref="T109:V109"/>
    <mergeCell ref="W109:Z109"/>
    <mergeCell ref="AA109:AC109"/>
    <mergeCell ref="AD109:AE109"/>
    <mergeCell ref="AF109:AH109"/>
    <mergeCell ref="AI109:AJ109"/>
    <mergeCell ref="A110:C110"/>
    <mergeCell ref="D110:H110"/>
    <mergeCell ref="I110:L110"/>
    <mergeCell ref="M110:O110"/>
    <mergeCell ref="P110:S110"/>
    <mergeCell ref="T110:V110"/>
    <mergeCell ref="W110:Z110"/>
    <mergeCell ref="AA110:AC110"/>
    <mergeCell ref="AD110:AE110"/>
    <mergeCell ref="AF110:AH110"/>
    <mergeCell ref="AI110:AJ110"/>
    <mergeCell ref="A111:C111"/>
    <mergeCell ref="D111:H111"/>
    <mergeCell ref="I111:L111"/>
    <mergeCell ref="M111:O111"/>
    <mergeCell ref="P111:S111"/>
    <mergeCell ref="T111:V111"/>
    <mergeCell ref="W111:Z111"/>
    <mergeCell ref="AA111:AC111"/>
    <mergeCell ref="AD111:AE111"/>
    <mergeCell ref="AF111:AH111"/>
    <mergeCell ref="AI111:AJ111"/>
    <mergeCell ref="A112:C112"/>
    <mergeCell ref="D112:H112"/>
    <mergeCell ref="I112:L112"/>
    <mergeCell ref="M112:O112"/>
    <mergeCell ref="P112:S112"/>
    <mergeCell ref="T112:V112"/>
    <mergeCell ref="W112:Z112"/>
    <mergeCell ref="AA112:AC112"/>
    <mergeCell ref="AD112:AE112"/>
    <mergeCell ref="AF112:AH112"/>
    <mergeCell ref="AI112:AJ112"/>
    <mergeCell ref="A113:U113"/>
    <mergeCell ref="V113:AJ113"/>
    <mergeCell ref="A114:D114"/>
    <mergeCell ref="E114:U114"/>
    <mergeCell ref="V114:Y114"/>
    <mergeCell ref="Z114:AJ114"/>
    <mergeCell ref="A115:C115"/>
    <mergeCell ref="D115:H115"/>
    <mergeCell ref="I115:L115"/>
    <mergeCell ref="M115:O115"/>
    <mergeCell ref="P115:S115"/>
    <mergeCell ref="T115:V115"/>
    <mergeCell ref="W115:Z115"/>
    <mergeCell ref="AA115:AC115"/>
    <mergeCell ref="AD115:AE115"/>
    <mergeCell ref="AF115:AH115"/>
    <mergeCell ref="AI115:AJ115"/>
    <mergeCell ref="A116:C116"/>
    <mergeCell ref="D116:H116"/>
    <mergeCell ref="I116:L116"/>
    <mergeCell ref="M116:O116"/>
    <mergeCell ref="P116:S116"/>
    <mergeCell ref="T116:V116"/>
    <mergeCell ref="W116:Z116"/>
    <mergeCell ref="AA116:AC116"/>
    <mergeCell ref="AD116:AE116"/>
    <mergeCell ref="AF116:AH116"/>
    <mergeCell ref="AI116:AJ116"/>
    <mergeCell ref="A117:C117"/>
    <mergeCell ref="D117:H117"/>
    <mergeCell ref="I117:L117"/>
    <mergeCell ref="M117:O117"/>
    <mergeCell ref="P117:S117"/>
    <mergeCell ref="T117:V117"/>
    <mergeCell ref="W117:Z117"/>
    <mergeCell ref="AA117:AC117"/>
    <mergeCell ref="AD117:AE117"/>
    <mergeCell ref="AF117:AH117"/>
    <mergeCell ref="AI117:AJ117"/>
    <mergeCell ref="A118:C118"/>
    <mergeCell ref="D118:H118"/>
    <mergeCell ref="I118:L118"/>
    <mergeCell ref="M118:O118"/>
    <mergeCell ref="P118:S118"/>
    <mergeCell ref="T118:V118"/>
    <mergeCell ref="W118:Z118"/>
    <mergeCell ref="AA118:AC118"/>
    <mergeCell ref="AD118:AE118"/>
    <mergeCell ref="AF118:AH118"/>
    <mergeCell ref="AI118:AJ118"/>
    <mergeCell ref="A119:C119"/>
    <mergeCell ref="D119:H119"/>
    <mergeCell ref="I119:L119"/>
    <mergeCell ref="M119:O119"/>
    <mergeCell ref="P119:S119"/>
    <mergeCell ref="T119:V119"/>
    <mergeCell ref="W119:Z119"/>
    <mergeCell ref="AA119:AC119"/>
    <mergeCell ref="AD119:AE119"/>
    <mergeCell ref="AF119:AH119"/>
    <mergeCell ref="AI119:AJ119"/>
    <mergeCell ref="A120:C120"/>
    <mergeCell ref="D120:H120"/>
    <mergeCell ref="I120:L120"/>
    <mergeCell ref="M120:O120"/>
    <mergeCell ref="P120:S120"/>
    <mergeCell ref="T120:V120"/>
    <mergeCell ref="W120:Z120"/>
    <mergeCell ref="AA120:AC120"/>
    <mergeCell ref="AD120:AE120"/>
    <mergeCell ref="AF120:AH120"/>
    <mergeCell ref="AI120:AJ120"/>
    <mergeCell ref="A121:U121"/>
    <mergeCell ref="V121:AJ121"/>
    <mergeCell ref="A122:D122"/>
    <mergeCell ref="E122:U122"/>
    <mergeCell ref="V122:Y122"/>
    <mergeCell ref="Z122:AJ122"/>
    <mergeCell ref="A123:C123"/>
    <mergeCell ref="D123:H123"/>
    <mergeCell ref="I123:L123"/>
    <mergeCell ref="M123:O123"/>
    <mergeCell ref="P123:S123"/>
    <mergeCell ref="T123:V123"/>
    <mergeCell ref="W123:Z123"/>
    <mergeCell ref="AA123:AC123"/>
    <mergeCell ref="AD123:AE123"/>
    <mergeCell ref="AF123:AH123"/>
    <mergeCell ref="AI123:AJ123"/>
    <mergeCell ref="A124:C124"/>
    <mergeCell ref="D124:H124"/>
    <mergeCell ref="I124:L124"/>
    <mergeCell ref="M124:O124"/>
    <mergeCell ref="P124:S124"/>
    <mergeCell ref="T124:V124"/>
    <mergeCell ref="W124:Z124"/>
    <mergeCell ref="AA124:AC124"/>
    <mergeCell ref="AD124:AE124"/>
    <mergeCell ref="AF124:AH124"/>
    <mergeCell ref="AI124:AJ124"/>
    <mergeCell ref="A125:C125"/>
    <mergeCell ref="D125:H125"/>
    <mergeCell ref="I125:L125"/>
    <mergeCell ref="M125:O125"/>
    <mergeCell ref="P125:S125"/>
    <mergeCell ref="T125:V125"/>
    <mergeCell ref="W125:Z125"/>
    <mergeCell ref="AA125:AC125"/>
    <mergeCell ref="AD125:AE125"/>
    <mergeCell ref="AF125:AH125"/>
    <mergeCell ref="AI125:AJ125"/>
    <mergeCell ref="A126:C126"/>
    <mergeCell ref="D126:H126"/>
    <mergeCell ref="I126:L126"/>
    <mergeCell ref="M126:O126"/>
    <mergeCell ref="P126:S126"/>
    <mergeCell ref="T126:V126"/>
    <mergeCell ref="W126:Z126"/>
    <mergeCell ref="AA126:AC126"/>
    <mergeCell ref="AD126:AE126"/>
    <mergeCell ref="AF126:AH126"/>
    <mergeCell ref="AI126:AJ126"/>
    <mergeCell ref="A127:C127"/>
    <mergeCell ref="D127:H127"/>
    <mergeCell ref="I127:L127"/>
    <mergeCell ref="M127:O127"/>
    <mergeCell ref="P127:S127"/>
    <mergeCell ref="T127:V127"/>
    <mergeCell ref="W127:Z127"/>
    <mergeCell ref="AA127:AC127"/>
    <mergeCell ref="AD127:AE127"/>
    <mergeCell ref="AF127:AH127"/>
    <mergeCell ref="AI127:AJ127"/>
    <mergeCell ref="A128:C128"/>
    <mergeCell ref="D128:H128"/>
    <mergeCell ref="I128:L128"/>
    <mergeCell ref="M128:O128"/>
    <mergeCell ref="P128:S128"/>
    <mergeCell ref="T128:V128"/>
    <mergeCell ref="W128:Z128"/>
    <mergeCell ref="AA128:AC128"/>
    <mergeCell ref="AD128:AE128"/>
    <mergeCell ref="AF128:AH128"/>
    <mergeCell ref="AI128:AJ128"/>
    <mergeCell ref="A129:C129"/>
    <mergeCell ref="D129:H129"/>
    <mergeCell ref="I129:L129"/>
    <mergeCell ref="M129:O129"/>
    <mergeCell ref="P129:S129"/>
    <mergeCell ref="T129:V129"/>
    <mergeCell ref="W129:Z129"/>
    <mergeCell ref="AA129:AC129"/>
    <mergeCell ref="AD129:AE129"/>
    <mergeCell ref="AF129:AH129"/>
    <mergeCell ref="AI129:AJ129"/>
    <mergeCell ref="A130:U130"/>
    <mergeCell ref="V130:AJ130"/>
    <mergeCell ref="A131:D131"/>
    <mergeCell ref="E131:U131"/>
    <mergeCell ref="V131:Y131"/>
    <mergeCell ref="Z131:AJ131"/>
    <mergeCell ref="A132:C132"/>
    <mergeCell ref="D132:H132"/>
    <mergeCell ref="I132:L132"/>
    <mergeCell ref="M132:O132"/>
    <mergeCell ref="P132:S132"/>
    <mergeCell ref="T132:V132"/>
    <mergeCell ref="W132:Z132"/>
    <mergeCell ref="AA132:AC132"/>
    <mergeCell ref="AD132:AE132"/>
    <mergeCell ref="AF132:AH132"/>
    <mergeCell ref="AI132:AJ132"/>
    <mergeCell ref="A133:C133"/>
    <mergeCell ref="D133:H133"/>
    <mergeCell ref="I133:L133"/>
    <mergeCell ref="M133:O133"/>
    <mergeCell ref="P133:S133"/>
    <mergeCell ref="T133:V133"/>
    <mergeCell ref="W133:Z133"/>
    <mergeCell ref="AA133:AC133"/>
    <mergeCell ref="AD133:AE133"/>
    <mergeCell ref="AF133:AH133"/>
    <mergeCell ref="AI133:AJ133"/>
    <mergeCell ref="A134:C134"/>
    <mergeCell ref="D134:H134"/>
    <mergeCell ref="I134:L134"/>
    <mergeCell ref="M134:O134"/>
    <mergeCell ref="P134:S134"/>
    <mergeCell ref="T134:V134"/>
    <mergeCell ref="W134:Z134"/>
    <mergeCell ref="AA134:AC134"/>
    <mergeCell ref="AD134:AE134"/>
    <mergeCell ref="AF134:AH134"/>
    <mergeCell ref="AI134:AJ134"/>
    <mergeCell ref="A135:C135"/>
    <mergeCell ref="D135:H135"/>
    <mergeCell ref="I135:L135"/>
    <mergeCell ref="M135:O135"/>
    <mergeCell ref="P135:S135"/>
    <mergeCell ref="T135:V135"/>
    <mergeCell ref="W135:Z135"/>
    <mergeCell ref="AA135:AC135"/>
    <mergeCell ref="AD135:AE135"/>
    <mergeCell ref="AF135:AH135"/>
    <mergeCell ref="AI135:AJ135"/>
    <mergeCell ref="A136:C136"/>
    <mergeCell ref="D136:H136"/>
    <mergeCell ref="I136:L136"/>
    <mergeCell ref="M136:O136"/>
    <mergeCell ref="P136:S136"/>
    <mergeCell ref="T136:V136"/>
    <mergeCell ref="W136:Z136"/>
    <mergeCell ref="AA136:AC136"/>
    <mergeCell ref="AD136:AE136"/>
    <mergeCell ref="AF136:AH136"/>
    <mergeCell ref="AI136:AJ136"/>
    <mergeCell ref="A137:C137"/>
    <mergeCell ref="D137:H137"/>
    <mergeCell ref="I137:L137"/>
    <mergeCell ref="M137:O137"/>
    <mergeCell ref="P137:S137"/>
    <mergeCell ref="T137:V137"/>
    <mergeCell ref="W137:Z137"/>
    <mergeCell ref="AA137:AC137"/>
    <mergeCell ref="AD137:AE137"/>
    <mergeCell ref="AF137:AH137"/>
    <mergeCell ref="AI137:AJ137"/>
    <mergeCell ref="A138:U138"/>
    <mergeCell ref="V138:AJ138"/>
    <mergeCell ref="A139:D139"/>
    <mergeCell ref="E139:U139"/>
    <mergeCell ref="V139:Y139"/>
    <mergeCell ref="Z139:AJ139"/>
    <mergeCell ref="A140:C140"/>
    <mergeCell ref="D140:H140"/>
    <mergeCell ref="I140:L140"/>
    <mergeCell ref="M140:O140"/>
    <mergeCell ref="P140:S140"/>
    <mergeCell ref="T140:V140"/>
    <mergeCell ref="W140:Z140"/>
    <mergeCell ref="AA140:AC140"/>
    <mergeCell ref="AD140:AE140"/>
    <mergeCell ref="AF140:AH140"/>
    <mergeCell ref="AI140:AJ140"/>
    <mergeCell ref="A141:C141"/>
    <mergeCell ref="D141:H141"/>
    <mergeCell ref="I141:L141"/>
    <mergeCell ref="M141:O141"/>
    <mergeCell ref="P141:S141"/>
    <mergeCell ref="T141:V141"/>
    <mergeCell ref="W141:Z141"/>
    <mergeCell ref="AA141:AC141"/>
    <mergeCell ref="AD141:AE141"/>
    <mergeCell ref="AF141:AH141"/>
    <mergeCell ref="AI141:AJ141"/>
    <mergeCell ref="A142:C142"/>
    <mergeCell ref="D142:H142"/>
    <mergeCell ref="I142:L142"/>
    <mergeCell ref="M142:O142"/>
    <mergeCell ref="P142:S142"/>
    <mergeCell ref="T142:V142"/>
    <mergeCell ref="W142:Z142"/>
    <mergeCell ref="AA142:AC142"/>
    <mergeCell ref="AD142:AE142"/>
    <mergeCell ref="AF142:AH142"/>
    <mergeCell ref="AI142:AJ142"/>
    <mergeCell ref="A143:C143"/>
    <mergeCell ref="D143:H143"/>
    <mergeCell ref="I143:L143"/>
    <mergeCell ref="M143:O143"/>
    <mergeCell ref="P143:S143"/>
    <mergeCell ref="T143:V143"/>
    <mergeCell ref="W143:Z143"/>
    <mergeCell ref="AA143:AC143"/>
    <mergeCell ref="AD143:AE143"/>
    <mergeCell ref="AF143:AH143"/>
    <mergeCell ref="AI143:AJ143"/>
    <mergeCell ref="A144:C144"/>
    <mergeCell ref="D144:H144"/>
    <mergeCell ref="I144:L144"/>
    <mergeCell ref="M144:O144"/>
    <mergeCell ref="P144:S144"/>
    <mergeCell ref="T144:V144"/>
    <mergeCell ref="W144:Z144"/>
    <mergeCell ref="AA144:AC144"/>
    <mergeCell ref="AD144:AE144"/>
    <mergeCell ref="AF144:AH144"/>
    <mergeCell ref="AI144:AJ144"/>
    <mergeCell ref="A145:C145"/>
    <mergeCell ref="D145:H145"/>
    <mergeCell ref="I145:L145"/>
    <mergeCell ref="M145:O145"/>
    <mergeCell ref="P145:S145"/>
    <mergeCell ref="T145:V145"/>
    <mergeCell ref="W145:Z145"/>
    <mergeCell ref="AA145:AC145"/>
    <mergeCell ref="AD145:AE145"/>
    <mergeCell ref="AF145:AH145"/>
    <mergeCell ref="AI145:AJ145"/>
    <mergeCell ref="A146:U146"/>
    <mergeCell ref="V146:AJ146"/>
    <mergeCell ref="A147:D147"/>
    <mergeCell ref="E147:U147"/>
    <mergeCell ref="V147:Y147"/>
    <mergeCell ref="Z147:AJ147"/>
    <mergeCell ref="A148:C148"/>
    <mergeCell ref="D148:H148"/>
    <mergeCell ref="I148:L148"/>
    <mergeCell ref="M148:O148"/>
    <mergeCell ref="P148:S148"/>
    <mergeCell ref="T148:V148"/>
    <mergeCell ref="W148:Z148"/>
    <mergeCell ref="AA148:AC148"/>
    <mergeCell ref="AD148:AE148"/>
    <mergeCell ref="AF148:AH148"/>
    <mergeCell ref="AI148:AJ148"/>
    <mergeCell ref="A149:C149"/>
    <mergeCell ref="D149:H149"/>
    <mergeCell ref="I149:L149"/>
    <mergeCell ref="M149:O149"/>
    <mergeCell ref="P149:S149"/>
    <mergeCell ref="T149:V149"/>
    <mergeCell ref="W149:Z149"/>
    <mergeCell ref="AA149:AC149"/>
    <mergeCell ref="AD149:AE149"/>
    <mergeCell ref="AF149:AH149"/>
    <mergeCell ref="AI149:AJ149"/>
    <mergeCell ref="A150:C150"/>
    <mergeCell ref="D150:H150"/>
    <mergeCell ref="I150:L150"/>
    <mergeCell ref="M150:O150"/>
    <mergeCell ref="P150:S150"/>
    <mergeCell ref="T150:V150"/>
    <mergeCell ref="W150:Z150"/>
    <mergeCell ref="AA150:AC150"/>
    <mergeCell ref="AD150:AE150"/>
    <mergeCell ref="AF150:AH150"/>
    <mergeCell ref="AI150:AJ150"/>
    <mergeCell ref="A151:C151"/>
    <mergeCell ref="D151:H151"/>
    <mergeCell ref="I151:L151"/>
    <mergeCell ref="M151:O151"/>
    <mergeCell ref="P151:S151"/>
    <mergeCell ref="T151:V151"/>
    <mergeCell ref="W151:Z151"/>
    <mergeCell ref="AA151:AC151"/>
    <mergeCell ref="AD151:AE151"/>
    <mergeCell ref="AF151:AH151"/>
    <mergeCell ref="AI151:AJ151"/>
    <mergeCell ref="A152:C152"/>
    <mergeCell ref="D152:H152"/>
    <mergeCell ref="I152:L152"/>
    <mergeCell ref="M152:O152"/>
    <mergeCell ref="P152:S152"/>
    <mergeCell ref="T152:V152"/>
    <mergeCell ref="W152:Z152"/>
    <mergeCell ref="AA152:AC152"/>
    <mergeCell ref="AD152:AE152"/>
    <mergeCell ref="AF152:AH152"/>
    <mergeCell ref="AI152:AJ152"/>
    <mergeCell ref="A153:C153"/>
    <mergeCell ref="D153:H153"/>
    <mergeCell ref="I153:L153"/>
    <mergeCell ref="M153:O153"/>
    <mergeCell ref="P153:S153"/>
    <mergeCell ref="T153:V153"/>
    <mergeCell ref="W153:Z153"/>
    <mergeCell ref="AA153:AC153"/>
    <mergeCell ref="AD153:AE153"/>
    <mergeCell ref="AF153:AH153"/>
    <mergeCell ref="AI153:AJ153"/>
    <mergeCell ref="A154:C154"/>
    <mergeCell ref="D154:H154"/>
    <mergeCell ref="I154:L154"/>
    <mergeCell ref="M154:O154"/>
    <mergeCell ref="P154:S154"/>
    <mergeCell ref="T154:V154"/>
    <mergeCell ref="W154:Z154"/>
    <mergeCell ref="AA154:AC154"/>
    <mergeCell ref="AD154:AE154"/>
    <mergeCell ref="AF154:AH154"/>
    <mergeCell ref="AI154:AJ154"/>
    <mergeCell ref="A155:U155"/>
    <mergeCell ref="V155:AJ155"/>
    <mergeCell ref="A156:D156"/>
    <mergeCell ref="E156:U156"/>
    <mergeCell ref="V156:Y156"/>
    <mergeCell ref="Z156:AJ156"/>
    <mergeCell ref="A157:C157"/>
    <mergeCell ref="D157:H157"/>
    <mergeCell ref="I157:L157"/>
    <mergeCell ref="M157:O157"/>
    <mergeCell ref="P157:S157"/>
    <mergeCell ref="T157:V157"/>
    <mergeCell ref="W157:Z157"/>
    <mergeCell ref="AA157:AC157"/>
    <mergeCell ref="AD157:AE157"/>
    <mergeCell ref="AF157:AH157"/>
    <mergeCell ref="AI157:AJ157"/>
    <mergeCell ref="A158:C158"/>
    <mergeCell ref="D158:H158"/>
    <mergeCell ref="I158:L158"/>
    <mergeCell ref="M158:O158"/>
    <mergeCell ref="P158:S158"/>
    <mergeCell ref="T158:V158"/>
    <mergeCell ref="W158:Z158"/>
    <mergeCell ref="AA158:AC158"/>
    <mergeCell ref="AD158:AE158"/>
    <mergeCell ref="AF158:AH158"/>
    <mergeCell ref="AI158:AJ158"/>
    <mergeCell ref="A159:C159"/>
    <mergeCell ref="D159:H159"/>
    <mergeCell ref="I159:L159"/>
    <mergeCell ref="M159:O159"/>
    <mergeCell ref="P159:S159"/>
    <mergeCell ref="T159:V159"/>
    <mergeCell ref="W159:Z159"/>
    <mergeCell ref="AA159:AC159"/>
    <mergeCell ref="AD159:AE159"/>
    <mergeCell ref="AF159:AH159"/>
    <mergeCell ref="AI159:AJ159"/>
    <mergeCell ref="A160:C160"/>
    <mergeCell ref="D160:H160"/>
    <mergeCell ref="I160:L160"/>
    <mergeCell ref="M160:O160"/>
    <mergeCell ref="P160:S160"/>
    <mergeCell ref="T160:V160"/>
    <mergeCell ref="W160:Z160"/>
    <mergeCell ref="AA160:AC160"/>
    <mergeCell ref="AD160:AE160"/>
    <mergeCell ref="AF160:AH160"/>
    <mergeCell ref="AI160:AJ160"/>
    <mergeCell ref="A161:C161"/>
    <mergeCell ref="D161:H161"/>
    <mergeCell ref="I161:L161"/>
    <mergeCell ref="M161:O161"/>
    <mergeCell ref="P161:S161"/>
    <mergeCell ref="T161:V161"/>
    <mergeCell ref="W161:Z161"/>
    <mergeCell ref="AA161:AC161"/>
    <mergeCell ref="AD161:AE161"/>
    <mergeCell ref="AF161:AH161"/>
    <mergeCell ref="AI161:AJ161"/>
    <mergeCell ref="A162:C162"/>
    <mergeCell ref="D162:H162"/>
    <mergeCell ref="I162:L162"/>
    <mergeCell ref="M162:O162"/>
    <mergeCell ref="P162:S162"/>
    <mergeCell ref="T162:V162"/>
    <mergeCell ref="W162:Z162"/>
    <mergeCell ref="AA162:AC162"/>
    <mergeCell ref="AD162:AE162"/>
    <mergeCell ref="AF162:AH162"/>
    <mergeCell ref="AI162:AJ162"/>
    <mergeCell ref="A163:U163"/>
    <mergeCell ref="V163:AJ163"/>
    <mergeCell ref="A164:D164"/>
    <mergeCell ref="E164:U164"/>
    <mergeCell ref="V164:Y164"/>
    <mergeCell ref="Z164:AJ164"/>
    <mergeCell ref="A165:C165"/>
    <mergeCell ref="D165:H165"/>
    <mergeCell ref="I165:L165"/>
    <mergeCell ref="M165:O165"/>
    <mergeCell ref="P165:S165"/>
    <mergeCell ref="T165:V165"/>
    <mergeCell ref="W165:Z165"/>
    <mergeCell ref="AA165:AC165"/>
    <mergeCell ref="AD165:AE165"/>
    <mergeCell ref="AF165:AH165"/>
    <mergeCell ref="AI165:AJ165"/>
    <mergeCell ref="A166:C166"/>
    <mergeCell ref="D166:H166"/>
    <mergeCell ref="I166:L166"/>
    <mergeCell ref="M166:O166"/>
    <mergeCell ref="P166:S166"/>
    <mergeCell ref="T166:V166"/>
    <mergeCell ref="W166:Z166"/>
    <mergeCell ref="AA166:AC166"/>
    <mergeCell ref="AD166:AE166"/>
    <mergeCell ref="AF166:AH166"/>
    <mergeCell ref="AI166:AJ166"/>
    <mergeCell ref="A167:C167"/>
    <mergeCell ref="D167:H167"/>
    <mergeCell ref="I167:L167"/>
    <mergeCell ref="M167:O167"/>
    <mergeCell ref="P167:S167"/>
    <mergeCell ref="T167:V167"/>
    <mergeCell ref="W167:Z167"/>
    <mergeCell ref="AA167:AC167"/>
    <mergeCell ref="AD167:AE167"/>
    <mergeCell ref="AF167:AH167"/>
    <mergeCell ref="AI167:AJ167"/>
    <mergeCell ref="A168:C168"/>
    <mergeCell ref="D168:H168"/>
    <mergeCell ref="I168:L168"/>
    <mergeCell ref="M168:O168"/>
    <mergeCell ref="P168:S168"/>
    <mergeCell ref="T168:V168"/>
    <mergeCell ref="W168:Z168"/>
    <mergeCell ref="AA168:AC168"/>
    <mergeCell ref="AD168:AE168"/>
    <mergeCell ref="AF168:AH168"/>
    <mergeCell ref="AI168:AJ168"/>
    <mergeCell ref="A169:C169"/>
    <mergeCell ref="D169:H169"/>
    <mergeCell ref="I169:L169"/>
    <mergeCell ref="M169:O169"/>
    <mergeCell ref="P169:S169"/>
    <mergeCell ref="T169:V169"/>
    <mergeCell ref="W169:Z169"/>
    <mergeCell ref="AA169:AC169"/>
    <mergeCell ref="AD169:AE169"/>
    <mergeCell ref="AF169:AH169"/>
    <mergeCell ref="AI169:AJ169"/>
    <mergeCell ref="A170:C170"/>
    <mergeCell ref="D170:H170"/>
    <mergeCell ref="I170:L170"/>
    <mergeCell ref="M170:O170"/>
    <mergeCell ref="P170:S170"/>
    <mergeCell ref="T170:V170"/>
    <mergeCell ref="W170:Z170"/>
    <mergeCell ref="AA170:AC170"/>
    <mergeCell ref="AD170:AE170"/>
    <mergeCell ref="AF170:AH170"/>
    <mergeCell ref="AI170:AJ170"/>
    <mergeCell ref="A171:U171"/>
    <mergeCell ref="V171:AJ171"/>
    <mergeCell ref="A172:D172"/>
    <mergeCell ref="E172:U172"/>
    <mergeCell ref="V172:Y172"/>
    <mergeCell ref="Z172:AJ172"/>
    <mergeCell ref="A173:C173"/>
    <mergeCell ref="D173:H173"/>
    <mergeCell ref="I173:L173"/>
    <mergeCell ref="M173:O173"/>
    <mergeCell ref="P173:S173"/>
    <mergeCell ref="T173:V173"/>
    <mergeCell ref="W173:Z173"/>
    <mergeCell ref="AA173:AC173"/>
    <mergeCell ref="AD173:AE173"/>
    <mergeCell ref="AF173:AH173"/>
    <mergeCell ref="AI173:AJ173"/>
    <mergeCell ref="A174:C174"/>
    <mergeCell ref="D174:H174"/>
    <mergeCell ref="I174:L174"/>
    <mergeCell ref="M174:O174"/>
    <mergeCell ref="P174:S174"/>
    <mergeCell ref="T174:V174"/>
    <mergeCell ref="W174:Z174"/>
    <mergeCell ref="AA174:AC174"/>
    <mergeCell ref="AD174:AE174"/>
    <mergeCell ref="AF174:AH174"/>
    <mergeCell ref="AI174:AJ174"/>
    <mergeCell ref="A175:C175"/>
    <mergeCell ref="D175:H175"/>
    <mergeCell ref="I175:L175"/>
    <mergeCell ref="M175:O175"/>
    <mergeCell ref="P175:S175"/>
    <mergeCell ref="T175:V175"/>
    <mergeCell ref="W175:Z175"/>
    <mergeCell ref="AA175:AC175"/>
    <mergeCell ref="AD175:AE175"/>
    <mergeCell ref="AF175:AH175"/>
    <mergeCell ref="AI175:AJ175"/>
    <mergeCell ref="A176:C176"/>
    <mergeCell ref="D176:H176"/>
    <mergeCell ref="I176:L176"/>
    <mergeCell ref="M176:O176"/>
    <mergeCell ref="P176:S176"/>
    <mergeCell ref="T176:V176"/>
    <mergeCell ref="W176:Z176"/>
    <mergeCell ref="AA176:AC176"/>
    <mergeCell ref="AD176:AE176"/>
    <mergeCell ref="AF176:AH176"/>
    <mergeCell ref="AI176:AJ176"/>
    <mergeCell ref="A177:C177"/>
    <mergeCell ref="D177:H177"/>
    <mergeCell ref="I177:L177"/>
    <mergeCell ref="M177:O177"/>
    <mergeCell ref="P177:S177"/>
    <mergeCell ref="T177:V177"/>
    <mergeCell ref="W177:Z177"/>
    <mergeCell ref="AA177:AC177"/>
    <mergeCell ref="AD177:AE177"/>
    <mergeCell ref="AF177:AH177"/>
    <mergeCell ref="AI177:AJ177"/>
    <mergeCell ref="A178:C178"/>
    <mergeCell ref="D178:H178"/>
    <mergeCell ref="I178:L178"/>
    <mergeCell ref="M178:O178"/>
    <mergeCell ref="P178:S178"/>
    <mergeCell ref="T178:V178"/>
    <mergeCell ref="W178:Z178"/>
    <mergeCell ref="AA178:AC178"/>
    <mergeCell ref="AD178:AE178"/>
    <mergeCell ref="AF178:AH178"/>
    <mergeCell ref="AI178:AJ178"/>
    <mergeCell ref="A179:C179"/>
    <mergeCell ref="D179:H179"/>
    <mergeCell ref="I179:L179"/>
    <mergeCell ref="M179:O179"/>
    <mergeCell ref="P179:S179"/>
    <mergeCell ref="T179:V179"/>
    <mergeCell ref="W179:Z179"/>
    <mergeCell ref="AA179:AC179"/>
    <mergeCell ref="AD179:AE179"/>
    <mergeCell ref="AF179:AH179"/>
    <mergeCell ref="AI179:AJ179"/>
    <mergeCell ref="A180:U180"/>
    <mergeCell ref="V180:AJ180"/>
    <mergeCell ref="A181:D181"/>
    <mergeCell ref="E181:U181"/>
    <mergeCell ref="V181:Y181"/>
    <mergeCell ref="Z181:AJ181"/>
    <mergeCell ref="A182:C182"/>
    <mergeCell ref="D182:H182"/>
    <mergeCell ref="I182:L182"/>
    <mergeCell ref="M182:O182"/>
    <mergeCell ref="P182:S182"/>
    <mergeCell ref="T182:V182"/>
    <mergeCell ref="W182:Z182"/>
    <mergeCell ref="AA182:AC182"/>
    <mergeCell ref="AD182:AE182"/>
    <mergeCell ref="AF182:AH182"/>
    <mergeCell ref="AI182:AJ182"/>
    <mergeCell ref="A183:C183"/>
    <mergeCell ref="D183:H183"/>
    <mergeCell ref="I183:L183"/>
    <mergeCell ref="M183:O183"/>
    <mergeCell ref="P183:S183"/>
    <mergeCell ref="T183:V183"/>
    <mergeCell ref="W183:Z183"/>
    <mergeCell ref="AA183:AC183"/>
    <mergeCell ref="AD183:AE183"/>
    <mergeCell ref="AF183:AH183"/>
    <mergeCell ref="AI183:AJ183"/>
    <mergeCell ref="A184:C184"/>
    <mergeCell ref="D184:H184"/>
    <mergeCell ref="I184:L184"/>
    <mergeCell ref="M184:O184"/>
    <mergeCell ref="P184:S184"/>
    <mergeCell ref="T184:V184"/>
    <mergeCell ref="W184:Z184"/>
    <mergeCell ref="AA184:AC184"/>
    <mergeCell ref="AD184:AE184"/>
    <mergeCell ref="AF184:AH184"/>
    <mergeCell ref="AI184:AJ184"/>
    <mergeCell ref="A185:C185"/>
    <mergeCell ref="D185:H185"/>
    <mergeCell ref="I185:L185"/>
    <mergeCell ref="M185:O185"/>
    <mergeCell ref="P185:S185"/>
    <mergeCell ref="T185:V185"/>
    <mergeCell ref="W185:Z185"/>
    <mergeCell ref="AA185:AC185"/>
    <mergeCell ref="AD185:AE185"/>
    <mergeCell ref="AF185:AH185"/>
    <mergeCell ref="AI185:AJ185"/>
    <mergeCell ref="A186:C186"/>
    <mergeCell ref="D186:H186"/>
    <mergeCell ref="I186:L186"/>
    <mergeCell ref="M186:O186"/>
    <mergeCell ref="P186:S186"/>
    <mergeCell ref="T186:V186"/>
    <mergeCell ref="W186:Z186"/>
    <mergeCell ref="AA186:AC186"/>
    <mergeCell ref="AD186:AE186"/>
    <mergeCell ref="AF186:AH186"/>
    <mergeCell ref="AI186:AJ186"/>
    <mergeCell ref="A187:C187"/>
    <mergeCell ref="D187:H187"/>
    <mergeCell ref="I187:L187"/>
    <mergeCell ref="M187:O187"/>
    <mergeCell ref="P187:S187"/>
    <mergeCell ref="T187:V187"/>
    <mergeCell ref="W187:Z187"/>
    <mergeCell ref="AA187:AC187"/>
    <mergeCell ref="AD187:AE187"/>
    <mergeCell ref="AF187:AH187"/>
    <mergeCell ref="AI187:AJ187"/>
    <mergeCell ref="A188:U188"/>
    <mergeCell ref="V188:AJ188"/>
    <mergeCell ref="A189:D189"/>
    <mergeCell ref="E189:U189"/>
    <mergeCell ref="V189:Y189"/>
    <mergeCell ref="Z189:AJ189"/>
    <mergeCell ref="A190:C190"/>
    <mergeCell ref="D190:H190"/>
    <mergeCell ref="I190:L190"/>
    <mergeCell ref="M190:O190"/>
    <mergeCell ref="P190:S190"/>
    <mergeCell ref="T190:V190"/>
    <mergeCell ref="W190:Z190"/>
    <mergeCell ref="AA190:AC190"/>
    <mergeCell ref="AD190:AE190"/>
    <mergeCell ref="AF190:AH190"/>
    <mergeCell ref="AI190:AJ190"/>
    <mergeCell ref="A191:C191"/>
    <mergeCell ref="D191:H191"/>
    <mergeCell ref="I191:L191"/>
    <mergeCell ref="M191:O191"/>
    <mergeCell ref="P191:S191"/>
    <mergeCell ref="T191:V191"/>
    <mergeCell ref="W191:Z191"/>
    <mergeCell ref="AA191:AC191"/>
    <mergeCell ref="AD191:AE191"/>
    <mergeCell ref="AF191:AH191"/>
    <mergeCell ref="AI191:AJ191"/>
    <mergeCell ref="A192:C192"/>
    <mergeCell ref="D192:H192"/>
    <mergeCell ref="I192:L192"/>
    <mergeCell ref="M192:O192"/>
    <mergeCell ref="P192:S192"/>
    <mergeCell ref="T192:V192"/>
    <mergeCell ref="W192:Z192"/>
    <mergeCell ref="AA192:AC192"/>
    <mergeCell ref="AD192:AE192"/>
    <mergeCell ref="AF192:AH192"/>
    <mergeCell ref="AI192:AJ192"/>
    <mergeCell ref="A193:C193"/>
    <mergeCell ref="D193:H193"/>
    <mergeCell ref="I193:L193"/>
    <mergeCell ref="M193:O193"/>
    <mergeCell ref="P193:S193"/>
    <mergeCell ref="T193:V193"/>
    <mergeCell ref="W193:Z193"/>
    <mergeCell ref="AA193:AC193"/>
    <mergeCell ref="AD193:AE193"/>
    <mergeCell ref="AF193:AH193"/>
    <mergeCell ref="AI193:AJ193"/>
    <mergeCell ref="A194:C194"/>
    <mergeCell ref="D194:H194"/>
    <mergeCell ref="I194:L194"/>
    <mergeCell ref="M194:O194"/>
    <mergeCell ref="P194:S194"/>
    <mergeCell ref="T194:V194"/>
    <mergeCell ref="W194:Z194"/>
    <mergeCell ref="AA194:AC194"/>
    <mergeCell ref="AD194:AE194"/>
    <mergeCell ref="AF194:AH194"/>
    <mergeCell ref="AI194:AJ194"/>
    <mergeCell ref="A195:C195"/>
    <mergeCell ref="D195:H195"/>
    <mergeCell ref="I195:L195"/>
    <mergeCell ref="M195:O195"/>
    <mergeCell ref="P195:S195"/>
    <mergeCell ref="T195:V195"/>
    <mergeCell ref="W195:Z195"/>
    <mergeCell ref="AA195:AC195"/>
    <mergeCell ref="AD195:AE195"/>
    <mergeCell ref="AF195:AH195"/>
    <mergeCell ref="AI195:AJ195"/>
    <mergeCell ref="A196:C196"/>
    <mergeCell ref="D196:H196"/>
    <mergeCell ref="I196:L196"/>
    <mergeCell ref="M196:O196"/>
    <mergeCell ref="P196:S196"/>
    <mergeCell ref="T196:V196"/>
    <mergeCell ref="W196:Z196"/>
    <mergeCell ref="AA196:AC196"/>
    <mergeCell ref="AD196:AE196"/>
    <mergeCell ref="AF196:AH196"/>
    <mergeCell ref="AI196:AJ196"/>
    <mergeCell ref="A197:U197"/>
    <mergeCell ref="V197:AJ197"/>
    <mergeCell ref="A198:D198"/>
    <mergeCell ref="E198:U198"/>
    <mergeCell ref="V198:Y198"/>
    <mergeCell ref="Z198:AJ198"/>
    <mergeCell ref="A199:C199"/>
    <mergeCell ref="D199:H199"/>
    <mergeCell ref="I199:L199"/>
    <mergeCell ref="M199:O199"/>
    <mergeCell ref="P199:S199"/>
    <mergeCell ref="T199:V199"/>
    <mergeCell ref="W199:Z199"/>
    <mergeCell ref="AA199:AC199"/>
    <mergeCell ref="AD199:AE199"/>
    <mergeCell ref="AF199:AH199"/>
    <mergeCell ref="AI199:AJ199"/>
    <mergeCell ref="A200:C200"/>
    <mergeCell ref="D200:H200"/>
    <mergeCell ref="I200:L200"/>
    <mergeCell ref="M200:O200"/>
    <mergeCell ref="P200:S200"/>
    <mergeCell ref="T200:V200"/>
    <mergeCell ref="W200:Z200"/>
    <mergeCell ref="AA200:AC200"/>
    <mergeCell ref="AD200:AE200"/>
    <mergeCell ref="AF200:AH200"/>
    <mergeCell ref="AI200:AJ200"/>
    <mergeCell ref="A201:C201"/>
    <mergeCell ref="D201:H201"/>
    <mergeCell ref="I201:L201"/>
    <mergeCell ref="M201:O201"/>
    <mergeCell ref="P201:S201"/>
    <mergeCell ref="T201:V201"/>
    <mergeCell ref="W201:Z201"/>
    <mergeCell ref="AA201:AC201"/>
    <mergeCell ref="AD201:AE201"/>
    <mergeCell ref="AF201:AH201"/>
    <mergeCell ref="AI201:AJ201"/>
    <mergeCell ref="A202:C202"/>
    <mergeCell ref="D202:H202"/>
    <mergeCell ref="I202:L202"/>
    <mergeCell ref="M202:O202"/>
    <mergeCell ref="P202:S202"/>
    <mergeCell ref="T202:V202"/>
    <mergeCell ref="W202:Z202"/>
    <mergeCell ref="AA202:AC202"/>
    <mergeCell ref="AD202:AE202"/>
    <mergeCell ref="AF202:AH202"/>
    <mergeCell ref="AI202:AJ202"/>
    <mergeCell ref="A203:C203"/>
    <mergeCell ref="D203:H203"/>
    <mergeCell ref="I203:L203"/>
    <mergeCell ref="M203:O203"/>
    <mergeCell ref="P203:S203"/>
    <mergeCell ref="T203:V203"/>
    <mergeCell ref="W203:Z203"/>
    <mergeCell ref="AA203:AC203"/>
    <mergeCell ref="AD203:AE203"/>
    <mergeCell ref="AF203:AH203"/>
    <mergeCell ref="AI203:AJ203"/>
    <mergeCell ref="A204:C204"/>
    <mergeCell ref="D204:H204"/>
    <mergeCell ref="I204:L204"/>
    <mergeCell ref="M204:O204"/>
    <mergeCell ref="P204:S204"/>
    <mergeCell ref="T204:V204"/>
    <mergeCell ref="W204:Z204"/>
    <mergeCell ref="AA204:AC204"/>
    <mergeCell ref="AD204:AE204"/>
    <mergeCell ref="AF204:AH204"/>
    <mergeCell ref="AI204:AJ204"/>
    <mergeCell ref="A205:U205"/>
    <mergeCell ref="V205:AJ205"/>
    <mergeCell ref="A206:D206"/>
    <mergeCell ref="E206:U206"/>
    <mergeCell ref="V206:Y206"/>
    <mergeCell ref="Z206:AJ206"/>
    <mergeCell ref="A207:C207"/>
    <mergeCell ref="D207:H207"/>
    <mergeCell ref="I207:L207"/>
    <mergeCell ref="M207:O207"/>
    <mergeCell ref="P207:S207"/>
    <mergeCell ref="T207:V207"/>
    <mergeCell ref="W207:Z207"/>
    <mergeCell ref="AA207:AC207"/>
    <mergeCell ref="AD207:AE207"/>
    <mergeCell ref="AF207:AH207"/>
    <mergeCell ref="AI207:AJ207"/>
    <mergeCell ref="A208:C208"/>
    <mergeCell ref="D208:H208"/>
    <mergeCell ref="I208:L208"/>
    <mergeCell ref="M208:O208"/>
    <mergeCell ref="P208:S208"/>
    <mergeCell ref="T208:V208"/>
    <mergeCell ref="W208:Z208"/>
    <mergeCell ref="AA208:AC208"/>
    <mergeCell ref="AD208:AE208"/>
    <mergeCell ref="AF208:AH208"/>
    <mergeCell ref="AI208:AJ208"/>
    <mergeCell ref="A209:C209"/>
    <mergeCell ref="D209:H209"/>
    <mergeCell ref="I209:L209"/>
    <mergeCell ref="M209:O209"/>
    <mergeCell ref="P209:S209"/>
    <mergeCell ref="T209:V209"/>
    <mergeCell ref="W209:Z209"/>
    <mergeCell ref="AA209:AC209"/>
    <mergeCell ref="AD209:AE209"/>
    <mergeCell ref="AF209:AH209"/>
    <mergeCell ref="AI209:AJ209"/>
    <mergeCell ref="A210:C210"/>
    <mergeCell ref="D210:H210"/>
    <mergeCell ref="I210:L210"/>
    <mergeCell ref="M210:O210"/>
    <mergeCell ref="P210:S210"/>
    <mergeCell ref="T210:V210"/>
    <mergeCell ref="W210:Z210"/>
    <mergeCell ref="AA210:AC210"/>
    <mergeCell ref="AD210:AE210"/>
    <mergeCell ref="AF210:AH210"/>
    <mergeCell ref="AI210:AJ210"/>
    <mergeCell ref="A211:C211"/>
    <mergeCell ref="D211:H211"/>
    <mergeCell ref="I211:L211"/>
    <mergeCell ref="M211:O211"/>
    <mergeCell ref="P211:S211"/>
    <mergeCell ref="T211:V211"/>
    <mergeCell ref="W211:Z211"/>
    <mergeCell ref="AA211:AC211"/>
    <mergeCell ref="AD211:AE211"/>
    <mergeCell ref="AF211:AH211"/>
    <mergeCell ref="AI211:AJ211"/>
    <mergeCell ref="A212:C212"/>
    <mergeCell ref="D212:H212"/>
    <mergeCell ref="I212:L212"/>
    <mergeCell ref="M212:O212"/>
    <mergeCell ref="P212:S212"/>
    <mergeCell ref="T212:V212"/>
    <mergeCell ref="W212:Z212"/>
    <mergeCell ref="AA212:AC212"/>
    <mergeCell ref="AD212:AE212"/>
    <mergeCell ref="AF212:AH212"/>
    <mergeCell ref="AI212:AJ212"/>
    <mergeCell ref="A213:U213"/>
    <mergeCell ref="V213:AJ213"/>
    <mergeCell ref="A214:D214"/>
    <mergeCell ref="E214:U214"/>
    <mergeCell ref="V214:Y214"/>
    <mergeCell ref="Z214:AJ214"/>
    <mergeCell ref="A215:C215"/>
    <mergeCell ref="D215:H215"/>
    <mergeCell ref="I215:L215"/>
    <mergeCell ref="M215:O215"/>
    <mergeCell ref="P215:S215"/>
    <mergeCell ref="T215:V215"/>
    <mergeCell ref="W215:Z215"/>
    <mergeCell ref="AA215:AC215"/>
    <mergeCell ref="AD215:AE215"/>
    <mergeCell ref="AF215:AH215"/>
    <mergeCell ref="AI215:AJ215"/>
    <mergeCell ref="A216:C216"/>
    <mergeCell ref="D216:H216"/>
    <mergeCell ref="I216:L216"/>
    <mergeCell ref="M216:O216"/>
    <mergeCell ref="P216:S216"/>
    <mergeCell ref="T216:V216"/>
    <mergeCell ref="W216:Z216"/>
    <mergeCell ref="AA216:AC216"/>
    <mergeCell ref="AD216:AE216"/>
    <mergeCell ref="AF216:AH216"/>
    <mergeCell ref="AI216:AJ216"/>
    <mergeCell ref="A217:C217"/>
    <mergeCell ref="D217:H217"/>
    <mergeCell ref="I217:L217"/>
    <mergeCell ref="M217:O217"/>
    <mergeCell ref="P217:S217"/>
    <mergeCell ref="T217:V217"/>
    <mergeCell ref="W217:Z217"/>
    <mergeCell ref="AA217:AC217"/>
    <mergeCell ref="AD217:AE217"/>
    <mergeCell ref="AF217:AH217"/>
    <mergeCell ref="AI217:AJ217"/>
    <mergeCell ref="A218:C218"/>
    <mergeCell ref="D218:H218"/>
    <mergeCell ref="I218:L218"/>
    <mergeCell ref="M218:O218"/>
    <mergeCell ref="P218:S218"/>
    <mergeCell ref="T218:V218"/>
    <mergeCell ref="W218:Z218"/>
    <mergeCell ref="AA218:AC218"/>
    <mergeCell ref="AD218:AE218"/>
    <mergeCell ref="AF218:AH218"/>
    <mergeCell ref="AI218:AJ218"/>
    <mergeCell ref="A219:C219"/>
    <mergeCell ref="D219:H219"/>
    <mergeCell ref="I219:L219"/>
    <mergeCell ref="M219:O219"/>
    <mergeCell ref="P219:S219"/>
    <mergeCell ref="T219:V219"/>
    <mergeCell ref="W219:Z219"/>
    <mergeCell ref="AA219:AC219"/>
    <mergeCell ref="AD219:AE219"/>
    <mergeCell ref="AF219:AH219"/>
    <mergeCell ref="AI219:AJ219"/>
    <mergeCell ref="A220:C220"/>
    <mergeCell ref="D220:H220"/>
    <mergeCell ref="I220:L220"/>
    <mergeCell ref="M220:O220"/>
    <mergeCell ref="P220:S220"/>
    <mergeCell ref="T220:V220"/>
    <mergeCell ref="W220:Z220"/>
    <mergeCell ref="AA220:AC220"/>
    <mergeCell ref="AD220:AE220"/>
    <mergeCell ref="AF220:AH220"/>
    <mergeCell ref="AI220:AJ220"/>
    <mergeCell ref="A221:U221"/>
    <mergeCell ref="V221:AJ221"/>
    <mergeCell ref="A222:D222"/>
    <mergeCell ref="E222:U222"/>
    <mergeCell ref="V222:Y222"/>
    <mergeCell ref="Z222:AJ222"/>
    <mergeCell ref="A223:C223"/>
    <mergeCell ref="D223:H223"/>
    <mergeCell ref="I223:L223"/>
    <mergeCell ref="M223:O223"/>
    <mergeCell ref="P223:S223"/>
    <mergeCell ref="T223:V223"/>
    <mergeCell ref="W223:Z223"/>
    <mergeCell ref="AA223:AC223"/>
    <mergeCell ref="AD223:AE223"/>
    <mergeCell ref="AF223:AH223"/>
    <mergeCell ref="AI223:AJ223"/>
    <mergeCell ref="A224:C224"/>
    <mergeCell ref="D224:H224"/>
    <mergeCell ref="I224:L224"/>
    <mergeCell ref="M224:O224"/>
    <mergeCell ref="P224:S224"/>
    <mergeCell ref="T224:V224"/>
    <mergeCell ref="W224:Z224"/>
    <mergeCell ref="AA224:AC224"/>
    <mergeCell ref="AD224:AE224"/>
    <mergeCell ref="AF224:AH224"/>
    <mergeCell ref="AI224:AJ224"/>
    <mergeCell ref="A225:C225"/>
    <mergeCell ref="D225:H225"/>
    <mergeCell ref="I225:L225"/>
    <mergeCell ref="M225:O225"/>
    <mergeCell ref="P225:S225"/>
    <mergeCell ref="T225:V225"/>
    <mergeCell ref="W225:Z225"/>
    <mergeCell ref="AA225:AC225"/>
    <mergeCell ref="AD225:AE225"/>
    <mergeCell ref="AF225:AH225"/>
    <mergeCell ref="AI225:AJ225"/>
    <mergeCell ref="A226:C226"/>
    <mergeCell ref="D226:H226"/>
    <mergeCell ref="I226:L226"/>
    <mergeCell ref="M226:O226"/>
    <mergeCell ref="P226:S226"/>
    <mergeCell ref="T226:V226"/>
    <mergeCell ref="W226:Z226"/>
    <mergeCell ref="AA226:AC226"/>
    <mergeCell ref="AD226:AE226"/>
    <mergeCell ref="AF226:AH226"/>
    <mergeCell ref="AI226:AJ226"/>
    <mergeCell ref="A227:C227"/>
    <mergeCell ref="D227:H227"/>
    <mergeCell ref="I227:L227"/>
    <mergeCell ref="M227:O227"/>
    <mergeCell ref="P227:S227"/>
    <mergeCell ref="T227:V227"/>
    <mergeCell ref="W227:Z227"/>
    <mergeCell ref="AA227:AC227"/>
    <mergeCell ref="AD227:AE227"/>
    <mergeCell ref="AF227:AH227"/>
    <mergeCell ref="AI227:AJ227"/>
    <mergeCell ref="A228:C228"/>
    <mergeCell ref="D228:H228"/>
    <mergeCell ref="I228:L228"/>
    <mergeCell ref="M228:O228"/>
    <mergeCell ref="P228:S228"/>
    <mergeCell ref="T228:V228"/>
    <mergeCell ref="W228:Z228"/>
    <mergeCell ref="AA228:AC228"/>
    <mergeCell ref="AD228:AE228"/>
    <mergeCell ref="AF228:AH228"/>
    <mergeCell ref="AI228:AJ228"/>
    <mergeCell ref="A229:U229"/>
    <mergeCell ref="V229:AJ229"/>
    <mergeCell ref="A230:D230"/>
    <mergeCell ref="E230:U230"/>
    <mergeCell ref="V230:Y230"/>
    <mergeCell ref="Z230:AJ230"/>
    <mergeCell ref="A231:C231"/>
    <mergeCell ref="D231:H231"/>
    <mergeCell ref="I231:L231"/>
    <mergeCell ref="M231:O231"/>
    <mergeCell ref="P231:S231"/>
    <mergeCell ref="T231:V231"/>
    <mergeCell ref="W231:Z231"/>
    <mergeCell ref="AA231:AC231"/>
    <mergeCell ref="AD231:AE231"/>
    <mergeCell ref="AF231:AH231"/>
    <mergeCell ref="AI231:AJ231"/>
    <mergeCell ref="A232:C232"/>
    <mergeCell ref="D232:H232"/>
    <mergeCell ref="I232:L232"/>
    <mergeCell ref="M232:O232"/>
    <mergeCell ref="P232:S232"/>
    <mergeCell ref="T232:V232"/>
    <mergeCell ref="W232:Z232"/>
    <mergeCell ref="AA232:AC232"/>
    <mergeCell ref="AD232:AE232"/>
    <mergeCell ref="AF232:AH232"/>
    <mergeCell ref="AI232:AJ232"/>
    <mergeCell ref="A233:C233"/>
    <mergeCell ref="D233:H233"/>
    <mergeCell ref="I233:L233"/>
    <mergeCell ref="M233:O233"/>
    <mergeCell ref="P233:S233"/>
    <mergeCell ref="T233:V233"/>
    <mergeCell ref="W233:Z233"/>
    <mergeCell ref="AA233:AC233"/>
    <mergeCell ref="AD233:AE233"/>
    <mergeCell ref="AF233:AH233"/>
    <mergeCell ref="AI233:AJ233"/>
    <mergeCell ref="A234:C234"/>
    <mergeCell ref="D234:H234"/>
    <mergeCell ref="I234:L234"/>
    <mergeCell ref="M234:O234"/>
    <mergeCell ref="P234:S234"/>
    <mergeCell ref="T234:V234"/>
    <mergeCell ref="W234:Z234"/>
    <mergeCell ref="AA234:AC234"/>
    <mergeCell ref="AD234:AE234"/>
    <mergeCell ref="AF234:AH234"/>
    <mergeCell ref="AI234:AJ234"/>
    <mergeCell ref="A235:C235"/>
    <mergeCell ref="D235:H235"/>
    <mergeCell ref="I235:L235"/>
    <mergeCell ref="M235:O235"/>
    <mergeCell ref="P235:S235"/>
    <mergeCell ref="T235:V235"/>
    <mergeCell ref="W235:Z235"/>
    <mergeCell ref="AA235:AC235"/>
    <mergeCell ref="AD235:AE235"/>
    <mergeCell ref="AF235:AH235"/>
    <mergeCell ref="AI235:AJ235"/>
    <mergeCell ref="A236:C236"/>
    <mergeCell ref="D236:H236"/>
    <mergeCell ref="I236:L236"/>
    <mergeCell ref="M236:O236"/>
    <mergeCell ref="P236:S236"/>
    <mergeCell ref="T236:V236"/>
    <mergeCell ref="W236:Z236"/>
    <mergeCell ref="AA236:AC236"/>
    <mergeCell ref="AD236:AE236"/>
    <mergeCell ref="AF236:AH236"/>
    <mergeCell ref="AI236:AJ236"/>
    <mergeCell ref="A237:U237"/>
    <mergeCell ref="V237:AJ237"/>
    <mergeCell ref="A238:D238"/>
    <mergeCell ref="E238:U238"/>
    <mergeCell ref="V238:Y238"/>
    <mergeCell ref="Z238:AJ238"/>
    <mergeCell ref="A239:C239"/>
    <mergeCell ref="D239:H239"/>
    <mergeCell ref="I239:L239"/>
    <mergeCell ref="M239:O239"/>
    <mergeCell ref="P239:S239"/>
    <mergeCell ref="T239:V239"/>
    <mergeCell ref="W239:Z239"/>
    <mergeCell ref="AA239:AC239"/>
    <mergeCell ref="AD239:AE239"/>
    <mergeCell ref="AF239:AH239"/>
    <mergeCell ref="AI239:AJ239"/>
    <mergeCell ref="A240:C240"/>
    <mergeCell ref="D240:H240"/>
    <mergeCell ref="I240:L240"/>
    <mergeCell ref="M240:O240"/>
    <mergeCell ref="P240:S240"/>
    <mergeCell ref="T240:V240"/>
    <mergeCell ref="W240:Z240"/>
    <mergeCell ref="AA240:AC240"/>
    <mergeCell ref="AD240:AE240"/>
    <mergeCell ref="AF240:AH240"/>
    <mergeCell ref="AI240:AJ240"/>
    <mergeCell ref="A241:C241"/>
    <mergeCell ref="D241:H241"/>
    <mergeCell ref="I241:L241"/>
    <mergeCell ref="M241:O241"/>
    <mergeCell ref="P241:S241"/>
    <mergeCell ref="T241:V241"/>
    <mergeCell ref="W241:Z241"/>
    <mergeCell ref="AA241:AC241"/>
    <mergeCell ref="AD241:AE241"/>
    <mergeCell ref="AF241:AH241"/>
    <mergeCell ref="AI241:AJ241"/>
    <mergeCell ref="A242:C242"/>
    <mergeCell ref="D242:H242"/>
    <mergeCell ref="I242:L242"/>
    <mergeCell ref="M242:O242"/>
    <mergeCell ref="P242:S242"/>
    <mergeCell ref="T242:V242"/>
    <mergeCell ref="W242:Z242"/>
    <mergeCell ref="AA242:AC242"/>
    <mergeCell ref="AD242:AE242"/>
    <mergeCell ref="AF242:AH242"/>
    <mergeCell ref="AI242:AJ242"/>
    <mergeCell ref="A243:C243"/>
    <mergeCell ref="D243:H243"/>
    <mergeCell ref="I243:L243"/>
    <mergeCell ref="M243:O243"/>
    <mergeCell ref="P243:S243"/>
    <mergeCell ref="T243:V243"/>
    <mergeCell ref="W243:Z243"/>
    <mergeCell ref="AA243:AC243"/>
    <mergeCell ref="AD243:AE243"/>
    <mergeCell ref="AF243:AH243"/>
    <mergeCell ref="AI243:AJ243"/>
    <mergeCell ref="A244:C244"/>
    <mergeCell ref="D244:H244"/>
    <mergeCell ref="I244:L244"/>
    <mergeCell ref="M244:O244"/>
    <mergeCell ref="P244:S244"/>
    <mergeCell ref="T244:V244"/>
    <mergeCell ref="W244:Z244"/>
    <mergeCell ref="AA244:AC244"/>
    <mergeCell ref="AD244:AE244"/>
    <mergeCell ref="AF244:AH244"/>
    <mergeCell ref="AI244:AJ244"/>
    <mergeCell ref="A245:C245"/>
    <mergeCell ref="D245:H245"/>
    <mergeCell ref="I245:L245"/>
    <mergeCell ref="M245:O245"/>
    <mergeCell ref="P245:S245"/>
    <mergeCell ref="T245:V245"/>
    <mergeCell ref="W245:Z245"/>
    <mergeCell ref="AA245:AC245"/>
    <mergeCell ref="AD245:AE245"/>
    <mergeCell ref="AF245:AH245"/>
    <mergeCell ref="AI245:AJ245"/>
    <mergeCell ref="A246:U246"/>
    <mergeCell ref="V246:AJ246"/>
    <mergeCell ref="A247:D247"/>
    <mergeCell ref="E247:U247"/>
    <mergeCell ref="V247:Y247"/>
    <mergeCell ref="Z247:AJ247"/>
    <mergeCell ref="A248:C248"/>
    <mergeCell ref="D248:H248"/>
    <mergeCell ref="I248:L248"/>
    <mergeCell ref="M248:O248"/>
    <mergeCell ref="P248:S248"/>
    <mergeCell ref="T248:V248"/>
    <mergeCell ref="W248:Z248"/>
    <mergeCell ref="AA248:AC248"/>
    <mergeCell ref="AD248:AE248"/>
    <mergeCell ref="AF248:AH248"/>
    <mergeCell ref="AI248:AJ248"/>
    <mergeCell ref="A249:C249"/>
    <mergeCell ref="D249:H249"/>
    <mergeCell ref="I249:L249"/>
    <mergeCell ref="M249:O249"/>
    <mergeCell ref="P249:S249"/>
    <mergeCell ref="T249:V249"/>
    <mergeCell ref="W249:Z249"/>
    <mergeCell ref="AA249:AC249"/>
    <mergeCell ref="AD249:AE249"/>
    <mergeCell ref="AF249:AH249"/>
    <mergeCell ref="AI249:AJ249"/>
    <mergeCell ref="A250:C250"/>
    <mergeCell ref="D250:H250"/>
    <mergeCell ref="I250:L250"/>
    <mergeCell ref="M250:O250"/>
    <mergeCell ref="P250:S250"/>
    <mergeCell ref="T250:V250"/>
    <mergeCell ref="W250:Z250"/>
    <mergeCell ref="AA250:AC250"/>
    <mergeCell ref="AD250:AE250"/>
    <mergeCell ref="AF250:AH250"/>
    <mergeCell ref="AI250:AJ250"/>
    <mergeCell ref="A251:C251"/>
    <mergeCell ref="D251:H251"/>
    <mergeCell ref="I251:L251"/>
    <mergeCell ref="M251:O251"/>
    <mergeCell ref="P251:S251"/>
    <mergeCell ref="T251:V251"/>
    <mergeCell ref="W251:Z251"/>
    <mergeCell ref="AA251:AC251"/>
    <mergeCell ref="AD251:AE251"/>
    <mergeCell ref="AF251:AH251"/>
    <mergeCell ref="AI251:AJ251"/>
    <mergeCell ref="A252:C252"/>
    <mergeCell ref="D252:H252"/>
    <mergeCell ref="I252:L252"/>
    <mergeCell ref="M252:O252"/>
    <mergeCell ref="P252:S252"/>
    <mergeCell ref="T252:V252"/>
    <mergeCell ref="W252:Z252"/>
    <mergeCell ref="AA252:AC252"/>
    <mergeCell ref="AD252:AE252"/>
    <mergeCell ref="AF252:AH252"/>
    <mergeCell ref="AI252:AJ252"/>
    <mergeCell ref="A253:C253"/>
    <mergeCell ref="D253:H253"/>
    <mergeCell ref="I253:L253"/>
    <mergeCell ref="M253:O253"/>
    <mergeCell ref="P253:S253"/>
    <mergeCell ref="T253:V253"/>
    <mergeCell ref="W253:Z253"/>
    <mergeCell ref="AA253:AC253"/>
    <mergeCell ref="AD253:AE253"/>
    <mergeCell ref="AF253:AH253"/>
    <mergeCell ref="AI253:AJ253"/>
    <mergeCell ref="A254:U254"/>
    <mergeCell ref="V254:AJ254"/>
    <mergeCell ref="A255:D255"/>
    <mergeCell ref="E255:U255"/>
    <mergeCell ref="V255:Y255"/>
    <mergeCell ref="Z255:AJ255"/>
    <mergeCell ref="A256:C256"/>
    <mergeCell ref="D256:H256"/>
    <mergeCell ref="I256:L256"/>
    <mergeCell ref="M256:O256"/>
    <mergeCell ref="P256:S256"/>
    <mergeCell ref="T256:V256"/>
    <mergeCell ref="W256:Z256"/>
    <mergeCell ref="AA256:AC256"/>
    <mergeCell ref="AD256:AE256"/>
    <mergeCell ref="AF256:AH256"/>
    <mergeCell ref="AI256:AJ256"/>
    <mergeCell ref="A257:C257"/>
    <mergeCell ref="D257:H257"/>
    <mergeCell ref="I257:L257"/>
    <mergeCell ref="M257:O257"/>
    <mergeCell ref="P257:S257"/>
    <mergeCell ref="T257:V257"/>
    <mergeCell ref="W257:Z257"/>
    <mergeCell ref="AA257:AC257"/>
    <mergeCell ref="AD257:AE257"/>
    <mergeCell ref="AF257:AH257"/>
    <mergeCell ref="AI257:AJ257"/>
    <mergeCell ref="A258:C258"/>
    <mergeCell ref="D258:H258"/>
    <mergeCell ref="I258:L258"/>
    <mergeCell ref="M258:O258"/>
    <mergeCell ref="P258:S258"/>
    <mergeCell ref="T258:V258"/>
    <mergeCell ref="W258:Z258"/>
    <mergeCell ref="AA258:AC258"/>
    <mergeCell ref="AD258:AE258"/>
    <mergeCell ref="AF258:AH258"/>
    <mergeCell ref="AI258:AJ258"/>
    <mergeCell ref="A259:C259"/>
    <mergeCell ref="D259:H259"/>
    <mergeCell ref="I259:L259"/>
    <mergeCell ref="M259:O259"/>
    <mergeCell ref="P259:S259"/>
    <mergeCell ref="T259:V259"/>
    <mergeCell ref="W259:Z259"/>
    <mergeCell ref="AA259:AC259"/>
    <mergeCell ref="AD259:AE259"/>
    <mergeCell ref="AF259:AH259"/>
    <mergeCell ref="AI259:AJ259"/>
    <mergeCell ref="A260:C260"/>
    <mergeCell ref="D260:H260"/>
    <mergeCell ref="I260:L260"/>
    <mergeCell ref="M260:O260"/>
    <mergeCell ref="P260:S260"/>
    <mergeCell ref="T260:V260"/>
    <mergeCell ref="W260:Z260"/>
    <mergeCell ref="AA260:AC260"/>
    <mergeCell ref="AD260:AE260"/>
    <mergeCell ref="AF260:AH260"/>
    <mergeCell ref="AI260:AJ260"/>
    <mergeCell ref="A261:C261"/>
    <mergeCell ref="D261:H261"/>
    <mergeCell ref="I261:L261"/>
    <mergeCell ref="M261:O261"/>
    <mergeCell ref="P261:S261"/>
    <mergeCell ref="T261:V261"/>
    <mergeCell ref="W261:Z261"/>
    <mergeCell ref="AA261:AC261"/>
    <mergeCell ref="AD261:AE261"/>
    <mergeCell ref="AF261:AH261"/>
    <mergeCell ref="AI261:AJ261"/>
    <mergeCell ref="A262:U262"/>
    <mergeCell ref="V262:AJ262"/>
    <mergeCell ref="A263:D263"/>
    <mergeCell ref="E263:U263"/>
    <mergeCell ref="V263:Y263"/>
    <mergeCell ref="Z263:AJ263"/>
    <mergeCell ref="A264:C264"/>
    <mergeCell ref="D264:H264"/>
    <mergeCell ref="I264:L264"/>
    <mergeCell ref="M264:O264"/>
    <mergeCell ref="P264:S264"/>
    <mergeCell ref="T264:V264"/>
    <mergeCell ref="W264:Z264"/>
    <mergeCell ref="AA264:AC264"/>
    <mergeCell ref="AD264:AE264"/>
    <mergeCell ref="AF264:AH264"/>
    <mergeCell ref="AI264:AJ264"/>
    <mergeCell ref="A265:C265"/>
    <mergeCell ref="D265:H265"/>
    <mergeCell ref="I265:L265"/>
    <mergeCell ref="M265:O265"/>
    <mergeCell ref="P265:S265"/>
    <mergeCell ref="T265:V265"/>
    <mergeCell ref="W265:Z265"/>
    <mergeCell ref="AA265:AC265"/>
    <mergeCell ref="AD265:AE265"/>
    <mergeCell ref="AF265:AH265"/>
    <mergeCell ref="AI265:AJ265"/>
    <mergeCell ref="A266:C266"/>
    <mergeCell ref="D266:H266"/>
    <mergeCell ref="I266:L266"/>
    <mergeCell ref="M266:O266"/>
    <mergeCell ref="P266:S266"/>
    <mergeCell ref="T266:V266"/>
    <mergeCell ref="W266:Z266"/>
    <mergeCell ref="AA266:AC266"/>
    <mergeCell ref="AD266:AE266"/>
    <mergeCell ref="AF266:AH266"/>
    <mergeCell ref="AI266:AJ266"/>
    <mergeCell ref="A267:C267"/>
    <mergeCell ref="D267:H267"/>
    <mergeCell ref="I267:L267"/>
    <mergeCell ref="M267:O267"/>
    <mergeCell ref="P267:S267"/>
    <mergeCell ref="T267:V267"/>
    <mergeCell ref="W267:Z267"/>
    <mergeCell ref="AA267:AC267"/>
    <mergeCell ref="AD267:AE267"/>
    <mergeCell ref="AF267:AH267"/>
    <mergeCell ref="AI267:AJ267"/>
    <mergeCell ref="A268:C268"/>
    <mergeCell ref="D268:H268"/>
    <mergeCell ref="I268:L268"/>
    <mergeCell ref="M268:O268"/>
    <mergeCell ref="P268:S268"/>
    <mergeCell ref="T268:V268"/>
    <mergeCell ref="W268:Z268"/>
    <mergeCell ref="AA268:AC268"/>
    <mergeCell ref="AD268:AE268"/>
    <mergeCell ref="AF268:AH268"/>
    <mergeCell ref="AI268:AJ268"/>
    <mergeCell ref="A269:C269"/>
    <mergeCell ref="D269:H269"/>
    <mergeCell ref="I269:L269"/>
    <mergeCell ref="M269:O269"/>
    <mergeCell ref="P269:S269"/>
    <mergeCell ref="T269:V269"/>
    <mergeCell ref="W269:Z269"/>
    <mergeCell ref="AA269:AC269"/>
    <mergeCell ref="AD269:AE269"/>
    <mergeCell ref="AF269:AH269"/>
    <mergeCell ref="AI269:AJ269"/>
    <mergeCell ref="A270:U270"/>
    <mergeCell ref="V270:AJ270"/>
    <mergeCell ref="A271:D271"/>
    <mergeCell ref="E271:U271"/>
    <mergeCell ref="V271:Y271"/>
    <mergeCell ref="Z271:AJ271"/>
    <mergeCell ref="A272:C272"/>
    <mergeCell ref="D272:H272"/>
    <mergeCell ref="I272:L272"/>
    <mergeCell ref="M272:O272"/>
    <mergeCell ref="P272:S272"/>
    <mergeCell ref="T272:V272"/>
    <mergeCell ref="W272:Z272"/>
    <mergeCell ref="AA272:AC272"/>
    <mergeCell ref="AD272:AE272"/>
    <mergeCell ref="AF272:AH272"/>
    <mergeCell ref="AI272:AJ272"/>
    <mergeCell ref="A273:C273"/>
    <mergeCell ref="D273:H273"/>
    <mergeCell ref="I273:L273"/>
    <mergeCell ref="M273:O273"/>
    <mergeCell ref="P273:S273"/>
    <mergeCell ref="T273:V273"/>
    <mergeCell ref="W273:Z273"/>
    <mergeCell ref="AA273:AC273"/>
    <mergeCell ref="AD273:AE273"/>
    <mergeCell ref="AF273:AH273"/>
    <mergeCell ref="AI273:AJ273"/>
    <mergeCell ref="A274:C274"/>
    <mergeCell ref="D274:H274"/>
    <mergeCell ref="I274:L274"/>
    <mergeCell ref="M274:O274"/>
    <mergeCell ref="P274:S274"/>
    <mergeCell ref="T274:V274"/>
    <mergeCell ref="W274:Z274"/>
    <mergeCell ref="AA274:AC274"/>
    <mergeCell ref="AD274:AE274"/>
    <mergeCell ref="AF274:AH274"/>
    <mergeCell ref="AI274:AJ274"/>
    <mergeCell ref="A275:C275"/>
    <mergeCell ref="D275:H275"/>
    <mergeCell ref="I275:L275"/>
    <mergeCell ref="M275:O275"/>
    <mergeCell ref="P275:S275"/>
    <mergeCell ref="T275:V275"/>
    <mergeCell ref="W275:Z275"/>
    <mergeCell ref="AA275:AC275"/>
    <mergeCell ref="AD275:AE275"/>
    <mergeCell ref="AF275:AH275"/>
    <mergeCell ref="AI275:AJ275"/>
    <mergeCell ref="A276:C276"/>
    <mergeCell ref="D276:H276"/>
    <mergeCell ref="I276:L276"/>
    <mergeCell ref="M276:O276"/>
    <mergeCell ref="P276:S276"/>
    <mergeCell ref="T276:V276"/>
    <mergeCell ref="W276:Z276"/>
    <mergeCell ref="AA276:AC276"/>
    <mergeCell ref="AD276:AE276"/>
    <mergeCell ref="AF276:AH276"/>
    <mergeCell ref="AI276:AJ276"/>
    <mergeCell ref="A277:C277"/>
    <mergeCell ref="D277:H277"/>
    <mergeCell ref="I277:L277"/>
    <mergeCell ref="M277:O277"/>
    <mergeCell ref="P277:S277"/>
    <mergeCell ref="T277:V277"/>
    <mergeCell ref="W277:Z277"/>
    <mergeCell ref="AA277:AC277"/>
    <mergeCell ref="AD277:AE277"/>
    <mergeCell ref="AF277:AH277"/>
    <mergeCell ref="AI277:AJ277"/>
    <mergeCell ref="A278:U278"/>
    <mergeCell ref="V278:AJ278"/>
    <mergeCell ref="A279:D279"/>
    <mergeCell ref="E279:U279"/>
    <mergeCell ref="V279:Y279"/>
    <mergeCell ref="Z279:AJ279"/>
    <mergeCell ref="A280:C280"/>
    <mergeCell ref="D280:H280"/>
    <mergeCell ref="I280:L280"/>
    <mergeCell ref="M280:O280"/>
    <mergeCell ref="P280:S280"/>
    <mergeCell ref="T280:V280"/>
    <mergeCell ref="W280:Z280"/>
    <mergeCell ref="AA280:AC280"/>
    <mergeCell ref="AD280:AE280"/>
    <mergeCell ref="AF280:AH280"/>
    <mergeCell ref="AI280:AJ280"/>
    <mergeCell ref="A281:C281"/>
    <mergeCell ref="D281:H281"/>
    <mergeCell ref="I281:L281"/>
    <mergeCell ref="M281:O281"/>
    <mergeCell ref="P281:S281"/>
    <mergeCell ref="T281:V281"/>
    <mergeCell ref="W281:Z281"/>
    <mergeCell ref="AA281:AC281"/>
    <mergeCell ref="AD281:AE281"/>
    <mergeCell ref="AF281:AH281"/>
    <mergeCell ref="AI281:AJ281"/>
    <mergeCell ref="A282:C282"/>
    <mergeCell ref="D282:H282"/>
    <mergeCell ref="I282:L282"/>
    <mergeCell ref="M282:O282"/>
    <mergeCell ref="P282:S282"/>
    <mergeCell ref="T282:V282"/>
    <mergeCell ref="W282:Z282"/>
    <mergeCell ref="AA282:AC282"/>
    <mergeCell ref="AD282:AE282"/>
    <mergeCell ref="AF282:AH282"/>
    <mergeCell ref="AI282:AJ282"/>
    <mergeCell ref="A283:C283"/>
    <mergeCell ref="D283:H283"/>
    <mergeCell ref="I283:L283"/>
    <mergeCell ref="M283:O283"/>
    <mergeCell ref="P283:S283"/>
    <mergeCell ref="T283:V283"/>
    <mergeCell ref="W283:Z283"/>
    <mergeCell ref="AA283:AC283"/>
    <mergeCell ref="AD283:AE283"/>
    <mergeCell ref="AF283:AH283"/>
    <mergeCell ref="AI283:AJ283"/>
    <mergeCell ref="A284:C284"/>
    <mergeCell ref="D284:H284"/>
    <mergeCell ref="I284:L284"/>
    <mergeCell ref="M284:O284"/>
    <mergeCell ref="P284:S284"/>
    <mergeCell ref="T284:V284"/>
    <mergeCell ref="W284:Z284"/>
    <mergeCell ref="AA284:AC284"/>
    <mergeCell ref="AD284:AE284"/>
    <mergeCell ref="AF284:AH284"/>
    <mergeCell ref="AI284:AJ284"/>
    <mergeCell ref="A285:C285"/>
    <mergeCell ref="D285:H285"/>
    <mergeCell ref="I285:L285"/>
    <mergeCell ref="M285:O285"/>
    <mergeCell ref="P285:S285"/>
    <mergeCell ref="T285:V285"/>
    <mergeCell ref="W285:Z285"/>
    <mergeCell ref="AA285:AC285"/>
    <mergeCell ref="AD285:AE285"/>
    <mergeCell ref="AF285:AH285"/>
    <mergeCell ref="AI285:AJ285"/>
    <mergeCell ref="A286:U286"/>
    <mergeCell ref="V286:AJ286"/>
    <mergeCell ref="A287:D287"/>
    <mergeCell ref="E287:U287"/>
    <mergeCell ref="V287:Y287"/>
    <mergeCell ref="Z287:AJ287"/>
    <mergeCell ref="A288:C288"/>
    <mergeCell ref="D288:H288"/>
    <mergeCell ref="I288:L288"/>
    <mergeCell ref="M288:O288"/>
    <mergeCell ref="P288:S288"/>
    <mergeCell ref="T288:V288"/>
    <mergeCell ref="W288:Z288"/>
    <mergeCell ref="AA288:AC288"/>
    <mergeCell ref="AD288:AE288"/>
    <mergeCell ref="AF288:AH288"/>
    <mergeCell ref="AI288:AJ288"/>
    <mergeCell ref="A289:C289"/>
    <mergeCell ref="D289:H289"/>
    <mergeCell ref="I289:L289"/>
    <mergeCell ref="M289:O289"/>
    <mergeCell ref="P289:S289"/>
    <mergeCell ref="T289:V289"/>
    <mergeCell ref="W289:Z289"/>
    <mergeCell ref="AA289:AC289"/>
    <mergeCell ref="AD289:AE289"/>
    <mergeCell ref="AF289:AH289"/>
    <mergeCell ref="AI289:AJ289"/>
    <mergeCell ref="A290:C290"/>
    <mergeCell ref="D290:H290"/>
    <mergeCell ref="I290:L290"/>
    <mergeCell ref="M290:O290"/>
    <mergeCell ref="P290:S290"/>
    <mergeCell ref="T290:V290"/>
    <mergeCell ref="W290:Z290"/>
    <mergeCell ref="AA290:AC290"/>
    <mergeCell ref="AD290:AE290"/>
    <mergeCell ref="AF290:AH290"/>
    <mergeCell ref="AI290:AJ290"/>
    <mergeCell ref="A291:C291"/>
    <mergeCell ref="D291:H291"/>
    <mergeCell ref="I291:L291"/>
    <mergeCell ref="M291:O291"/>
    <mergeCell ref="P291:S291"/>
    <mergeCell ref="T291:V291"/>
    <mergeCell ref="W291:Z291"/>
    <mergeCell ref="AA291:AC291"/>
    <mergeCell ref="AD291:AE291"/>
    <mergeCell ref="AF291:AH291"/>
    <mergeCell ref="AI291:AJ291"/>
    <mergeCell ref="A292:C292"/>
    <mergeCell ref="D292:H292"/>
    <mergeCell ref="I292:L292"/>
    <mergeCell ref="M292:O292"/>
    <mergeCell ref="P292:S292"/>
    <mergeCell ref="T292:V292"/>
    <mergeCell ref="W292:Z292"/>
    <mergeCell ref="AA292:AC292"/>
    <mergeCell ref="AD292:AE292"/>
    <mergeCell ref="AF292:AH292"/>
    <mergeCell ref="AI292:AJ292"/>
    <mergeCell ref="A293:C293"/>
    <mergeCell ref="D293:H293"/>
    <mergeCell ref="I293:L293"/>
    <mergeCell ref="M293:O293"/>
    <mergeCell ref="P293:S293"/>
    <mergeCell ref="T293:V293"/>
    <mergeCell ref="W293:Z293"/>
    <mergeCell ref="AA293:AC293"/>
    <mergeCell ref="AD293:AE293"/>
    <mergeCell ref="AF293:AH293"/>
    <mergeCell ref="AI293:AJ293"/>
    <mergeCell ref="A294:U294"/>
    <mergeCell ref="V294:AJ294"/>
    <mergeCell ref="A295:D295"/>
    <mergeCell ref="E295:U295"/>
    <mergeCell ref="V295:Y295"/>
    <mergeCell ref="Z295:AJ295"/>
    <mergeCell ref="A296:C296"/>
    <mergeCell ref="D296:H296"/>
    <mergeCell ref="I296:L296"/>
    <mergeCell ref="M296:O296"/>
    <mergeCell ref="P296:S296"/>
    <mergeCell ref="T296:V296"/>
    <mergeCell ref="W296:Z296"/>
    <mergeCell ref="AA296:AC296"/>
    <mergeCell ref="AD296:AE296"/>
    <mergeCell ref="AF296:AH296"/>
    <mergeCell ref="AI296:AJ296"/>
    <mergeCell ref="A297:C297"/>
    <mergeCell ref="D297:H297"/>
    <mergeCell ref="I297:L297"/>
    <mergeCell ref="M297:O297"/>
    <mergeCell ref="P297:S297"/>
    <mergeCell ref="T297:V297"/>
    <mergeCell ref="W297:Z297"/>
    <mergeCell ref="AA297:AC297"/>
    <mergeCell ref="AD297:AE297"/>
    <mergeCell ref="AF297:AH297"/>
    <mergeCell ref="AI297:AJ297"/>
    <mergeCell ref="A298:C298"/>
    <mergeCell ref="D298:H298"/>
    <mergeCell ref="I298:L298"/>
    <mergeCell ref="M298:O298"/>
    <mergeCell ref="P298:S298"/>
    <mergeCell ref="T298:V298"/>
    <mergeCell ref="W298:Z298"/>
    <mergeCell ref="AA298:AC298"/>
    <mergeCell ref="AD298:AE298"/>
    <mergeCell ref="AF298:AH298"/>
    <mergeCell ref="AI298:AJ298"/>
    <mergeCell ref="A299:C299"/>
    <mergeCell ref="D299:H299"/>
    <mergeCell ref="I299:L299"/>
    <mergeCell ref="M299:O299"/>
    <mergeCell ref="P299:S299"/>
    <mergeCell ref="T299:V299"/>
    <mergeCell ref="W299:Z299"/>
    <mergeCell ref="AA299:AC299"/>
    <mergeCell ref="AD299:AE299"/>
    <mergeCell ref="AF299:AH299"/>
    <mergeCell ref="AI299:AJ299"/>
    <mergeCell ref="A300:C300"/>
    <mergeCell ref="D300:H300"/>
    <mergeCell ref="I300:L300"/>
    <mergeCell ref="M300:O300"/>
    <mergeCell ref="P300:S300"/>
    <mergeCell ref="T300:V300"/>
    <mergeCell ref="W300:Z300"/>
    <mergeCell ref="AA300:AC300"/>
    <mergeCell ref="AD300:AE300"/>
    <mergeCell ref="AF300:AH300"/>
    <mergeCell ref="AI300:AJ300"/>
    <mergeCell ref="A301:C301"/>
    <mergeCell ref="D301:H301"/>
    <mergeCell ref="I301:L301"/>
    <mergeCell ref="M301:O301"/>
    <mergeCell ref="P301:S301"/>
    <mergeCell ref="T301:V301"/>
    <mergeCell ref="W301:Z301"/>
    <mergeCell ref="AA301:AC301"/>
    <mergeCell ref="AD301:AE301"/>
    <mergeCell ref="AF301:AH301"/>
    <mergeCell ref="AI301:AJ301"/>
    <mergeCell ref="A302:C302"/>
    <mergeCell ref="D302:H302"/>
    <mergeCell ref="I302:L302"/>
    <mergeCell ref="M302:O302"/>
    <mergeCell ref="P302:S302"/>
    <mergeCell ref="T302:V302"/>
    <mergeCell ref="W302:Z302"/>
    <mergeCell ref="AA302:AC302"/>
    <mergeCell ref="AD302:AE302"/>
    <mergeCell ref="AF302:AH302"/>
    <mergeCell ref="AI302:AJ302"/>
    <mergeCell ref="A303:U303"/>
    <mergeCell ref="V303:AJ303"/>
    <mergeCell ref="A304:D304"/>
    <mergeCell ref="E304:U304"/>
    <mergeCell ref="V304:Y304"/>
    <mergeCell ref="Z304:AJ304"/>
    <mergeCell ref="A305:C305"/>
    <mergeCell ref="D305:H305"/>
    <mergeCell ref="I305:L305"/>
    <mergeCell ref="M305:O305"/>
    <mergeCell ref="P305:S305"/>
    <mergeCell ref="T305:V305"/>
    <mergeCell ref="W305:Z305"/>
    <mergeCell ref="AA305:AC305"/>
    <mergeCell ref="AD305:AE305"/>
    <mergeCell ref="AF305:AH305"/>
    <mergeCell ref="AI305:AJ305"/>
    <mergeCell ref="A306:C306"/>
    <mergeCell ref="D306:H306"/>
    <mergeCell ref="I306:L306"/>
    <mergeCell ref="M306:O306"/>
    <mergeCell ref="P306:S306"/>
    <mergeCell ref="T306:V306"/>
    <mergeCell ref="W306:Z306"/>
    <mergeCell ref="AA306:AC306"/>
    <mergeCell ref="AD306:AE306"/>
    <mergeCell ref="AF306:AH306"/>
    <mergeCell ref="AI306:AJ306"/>
    <mergeCell ref="A307:C307"/>
    <mergeCell ref="D307:H307"/>
    <mergeCell ref="I307:L307"/>
    <mergeCell ref="M307:O307"/>
    <mergeCell ref="P307:S307"/>
    <mergeCell ref="T307:V307"/>
    <mergeCell ref="W307:Z307"/>
    <mergeCell ref="AA307:AC307"/>
    <mergeCell ref="AD307:AE307"/>
    <mergeCell ref="AF307:AH307"/>
    <mergeCell ref="AI307:AJ307"/>
    <mergeCell ref="A308:C308"/>
    <mergeCell ref="D308:H308"/>
    <mergeCell ref="I308:L308"/>
    <mergeCell ref="M308:O308"/>
    <mergeCell ref="P308:S308"/>
    <mergeCell ref="T308:V308"/>
    <mergeCell ref="W308:Z308"/>
    <mergeCell ref="AA308:AC308"/>
    <mergeCell ref="AD308:AE308"/>
    <mergeCell ref="AF308:AH308"/>
    <mergeCell ref="AI308:AJ308"/>
    <mergeCell ref="A309:C309"/>
    <mergeCell ref="D309:H309"/>
    <mergeCell ref="I309:L309"/>
    <mergeCell ref="M309:O309"/>
    <mergeCell ref="P309:S309"/>
    <mergeCell ref="T309:V309"/>
    <mergeCell ref="W309:Z309"/>
    <mergeCell ref="AA309:AC309"/>
    <mergeCell ref="AD309:AE309"/>
    <mergeCell ref="AF309:AH309"/>
    <mergeCell ref="AI309:AJ309"/>
    <mergeCell ref="A310:C310"/>
    <mergeCell ref="D310:H310"/>
    <mergeCell ref="I310:L310"/>
    <mergeCell ref="M310:O310"/>
    <mergeCell ref="P310:S310"/>
    <mergeCell ref="T310:V310"/>
    <mergeCell ref="W310:Z310"/>
    <mergeCell ref="AA310:AC310"/>
    <mergeCell ref="AD310:AE310"/>
    <mergeCell ref="AF310:AH310"/>
    <mergeCell ref="AI310:AJ310"/>
    <mergeCell ref="A311:U311"/>
    <mergeCell ref="V311:AJ311"/>
    <mergeCell ref="A312:D312"/>
    <mergeCell ref="E312:U312"/>
    <mergeCell ref="V312:Y312"/>
    <mergeCell ref="Z312:AJ312"/>
    <mergeCell ref="A313:C313"/>
    <mergeCell ref="D313:H313"/>
    <mergeCell ref="I313:L313"/>
    <mergeCell ref="M313:O313"/>
    <mergeCell ref="P313:S313"/>
    <mergeCell ref="T313:V313"/>
    <mergeCell ref="W313:Z313"/>
    <mergeCell ref="AA313:AC313"/>
    <mergeCell ref="AD313:AE313"/>
    <mergeCell ref="AF313:AH313"/>
    <mergeCell ref="AI313:AJ313"/>
    <mergeCell ref="A314:C314"/>
    <mergeCell ref="D314:H314"/>
    <mergeCell ref="I314:L314"/>
    <mergeCell ref="M314:O314"/>
    <mergeCell ref="P314:S314"/>
    <mergeCell ref="T314:V314"/>
    <mergeCell ref="W314:Z314"/>
    <mergeCell ref="AA314:AC314"/>
    <mergeCell ref="AD314:AE314"/>
    <mergeCell ref="AF314:AH314"/>
    <mergeCell ref="AI314:AJ314"/>
    <mergeCell ref="A315:C315"/>
    <mergeCell ref="D315:H315"/>
    <mergeCell ref="I315:L315"/>
    <mergeCell ref="M315:O315"/>
    <mergeCell ref="P315:S315"/>
    <mergeCell ref="T315:V315"/>
    <mergeCell ref="W315:Z315"/>
    <mergeCell ref="AA315:AC315"/>
    <mergeCell ref="AD315:AE315"/>
    <mergeCell ref="AF315:AH315"/>
    <mergeCell ref="AI315:AJ315"/>
    <mergeCell ref="A316:C316"/>
    <mergeCell ref="D316:H316"/>
    <mergeCell ref="I316:L316"/>
    <mergeCell ref="M316:O316"/>
    <mergeCell ref="P316:S316"/>
    <mergeCell ref="T316:V316"/>
    <mergeCell ref="W316:Z316"/>
    <mergeCell ref="AA316:AC316"/>
    <mergeCell ref="AD316:AE316"/>
    <mergeCell ref="AF316:AH316"/>
    <mergeCell ref="AI316:AJ316"/>
    <mergeCell ref="A317:C317"/>
    <mergeCell ref="D317:H317"/>
    <mergeCell ref="I317:L317"/>
    <mergeCell ref="M317:O317"/>
    <mergeCell ref="P317:S317"/>
    <mergeCell ref="T317:V317"/>
    <mergeCell ref="W317:Z317"/>
    <mergeCell ref="AA317:AC317"/>
    <mergeCell ref="AD317:AE317"/>
    <mergeCell ref="AF317:AH317"/>
    <mergeCell ref="AI317:AJ317"/>
    <mergeCell ref="A318:C318"/>
    <mergeCell ref="D318:H318"/>
    <mergeCell ref="I318:L318"/>
    <mergeCell ref="M318:O318"/>
    <mergeCell ref="P318:S318"/>
    <mergeCell ref="T318:V318"/>
    <mergeCell ref="W318:Z318"/>
    <mergeCell ref="AA318:AC318"/>
    <mergeCell ref="AD318:AE318"/>
    <mergeCell ref="AF318:AH318"/>
    <mergeCell ref="AI318:AJ318"/>
    <mergeCell ref="A319:C319"/>
    <mergeCell ref="D319:H319"/>
    <mergeCell ref="I319:L319"/>
    <mergeCell ref="M319:O319"/>
    <mergeCell ref="P319:S319"/>
    <mergeCell ref="T319:V319"/>
    <mergeCell ref="W319:Z319"/>
    <mergeCell ref="AA319:AC319"/>
    <mergeCell ref="AD319:AE319"/>
    <mergeCell ref="AF319:AH319"/>
    <mergeCell ref="AI319:AJ319"/>
    <mergeCell ref="A320:U320"/>
    <mergeCell ref="V320:AJ320"/>
    <mergeCell ref="A321:D321"/>
    <mergeCell ref="E321:U321"/>
    <mergeCell ref="V321:Y321"/>
    <mergeCell ref="Z321:AJ321"/>
    <mergeCell ref="A322:C322"/>
    <mergeCell ref="D322:H322"/>
    <mergeCell ref="I322:L322"/>
    <mergeCell ref="M322:O322"/>
    <mergeCell ref="P322:S322"/>
    <mergeCell ref="T322:V322"/>
    <mergeCell ref="W322:Z322"/>
    <mergeCell ref="AA322:AC322"/>
    <mergeCell ref="AD322:AE322"/>
    <mergeCell ref="AF322:AH322"/>
    <mergeCell ref="AI322:AJ322"/>
    <mergeCell ref="A323:C323"/>
    <mergeCell ref="D323:H323"/>
    <mergeCell ref="I323:L323"/>
    <mergeCell ref="M323:O323"/>
    <mergeCell ref="P323:S323"/>
    <mergeCell ref="T323:V323"/>
    <mergeCell ref="W323:Z323"/>
    <mergeCell ref="AA323:AC323"/>
    <mergeCell ref="AD323:AE323"/>
    <mergeCell ref="AF323:AH323"/>
    <mergeCell ref="AI323:AJ323"/>
    <mergeCell ref="A324:C324"/>
    <mergeCell ref="D324:H324"/>
    <mergeCell ref="I324:L324"/>
    <mergeCell ref="M324:O324"/>
    <mergeCell ref="P324:S324"/>
    <mergeCell ref="T324:V324"/>
    <mergeCell ref="W324:Z324"/>
    <mergeCell ref="AA324:AC324"/>
    <mergeCell ref="AD324:AE324"/>
    <mergeCell ref="AF324:AH324"/>
    <mergeCell ref="AI324:AJ324"/>
    <mergeCell ref="A325:C325"/>
    <mergeCell ref="D325:H325"/>
    <mergeCell ref="I325:L325"/>
    <mergeCell ref="M325:O325"/>
    <mergeCell ref="P325:S325"/>
    <mergeCell ref="T325:V325"/>
    <mergeCell ref="W325:Z325"/>
    <mergeCell ref="AA325:AC325"/>
    <mergeCell ref="AD325:AE325"/>
    <mergeCell ref="AF325:AH325"/>
    <mergeCell ref="AI325:AJ325"/>
    <mergeCell ref="A326:C326"/>
    <mergeCell ref="D326:H326"/>
    <mergeCell ref="I326:L326"/>
    <mergeCell ref="M326:O326"/>
    <mergeCell ref="P326:S326"/>
    <mergeCell ref="T326:V326"/>
    <mergeCell ref="W326:Z326"/>
    <mergeCell ref="AA326:AC326"/>
    <mergeCell ref="AD326:AE326"/>
    <mergeCell ref="AF326:AH326"/>
    <mergeCell ref="AI326:AJ326"/>
    <mergeCell ref="A327:C327"/>
    <mergeCell ref="D327:H327"/>
    <mergeCell ref="I327:L327"/>
    <mergeCell ref="M327:O327"/>
    <mergeCell ref="P327:S327"/>
    <mergeCell ref="T327:V327"/>
    <mergeCell ref="W327:Z327"/>
    <mergeCell ref="AA327:AC327"/>
    <mergeCell ref="AD327:AE327"/>
    <mergeCell ref="AF327:AH327"/>
    <mergeCell ref="AI327:AJ327"/>
    <mergeCell ref="A328:U328"/>
    <mergeCell ref="V328:AJ328"/>
    <mergeCell ref="A329:D329"/>
    <mergeCell ref="E329:U329"/>
    <mergeCell ref="V329:Y329"/>
    <mergeCell ref="Z329:AJ329"/>
    <mergeCell ref="A330:C330"/>
    <mergeCell ref="D330:H330"/>
    <mergeCell ref="I330:L330"/>
    <mergeCell ref="M330:O330"/>
    <mergeCell ref="P330:S330"/>
    <mergeCell ref="T330:V330"/>
    <mergeCell ref="W330:Z330"/>
    <mergeCell ref="AA330:AC330"/>
    <mergeCell ref="AD330:AE330"/>
    <mergeCell ref="AF330:AH330"/>
    <mergeCell ref="AI330:AJ330"/>
    <mergeCell ref="A331:C331"/>
    <mergeCell ref="D331:H331"/>
    <mergeCell ref="I331:L331"/>
    <mergeCell ref="M331:O331"/>
    <mergeCell ref="P331:S331"/>
    <mergeCell ref="T331:V331"/>
    <mergeCell ref="W331:Z331"/>
    <mergeCell ref="AA331:AC331"/>
    <mergeCell ref="AD331:AE331"/>
    <mergeCell ref="AF331:AH331"/>
    <mergeCell ref="AI331:AJ331"/>
    <mergeCell ref="A332:C332"/>
    <mergeCell ref="D332:H332"/>
    <mergeCell ref="I332:L332"/>
    <mergeCell ref="M332:O332"/>
    <mergeCell ref="P332:S332"/>
    <mergeCell ref="T332:V332"/>
    <mergeCell ref="W332:Z332"/>
    <mergeCell ref="AA332:AC332"/>
    <mergeCell ref="AD332:AE332"/>
    <mergeCell ref="AF332:AH332"/>
    <mergeCell ref="AI332:AJ332"/>
    <mergeCell ref="A333:C333"/>
    <mergeCell ref="D333:H333"/>
    <mergeCell ref="I333:L333"/>
    <mergeCell ref="M333:O333"/>
    <mergeCell ref="P333:S333"/>
    <mergeCell ref="T333:V333"/>
    <mergeCell ref="W333:Z333"/>
    <mergeCell ref="AA333:AC333"/>
    <mergeCell ref="AD333:AE333"/>
    <mergeCell ref="AF333:AH333"/>
    <mergeCell ref="AI333:AJ333"/>
    <mergeCell ref="A334:C334"/>
    <mergeCell ref="D334:H334"/>
    <mergeCell ref="I334:L334"/>
    <mergeCell ref="M334:O334"/>
    <mergeCell ref="P334:S334"/>
    <mergeCell ref="T334:V334"/>
    <mergeCell ref="W334:Z334"/>
    <mergeCell ref="AA334:AC334"/>
    <mergeCell ref="AD334:AE334"/>
    <mergeCell ref="AF334:AH334"/>
    <mergeCell ref="AI334:AJ334"/>
    <mergeCell ref="A335:C335"/>
    <mergeCell ref="D335:H335"/>
    <mergeCell ref="I335:L335"/>
    <mergeCell ref="M335:O335"/>
    <mergeCell ref="P335:S335"/>
    <mergeCell ref="T335:V335"/>
    <mergeCell ref="W335:Z335"/>
    <mergeCell ref="AA335:AC335"/>
    <mergeCell ref="AD335:AE335"/>
    <mergeCell ref="AF335:AH335"/>
    <mergeCell ref="AI335:AJ335"/>
    <mergeCell ref="A336:U336"/>
    <mergeCell ref="V336:AJ336"/>
    <mergeCell ref="A337:D337"/>
    <mergeCell ref="E337:U337"/>
    <mergeCell ref="V337:Y337"/>
    <mergeCell ref="Z337:AJ337"/>
    <mergeCell ref="A338:C338"/>
    <mergeCell ref="D338:H338"/>
    <mergeCell ref="I338:L338"/>
    <mergeCell ref="M338:O338"/>
    <mergeCell ref="P338:S338"/>
    <mergeCell ref="T338:V338"/>
    <mergeCell ref="W338:Z338"/>
    <mergeCell ref="AA338:AC338"/>
    <mergeCell ref="AD338:AE338"/>
    <mergeCell ref="AF338:AH338"/>
    <mergeCell ref="AI338:AJ338"/>
    <mergeCell ref="A339:C339"/>
    <mergeCell ref="D339:H339"/>
    <mergeCell ref="I339:L339"/>
    <mergeCell ref="M339:O339"/>
    <mergeCell ref="P339:S339"/>
    <mergeCell ref="T339:V339"/>
    <mergeCell ref="W339:Z339"/>
    <mergeCell ref="AA339:AC339"/>
    <mergeCell ref="AD339:AE339"/>
    <mergeCell ref="AF339:AH339"/>
    <mergeCell ref="AI339:AJ339"/>
    <mergeCell ref="A340:C340"/>
    <mergeCell ref="D340:H340"/>
    <mergeCell ref="I340:L340"/>
    <mergeCell ref="M340:O340"/>
    <mergeCell ref="P340:S340"/>
    <mergeCell ref="T340:V340"/>
    <mergeCell ref="W340:Z340"/>
    <mergeCell ref="AA340:AC340"/>
    <mergeCell ref="AD340:AE340"/>
    <mergeCell ref="AF340:AH340"/>
    <mergeCell ref="AI340:AJ340"/>
    <mergeCell ref="A341:C341"/>
    <mergeCell ref="D341:H341"/>
    <mergeCell ref="I341:L341"/>
    <mergeCell ref="M341:O341"/>
    <mergeCell ref="P341:S341"/>
    <mergeCell ref="T341:V341"/>
    <mergeCell ref="W341:Z341"/>
    <mergeCell ref="AA341:AC341"/>
    <mergeCell ref="AD341:AE341"/>
    <mergeCell ref="AF341:AH341"/>
    <mergeCell ref="AI341:AJ341"/>
    <mergeCell ref="A342:C342"/>
    <mergeCell ref="D342:H342"/>
    <mergeCell ref="I342:L342"/>
    <mergeCell ref="M342:O342"/>
    <mergeCell ref="P342:S342"/>
    <mergeCell ref="T342:V342"/>
    <mergeCell ref="W342:Z342"/>
    <mergeCell ref="AA342:AC342"/>
    <mergeCell ref="AD342:AE342"/>
    <mergeCell ref="AF342:AH342"/>
    <mergeCell ref="AI342:AJ342"/>
    <mergeCell ref="A343:C343"/>
    <mergeCell ref="D343:H343"/>
    <mergeCell ref="I343:L343"/>
    <mergeCell ref="M343:O343"/>
    <mergeCell ref="P343:S343"/>
    <mergeCell ref="T343:V343"/>
    <mergeCell ref="W343:Z343"/>
    <mergeCell ref="AA343:AC343"/>
    <mergeCell ref="AD343:AE343"/>
    <mergeCell ref="AF343:AH343"/>
    <mergeCell ref="AI343:AJ343"/>
    <mergeCell ref="A344:C344"/>
    <mergeCell ref="D344:H344"/>
    <mergeCell ref="I344:L344"/>
    <mergeCell ref="M344:O344"/>
    <mergeCell ref="P344:S344"/>
    <mergeCell ref="T344:V344"/>
    <mergeCell ref="W344:Z344"/>
    <mergeCell ref="AA344:AC344"/>
    <mergeCell ref="AD344:AE344"/>
    <mergeCell ref="AF344:AH344"/>
    <mergeCell ref="AI344:AJ344"/>
    <mergeCell ref="A345:U345"/>
    <mergeCell ref="V345:AJ345"/>
    <mergeCell ref="A346:D346"/>
    <mergeCell ref="E346:U346"/>
    <mergeCell ref="V346:Y346"/>
    <mergeCell ref="Z346:AJ346"/>
    <mergeCell ref="A347:C347"/>
    <mergeCell ref="D347:H347"/>
    <mergeCell ref="I347:L347"/>
    <mergeCell ref="M347:O347"/>
    <mergeCell ref="P347:S347"/>
    <mergeCell ref="T347:V347"/>
    <mergeCell ref="W347:Z347"/>
    <mergeCell ref="AA347:AC347"/>
    <mergeCell ref="AD347:AE347"/>
    <mergeCell ref="AF347:AH347"/>
    <mergeCell ref="AI347:AJ347"/>
    <mergeCell ref="A348:C348"/>
    <mergeCell ref="D348:H348"/>
    <mergeCell ref="I348:L348"/>
    <mergeCell ref="M348:O348"/>
    <mergeCell ref="P348:S348"/>
    <mergeCell ref="T348:V348"/>
    <mergeCell ref="W348:Z348"/>
    <mergeCell ref="AA348:AC348"/>
    <mergeCell ref="AD348:AE348"/>
    <mergeCell ref="AF348:AH348"/>
    <mergeCell ref="AI348:AJ348"/>
    <mergeCell ref="A349:C349"/>
    <mergeCell ref="D349:H349"/>
    <mergeCell ref="I349:L349"/>
    <mergeCell ref="M349:O349"/>
    <mergeCell ref="P349:S349"/>
    <mergeCell ref="T349:V349"/>
    <mergeCell ref="W349:Z349"/>
    <mergeCell ref="AA349:AC349"/>
    <mergeCell ref="AD349:AE349"/>
    <mergeCell ref="AF349:AH349"/>
    <mergeCell ref="AI349:AJ349"/>
    <mergeCell ref="A350:C350"/>
    <mergeCell ref="D350:H350"/>
    <mergeCell ref="I350:L350"/>
    <mergeCell ref="M350:O350"/>
    <mergeCell ref="P350:S350"/>
    <mergeCell ref="T350:V350"/>
    <mergeCell ref="W350:Z350"/>
    <mergeCell ref="AA350:AC350"/>
    <mergeCell ref="AD350:AE350"/>
    <mergeCell ref="AF350:AH350"/>
    <mergeCell ref="AI350:AJ350"/>
    <mergeCell ref="A351:C351"/>
    <mergeCell ref="D351:H351"/>
    <mergeCell ref="I351:L351"/>
    <mergeCell ref="M351:O351"/>
    <mergeCell ref="P351:S351"/>
    <mergeCell ref="T351:V351"/>
    <mergeCell ref="W351:Z351"/>
    <mergeCell ref="AA351:AC351"/>
    <mergeCell ref="AD351:AE351"/>
    <mergeCell ref="AF351:AH351"/>
    <mergeCell ref="AI351:AJ351"/>
    <mergeCell ref="A352:C352"/>
    <mergeCell ref="D352:H352"/>
    <mergeCell ref="I352:L352"/>
    <mergeCell ref="M352:O352"/>
    <mergeCell ref="P352:S352"/>
    <mergeCell ref="T352:V352"/>
    <mergeCell ref="W352:Z352"/>
    <mergeCell ref="AA352:AC352"/>
    <mergeCell ref="AD352:AE352"/>
    <mergeCell ref="AF352:AH352"/>
    <mergeCell ref="AI352:AJ352"/>
    <mergeCell ref="A353:C353"/>
    <mergeCell ref="D353:H353"/>
    <mergeCell ref="I353:L353"/>
    <mergeCell ref="M353:O353"/>
    <mergeCell ref="P353:S353"/>
    <mergeCell ref="T353:V353"/>
    <mergeCell ref="W353:Z353"/>
    <mergeCell ref="AA353:AC353"/>
    <mergeCell ref="AD353:AE353"/>
    <mergeCell ref="AF353:AH353"/>
    <mergeCell ref="AI353:AJ353"/>
    <mergeCell ref="A354:U354"/>
    <mergeCell ref="V354:AJ354"/>
    <mergeCell ref="A355:D355"/>
    <mergeCell ref="E355:U355"/>
    <mergeCell ref="V355:Y355"/>
    <mergeCell ref="Z355:AJ355"/>
    <mergeCell ref="A356:C356"/>
    <mergeCell ref="D356:H356"/>
    <mergeCell ref="I356:L356"/>
    <mergeCell ref="M356:O356"/>
    <mergeCell ref="P356:S356"/>
    <mergeCell ref="T356:V356"/>
    <mergeCell ref="W356:Z356"/>
    <mergeCell ref="AA356:AC356"/>
    <mergeCell ref="AD356:AE356"/>
    <mergeCell ref="AF356:AH356"/>
    <mergeCell ref="AI356:AJ356"/>
    <mergeCell ref="A357:C357"/>
    <mergeCell ref="D357:H357"/>
    <mergeCell ref="I357:L357"/>
    <mergeCell ref="M357:O357"/>
    <mergeCell ref="P357:S357"/>
    <mergeCell ref="T357:V357"/>
    <mergeCell ref="W357:Z357"/>
    <mergeCell ref="AA357:AC357"/>
    <mergeCell ref="AD357:AE357"/>
    <mergeCell ref="AF357:AH357"/>
    <mergeCell ref="AI357:AJ357"/>
    <mergeCell ref="A358:C358"/>
    <mergeCell ref="D358:H358"/>
    <mergeCell ref="I358:L358"/>
    <mergeCell ref="M358:O358"/>
    <mergeCell ref="P358:S358"/>
    <mergeCell ref="T358:V358"/>
    <mergeCell ref="W358:Z358"/>
    <mergeCell ref="AA358:AC358"/>
    <mergeCell ref="AD358:AE358"/>
    <mergeCell ref="AF358:AH358"/>
    <mergeCell ref="AI358:AJ358"/>
    <mergeCell ref="A359:C359"/>
    <mergeCell ref="D359:H359"/>
    <mergeCell ref="I359:L359"/>
    <mergeCell ref="M359:O359"/>
    <mergeCell ref="P359:S359"/>
    <mergeCell ref="T359:V359"/>
    <mergeCell ref="W359:Z359"/>
    <mergeCell ref="AA359:AC359"/>
    <mergeCell ref="AD359:AE359"/>
    <mergeCell ref="AF359:AH359"/>
    <mergeCell ref="AI359:AJ359"/>
    <mergeCell ref="A360:C360"/>
    <mergeCell ref="D360:H360"/>
    <mergeCell ref="I360:L360"/>
    <mergeCell ref="M360:O360"/>
    <mergeCell ref="P360:S360"/>
    <mergeCell ref="T360:V360"/>
    <mergeCell ref="W360:Z360"/>
    <mergeCell ref="AA360:AC360"/>
    <mergeCell ref="AD360:AE360"/>
    <mergeCell ref="AF360:AH360"/>
    <mergeCell ref="AI360:AJ360"/>
    <mergeCell ref="A361:C361"/>
    <mergeCell ref="D361:H361"/>
    <mergeCell ref="I361:L361"/>
    <mergeCell ref="M361:O361"/>
    <mergeCell ref="P361:S361"/>
    <mergeCell ref="T361:V361"/>
    <mergeCell ref="W361:Z361"/>
    <mergeCell ref="AA361:AC361"/>
    <mergeCell ref="AD361:AE361"/>
    <mergeCell ref="AF361:AH361"/>
    <mergeCell ref="AI361:AJ361"/>
    <mergeCell ref="A362:U362"/>
    <mergeCell ref="V362:AJ362"/>
    <mergeCell ref="A363:D363"/>
    <mergeCell ref="E363:U363"/>
    <mergeCell ref="V363:Y363"/>
    <mergeCell ref="Z363:AJ363"/>
    <mergeCell ref="A364:C364"/>
    <mergeCell ref="D364:H364"/>
    <mergeCell ref="I364:L364"/>
    <mergeCell ref="M364:O364"/>
    <mergeCell ref="P364:S364"/>
    <mergeCell ref="T364:V364"/>
    <mergeCell ref="W364:Z364"/>
    <mergeCell ref="AA364:AC364"/>
    <mergeCell ref="AD364:AE364"/>
    <mergeCell ref="AF364:AH364"/>
    <mergeCell ref="AI364:AJ364"/>
    <mergeCell ref="A365:C365"/>
    <mergeCell ref="D365:H365"/>
    <mergeCell ref="I365:L365"/>
    <mergeCell ref="M365:O365"/>
    <mergeCell ref="P365:S365"/>
    <mergeCell ref="T365:V365"/>
    <mergeCell ref="W365:Z365"/>
    <mergeCell ref="AA365:AC365"/>
    <mergeCell ref="AD365:AE365"/>
    <mergeCell ref="AF365:AH365"/>
    <mergeCell ref="AI365:AJ365"/>
    <mergeCell ref="A366:C366"/>
    <mergeCell ref="D366:H366"/>
    <mergeCell ref="I366:L366"/>
    <mergeCell ref="M366:O366"/>
    <mergeCell ref="P366:S366"/>
    <mergeCell ref="T366:V366"/>
    <mergeCell ref="W366:Z366"/>
    <mergeCell ref="AA366:AC366"/>
    <mergeCell ref="AD366:AE366"/>
    <mergeCell ref="AF366:AH366"/>
    <mergeCell ref="AI366:AJ366"/>
    <mergeCell ref="A367:C367"/>
    <mergeCell ref="D367:H367"/>
    <mergeCell ref="I367:L367"/>
    <mergeCell ref="M367:O367"/>
    <mergeCell ref="P367:S367"/>
    <mergeCell ref="T367:V367"/>
    <mergeCell ref="W367:Z367"/>
    <mergeCell ref="AA367:AC367"/>
    <mergeCell ref="AD367:AE367"/>
    <mergeCell ref="AF367:AH367"/>
    <mergeCell ref="AI367:AJ367"/>
    <mergeCell ref="A368:C368"/>
    <mergeCell ref="D368:H368"/>
    <mergeCell ref="I368:L368"/>
    <mergeCell ref="M368:O368"/>
    <mergeCell ref="P368:S368"/>
    <mergeCell ref="T368:V368"/>
    <mergeCell ref="W368:Z368"/>
    <mergeCell ref="AA368:AC368"/>
    <mergeCell ref="AD368:AE368"/>
    <mergeCell ref="AF368:AH368"/>
    <mergeCell ref="AI368:AJ368"/>
    <mergeCell ref="A369:C369"/>
    <mergeCell ref="D369:H369"/>
    <mergeCell ref="I369:L369"/>
    <mergeCell ref="M369:O369"/>
    <mergeCell ref="P369:S369"/>
    <mergeCell ref="T369:V369"/>
    <mergeCell ref="W369:Z369"/>
    <mergeCell ref="AA369:AC369"/>
    <mergeCell ref="AD369:AE369"/>
    <mergeCell ref="AF369:AH369"/>
    <mergeCell ref="AI369:AJ369"/>
    <mergeCell ref="A370:C370"/>
    <mergeCell ref="D370:H370"/>
    <mergeCell ref="I370:L370"/>
    <mergeCell ref="M370:O370"/>
    <mergeCell ref="P370:S370"/>
    <mergeCell ref="T370:V370"/>
    <mergeCell ref="W370:Z370"/>
    <mergeCell ref="AA370:AC370"/>
    <mergeCell ref="AD370:AE370"/>
    <mergeCell ref="AF370:AH370"/>
    <mergeCell ref="AI370:AJ370"/>
    <mergeCell ref="A371:U371"/>
    <mergeCell ref="V371:AJ371"/>
    <mergeCell ref="A372:D372"/>
    <mergeCell ref="E372:U372"/>
    <mergeCell ref="V372:Y372"/>
    <mergeCell ref="Z372:AJ372"/>
    <mergeCell ref="A373:C373"/>
    <mergeCell ref="D373:H373"/>
    <mergeCell ref="I373:L373"/>
    <mergeCell ref="M373:O373"/>
    <mergeCell ref="P373:S373"/>
    <mergeCell ref="T373:V373"/>
    <mergeCell ref="W373:Z373"/>
    <mergeCell ref="AA373:AC373"/>
    <mergeCell ref="AD373:AE373"/>
    <mergeCell ref="AF373:AH373"/>
    <mergeCell ref="AI373:AJ373"/>
    <mergeCell ref="A374:C374"/>
    <mergeCell ref="D374:H374"/>
    <mergeCell ref="I374:L374"/>
    <mergeCell ref="M374:O374"/>
    <mergeCell ref="P374:S374"/>
    <mergeCell ref="T374:V374"/>
    <mergeCell ref="W374:Z374"/>
    <mergeCell ref="AA374:AC374"/>
    <mergeCell ref="AD374:AE374"/>
    <mergeCell ref="AF374:AH374"/>
    <mergeCell ref="AI374:AJ374"/>
    <mergeCell ref="A375:C375"/>
    <mergeCell ref="D375:H375"/>
    <mergeCell ref="I375:L375"/>
    <mergeCell ref="M375:O375"/>
    <mergeCell ref="P375:S375"/>
    <mergeCell ref="T375:V375"/>
    <mergeCell ref="W375:Z375"/>
    <mergeCell ref="AA375:AC375"/>
    <mergeCell ref="AD375:AE375"/>
    <mergeCell ref="AF375:AH375"/>
    <mergeCell ref="AI375:AJ375"/>
    <mergeCell ref="A376:C376"/>
    <mergeCell ref="D376:H376"/>
    <mergeCell ref="I376:L376"/>
    <mergeCell ref="M376:O376"/>
    <mergeCell ref="P376:S376"/>
    <mergeCell ref="T376:V376"/>
    <mergeCell ref="W376:Z376"/>
    <mergeCell ref="AA376:AC376"/>
    <mergeCell ref="AD376:AE376"/>
    <mergeCell ref="AF376:AH376"/>
    <mergeCell ref="AI376:AJ376"/>
    <mergeCell ref="A377:C377"/>
    <mergeCell ref="D377:H377"/>
    <mergeCell ref="I377:L377"/>
    <mergeCell ref="M377:O377"/>
    <mergeCell ref="P377:S377"/>
    <mergeCell ref="T377:V377"/>
    <mergeCell ref="W377:Z377"/>
    <mergeCell ref="AA377:AC377"/>
    <mergeCell ref="AD377:AE377"/>
    <mergeCell ref="AF377:AH377"/>
    <mergeCell ref="AI377:AJ377"/>
    <mergeCell ref="A378:C378"/>
    <mergeCell ref="D378:H378"/>
    <mergeCell ref="I378:L378"/>
    <mergeCell ref="M378:O378"/>
    <mergeCell ref="P378:S378"/>
    <mergeCell ref="T378:V378"/>
    <mergeCell ref="W378:Z378"/>
    <mergeCell ref="AA378:AC378"/>
    <mergeCell ref="AD378:AE378"/>
    <mergeCell ref="AF378:AH378"/>
    <mergeCell ref="AI378:AJ378"/>
    <mergeCell ref="A379:C379"/>
    <mergeCell ref="D379:H379"/>
    <mergeCell ref="I379:L379"/>
    <mergeCell ref="M379:O379"/>
    <mergeCell ref="P379:S379"/>
    <mergeCell ref="T379:V379"/>
    <mergeCell ref="W379:Z379"/>
    <mergeCell ref="AA379:AC379"/>
    <mergeCell ref="AD379:AE379"/>
    <mergeCell ref="AF379:AH379"/>
    <mergeCell ref="AI379:AJ379"/>
    <mergeCell ref="A380:U380"/>
    <mergeCell ref="V380:AJ380"/>
    <mergeCell ref="A381:D381"/>
    <mergeCell ref="E381:U381"/>
    <mergeCell ref="V381:Y381"/>
    <mergeCell ref="Z381:AJ381"/>
    <mergeCell ref="A382:C382"/>
    <mergeCell ref="D382:H382"/>
    <mergeCell ref="I382:L382"/>
    <mergeCell ref="M382:O382"/>
    <mergeCell ref="P382:S382"/>
    <mergeCell ref="T382:V382"/>
    <mergeCell ref="W382:Z382"/>
    <mergeCell ref="AA382:AC382"/>
    <mergeCell ref="AD382:AE382"/>
    <mergeCell ref="AF382:AH382"/>
    <mergeCell ref="AI382:AJ382"/>
    <mergeCell ref="A383:C383"/>
    <mergeCell ref="D383:H383"/>
    <mergeCell ref="I383:L383"/>
    <mergeCell ref="M383:O383"/>
    <mergeCell ref="P383:S383"/>
    <mergeCell ref="T383:V383"/>
    <mergeCell ref="W383:Z383"/>
    <mergeCell ref="AA383:AC383"/>
    <mergeCell ref="AD383:AE383"/>
    <mergeCell ref="AF383:AH383"/>
    <mergeCell ref="AI383:AJ383"/>
    <mergeCell ref="A384:C384"/>
    <mergeCell ref="D384:H384"/>
    <mergeCell ref="I384:L384"/>
    <mergeCell ref="M384:O384"/>
    <mergeCell ref="P384:S384"/>
    <mergeCell ref="T384:V384"/>
    <mergeCell ref="W384:Z384"/>
    <mergeCell ref="AA384:AC384"/>
    <mergeCell ref="AD384:AE384"/>
    <mergeCell ref="AF384:AH384"/>
    <mergeCell ref="AI384:AJ384"/>
    <mergeCell ref="A385:C385"/>
    <mergeCell ref="D385:H385"/>
    <mergeCell ref="I385:L385"/>
    <mergeCell ref="M385:O385"/>
    <mergeCell ref="P385:S385"/>
    <mergeCell ref="T385:V385"/>
    <mergeCell ref="W385:Z385"/>
    <mergeCell ref="AA385:AC385"/>
    <mergeCell ref="AD385:AE385"/>
    <mergeCell ref="AF385:AH385"/>
    <mergeCell ref="AI385:AJ385"/>
    <mergeCell ref="A386:C386"/>
    <mergeCell ref="D386:H386"/>
    <mergeCell ref="I386:L386"/>
    <mergeCell ref="M386:O386"/>
    <mergeCell ref="P386:S386"/>
    <mergeCell ref="T386:V386"/>
    <mergeCell ref="W386:Z386"/>
    <mergeCell ref="AA386:AC386"/>
    <mergeCell ref="AD386:AE386"/>
    <mergeCell ref="AF386:AH386"/>
    <mergeCell ref="AI386:AJ386"/>
    <mergeCell ref="A387:C387"/>
    <mergeCell ref="D387:H387"/>
    <mergeCell ref="I387:L387"/>
    <mergeCell ref="M387:O387"/>
    <mergeCell ref="P387:S387"/>
    <mergeCell ref="T387:V387"/>
    <mergeCell ref="W387:Z387"/>
    <mergeCell ref="AA387:AC387"/>
    <mergeCell ref="AD387:AE387"/>
    <mergeCell ref="AF387:AH387"/>
    <mergeCell ref="AI387:AJ387"/>
    <mergeCell ref="A388:U388"/>
    <mergeCell ref="V388:AJ388"/>
    <mergeCell ref="A389:D389"/>
    <mergeCell ref="E389:U389"/>
    <mergeCell ref="V389:Y389"/>
    <mergeCell ref="Z389:AJ389"/>
    <mergeCell ref="A390:C390"/>
    <mergeCell ref="D390:H390"/>
    <mergeCell ref="I390:L390"/>
    <mergeCell ref="M390:O390"/>
    <mergeCell ref="P390:S390"/>
    <mergeCell ref="T390:V390"/>
    <mergeCell ref="W390:Z390"/>
    <mergeCell ref="AA390:AC390"/>
    <mergeCell ref="AD390:AE390"/>
    <mergeCell ref="AF390:AH390"/>
    <mergeCell ref="AI390:AJ390"/>
    <mergeCell ref="A391:C391"/>
    <mergeCell ref="D391:H391"/>
    <mergeCell ref="I391:L391"/>
    <mergeCell ref="M391:O391"/>
    <mergeCell ref="P391:S391"/>
    <mergeCell ref="T391:V391"/>
    <mergeCell ref="W391:Z391"/>
    <mergeCell ref="AA391:AC391"/>
    <mergeCell ref="AD391:AE391"/>
    <mergeCell ref="AF391:AH391"/>
    <mergeCell ref="AI391:AJ391"/>
    <mergeCell ref="A392:C392"/>
    <mergeCell ref="D392:H392"/>
    <mergeCell ref="I392:L392"/>
    <mergeCell ref="M392:O392"/>
    <mergeCell ref="P392:S392"/>
    <mergeCell ref="T392:V392"/>
    <mergeCell ref="W392:Z392"/>
    <mergeCell ref="AA392:AC392"/>
    <mergeCell ref="AD392:AE392"/>
    <mergeCell ref="AF392:AH392"/>
    <mergeCell ref="AI392:AJ392"/>
    <mergeCell ref="A393:C393"/>
    <mergeCell ref="D393:H393"/>
    <mergeCell ref="I393:L393"/>
    <mergeCell ref="M393:O393"/>
    <mergeCell ref="P393:S393"/>
    <mergeCell ref="T393:V393"/>
    <mergeCell ref="W393:Z393"/>
    <mergeCell ref="AA393:AC393"/>
    <mergeCell ref="AD393:AE393"/>
    <mergeCell ref="AF393:AH393"/>
    <mergeCell ref="AI393:AJ393"/>
    <mergeCell ref="A394:C394"/>
    <mergeCell ref="D394:H394"/>
    <mergeCell ref="I394:L394"/>
    <mergeCell ref="M394:O394"/>
    <mergeCell ref="P394:S394"/>
    <mergeCell ref="T394:V394"/>
    <mergeCell ref="W394:Z394"/>
    <mergeCell ref="AA394:AC394"/>
    <mergeCell ref="AD394:AE394"/>
    <mergeCell ref="AF394:AH394"/>
    <mergeCell ref="AI394:AJ394"/>
    <mergeCell ref="A395:C395"/>
    <mergeCell ref="D395:H395"/>
    <mergeCell ref="I395:L395"/>
    <mergeCell ref="M395:O395"/>
    <mergeCell ref="P395:S395"/>
    <mergeCell ref="T395:V395"/>
    <mergeCell ref="W395:Z395"/>
    <mergeCell ref="AA395:AC395"/>
    <mergeCell ref="AD395:AE395"/>
    <mergeCell ref="AF395:AH395"/>
    <mergeCell ref="AI395:AJ395"/>
    <mergeCell ref="A396:C396"/>
    <mergeCell ref="D396:H396"/>
    <mergeCell ref="I396:L396"/>
    <mergeCell ref="M396:O396"/>
    <mergeCell ref="P396:S396"/>
    <mergeCell ref="T396:V396"/>
    <mergeCell ref="W396:Z396"/>
    <mergeCell ref="AA396:AC396"/>
    <mergeCell ref="AD396:AE396"/>
    <mergeCell ref="AF396:AH396"/>
    <mergeCell ref="AI396:AJ396"/>
    <mergeCell ref="A397:U397"/>
    <mergeCell ref="V397:AJ397"/>
    <mergeCell ref="A398:D398"/>
    <mergeCell ref="E398:U398"/>
    <mergeCell ref="V398:Y398"/>
    <mergeCell ref="Z398:AJ398"/>
    <mergeCell ref="A399:C399"/>
    <mergeCell ref="D399:H399"/>
    <mergeCell ref="I399:L399"/>
    <mergeCell ref="M399:O399"/>
    <mergeCell ref="P399:S399"/>
    <mergeCell ref="T399:V399"/>
    <mergeCell ref="W399:Z399"/>
    <mergeCell ref="AA399:AC399"/>
    <mergeCell ref="AD399:AE399"/>
    <mergeCell ref="AF399:AH399"/>
    <mergeCell ref="AI399:AJ399"/>
    <mergeCell ref="A400:C400"/>
    <mergeCell ref="D400:H400"/>
    <mergeCell ref="I400:L400"/>
    <mergeCell ref="M400:O400"/>
    <mergeCell ref="P400:S400"/>
    <mergeCell ref="T400:V400"/>
    <mergeCell ref="W400:Z400"/>
    <mergeCell ref="AA400:AC400"/>
    <mergeCell ref="AD400:AE400"/>
    <mergeCell ref="AF400:AH400"/>
    <mergeCell ref="AI400:AJ400"/>
    <mergeCell ref="A401:C401"/>
    <mergeCell ref="D401:H401"/>
    <mergeCell ref="I401:L401"/>
    <mergeCell ref="M401:O401"/>
    <mergeCell ref="P401:S401"/>
    <mergeCell ref="T401:V401"/>
    <mergeCell ref="W401:Z401"/>
    <mergeCell ref="AA401:AC401"/>
    <mergeCell ref="AD401:AE401"/>
    <mergeCell ref="AF401:AH401"/>
    <mergeCell ref="AI401:AJ401"/>
    <mergeCell ref="A402:C402"/>
    <mergeCell ref="D402:H402"/>
    <mergeCell ref="I402:L402"/>
    <mergeCell ref="M402:O402"/>
    <mergeCell ref="P402:S402"/>
    <mergeCell ref="T402:V402"/>
    <mergeCell ref="W402:Z402"/>
    <mergeCell ref="AA402:AC402"/>
    <mergeCell ref="AD402:AE402"/>
    <mergeCell ref="AF402:AH402"/>
    <mergeCell ref="AI402:AJ402"/>
    <mergeCell ref="A403:C403"/>
    <mergeCell ref="D403:H403"/>
    <mergeCell ref="I403:L403"/>
    <mergeCell ref="M403:O403"/>
    <mergeCell ref="P403:S403"/>
    <mergeCell ref="T403:V403"/>
    <mergeCell ref="W403:Z403"/>
    <mergeCell ref="AA403:AC403"/>
    <mergeCell ref="AD403:AE403"/>
    <mergeCell ref="AF403:AH403"/>
    <mergeCell ref="AI403:AJ403"/>
    <mergeCell ref="A404:C404"/>
    <mergeCell ref="D404:H404"/>
    <mergeCell ref="I404:L404"/>
    <mergeCell ref="M404:O404"/>
    <mergeCell ref="P404:S404"/>
    <mergeCell ref="T404:V404"/>
    <mergeCell ref="W404:Z404"/>
    <mergeCell ref="AA404:AC404"/>
    <mergeCell ref="AD404:AE404"/>
    <mergeCell ref="AF404:AH404"/>
    <mergeCell ref="AI404:AJ404"/>
    <mergeCell ref="A405:U405"/>
    <mergeCell ref="V405:AJ405"/>
    <mergeCell ref="A406:D406"/>
    <mergeCell ref="E406:U406"/>
    <mergeCell ref="V406:Y406"/>
    <mergeCell ref="Z406:AJ406"/>
    <mergeCell ref="A407:C407"/>
    <mergeCell ref="D407:H407"/>
    <mergeCell ref="I407:L407"/>
    <mergeCell ref="M407:O407"/>
    <mergeCell ref="P407:S407"/>
    <mergeCell ref="T407:V407"/>
    <mergeCell ref="W407:Z407"/>
    <mergeCell ref="AA407:AC407"/>
    <mergeCell ref="AD407:AE407"/>
    <mergeCell ref="AF407:AH407"/>
    <mergeCell ref="AI407:AJ407"/>
    <mergeCell ref="A408:C408"/>
    <mergeCell ref="D408:H408"/>
    <mergeCell ref="I408:L408"/>
    <mergeCell ref="M408:O408"/>
    <mergeCell ref="P408:S408"/>
    <mergeCell ref="T408:V408"/>
    <mergeCell ref="W408:Z408"/>
    <mergeCell ref="AA408:AC408"/>
    <mergeCell ref="AD408:AE408"/>
    <mergeCell ref="AF408:AH408"/>
    <mergeCell ref="AI408:AJ408"/>
    <mergeCell ref="A409:C409"/>
    <mergeCell ref="D409:H409"/>
    <mergeCell ref="I409:L409"/>
    <mergeCell ref="M409:O409"/>
    <mergeCell ref="P409:S409"/>
    <mergeCell ref="T409:V409"/>
    <mergeCell ref="W409:Z409"/>
    <mergeCell ref="AA409:AC409"/>
    <mergeCell ref="AD409:AE409"/>
    <mergeCell ref="AF409:AH409"/>
    <mergeCell ref="AI409:AJ409"/>
    <mergeCell ref="A410:C410"/>
    <mergeCell ref="D410:H410"/>
    <mergeCell ref="I410:L410"/>
    <mergeCell ref="M410:O410"/>
    <mergeCell ref="P410:S410"/>
    <mergeCell ref="T410:V410"/>
    <mergeCell ref="W410:Z410"/>
    <mergeCell ref="AA410:AC410"/>
    <mergeCell ref="AD410:AE410"/>
    <mergeCell ref="AF410:AH410"/>
    <mergeCell ref="AI410:AJ410"/>
    <mergeCell ref="A411:C411"/>
    <mergeCell ref="D411:H411"/>
    <mergeCell ref="I411:L411"/>
    <mergeCell ref="M411:O411"/>
    <mergeCell ref="P411:S411"/>
    <mergeCell ref="T411:V411"/>
    <mergeCell ref="W411:Z411"/>
    <mergeCell ref="AA411:AC411"/>
    <mergeCell ref="AD411:AE411"/>
    <mergeCell ref="AF411:AH411"/>
    <mergeCell ref="AI411:AJ411"/>
    <mergeCell ref="A412:C412"/>
    <mergeCell ref="D412:H412"/>
    <mergeCell ref="I412:L412"/>
    <mergeCell ref="M412:O412"/>
    <mergeCell ref="P412:S412"/>
    <mergeCell ref="T412:V412"/>
    <mergeCell ref="W412:Z412"/>
    <mergeCell ref="AA412:AC412"/>
    <mergeCell ref="AD412:AE412"/>
    <mergeCell ref="AF412:AH412"/>
    <mergeCell ref="AI412:AJ412"/>
    <mergeCell ref="A413:U413"/>
    <mergeCell ref="V413:AJ413"/>
    <mergeCell ref="A414:D414"/>
    <mergeCell ref="E414:U414"/>
    <mergeCell ref="V414:Y414"/>
    <mergeCell ref="Z414:AJ414"/>
    <mergeCell ref="A415:C415"/>
    <mergeCell ref="D415:H415"/>
    <mergeCell ref="I415:L415"/>
    <mergeCell ref="M415:O415"/>
    <mergeCell ref="P415:S415"/>
    <mergeCell ref="T415:V415"/>
    <mergeCell ref="W415:Z415"/>
    <mergeCell ref="AA415:AC415"/>
    <mergeCell ref="AD415:AE415"/>
    <mergeCell ref="AF415:AH415"/>
    <mergeCell ref="AI415:AJ415"/>
    <mergeCell ref="A416:C416"/>
    <mergeCell ref="D416:H416"/>
    <mergeCell ref="I416:L416"/>
    <mergeCell ref="M416:O416"/>
    <mergeCell ref="P416:S416"/>
    <mergeCell ref="T416:V416"/>
    <mergeCell ref="W416:Z416"/>
    <mergeCell ref="AA416:AC416"/>
    <mergeCell ref="AD416:AE416"/>
    <mergeCell ref="AF416:AH416"/>
    <mergeCell ref="AI416:AJ416"/>
    <mergeCell ref="A417:C417"/>
    <mergeCell ref="D417:H417"/>
    <mergeCell ref="I417:L417"/>
    <mergeCell ref="M417:O417"/>
    <mergeCell ref="P417:S417"/>
    <mergeCell ref="T417:V417"/>
    <mergeCell ref="W417:Z417"/>
    <mergeCell ref="AA417:AC417"/>
    <mergeCell ref="AD417:AE417"/>
    <mergeCell ref="AF417:AH417"/>
    <mergeCell ref="AI417:AJ417"/>
    <mergeCell ref="A418:C418"/>
    <mergeCell ref="D418:H418"/>
    <mergeCell ref="I418:L418"/>
    <mergeCell ref="M418:O418"/>
    <mergeCell ref="P418:S418"/>
    <mergeCell ref="T418:V418"/>
    <mergeCell ref="W418:Z418"/>
    <mergeCell ref="AA418:AC418"/>
    <mergeCell ref="AD418:AE418"/>
    <mergeCell ref="AF418:AH418"/>
    <mergeCell ref="AI418:AJ418"/>
    <mergeCell ref="A419:C419"/>
    <mergeCell ref="D419:H419"/>
    <mergeCell ref="I419:L419"/>
    <mergeCell ref="M419:O419"/>
    <mergeCell ref="P419:S419"/>
    <mergeCell ref="T419:V419"/>
    <mergeCell ref="W419:Z419"/>
    <mergeCell ref="AA419:AC419"/>
    <mergeCell ref="AD419:AE419"/>
    <mergeCell ref="AF419:AH419"/>
    <mergeCell ref="AI419:AJ419"/>
    <mergeCell ref="A420:C420"/>
    <mergeCell ref="D420:H420"/>
    <mergeCell ref="I420:L420"/>
    <mergeCell ref="M420:O420"/>
    <mergeCell ref="P420:S420"/>
    <mergeCell ref="T420:V420"/>
    <mergeCell ref="W420:Z420"/>
    <mergeCell ref="AA420:AC420"/>
    <mergeCell ref="AD420:AE420"/>
    <mergeCell ref="AF420:AH420"/>
    <mergeCell ref="AI420:AJ420"/>
    <mergeCell ref="A421:U421"/>
    <mergeCell ref="V421:AJ421"/>
    <mergeCell ref="A422:D422"/>
    <mergeCell ref="E422:U422"/>
    <mergeCell ref="V422:Y422"/>
    <mergeCell ref="Z422:AJ422"/>
    <mergeCell ref="A423:C423"/>
    <mergeCell ref="D423:H423"/>
    <mergeCell ref="I423:L423"/>
    <mergeCell ref="M423:O423"/>
    <mergeCell ref="P423:S423"/>
    <mergeCell ref="T423:V423"/>
    <mergeCell ref="W423:Z423"/>
    <mergeCell ref="AA423:AC423"/>
    <mergeCell ref="AD423:AE423"/>
    <mergeCell ref="AF423:AH423"/>
    <mergeCell ref="AI423:AJ423"/>
    <mergeCell ref="A424:C424"/>
    <mergeCell ref="D424:H424"/>
    <mergeCell ref="I424:L424"/>
    <mergeCell ref="M424:O424"/>
    <mergeCell ref="P424:S424"/>
    <mergeCell ref="T424:V424"/>
    <mergeCell ref="W424:Z424"/>
    <mergeCell ref="AA424:AC424"/>
    <mergeCell ref="AD424:AE424"/>
    <mergeCell ref="AF424:AH424"/>
    <mergeCell ref="AI424:AJ424"/>
    <mergeCell ref="A425:C425"/>
    <mergeCell ref="D425:H425"/>
    <mergeCell ref="I425:L425"/>
    <mergeCell ref="M425:O425"/>
    <mergeCell ref="P425:S425"/>
    <mergeCell ref="T425:V425"/>
    <mergeCell ref="W425:Z425"/>
    <mergeCell ref="AA425:AC425"/>
    <mergeCell ref="AD425:AE425"/>
    <mergeCell ref="AF425:AH425"/>
    <mergeCell ref="AI425:AJ425"/>
    <mergeCell ref="A426:C426"/>
    <mergeCell ref="D426:H426"/>
    <mergeCell ref="I426:L426"/>
    <mergeCell ref="M426:O426"/>
    <mergeCell ref="P426:S426"/>
    <mergeCell ref="T426:V426"/>
    <mergeCell ref="W426:Z426"/>
    <mergeCell ref="AA426:AC426"/>
    <mergeCell ref="AD426:AE426"/>
    <mergeCell ref="AF426:AH426"/>
    <mergeCell ref="AI426:AJ426"/>
    <mergeCell ref="A427:C427"/>
    <mergeCell ref="D427:H427"/>
    <mergeCell ref="I427:L427"/>
    <mergeCell ref="M427:O427"/>
    <mergeCell ref="P427:S427"/>
    <mergeCell ref="T427:V427"/>
    <mergeCell ref="W427:Z427"/>
    <mergeCell ref="AA427:AC427"/>
    <mergeCell ref="AD427:AE427"/>
    <mergeCell ref="AF427:AH427"/>
    <mergeCell ref="AI427:AJ427"/>
    <mergeCell ref="A428:C428"/>
    <mergeCell ref="D428:H428"/>
    <mergeCell ref="I428:L428"/>
    <mergeCell ref="M428:O428"/>
    <mergeCell ref="P428:S428"/>
    <mergeCell ref="T428:V428"/>
    <mergeCell ref="W428:Z428"/>
    <mergeCell ref="AA428:AC428"/>
    <mergeCell ref="AD428:AE428"/>
    <mergeCell ref="AF428:AH428"/>
    <mergeCell ref="AI428:AJ428"/>
    <mergeCell ref="A429:U429"/>
    <mergeCell ref="V429:AJ429"/>
    <mergeCell ref="A430:D430"/>
    <mergeCell ref="E430:U430"/>
    <mergeCell ref="V430:Y430"/>
    <mergeCell ref="Z430:AJ430"/>
    <mergeCell ref="A431:C431"/>
    <mergeCell ref="D431:H431"/>
    <mergeCell ref="I431:L431"/>
    <mergeCell ref="M431:O431"/>
    <mergeCell ref="P431:S431"/>
    <mergeCell ref="T431:V431"/>
    <mergeCell ref="W431:Z431"/>
    <mergeCell ref="AA431:AC431"/>
    <mergeCell ref="AD431:AE431"/>
    <mergeCell ref="AF431:AH431"/>
    <mergeCell ref="AI431:AJ431"/>
    <mergeCell ref="A432:C432"/>
    <mergeCell ref="D432:H432"/>
    <mergeCell ref="I432:L432"/>
    <mergeCell ref="M432:O432"/>
    <mergeCell ref="P432:S432"/>
    <mergeCell ref="T432:V432"/>
    <mergeCell ref="W432:Z432"/>
    <mergeCell ref="AA432:AC432"/>
    <mergeCell ref="AD432:AE432"/>
    <mergeCell ref="AF432:AH432"/>
    <mergeCell ref="AI432:AJ432"/>
    <mergeCell ref="A433:U433"/>
    <mergeCell ref="V433:AJ433"/>
    <mergeCell ref="A434:D434"/>
    <mergeCell ref="E434:U434"/>
    <mergeCell ref="V434:Y434"/>
    <mergeCell ref="Z434:AJ434"/>
    <mergeCell ref="A435:C435"/>
    <mergeCell ref="D435:H435"/>
    <mergeCell ref="I435:L435"/>
    <mergeCell ref="M435:O435"/>
    <mergeCell ref="P435:S435"/>
    <mergeCell ref="T435:V435"/>
    <mergeCell ref="W435:Z435"/>
    <mergeCell ref="AA435:AC435"/>
    <mergeCell ref="AD435:AE435"/>
    <mergeCell ref="AF435:AH435"/>
    <mergeCell ref="AI435:AJ435"/>
    <mergeCell ref="A436:C436"/>
    <mergeCell ref="D436:H436"/>
    <mergeCell ref="I436:L436"/>
    <mergeCell ref="M436:O436"/>
    <mergeCell ref="P436:S436"/>
    <mergeCell ref="T436:V436"/>
    <mergeCell ref="W436:Z436"/>
    <mergeCell ref="AA436:AC436"/>
    <mergeCell ref="AD436:AE436"/>
    <mergeCell ref="AF436:AH436"/>
    <mergeCell ref="AI436:AJ436"/>
    <mergeCell ref="A437:C437"/>
    <mergeCell ref="D437:H437"/>
    <mergeCell ref="I437:L437"/>
    <mergeCell ref="M437:O437"/>
    <mergeCell ref="P437:S437"/>
    <mergeCell ref="T437:V437"/>
    <mergeCell ref="W437:Z437"/>
    <mergeCell ref="AA437:AC437"/>
    <mergeCell ref="AD437:AE437"/>
    <mergeCell ref="AF437:AH437"/>
    <mergeCell ref="AI437:AJ437"/>
    <mergeCell ref="A438:C438"/>
    <mergeCell ref="D438:H438"/>
    <mergeCell ref="I438:L438"/>
    <mergeCell ref="M438:O438"/>
    <mergeCell ref="P438:S438"/>
    <mergeCell ref="T438:V438"/>
    <mergeCell ref="W438:Z438"/>
    <mergeCell ref="AA438:AC438"/>
    <mergeCell ref="AD438:AE438"/>
    <mergeCell ref="AF438:AH438"/>
    <mergeCell ref="AI438:AJ438"/>
    <mergeCell ref="A439:C439"/>
    <mergeCell ref="D439:H439"/>
    <mergeCell ref="I439:L439"/>
    <mergeCell ref="M439:O439"/>
    <mergeCell ref="P439:S439"/>
    <mergeCell ref="T439:V439"/>
    <mergeCell ref="W439:Z439"/>
    <mergeCell ref="AA439:AC439"/>
    <mergeCell ref="AD439:AE439"/>
    <mergeCell ref="AF439:AH439"/>
    <mergeCell ref="AI439:AJ439"/>
    <mergeCell ref="A440:C440"/>
    <mergeCell ref="D440:H440"/>
    <mergeCell ref="I440:L440"/>
    <mergeCell ref="M440:O440"/>
    <mergeCell ref="P440:S440"/>
    <mergeCell ref="T440:V440"/>
    <mergeCell ref="W440:Z440"/>
    <mergeCell ref="AA440:AC440"/>
    <mergeCell ref="AD440:AE440"/>
    <mergeCell ref="AF440:AH440"/>
    <mergeCell ref="AI440:AJ440"/>
    <mergeCell ref="A441:C441"/>
    <mergeCell ref="D441:H441"/>
    <mergeCell ref="I441:L441"/>
    <mergeCell ref="M441:O441"/>
    <mergeCell ref="P441:S441"/>
    <mergeCell ref="T441:V441"/>
    <mergeCell ref="W441:Z441"/>
    <mergeCell ref="AA441:AC441"/>
    <mergeCell ref="AD441:AE441"/>
    <mergeCell ref="AF441:AH441"/>
    <mergeCell ref="AI441:AJ441"/>
    <mergeCell ref="A442:U442"/>
    <mergeCell ref="V442:AJ442"/>
    <mergeCell ref="A443:D443"/>
    <mergeCell ref="E443:U443"/>
    <mergeCell ref="V443:Y443"/>
    <mergeCell ref="Z443:AJ443"/>
    <mergeCell ref="A444:C444"/>
    <mergeCell ref="D444:H444"/>
    <mergeCell ref="I444:L444"/>
    <mergeCell ref="M444:O444"/>
    <mergeCell ref="P444:S444"/>
    <mergeCell ref="T444:V444"/>
    <mergeCell ref="W444:Z444"/>
    <mergeCell ref="AA444:AC444"/>
    <mergeCell ref="AD444:AE444"/>
    <mergeCell ref="AF444:AH444"/>
    <mergeCell ref="AI444:AJ444"/>
    <mergeCell ref="A445:C445"/>
    <mergeCell ref="D445:H445"/>
    <mergeCell ref="I445:L445"/>
    <mergeCell ref="M445:O445"/>
    <mergeCell ref="P445:S445"/>
    <mergeCell ref="T445:V445"/>
    <mergeCell ref="W445:Z445"/>
    <mergeCell ref="AA445:AC445"/>
    <mergeCell ref="AD445:AE445"/>
    <mergeCell ref="AF445:AH445"/>
    <mergeCell ref="AI445:AJ445"/>
    <mergeCell ref="A446:C446"/>
    <mergeCell ref="D446:H446"/>
    <mergeCell ref="I446:L446"/>
    <mergeCell ref="M446:O446"/>
    <mergeCell ref="P446:S446"/>
    <mergeCell ref="T446:V446"/>
    <mergeCell ref="W446:Z446"/>
    <mergeCell ref="AA446:AC446"/>
    <mergeCell ref="AD446:AE446"/>
    <mergeCell ref="AF446:AH446"/>
    <mergeCell ref="AI446:AJ446"/>
    <mergeCell ref="A447:C447"/>
    <mergeCell ref="D447:H447"/>
    <mergeCell ref="I447:L447"/>
    <mergeCell ref="M447:O447"/>
    <mergeCell ref="P447:S447"/>
    <mergeCell ref="T447:V447"/>
    <mergeCell ref="W447:Z447"/>
    <mergeCell ref="AA447:AC447"/>
    <mergeCell ref="AD447:AE447"/>
    <mergeCell ref="AF447:AH447"/>
    <mergeCell ref="AI447:AJ447"/>
    <mergeCell ref="A448:C448"/>
    <mergeCell ref="D448:H448"/>
    <mergeCell ref="I448:L448"/>
    <mergeCell ref="M448:O448"/>
    <mergeCell ref="P448:S448"/>
    <mergeCell ref="T448:V448"/>
    <mergeCell ref="W448:Z448"/>
    <mergeCell ref="AA448:AC448"/>
    <mergeCell ref="AD448:AE448"/>
    <mergeCell ref="AF448:AH448"/>
    <mergeCell ref="AI448:AJ448"/>
    <mergeCell ref="A449:C449"/>
    <mergeCell ref="D449:H449"/>
    <mergeCell ref="I449:L449"/>
    <mergeCell ref="M449:O449"/>
    <mergeCell ref="P449:S449"/>
    <mergeCell ref="T449:V449"/>
    <mergeCell ref="W449:Z449"/>
    <mergeCell ref="AA449:AC449"/>
    <mergeCell ref="AD449:AE449"/>
    <mergeCell ref="AF449:AH449"/>
    <mergeCell ref="AI449:AJ449"/>
    <mergeCell ref="A450:U450"/>
    <mergeCell ref="V450:AJ450"/>
    <mergeCell ref="A451:D451"/>
    <mergeCell ref="E451:U451"/>
    <mergeCell ref="V451:Y451"/>
    <mergeCell ref="Z451:AJ451"/>
    <mergeCell ref="A452:C452"/>
    <mergeCell ref="D452:H452"/>
    <mergeCell ref="I452:L452"/>
    <mergeCell ref="M452:O452"/>
    <mergeCell ref="P452:S452"/>
    <mergeCell ref="T452:V452"/>
    <mergeCell ref="W452:Z452"/>
    <mergeCell ref="AA452:AC452"/>
    <mergeCell ref="AD452:AE452"/>
    <mergeCell ref="AF452:AH452"/>
    <mergeCell ref="AI452:AJ452"/>
    <mergeCell ref="A453:C453"/>
    <mergeCell ref="D453:H453"/>
    <mergeCell ref="I453:L453"/>
    <mergeCell ref="M453:O453"/>
    <mergeCell ref="P453:S453"/>
    <mergeCell ref="T453:V453"/>
    <mergeCell ref="W453:Z453"/>
    <mergeCell ref="AA453:AC453"/>
    <mergeCell ref="AD453:AE453"/>
    <mergeCell ref="AF453:AH453"/>
    <mergeCell ref="AI453:AJ453"/>
    <mergeCell ref="A454:C454"/>
    <mergeCell ref="D454:H454"/>
    <mergeCell ref="I454:L454"/>
    <mergeCell ref="M454:O454"/>
    <mergeCell ref="P454:S454"/>
    <mergeCell ref="T454:V454"/>
    <mergeCell ref="W454:Z454"/>
    <mergeCell ref="AA454:AC454"/>
    <mergeCell ref="AD454:AE454"/>
    <mergeCell ref="AF454:AH454"/>
    <mergeCell ref="AI454:AJ454"/>
    <mergeCell ref="A455:C455"/>
    <mergeCell ref="D455:H455"/>
    <mergeCell ref="I455:L455"/>
    <mergeCell ref="M455:O455"/>
    <mergeCell ref="P455:S455"/>
    <mergeCell ref="T455:V455"/>
    <mergeCell ref="W455:Z455"/>
    <mergeCell ref="AA455:AC455"/>
    <mergeCell ref="AD455:AE455"/>
    <mergeCell ref="AF455:AH455"/>
    <mergeCell ref="AI455:AJ455"/>
    <mergeCell ref="A456:C456"/>
    <mergeCell ref="D456:H456"/>
    <mergeCell ref="I456:L456"/>
    <mergeCell ref="M456:O456"/>
    <mergeCell ref="P456:S456"/>
    <mergeCell ref="T456:V456"/>
    <mergeCell ref="W456:Z456"/>
    <mergeCell ref="AA456:AC456"/>
    <mergeCell ref="AD456:AE456"/>
    <mergeCell ref="AF456:AH456"/>
    <mergeCell ref="AI456:AJ456"/>
    <mergeCell ref="A457:C457"/>
    <mergeCell ref="D457:H457"/>
    <mergeCell ref="I457:L457"/>
    <mergeCell ref="M457:O457"/>
    <mergeCell ref="P457:S457"/>
    <mergeCell ref="T457:V457"/>
    <mergeCell ref="W457:Z457"/>
    <mergeCell ref="AA457:AC457"/>
    <mergeCell ref="AD457:AE457"/>
    <mergeCell ref="AF457:AH457"/>
    <mergeCell ref="AI457:AJ457"/>
    <mergeCell ref="A458:U458"/>
    <mergeCell ref="V458:AJ458"/>
    <mergeCell ref="A459:D459"/>
    <mergeCell ref="E459:U459"/>
    <mergeCell ref="V459:Y459"/>
    <mergeCell ref="Z459:AJ459"/>
    <mergeCell ref="A460:C460"/>
    <mergeCell ref="D460:H460"/>
    <mergeCell ref="I460:L460"/>
    <mergeCell ref="M460:O460"/>
    <mergeCell ref="P460:S460"/>
    <mergeCell ref="T460:V460"/>
    <mergeCell ref="W460:Z460"/>
    <mergeCell ref="AA460:AC460"/>
    <mergeCell ref="AD460:AE460"/>
    <mergeCell ref="AF460:AH460"/>
    <mergeCell ref="AI460:AJ460"/>
    <mergeCell ref="A461:C461"/>
    <mergeCell ref="D461:H461"/>
    <mergeCell ref="I461:L461"/>
    <mergeCell ref="M461:O461"/>
    <mergeCell ref="P461:S461"/>
    <mergeCell ref="T461:V461"/>
    <mergeCell ref="W461:Z461"/>
    <mergeCell ref="AA461:AC461"/>
    <mergeCell ref="AD461:AE461"/>
    <mergeCell ref="AF461:AH461"/>
    <mergeCell ref="AI461:AJ461"/>
    <mergeCell ref="A462:C462"/>
    <mergeCell ref="D462:H462"/>
    <mergeCell ref="I462:L462"/>
    <mergeCell ref="M462:O462"/>
    <mergeCell ref="P462:S462"/>
    <mergeCell ref="T462:V462"/>
    <mergeCell ref="W462:Z462"/>
    <mergeCell ref="AA462:AC462"/>
    <mergeCell ref="AD462:AE462"/>
    <mergeCell ref="AF462:AH462"/>
    <mergeCell ref="AI462:AJ462"/>
    <mergeCell ref="A463:C463"/>
    <mergeCell ref="D463:H463"/>
    <mergeCell ref="I463:L463"/>
    <mergeCell ref="M463:O463"/>
    <mergeCell ref="P463:S463"/>
    <mergeCell ref="T463:V463"/>
    <mergeCell ref="W463:Z463"/>
    <mergeCell ref="AA463:AC463"/>
    <mergeCell ref="AD463:AE463"/>
    <mergeCell ref="AF463:AH463"/>
    <mergeCell ref="AI463:AJ463"/>
    <mergeCell ref="A464:C464"/>
    <mergeCell ref="D464:H464"/>
    <mergeCell ref="I464:L464"/>
    <mergeCell ref="M464:O464"/>
    <mergeCell ref="P464:S464"/>
    <mergeCell ref="T464:V464"/>
    <mergeCell ref="W464:Z464"/>
    <mergeCell ref="AA464:AC464"/>
    <mergeCell ref="AD464:AE464"/>
    <mergeCell ref="AF464:AH464"/>
    <mergeCell ref="AI464:AJ464"/>
    <mergeCell ref="A465:C465"/>
    <mergeCell ref="D465:H465"/>
    <mergeCell ref="I465:L465"/>
    <mergeCell ref="M465:O465"/>
    <mergeCell ref="P465:S465"/>
    <mergeCell ref="T465:V465"/>
    <mergeCell ref="W465:Z465"/>
    <mergeCell ref="AA465:AC465"/>
    <mergeCell ref="AD465:AE465"/>
    <mergeCell ref="AF465:AH465"/>
    <mergeCell ref="AI465:AJ465"/>
    <mergeCell ref="A466:U466"/>
    <mergeCell ref="V466:AJ466"/>
    <mergeCell ref="A467:D467"/>
    <mergeCell ref="E467:U467"/>
    <mergeCell ref="V467:Y467"/>
    <mergeCell ref="Z467:AJ467"/>
    <mergeCell ref="A468:C468"/>
    <mergeCell ref="D468:H468"/>
    <mergeCell ref="I468:L468"/>
    <mergeCell ref="M468:O468"/>
    <mergeCell ref="P468:S468"/>
    <mergeCell ref="T468:V468"/>
    <mergeCell ref="W468:Z468"/>
    <mergeCell ref="AA468:AC468"/>
    <mergeCell ref="AD468:AE468"/>
    <mergeCell ref="AF468:AH468"/>
    <mergeCell ref="AI468:AJ468"/>
    <mergeCell ref="A469:C469"/>
    <mergeCell ref="D469:H469"/>
    <mergeCell ref="I469:L469"/>
    <mergeCell ref="M469:O469"/>
    <mergeCell ref="P469:S469"/>
    <mergeCell ref="T469:V469"/>
    <mergeCell ref="W469:Z469"/>
    <mergeCell ref="AA469:AC469"/>
    <mergeCell ref="AD469:AE469"/>
    <mergeCell ref="AF469:AH469"/>
    <mergeCell ref="AI469:AJ469"/>
    <mergeCell ref="A470:C470"/>
    <mergeCell ref="D470:H470"/>
    <mergeCell ref="I470:L470"/>
    <mergeCell ref="M470:O470"/>
    <mergeCell ref="P470:S470"/>
    <mergeCell ref="T470:V470"/>
    <mergeCell ref="W470:Z470"/>
    <mergeCell ref="AA470:AC470"/>
    <mergeCell ref="AD470:AE470"/>
    <mergeCell ref="AF470:AH470"/>
    <mergeCell ref="AI470:AJ470"/>
    <mergeCell ref="A471:C471"/>
    <mergeCell ref="D471:H471"/>
    <mergeCell ref="I471:L471"/>
    <mergeCell ref="M471:O471"/>
    <mergeCell ref="P471:S471"/>
    <mergeCell ref="T471:V471"/>
    <mergeCell ref="W471:Z471"/>
    <mergeCell ref="AA471:AC471"/>
    <mergeCell ref="AD471:AE471"/>
    <mergeCell ref="AF471:AH471"/>
    <mergeCell ref="AI471:AJ471"/>
    <mergeCell ref="A472:C472"/>
    <mergeCell ref="D472:H472"/>
    <mergeCell ref="I472:L472"/>
    <mergeCell ref="M472:O472"/>
    <mergeCell ref="P472:S472"/>
    <mergeCell ref="T472:V472"/>
    <mergeCell ref="W472:Z472"/>
    <mergeCell ref="AA472:AC472"/>
    <mergeCell ref="AD472:AE472"/>
    <mergeCell ref="AF472:AH472"/>
    <mergeCell ref="AI472:AJ472"/>
    <mergeCell ref="A473:C473"/>
    <mergeCell ref="D473:H473"/>
    <mergeCell ref="I473:L473"/>
    <mergeCell ref="M473:O473"/>
    <mergeCell ref="P473:S473"/>
    <mergeCell ref="T473:V473"/>
    <mergeCell ref="W473:Z473"/>
    <mergeCell ref="AA473:AC473"/>
    <mergeCell ref="AD473:AE473"/>
    <mergeCell ref="AF473:AH473"/>
    <mergeCell ref="AI473:AJ473"/>
    <mergeCell ref="A474:U474"/>
    <mergeCell ref="V474:AJ474"/>
    <mergeCell ref="A475:D475"/>
    <mergeCell ref="E475:U475"/>
    <mergeCell ref="V475:Y475"/>
    <mergeCell ref="Z475:AJ475"/>
    <mergeCell ref="A476:C476"/>
    <mergeCell ref="D476:H476"/>
    <mergeCell ref="I476:L476"/>
    <mergeCell ref="M476:O476"/>
    <mergeCell ref="P476:S476"/>
    <mergeCell ref="T476:V476"/>
    <mergeCell ref="W476:Z476"/>
    <mergeCell ref="AA476:AC476"/>
    <mergeCell ref="AD476:AE476"/>
    <mergeCell ref="AF476:AH476"/>
    <mergeCell ref="AI476:AJ476"/>
    <mergeCell ref="A477:C477"/>
    <mergeCell ref="D477:H477"/>
    <mergeCell ref="I477:L477"/>
    <mergeCell ref="M477:O477"/>
    <mergeCell ref="P477:S477"/>
    <mergeCell ref="T477:V477"/>
    <mergeCell ref="W477:Z477"/>
    <mergeCell ref="AA477:AC477"/>
    <mergeCell ref="AD477:AE477"/>
    <mergeCell ref="AF477:AH477"/>
    <mergeCell ref="AI477:AJ477"/>
    <mergeCell ref="A478:C478"/>
    <mergeCell ref="D478:H478"/>
    <mergeCell ref="I478:L478"/>
    <mergeCell ref="M478:O478"/>
    <mergeCell ref="P478:S478"/>
    <mergeCell ref="T478:V478"/>
    <mergeCell ref="W478:Z478"/>
    <mergeCell ref="AA478:AC478"/>
    <mergeCell ref="AD478:AE478"/>
    <mergeCell ref="AF478:AH478"/>
    <mergeCell ref="AI478:AJ478"/>
    <mergeCell ref="A479:C479"/>
    <mergeCell ref="D479:H479"/>
    <mergeCell ref="I479:L479"/>
    <mergeCell ref="M479:O479"/>
    <mergeCell ref="P479:S479"/>
    <mergeCell ref="T479:V479"/>
    <mergeCell ref="W479:Z479"/>
    <mergeCell ref="AA479:AC479"/>
    <mergeCell ref="AD479:AE479"/>
    <mergeCell ref="AF479:AH479"/>
    <mergeCell ref="AI479:AJ479"/>
    <mergeCell ref="A480:C480"/>
    <mergeCell ref="D480:H480"/>
    <mergeCell ref="I480:L480"/>
    <mergeCell ref="M480:O480"/>
    <mergeCell ref="P480:S480"/>
    <mergeCell ref="T480:V480"/>
    <mergeCell ref="W480:Z480"/>
    <mergeCell ref="AA480:AC480"/>
    <mergeCell ref="AD480:AE480"/>
    <mergeCell ref="AF480:AH480"/>
    <mergeCell ref="AI480:AJ480"/>
    <mergeCell ref="A481:C481"/>
    <mergeCell ref="D481:H481"/>
    <mergeCell ref="I481:L481"/>
    <mergeCell ref="M481:O481"/>
    <mergeCell ref="P481:S481"/>
    <mergeCell ref="T481:V481"/>
    <mergeCell ref="W481:Z481"/>
    <mergeCell ref="AA481:AC481"/>
    <mergeCell ref="AD481:AE481"/>
    <mergeCell ref="AF481:AH481"/>
    <mergeCell ref="AI481:AJ481"/>
    <mergeCell ref="A482:U482"/>
    <mergeCell ref="V482:AJ482"/>
    <mergeCell ref="A483:D483"/>
    <mergeCell ref="E483:U483"/>
    <mergeCell ref="V483:Y483"/>
    <mergeCell ref="Z483:AJ483"/>
    <mergeCell ref="A484:C484"/>
    <mergeCell ref="D484:H484"/>
    <mergeCell ref="I484:L484"/>
    <mergeCell ref="M484:O484"/>
    <mergeCell ref="P484:S484"/>
    <mergeCell ref="T484:V484"/>
    <mergeCell ref="W484:Z484"/>
    <mergeCell ref="AA484:AC484"/>
    <mergeCell ref="AD484:AE484"/>
    <mergeCell ref="AF484:AH484"/>
    <mergeCell ref="AI484:AJ484"/>
    <mergeCell ref="A485:C485"/>
    <mergeCell ref="D485:H485"/>
    <mergeCell ref="I485:L485"/>
    <mergeCell ref="M485:O485"/>
    <mergeCell ref="P485:S485"/>
    <mergeCell ref="T485:V485"/>
    <mergeCell ref="W485:Z485"/>
    <mergeCell ref="AA485:AC485"/>
    <mergeCell ref="AD485:AE485"/>
    <mergeCell ref="AF485:AH485"/>
    <mergeCell ref="AI485:AJ485"/>
    <mergeCell ref="A486:C486"/>
    <mergeCell ref="D486:H486"/>
    <mergeCell ref="I486:L486"/>
    <mergeCell ref="M486:O486"/>
    <mergeCell ref="P486:S486"/>
    <mergeCell ref="T486:V486"/>
    <mergeCell ref="W486:Z486"/>
    <mergeCell ref="AA486:AC486"/>
    <mergeCell ref="AD486:AE486"/>
    <mergeCell ref="AF486:AH486"/>
    <mergeCell ref="AI486:AJ486"/>
    <mergeCell ref="A487:C487"/>
    <mergeCell ref="D487:H487"/>
    <mergeCell ref="I487:L487"/>
    <mergeCell ref="M487:O487"/>
    <mergeCell ref="P487:S487"/>
    <mergeCell ref="T487:V487"/>
    <mergeCell ref="W487:Z487"/>
    <mergeCell ref="AA487:AC487"/>
    <mergeCell ref="AD487:AE487"/>
    <mergeCell ref="AF487:AH487"/>
    <mergeCell ref="AI487:AJ487"/>
    <mergeCell ref="A488:C488"/>
    <mergeCell ref="D488:H488"/>
    <mergeCell ref="I488:L488"/>
    <mergeCell ref="M488:O488"/>
    <mergeCell ref="P488:S488"/>
    <mergeCell ref="T488:V488"/>
    <mergeCell ref="W488:Z488"/>
    <mergeCell ref="AA488:AC488"/>
    <mergeCell ref="AD488:AE488"/>
    <mergeCell ref="AF488:AH488"/>
    <mergeCell ref="AI488:AJ488"/>
    <mergeCell ref="A489:C489"/>
    <mergeCell ref="D489:H489"/>
    <mergeCell ref="I489:L489"/>
    <mergeCell ref="M489:O489"/>
    <mergeCell ref="P489:S489"/>
    <mergeCell ref="T489:V489"/>
    <mergeCell ref="W489:Z489"/>
    <mergeCell ref="AA489:AC489"/>
    <mergeCell ref="AD489:AE489"/>
    <mergeCell ref="AF489:AH489"/>
    <mergeCell ref="AI489:AJ489"/>
    <mergeCell ref="A490:C490"/>
    <mergeCell ref="D490:H490"/>
    <mergeCell ref="I490:L490"/>
    <mergeCell ref="M490:O490"/>
    <mergeCell ref="P490:S490"/>
    <mergeCell ref="T490:V490"/>
    <mergeCell ref="W490:Z490"/>
    <mergeCell ref="AA490:AC490"/>
    <mergeCell ref="AD490:AE490"/>
    <mergeCell ref="AF490:AH490"/>
    <mergeCell ref="AI490:AJ490"/>
    <mergeCell ref="A491:AK491"/>
    <mergeCell ref="A492:E492"/>
    <mergeCell ref="F492:M492"/>
    <mergeCell ref="N492:R492"/>
    <mergeCell ref="S492:W492"/>
    <mergeCell ref="X492:AB492"/>
    <mergeCell ref="AC492:AG492"/>
    <mergeCell ref="AH492:AJ492"/>
    <mergeCell ref="AK492:AK1104"/>
    <mergeCell ref="A493:E493"/>
    <mergeCell ref="F493:M493"/>
    <mergeCell ref="N493:R493"/>
    <mergeCell ref="S493:W493"/>
    <mergeCell ref="X493:AB493"/>
    <mergeCell ref="AC493:AG493"/>
    <mergeCell ref="AH493:AJ493"/>
    <mergeCell ref="A494:E494"/>
    <mergeCell ref="F494:M494"/>
    <mergeCell ref="N494:R494"/>
    <mergeCell ref="S494:W494"/>
    <mergeCell ref="X494:AB494"/>
    <mergeCell ref="AC494:AG494"/>
    <mergeCell ref="AH494:AJ494"/>
    <mergeCell ref="A495:E495"/>
    <mergeCell ref="F495:M495"/>
    <mergeCell ref="N495:R495"/>
    <mergeCell ref="S495:W495"/>
    <mergeCell ref="X495:AB495"/>
    <mergeCell ref="AC495:AG495"/>
    <mergeCell ref="AH495:AJ495"/>
    <mergeCell ref="A496:E496"/>
    <mergeCell ref="F496:M496"/>
    <mergeCell ref="N496:R496"/>
    <mergeCell ref="S496:W496"/>
    <mergeCell ref="X496:AB496"/>
    <mergeCell ref="AC496:AG496"/>
    <mergeCell ref="AH496:AJ496"/>
    <mergeCell ref="A497:E497"/>
    <mergeCell ref="F497:M497"/>
    <mergeCell ref="N497:R497"/>
    <mergeCell ref="S497:W497"/>
    <mergeCell ref="X497:AB497"/>
    <mergeCell ref="AC497:AG497"/>
    <mergeCell ref="AH497:AJ497"/>
    <mergeCell ref="A498:E498"/>
    <mergeCell ref="F498:M498"/>
    <mergeCell ref="N498:R498"/>
    <mergeCell ref="S498:W498"/>
    <mergeCell ref="X498:AB498"/>
    <mergeCell ref="AC498:AG498"/>
    <mergeCell ref="AH498:AJ498"/>
    <mergeCell ref="A499:E499"/>
    <mergeCell ref="F499:M499"/>
    <mergeCell ref="N499:R499"/>
    <mergeCell ref="S499:W499"/>
    <mergeCell ref="X499:AB499"/>
    <mergeCell ref="AC499:AG499"/>
    <mergeCell ref="AH499:AJ499"/>
    <mergeCell ref="A500:E500"/>
    <mergeCell ref="F500:M500"/>
    <mergeCell ref="N500:R500"/>
    <mergeCell ref="S500:W500"/>
    <mergeCell ref="X500:AB500"/>
    <mergeCell ref="AC500:AG500"/>
    <mergeCell ref="AH500:AJ500"/>
    <mergeCell ref="A501:E501"/>
    <mergeCell ref="F501:M501"/>
    <mergeCell ref="N501:R501"/>
    <mergeCell ref="S501:W501"/>
    <mergeCell ref="X501:AB501"/>
    <mergeCell ref="AC501:AG501"/>
    <mergeCell ref="AH501:AJ501"/>
    <mergeCell ref="A502:E502"/>
    <mergeCell ref="F502:M502"/>
    <mergeCell ref="N502:R502"/>
    <mergeCell ref="S502:W502"/>
    <mergeCell ref="X502:AB502"/>
    <mergeCell ref="AC502:AG502"/>
    <mergeCell ref="AH502:AJ502"/>
    <mergeCell ref="A503:E503"/>
    <mergeCell ref="F503:M503"/>
    <mergeCell ref="N503:R503"/>
    <mergeCell ref="S503:W503"/>
    <mergeCell ref="X503:AB503"/>
    <mergeCell ref="AC503:AG503"/>
    <mergeCell ref="AH503:AJ503"/>
    <mergeCell ref="A504:E504"/>
    <mergeCell ref="F504:M504"/>
    <mergeCell ref="N504:R504"/>
    <mergeCell ref="S504:W504"/>
    <mergeCell ref="X504:AB504"/>
    <mergeCell ref="AC504:AG504"/>
    <mergeCell ref="AH504:AJ504"/>
    <mergeCell ref="A505:E505"/>
    <mergeCell ref="F505:M505"/>
    <mergeCell ref="N505:R505"/>
    <mergeCell ref="S505:W505"/>
    <mergeCell ref="X505:AB505"/>
    <mergeCell ref="AC505:AG505"/>
    <mergeCell ref="AH505:AJ505"/>
    <mergeCell ref="A506:E506"/>
    <mergeCell ref="F506:M506"/>
    <mergeCell ref="N506:R506"/>
    <mergeCell ref="S506:W506"/>
    <mergeCell ref="X506:AB506"/>
    <mergeCell ref="AC506:AG506"/>
    <mergeCell ref="AH506:AJ506"/>
    <mergeCell ref="A507:E507"/>
    <mergeCell ref="F507:M507"/>
    <mergeCell ref="N507:R507"/>
    <mergeCell ref="S507:W507"/>
    <mergeCell ref="X507:AB507"/>
    <mergeCell ref="AC507:AG507"/>
    <mergeCell ref="AH507:AJ507"/>
    <mergeCell ref="A508:E508"/>
    <mergeCell ref="F508:M508"/>
    <mergeCell ref="N508:R508"/>
    <mergeCell ref="S508:W508"/>
    <mergeCell ref="X508:AB508"/>
    <mergeCell ref="AC508:AG508"/>
    <mergeCell ref="AH508:AJ508"/>
    <mergeCell ref="A509:E509"/>
    <mergeCell ref="F509:M509"/>
    <mergeCell ref="N509:R509"/>
    <mergeCell ref="S509:W509"/>
    <mergeCell ref="X509:AB509"/>
    <mergeCell ref="AC509:AG509"/>
    <mergeCell ref="AH509:AJ509"/>
    <mergeCell ref="A510:E510"/>
    <mergeCell ref="F510:M510"/>
    <mergeCell ref="N510:R510"/>
    <mergeCell ref="S510:W510"/>
    <mergeCell ref="X510:AB510"/>
    <mergeCell ref="AC510:AG510"/>
    <mergeCell ref="AH510:AJ510"/>
    <mergeCell ref="A511:E511"/>
    <mergeCell ref="F511:M511"/>
    <mergeCell ref="N511:R511"/>
    <mergeCell ref="S511:W511"/>
    <mergeCell ref="X511:AB511"/>
    <mergeCell ref="AC511:AG511"/>
    <mergeCell ref="AH511:AJ511"/>
    <mergeCell ref="A512:E512"/>
    <mergeCell ref="F512:M512"/>
    <mergeCell ref="N512:R512"/>
    <mergeCell ref="S512:W512"/>
    <mergeCell ref="X512:AB512"/>
    <mergeCell ref="AC512:AG512"/>
    <mergeCell ref="AH512:AJ512"/>
    <mergeCell ref="A513:E513"/>
    <mergeCell ref="F513:M513"/>
    <mergeCell ref="N513:R513"/>
    <mergeCell ref="S513:W513"/>
    <mergeCell ref="X513:AB513"/>
    <mergeCell ref="AC513:AG513"/>
    <mergeCell ref="AH513:AJ513"/>
    <mergeCell ref="A514:E514"/>
    <mergeCell ref="F514:M514"/>
    <mergeCell ref="N514:R514"/>
    <mergeCell ref="S514:W514"/>
    <mergeCell ref="X514:AB514"/>
    <mergeCell ref="AC514:AG514"/>
    <mergeCell ref="AH514:AJ514"/>
    <mergeCell ref="A515:E515"/>
    <mergeCell ref="F515:M515"/>
    <mergeCell ref="N515:R515"/>
    <mergeCell ref="S515:W515"/>
    <mergeCell ref="X515:AB515"/>
    <mergeCell ref="AC515:AG515"/>
    <mergeCell ref="AH515:AJ515"/>
    <mergeCell ref="A516:E516"/>
    <mergeCell ref="F516:M516"/>
    <mergeCell ref="N516:R516"/>
    <mergeCell ref="S516:W516"/>
    <mergeCell ref="X516:AB516"/>
    <mergeCell ref="AC516:AG516"/>
    <mergeCell ref="AH516:AJ516"/>
    <mergeCell ref="A517:E517"/>
    <mergeCell ref="F517:M517"/>
    <mergeCell ref="N517:R517"/>
    <mergeCell ref="S517:W517"/>
    <mergeCell ref="X517:AB517"/>
    <mergeCell ref="AC517:AG517"/>
    <mergeCell ref="AH517:AJ517"/>
    <mergeCell ref="A518:E518"/>
    <mergeCell ref="F518:M518"/>
    <mergeCell ref="N518:R518"/>
    <mergeCell ref="S518:W518"/>
    <mergeCell ref="X518:AB518"/>
    <mergeCell ref="AC518:AG518"/>
    <mergeCell ref="AH518:AJ518"/>
    <mergeCell ref="A519:E519"/>
    <mergeCell ref="F519:M519"/>
    <mergeCell ref="N519:R519"/>
    <mergeCell ref="S519:W519"/>
    <mergeCell ref="X519:AB519"/>
    <mergeCell ref="AC519:AG519"/>
    <mergeCell ref="AH519:AJ519"/>
    <mergeCell ref="A520:E520"/>
    <mergeCell ref="F520:M520"/>
    <mergeCell ref="N520:R520"/>
    <mergeCell ref="S520:W520"/>
    <mergeCell ref="X520:AB520"/>
    <mergeCell ref="AC520:AG520"/>
    <mergeCell ref="AH520:AJ520"/>
    <mergeCell ref="A521:E521"/>
    <mergeCell ref="F521:M521"/>
    <mergeCell ref="N521:R521"/>
    <mergeCell ref="S521:W521"/>
    <mergeCell ref="X521:AB521"/>
    <mergeCell ref="AC521:AG521"/>
    <mergeCell ref="AH521:AJ521"/>
    <mergeCell ref="A522:E522"/>
    <mergeCell ref="F522:M522"/>
    <mergeCell ref="N522:R522"/>
    <mergeCell ref="S522:W522"/>
    <mergeCell ref="X522:AB522"/>
    <mergeCell ref="AC522:AG522"/>
    <mergeCell ref="AH522:AJ522"/>
    <mergeCell ref="A523:E523"/>
    <mergeCell ref="F523:M523"/>
    <mergeCell ref="N523:R523"/>
    <mergeCell ref="S523:W523"/>
    <mergeCell ref="X523:AB523"/>
    <mergeCell ref="AC523:AG523"/>
    <mergeCell ref="AH523:AJ523"/>
    <mergeCell ref="A524:E524"/>
    <mergeCell ref="F524:M524"/>
    <mergeCell ref="N524:R524"/>
    <mergeCell ref="S524:W524"/>
    <mergeCell ref="X524:AB524"/>
    <mergeCell ref="AC524:AG524"/>
    <mergeCell ref="AH524:AJ524"/>
    <mergeCell ref="A525:E525"/>
    <mergeCell ref="F525:M525"/>
    <mergeCell ref="N525:R525"/>
    <mergeCell ref="S525:W525"/>
    <mergeCell ref="X525:AB525"/>
    <mergeCell ref="AC525:AG525"/>
    <mergeCell ref="AH525:AJ525"/>
    <mergeCell ref="A526:E526"/>
    <mergeCell ref="F526:M526"/>
    <mergeCell ref="N526:R526"/>
    <mergeCell ref="S526:W526"/>
    <mergeCell ref="X526:AB526"/>
    <mergeCell ref="AC526:AG526"/>
    <mergeCell ref="AH526:AJ526"/>
    <mergeCell ref="A527:E527"/>
    <mergeCell ref="F527:M527"/>
    <mergeCell ref="N527:R527"/>
    <mergeCell ref="S527:W527"/>
    <mergeCell ref="X527:AB527"/>
    <mergeCell ref="AC527:AG527"/>
    <mergeCell ref="AH527:AJ527"/>
    <mergeCell ref="A528:E528"/>
    <mergeCell ref="F528:M528"/>
    <mergeCell ref="N528:R528"/>
    <mergeCell ref="S528:W528"/>
    <mergeCell ref="X528:AB528"/>
    <mergeCell ref="AC528:AG528"/>
    <mergeCell ref="AH528:AJ528"/>
    <mergeCell ref="A529:E529"/>
    <mergeCell ref="F529:M529"/>
    <mergeCell ref="N529:R529"/>
    <mergeCell ref="S529:W529"/>
    <mergeCell ref="X529:AB529"/>
    <mergeCell ref="AC529:AG529"/>
    <mergeCell ref="AH529:AJ529"/>
    <mergeCell ref="A530:E530"/>
    <mergeCell ref="F530:M530"/>
    <mergeCell ref="N530:R530"/>
    <mergeCell ref="S530:W530"/>
    <mergeCell ref="X530:AB530"/>
    <mergeCell ref="AC530:AG530"/>
    <mergeCell ref="AH530:AJ530"/>
    <mergeCell ref="A531:E531"/>
    <mergeCell ref="F531:M531"/>
    <mergeCell ref="N531:R531"/>
    <mergeCell ref="S531:W531"/>
    <mergeCell ref="X531:AB531"/>
    <mergeCell ref="AC531:AG531"/>
    <mergeCell ref="AH531:AJ531"/>
    <mergeCell ref="A532:E532"/>
    <mergeCell ref="F532:M532"/>
    <mergeCell ref="N532:R532"/>
    <mergeCell ref="S532:W532"/>
    <mergeCell ref="X532:AB532"/>
    <mergeCell ref="AC532:AG532"/>
    <mergeCell ref="AH532:AJ532"/>
    <mergeCell ref="A533:E533"/>
    <mergeCell ref="F533:M533"/>
    <mergeCell ref="N533:R533"/>
    <mergeCell ref="S533:W533"/>
    <mergeCell ref="X533:AB533"/>
    <mergeCell ref="AC533:AG533"/>
    <mergeCell ref="AH533:AJ533"/>
    <mergeCell ref="A534:E534"/>
    <mergeCell ref="F534:M534"/>
    <mergeCell ref="N534:R534"/>
    <mergeCell ref="S534:W534"/>
    <mergeCell ref="X534:AB534"/>
    <mergeCell ref="AC534:AG534"/>
    <mergeCell ref="AH534:AJ534"/>
    <mergeCell ref="A535:E535"/>
    <mergeCell ref="F535:M535"/>
    <mergeCell ref="N535:R535"/>
    <mergeCell ref="S535:W535"/>
    <mergeCell ref="X535:AB535"/>
    <mergeCell ref="AC535:AG535"/>
    <mergeCell ref="AH535:AJ535"/>
    <mergeCell ref="A536:E536"/>
    <mergeCell ref="F536:M536"/>
    <mergeCell ref="N536:R536"/>
    <mergeCell ref="S536:W536"/>
    <mergeCell ref="X536:AB536"/>
    <mergeCell ref="AC536:AG536"/>
    <mergeCell ref="AH536:AJ536"/>
    <mergeCell ref="A537:E537"/>
    <mergeCell ref="F537:M537"/>
    <mergeCell ref="N537:R537"/>
    <mergeCell ref="S537:W537"/>
    <mergeCell ref="X537:AB537"/>
    <mergeCell ref="AC537:AG537"/>
    <mergeCell ref="AH537:AJ537"/>
    <mergeCell ref="A538:E538"/>
    <mergeCell ref="F538:M538"/>
    <mergeCell ref="N538:R538"/>
    <mergeCell ref="S538:W538"/>
    <mergeCell ref="X538:AB538"/>
    <mergeCell ref="AC538:AG538"/>
    <mergeCell ref="AH538:AJ538"/>
    <mergeCell ref="A539:E539"/>
    <mergeCell ref="F539:M539"/>
    <mergeCell ref="N539:R539"/>
    <mergeCell ref="S539:W539"/>
    <mergeCell ref="X539:AB539"/>
    <mergeCell ref="AC539:AG539"/>
    <mergeCell ref="AH539:AJ539"/>
    <mergeCell ref="A540:E540"/>
    <mergeCell ref="F540:M540"/>
    <mergeCell ref="N540:R540"/>
    <mergeCell ref="S540:W540"/>
    <mergeCell ref="X540:AB540"/>
    <mergeCell ref="AC540:AG540"/>
    <mergeCell ref="AH540:AJ540"/>
    <mergeCell ref="A541:E541"/>
    <mergeCell ref="F541:M541"/>
    <mergeCell ref="N541:R541"/>
    <mergeCell ref="S541:W541"/>
    <mergeCell ref="X541:AB541"/>
    <mergeCell ref="AC541:AG541"/>
    <mergeCell ref="AH541:AJ541"/>
    <mergeCell ref="A542:E542"/>
    <mergeCell ref="F542:M542"/>
    <mergeCell ref="N542:R542"/>
    <mergeCell ref="S542:W542"/>
    <mergeCell ref="X542:AB542"/>
    <mergeCell ref="AC542:AG542"/>
    <mergeCell ref="AH542:AJ542"/>
    <mergeCell ref="A543:E543"/>
    <mergeCell ref="F543:M543"/>
    <mergeCell ref="N543:R543"/>
    <mergeCell ref="S543:W543"/>
    <mergeCell ref="X543:AB543"/>
    <mergeCell ref="AC543:AG543"/>
    <mergeCell ref="AH543:AJ543"/>
    <mergeCell ref="A544:E544"/>
    <mergeCell ref="F544:M544"/>
    <mergeCell ref="N544:R544"/>
    <mergeCell ref="S544:W544"/>
    <mergeCell ref="X544:AB544"/>
    <mergeCell ref="AC544:AG544"/>
    <mergeCell ref="AH544:AJ544"/>
    <mergeCell ref="A545:E545"/>
    <mergeCell ref="F545:M545"/>
    <mergeCell ref="N545:R545"/>
    <mergeCell ref="S545:W545"/>
    <mergeCell ref="X545:AB545"/>
    <mergeCell ref="AC545:AG545"/>
    <mergeCell ref="AH545:AJ545"/>
    <mergeCell ref="A546:E546"/>
    <mergeCell ref="F546:M546"/>
    <mergeCell ref="N546:R546"/>
    <mergeCell ref="S546:W546"/>
    <mergeCell ref="X546:AB546"/>
    <mergeCell ref="AC546:AG546"/>
    <mergeCell ref="AH546:AJ546"/>
    <mergeCell ref="A547:E547"/>
    <mergeCell ref="F547:M547"/>
    <mergeCell ref="N547:R547"/>
    <mergeCell ref="S547:W547"/>
    <mergeCell ref="X547:AB547"/>
    <mergeCell ref="AC547:AG547"/>
    <mergeCell ref="AH547:AJ547"/>
    <mergeCell ref="A548:E548"/>
    <mergeCell ref="F548:M548"/>
    <mergeCell ref="N548:R548"/>
    <mergeCell ref="S548:W548"/>
    <mergeCell ref="X548:AB548"/>
    <mergeCell ref="AC548:AG548"/>
    <mergeCell ref="AH548:AJ548"/>
    <mergeCell ref="A549:E549"/>
    <mergeCell ref="F549:M549"/>
    <mergeCell ref="N549:R549"/>
    <mergeCell ref="S549:W549"/>
    <mergeCell ref="X549:AB549"/>
    <mergeCell ref="AC549:AG549"/>
    <mergeCell ref="AH549:AJ549"/>
    <mergeCell ref="A550:E550"/>
    <mergeCell ref="F550:M550"/>
    <mergeCell ref="N550:R550"/>
    <mergeCell ref="S550:W550"/>
    <mergeCell ref="X550:AB550"/>
    <mergeCell ref="AC550:AG550"/>
    <mergeCell ref="AH550:AJ550"/>
    <mergeCell ref="A551:E551"/>
    <mergeCell ref="F551:M551"/>
    <mergeCell ref="N551:R551"/>
    <mergeCell ref="S551:W551"/>
    <mergeCell ref="X551:AB551"/>
    <mergeCell ref="AC551:AG551"/>
    <mergeCell ref="AH551:AJ551"/>
    <mergeCell ref="A552:E552"/>
    <mergeCell ref="F552:M552"/>
    <mergeCell ref="N552:R552"/>
    <mergeCell ref="S552:W552"/>
    <mergeCell ref="X552:AB552"/>
    <mergeCell ref="AC552:AG552"/>
    <mergeCell ref="AH552:AJ552"/>
    <mergeCell ref="A553:E553"/>
    <mergeCell ref="F553:M553"/>
    <mergeCell ref="N553:R553"/>
    <mergeCell ref="S553:W553"/>
    <mergeCell ref="X553:AB553"/>
    <mergeCell ref="AC553:AG553"/>
    <mergeCell ref="AH553:AJ553"/>
    <mergeCell ref="A554:E554"/>
    <mergeCell ref="F554:M554"/>
    <mergeCell ref="N554:R554"/>
    <mergeCell ref="S554:W554"/>
    <mergeCell ref="X554:AB554"/>
    <mergeCell ref="AC554:AG554"/>
    <mergeCell ref="AH554:AJ554"/>
    <mergeCell ref="A555:E555"/>
    <mergeCell ref="F555:M555"/>
    <mergeCell ref="N555:R555"/>
    <mergeCell ref="S555:W555"/>
    <mergeCell ref="X555:AB555"/>
    <mergeCell ref="AC555:AG555"/>
    <mergeCell ref="AH555:AJ555"/>
    <mergeCell ref="A556:E556"/>
    <mergeCell ref="F556:M556"/>
    <mergeCell ref="N556:R556"/>
    <mergeCell ref="S556:W556"/>
    <mergeCell ref="X556:AB556"/>
    <mergeCell ref="AC556:AG556"/>
    <mergeCell ref="AH556:AJ556"/>
    <mergeCell ref="A557:E557"/>
    <mergeCell ref="F557:M557"/>
    <mergeCell ref="N557:R557"/>
    <mergeCell ref="S557:W557"/>
    <mergeCell ref="X557:AB557"/>
    <mergeCell ref="AC557:AG557"/>
    <mergeCell ref="AH557:AJ557"/>
    <mergeCell ref="A558:E558"/>
    <mergeCell ref="F558:M558"/>
    <mergeCell ref="N558:R558"/>
    <mergeCell ref="S558:W558"/>
    <mergeCell ref="X558:AB558"/>
    <mergeCell ref="AC558:AG558"/>
    <mergeCell ref="AH558:AJ558"/>
    <mergeCell ref="A559:E559"/>
    <mergeCell ref="F559:M559"/>
    <mergeCell ref="N559:R559"/>
    <mergeCell ref="S559:W559"/>
    <mergeCell ref="X559:AB559"/>
    <mergeCell ref="AC559:AG559"/>
    <mergeCell ref="AH559:AJ559"/>
    <mergeCell ref="A560:E560"/>
    <mergeCell ref="F560:M560"/>
    <mergeCell ref="N560:R560"/>
    <mergeCell ref="S560:W560"/>
    <mergeCell ref="X560:AB560"/>
    <mergeCell ref="AC560:AG560"/>
    <mergeCell ref="AH560:AJ560"/>
    <mergeCell ref="A561:E561"/>
    <mergeCell ref="F561:M561"/>
    <mergeCell ref="N561:R561"/>
    <mergeCell ref="S561:W561"/>
    <mergeCell ref="X561:AB561"/>
    <mergeCell ref="AC561:AG561"/>
    <mergeCell ref="AH561:AJ561"/>
    <mergeCell ref="A562:E562"/>
    <mergeCell ref="F562:M562"/>
    <mergeCell ref="N562:R562"/>
    <mergeCell ref="S562:W562"/>
    <mergeCell ref="X562:AB562"/>
    <mergeCell ref="AC562:AG562"/>
    <mergeCell ref="AH562:AJ562"/>
    <mergeCell ref="A563:E563"/>
    <mergeCell ref="F563:M563"/>
    <mergeCell ref="N563:R563"/>
    <mergeCell ref="S563:W563"/>
    <mergeCell ref="X563:AB563"/>
    <mergeCell ref="AC563:AG563"/>
    <mergeCell ref="AH563:AJ563"/>
    <mergeCell ref="A564:E564"/>
    <mergeCell ref="F564:M564"/>
    <mergeCell ref="N564:R564"/>
    <mergeCell ref="S564:W564"/>
    <mergeCell ref="X564:AB564"/>
    <mergeCell ref="AC564:AG564"/>
    <mergeCell ref="AH564:AJ564"/>
    <mergeCell ref="A565:E565"/>
    <mergeCell ref="F565:M565"/>
    <mergeCell ref="N565:R565"/>
    <mergeCell ref="S565:W565"/>
    <mergeCell ref="X565:AB565"/>
    <mergeCell ref="AC565:AG565"/>
    <mergeCell ref="AH565:AJ565"/>
    <mergeCell ref="A566:E566"/>
    <mergeCell ref="F566:M566"/>
    <mergeCell ref="N566:R566"/>
    <mergeCell ref="S566:W566"/>
    <mergeCell ref="X566:AB566"/>
    <mergeCell ref="AC566:AG566"/>
    <mergeCell ref="AH566:AJ566"/>
    <mergeCell ref="A567:E567"/>
    <mergeCell ref="F567:M567"/>
    <mergeCell ref="N567:R567"/>
    <mergeCell ref="S567:W567"/>
    <mergeCell ref="X567:AB567"/>
    <mergeCell ref="AC567:AG567"/>
    <mergeCell ref="AH567:AJ567"/>
    <mergeCell ref="A568:E568"/>
    <mergeCell ref="F568:M568"/>
    <mergeCell ref="N568:R568"/>
    <mergeCell ref="S568:W568"/>
    <mergeCell ref="X568:AB568"/>
    <mergeCell ref="AC568:AG568"/>
    <mergeCell ref="AH568:AJ568"/>
    <mergeCell ref="A569:E569"/>
    <mergeCell ref="F569:M569"/>
    <mergeCell ref="N569:R569"/>
    <mergeCell ref="S569:W569"/>
    <mergeCell ref="X569:AB569"/>
    <mergeCell ref="AC569:AG569"/>
    <mergeCell ref="AH569:AJ569"/>
    <mergeCell ref="A570:E570"/>
    <mergeCell ref="F570:M570"/>
    <mergeCell ref="N570:R570"/>
    <mergeCell ref="S570:W570"/>
    <mergeCell ref="X570:AB570"/>
    <mergeCell ref="AC570:AG570"/>
    <mergeCell ref="AH570:AJ570"/>
    <mergeCell ref="A571:E571"/>
    <mergeCell ref="F571:M571"/>
    <mergeCell ref="N571:R571"/>
    <mergeCell ref="S571:W571"/>
    <mergeCell ref="X571:AB571"/>
    <mergeCell ref="AC571:AG571"/>
    <mergeCell ref="AH571:AJ571"/>
    <mergeCell ref="A572:E572"/>
    <mergeCell ref="F572:M572"/>
    <mergeCell ref="N572:R572"/>
    <mergeCell ref="S572:W572"/>
    <mergeCell ref="X572:AB572"/>
    <mergeCell ref="AC572:AG572"/>
    <mergeCell ref="AH572:AJ572"/>
    <mergeCell ref="A573:E573"/>
    <mergeCell ref="F573:M573"/>
    <mergeCell ref="N573:R573"/>
    <mergeCell ref="S573:W573"/>
    <mergeCell ref="X573:AB573"/>
    <mergeCell ref="AC573:AG573"/>
    <mergeCell ref="AH573:AJ573"/>
    <mergeCell ref="A574:E574"/>
    <mergeCell ref="F574:M574"/>
    <mergeCell ref="N574:R574"/>
    <mergeCell ref="S574:W574"/>
    <mergeCell ref="X574:AB574"/>
    <mergeCell ref="AC574:AG574"/>
    <mergeCell ref="AH574:AJ574"/>
    <mergeCell ref="A575:E575"/>
    <mergeCell ref="F575:M575"/>
    <mergeCell ref="N575:R575"/>
    <mergeCell ref="S575:W575"/>
    <mergeCell ref="X575:AB575"/>
    <mergeCell ref="AC575:AG575"/>
    <mergeCell ref="AH575:AJ575"/>
    <mergeCell ref="A576:E576"/>
    <mergeCell ref="F576:M576"/>
    <mergeCell ref="N576:R576"/>
    <mergeCell ref="S576:W576"/>
    <mergeCell ref="X576:AB576"/>
    <mergeCell ref="AC576:AG576"/>
    <mergeCell ref="AH576:AJ576"/>
    <mergeCell ref="A577:E577"/>
    <mergeCell ref="F577:M577"/>
    <mergeCell ref="N577:R577"/>
    <mergeCell ref="S577:W577"/>
    <mergeCell ref="X577:AB577"/>
    <mergeCell ref="AC577:AG577"/>
    <mergeCell ref="AH577:AJ577"/>
    <mergeCell ref="A578:E578"/>
    <mergeCell ref="F578:M578"/>
    <mergeCell ref="N578:R578"/>
    <mergeCell ref="S578:W578"/>
    <mergeCell ref="X578:AB578"/>
    <mergeCell ref="AC578:AG578"/>
    <mergeCell ref="AH578:AJ578"/>
    <mergeCell ref="A579:E579"/>
    <mergeCell ref="F579:M579"/>
    <mergeCell ref="N579:R579"/>
    <mergeCell ref="S579:W579"/>
    <mergeCell ref="X579:AB579"/>
    <mergeCell ref="AC579:AG579"/>
    <mergeCell ref="AH579:AJ579"/>
    <mergeCell ref="A580:E580"/>
    <mergeCell ref="F580:M580"/>
    <mergeCell ref="N580:R580"/>
    <mergeCell ref="S580:W580"/>
    <mergeCell ref="X580:AB580"/>
    <mergeCell ref="AC580:AG580"/>
    <mergeCell ref="AH580:AJ580"/>
    <mergeCell ref="A581:E581"/>
    <mergeCell ref="F581:M581"/>
    <mergeCell ref="N581:R581"/>
    <mergeCell ref="S581:W581"/>
    <mergeCell ref="X581:AB581"/>
    <mergeCell ref="AC581:AG581"/>
    <mergeCell ref="AH581:AJ581"/>
    <mergeCell ref="A582:E582"/>
    <mergeCell ref="F582:M582"/>
    <mergeCell ref="N582:R582"/>
    <mergeCell ref="S582:W582"/>
    <mergeCell ref="X582:AB582"/>
    <mergeCell ref="AC582:AG582"/>
    <mergeCell ref="AH582:AJ582"/>
    <mergeCell ref="A583:E583"/>
    <mergeCell ref="F583:M583"/>
    <mergeCell ref="N583:R583"/>
    <mergeCell ref="S583:W583"/>
    <mergeCell ref="X583:AB583"/>
    <mergeCell ref="AC583:AG583"/>
    <mergeCell ref="AH583:AJ583"/>
    <mergeCell ref="A584:E584"/>
    <mergeCell ref="F584:M584"/>
    <mergeCell ref="N584:R584"/>
    <mergeCell ref="S584:W584"/>
    <mergeCell ref="X584:AB584"/>
    <mergeCell ref="AC584:AG584"/>
    <mergeCell ref="AH584:AJ584"/>
    <mergeCell ref="A585:E585"/>
    <mergeCell ref="F585:M585"/>
    <mergeCell ref="N585:R585"/>
    <mergeCell ref="S585:W585"/>
    <mergeCell ref="X585:AB585"/>
    <mergeCell ref="AC585:AG585"/>
    <mergeCell ref="AH585:AJ585"/>
    <mergeCell ref="A586:E586"/>
    <mergeCell ref="F586:M586"/>
    <mergeCell ref="N586:R586"/>
    <mergeCell ref="S586:W586"/>
    <mergeCell ref="X586:AB586"/>
    <mergeCell ref="AC586:AG586"/>
    <mergeCell ref="AH586:AJ586"/>
    <mergeCell ref="A587:E587"/>
    <mergeCell ref="F587:M587"/>
    <mergeCell ref="N587:R587"/>
    <mergeCell ref="S587:W587"/>
    <mergeCell ref="X587:AB587"/>
    <mergeCell ref="AC587:AG587"/>
    <mergeCell ref="AH587:AJ587"/>
    <mergeCell ref="A588:E588"/>
    <mergeCell ref="F588:M588"/>
    <mergeCell ref="N588:R588"/>
    <mergeCell ref="S588:W588"/>
    <mergeCell ref="X588:AB588"/>
    <mergeCell ref="AC588:AG588"/>
    <mergeCell ref="AH588:AJ588"/>
    <mergeCell ref="A589:E589"/>
    <mergeCell ref="F589:M589"/>
    <mergeCell ref="N589:R589"/>
    <mergeCell ref="S589:W589"/>
    <mergeCell ref="X589:AB589"/>
    <mergeCell ref="AC589:AG589"/>
    <mergeCell ref="AH589:AJ589"/>
    <mergeCell ref="A590:E590"/>
    <mergeCell ref="F590:M590"/>
    <mergeCell ref="N590:R590"/>
    <mergeCell ref="S590:W590"/>
    <mergeCell ref="X590:AB590"/>
    <mergeCell ref="AC590:AG590"/>
    <mergeCell ref="AH590:AJ590"/>
    <mergeCell ref="A591:E591"/>
    <mergeCell ref="F591:M591"/>
    <mergeCell ref="N591:R591"/>
    <mergeCell ref="S591:W591"/>
    <mergeCell ref="X591:AB591"/>
    <mergeCell ref="AC591:AG591"/>
    <mergeCell ref="AH591:AJ591"/>
    <mergeCell ref="A592:E592"/>
    <mergeCell ref="F592:M592"/>
    <mergeCell ref="N592:R592"/>
    <mergeCell ref="S592:W592"/>
    <mergeCell ref="X592:AB592"/>
    <mergeCell ref="AC592:AG592"/>
    <mergeCell ref="AH592:AJ592"/>
    <mergeCell ref="A593:E593"/>
    <mergeCell ref="F593:M593"/>
    <mergeCell ref="N593:R593"/>
    <mergeCell ref="S593:W593"/>
    <mergeCell ref="X593:AB593"/>
    <mergeCell ref="AC593:AG593"/>
    <mergeCell ref="AH593:AJ593"/>
    <mergeCell ref="A594:E594"/>
    <mergeCell ref="F594:M594"/>
    <mergeCell ref="N594:R594"/>
    <mergeCell ref="S594:W594"/>
    <mergeCell ref="X594:AB594"/>
    <mergeCell ref="AC594:AG594"/>
    <mergeCell ref="AH594:AJ594"/>
    <mergeCell ref="A595:E595"/>
    <mergeCell ref="F595:M595"/>
    <mergeCell ref="N595:R595"/>
    <mergeCell ref="S595:W595"/>
    <mergeCell ref="X595:AB595"/>
    <mergeCell ref="AC595:AG595"/>
    <mergeCell ref="AH595:AJ595"/>
    <mergeCell ref="A596:E596"/>
    <mergeCell ref="F596:M596"/>
    <mergeCell ref="N596:R596"/>
    <mergeCell ref="S596:W596"/>
    <mergeCell ref="X596:AB596"/>
    <mergeCell ref="AC596:AG596"/>
    <mergeCell ref="AH596:AJ596"/>
    <mergeCell ref="A597:E597"/>
    <mergeCell ref="F597:M597"/>
    <mergeCell ref="N597:R597"/>
    <mergeCell ref="S597:W597"/>
    <mergeCell ref="X597:AB597"/>
    <mergeCell ref="AC597:AG597"/>
    <mergeCell ref="AH597:AJ597"/>
    <mergeCell ref="A598:E598"/>
    <mergeCell ref="F598:M598"/>
    <mergeCell ref="N598:R598"/>
    <mergeCell ref="S598:W598"/>
    <mergeCell ref="X598:AB598"/>
    <mergeCell ref="AC598:AG598"/>
    <mergeCell ref="AH598:AJ598"/>
    <mergeCell ref="A599:E599"/>
    <mergeCell ref="F599:M599"/>
    <mergeCell ref="N599:R599"/>
    <mergeCell ref="S599:W599"/>
    <mergeCell ref="X599:AB599"/>
    <mergeCell ref="AC599:AG599"/>
    <mergeCell ref="AH599:AJ599"/>
    <mergeCell ref="A600:E600"/>
    <mergeCell ref="F600:M600"/>
    <mergeCell ref="N600:R600"/>
    <mergeCell ref="S600:W600"/>
    <mergeCell ref="X600:AB600"/>
    <mergeCell ref="AC600:AG600"/>
    <mergeCell ref="AH600:AJ600"/>
    <mergeCell ref="A601:E601"/>
    <mergeCell ref="F601:M601"/>
    <mergeCell ref="N601:R601"/>
    <mergeCell ref="S601:W601"/>
    <mergeCell ref="X601:AB601"/>
    <mergeCell ref="AC601:AG601"/>
    <mergeCell ref="AH601:AJ601"/>
    <mergeCell ref="A602:E602"/>
    <mergeCell ref="F602:M602"/>
    <mergeCell ref="N602:R602"/>
    <mergeCell ref="S602:W602"/>
    <mergeCell ref="X602:AB602"/>
    <mergeCell ref="AC602:AG602"/>
    <mergeCell ref="AH602:AJ602"/>
    <mergeCell ref="A603:E603"/>
    <mergeCell ref="F603:M603"/>
    <mergeCell ref="N603:R603"/>
    <mergeCell ref="S603:W603"/>
    <mergeCell ref="X603:AB603"/>
    <mergeCell ref="AC603:AG603"/>
    <mergeCell ref="AH603:AJ603"/>
    <mergeCell ref="A604:E604"/>
    <mergeCell ref="F604:M604"/>
    <mergeCell ref="N604:R604"/>
    <mergeCell ref="S604:W604"/>
    <mergeCell ref="X604:AB604"/>
    <mergeCell ref="AC604:AG604"/>
    <mergeCell ref="AH604:AJ604"/>
    <mergeCell ref="A605:E605"/>
    <mergeCell ref="F605:M605"/>
    <mergeCell ref="N605:R605"/>
    <mergeCell ref="S605:W605"/>
    <mergeCell ref="X605:AB605"/>
    <mergeCell ref="AC605:AG605"/>
    <mergeCell ref="AH605:AJ605"/>
    <mergeCell ref="A606:E606"/>
    <mergeCell ref="F606:M606"/>
    <mergeCell ref="N606:R606"/>
    <mergeCell ref="S606:W606"/>
    <mergeCell ref="X606:AB606"/>
    <mergeCell ref="AC606:AG606"/>
    <mergeCell ref="AH606:AJ606"/>
    <mergeCell ref="A607:E607"/>
    <mergeCell ref="F607:M607"/>
    <mergeCell ref="N607:R607"/>
    <mergeCell ref="S607:W607"/>
    <mergeCell ref="X607:AB607"/>
    <mergeCell ref="AC607:AG607"/>
    <mergeCell ref="AH607:AJ607"/>
    <mergeCell ref="A608:E608"/>
    <mergeCell ref="F608:M608"/>
    <mergeCell ref="N608:R608"/>
    <mergeCell ref="S608:W608"/>
    <mergeCell ref="X608:AB608"/>
    <mergeCell ref="AC608:AG608"/>
    <mergeCell ref="AH608:AJ608"/>
    <mergeCell ref="A609:E609"/>
    <mergeCell ref="F609:M609"/>
    <mergeCell ref="N609:R609"/>
    <mergeCell ref="S609:W609"/>
    <mergeCell ref="X609:AB609"/>
    <mergeCell ref="AC609:AG609"/>
    <mergeCell ref="AH609:AJ609"/>
    <mergeCell ref="A610:E610"/>
    <mergeCell ref="F610:M610"/>
    <mergeCell ref="N610:R610"/>
    <mergeCell ref="S610:W610"/>
    <mergeCell ref="X610:AB610"/>
    <mergeCell ref="AC610:AG610"/>
    <mergeCell ref="AH610:AJ610"/>
    <mergeCell ref="A611:E611"/>
    <mergeCell ref="F611:M611"/>
    <mergeCell ref="N611:R611"/>
    <mergeCell ref="S611:W611"/>
    <mergeCell ref="X611:AB611"/>
    <mergeCell ref="AC611:AG611"/>
    <mergeCell ref="AH611:AJ611"/>
    <mergeCell ref="A612:E612"/>
    <mergeCell ref="F612:M612"/>
    <mergeCell ref="N612:R612"/>
    <mergeCell ref="S612:W612"/>
    <mergeCell ref="X612:AB612"/>
    <mergeCell ref="AC612:AG612"/>
    <mergeCell ref="AH612:AJ612"/>
    <mergeCell ref="A613:E613"/>
    <mergeCell ref="F613:M613"/>
    <mergeCell ref="N613:R613"/>
    <mergeCell ref="S613:W613"/>
    <mergeCell ref="X613:AB613"/>
    <mergeCell ref="AC613:AG613"/>
    <mergeCell ref="AH613:AJ613"/>
    <mergeCell ref="A614:E614"/>
    <mergeCell ref="F614:M614"/>
    <mergeCell ref="N614:R614"/>
    <mergeCell ref="S614:W614"/>
    <mergeCell ref="X614:AB614"/>
    <mergeCell ref="AC614:AG614"/>
    <mergeCell ref="AH614:AJ614"/>
    <mergeCell ref="A615:E615"/>
    <mergeCell ref="F615:M615"/>
    <mergeCell ref="N615:R615"/>
    <mergeCell ref="S615:W615"/>
    <mergeCell ref="X615:AB615"/>
    <mergeCell ref="AC615:AG615"/>
    <mergeCell ref="AH615:AJ615"/>
    <mergeCell ref="A616:E616"/>
    <mergeCell ref="F616:M616"/>
    <mergeCell ref="N616:R616"/>
    <mergeCell ref="S616:W616"/>
    <mergeCell ref="X616:AB616"/>
    <mergeCell ref="AC616:AG616"/>
    <mergeCell ref="AH616:AJ616"/>
    <mergeCell ref="A617:E617"/>
    <mergeCell ref="F617:M617"/>
    <mergeCell ref="N617:R617"/>
    <mergeCell ref="S617:W617"/>
    <mergeCell ref="X617:AB617"/>
    <mergeCell ref="AC617:AG617"/>
    <mergeCell ref="AH617:AJ617"/>
    <mergeCell ref="A618:E618"/>
    <mergeCell ref="F618:M618"/>
    <mergeCell ref="N618:R618"/>
    <mergeCell ref="S618:W618"/>
    <mergeCell ref="X618:AB618"/>
    <mergeCell ref="AC618:AG618"/>
    <mergeCell ref="AH618:AJ618"/>
    <mergeCell ref="A619:E619"/>
    <mergeCell ref="F619:M619"/>
    <mergeCell ref="N619:R619"/>
    <mergeCell ref="S619:W619"/>
    <mergeCell ref="X619:AB619"/>
    <mergeCell ref="AC619:AG619"/>
    <mergeCell ref="AH619:AJ619"/>
    <mergeCell ref="A620:E620"/>
    <mergeCell ref="F620:M620"/>
    <mergeCell ref="N620:R620"/>
    <mergeCell ref="S620:W620"/>
    <mergeCell ref="X620:AB620"/>
    <mergeCell ref="AC620:AG620"/>
    <mergeCell ref="AH620:AJ620"/>
    <mergeCell ref="A621:E621"/>
    <mergeCell ref="F621:M621"/>
    <mergeCell ref="N621:R621"/>
    <mergeCell ref="S621:W621"/>
    <mergeCell ref="X621:AB621"/>
    <mergeCell ref="AC621:AG621"/>
    <mergeCell ref="AH621:AJ621"/>
    <mergeCell ref="A622:E622"/>
    <mergeCell ref="F622:M622"/>
    <mergeCell ref="N622:R622"/>
    <mergeCell ref="S622:W622"/>
    <mergeCell ref="X622:AB622"/>
    <mergeCell ref="AC622:AG622"/>
    <mergeCell ref="AH622:AJ622"/>
    <mergeCell ref="A623:E623"/>
    <mergeCell ref="F623:M623"/>
    <mergeCell ref="N623:R623"/>
    <mergeCell ref="S623:W623"/>
    <mergeCell ref="X623:AB623"/>
    <mergeCell ref="AC623:AG623"/>
    <mergeCell ref="AH623:AJ623"/>
    <mergeCell ref="A624:E624"/>
    <mergeCell ref="F624:M624"/>
    <mergeCell ref="N624:R624"/>
    <mergeCell ref="S624:W624"/>
    <mergeCell ref="X624:AB624"/>
    <mergeCell ref="AC624:AG624"/>
    <mergeCell ref="AH624:AJ624"/>
    <mergeCell ref="A625:E625"/>
    <mergeCell ref="F625:M625"/>
    <mergeCell ref="N625:R625"/>
    <mergeCell ref="S625:W625"/>
    <mergeCell ref="X625:AB625"/>
    <mergeCell ref="AC625:AG625"/>
    <mergeCell ref="AH625:AJ625"/>
    <mergeCell ref="A626:E626"/>
    <mergeCell ref="F626:M626"/>
    <mergeCell ref="N626:R626"/>
    <mergeCell ref="S626:W626"/>
    <mergeCell ref="X626:AB626"/>
    <mergeCell ref="AC626:AG626"/>
    <mergeCell ref="AH626:AJ626"/>
    <mergeCell ref="A627:E627"/>
    <mergeCell ref="F627:M627"/>
    <mergeCell ref="N627:R627"/>
    <mergeCell ref="S627:W627"/>
    <mergeCell ref="X627:AB627"/>
    <mergeCell ref="AC627:AG627"/>
    <mergeCell ref="AH627:AJ627"/>
    <mergeCell ref="A628:E628"/>
    <mergeCell ref="F628:M628"/>
    <mergeCell ref="N628:R628"/>
    <mergeCell ref="S628:W628"/>
    <mergeCell ref="X628:AB628"/>
    <mergeCell ref="AC628:AG628"/>
    <mergeCell ref="AH628:AJ628"/>
    <mergeCell ref="A629:E629"/>
    <mergeCell ref="F629:M629"/>
    <mergeCell ref="N629:R629"/>
    <mergeCell ref="S629:W629"/>
    <mergeCell ref="X629:AB629"/>
    <mergeCell ref="AC629:AG629"/>
    <mergeCell ref="AH629:AJ629"/>
    <mergeCell ref="A630:E630"/>
    <mergeCell ref="F630:M630"/>
    <mergeCell ref="N630:R630"/>
    <mergeCell ref="S630:W630"/>
    <mergeCell ref="X630:AB630"/>
    <mergeCell ref="AC630:AG630"/>
    <mergeCell ref="AH630:AJ630"/>
    <mergeCell ref="A631:E631"/>
    <mergeCell ref="F631:M631"/>
    <mergeCell ref="N631:R631"/>
    <mergeCell ref="S631:W631"/>
    <mergeCell ref="X631:AB631"/>
    <mergeCell ref="AC631:AG631"/>
    <mergeCell ref="AH631:AJ631"/>
    <mergeCell ref="A632:E632"/>
    <mergeCell ref="F632:M632"/>
    <mergeCell ref="N632:R632"/>
    <mergeCell ref="S632:W632"/>
    <mergeCell ref="X632:AB632"/>
    <mergeCell ref="AC632:AG632"/>
    <mergeCell ref="AH632:AJ632"/>
    <mergeCell ref="A633:E633"/>
    <mergeCell ref="F633:M633"/>
    <mergeCell ref="N633:R633"/>
    <mergeCell ref="S633:W633"/>
    <mergeCell ref="X633:AB633"/>
    <mergeCell ref="AC633:AG633"/>
    <mergeCell ref="AH633:AJ633"/>
    <mergeCell ref="A634:E634"/>
    <mergeCell ref="F634:M634"/>
    <mergeCell ref="N634:R634"/>
    <mergeCell ref="S634:W634"/>
    <mergeCell ref="X634:AB634"/>
    <mergeCell ref="AC634:AG634"/>
    <mergeCell ref="AH634:AJ634"/>
    <mergeCell ref="A635:E635"/>
    <mergeCell ref="F635:M635"/>
    <mergeCell ref="N635:R635"/>
    <mergeCell ref="S635:W635"/>
    <mergeCell ref="X635:AB635"/>
    <mergeCell ref="AC635:AG635"/>
    <mergeCell ref="AH635:AJ635"/>
    <mergeCell ref="A636:E636"/>
    <mergeCell ref="F636:M636"/>
    <mergeCell ref="N636:R636"/>
    <mergeCell ref="S636:W636"/>
    <mergeCell ref="X636:AB636"/>
    <mergeCell ref="AC636:AG636"/>
    <mergeCell ref="AH636:AJ636"/>
    <mergeCell ref="A637:E637"/>
    <mergeCell ref="F637:M637"/>
    <mergeCell ref="N637:R637"/>
    <mergeCell ref="S637:W637"/>
    <mergeCell ref="X637:AB637"/>
    <mergeCell ref="AC637:AG637"/>
    <mergeCell ref="AH637:AJ637"/>
    <mergeCell ref="A638:E638"/>
    <mergeCell ref="F638:M638"/>
    <mergeCell ref="N638:R638"/>
    <mergeCell ref="S638:W638"/>
    <mergeCell ref="X638:AB638"/>
    <mergeCell ref="AC638:AG638"/>
    <mergeCell ref="AH638:AJ638"/>
    <mergeCell ref="A639:E639"/>
    <mergeCell ref="F639:M639"/>
    <mergeCell ref="N639:R639"/>
    <mergeCell ref="S639:W639"/>
    <mergeCell ref="X639:AB639"/>
    <mergeCell ref="AC639:AG639"/>
    <mergeCell ref="AH639:AJ639"/>
    <mergeCell ref="A640:E640"/>
    <mergeCell ref="F640:M640"/>
    <mergeCell ref="N640:R640"/>
    <mergeCell ref="S640:W640"/>
    <mergeCell ref="X640:AB640"/>
    <mergeCell ref="AC640:AG640"/>
    <mergeCell ref="AH640:AJ640"/>
    <mergeCell ref="A641:E641"/>
    <mergeCell ref="F641:M641"/>
    <mergeCell ref="N641:R641"/>
    <mergeCell ref="S641:W641"/>
    <mergeCell ref="X641:AB641"/>
    <mergeCell ref="AC641:AG641"/>
    <mergeCell ref="AH641:AJ641"/>
    <mergeCell ref="A642:E642"/>
    <mergeCell ref="F642:M642"/>
    <mergeCell ref="N642:R642"/>
    <mergeCell ref="S642:W642"/>
    <mergeCell ref="X642:AB642"/>
    <mergeCell ref="AC642:AG642"/>
    <mergeCell ref="AH642:AJ642"/>
    <mergeCell ref="A643:E643"/>
    <mergeCell ref="F643:M643"/>
    <mergeCell ref="N643:R643"/>
    <mergeCell ref="S643:W643"/>
    <mergeCell ref="X643:AB643"/>
    <mergeCell ref="AC643:AG643"/>
    <mergeCell ref="AH643:AJ643"/>
    <mergeCell ref="A644:E644"/>
    <mergeCell ref="F644:M644"/>
    <mergeCell ref="N644:R644"/>
    <mergeCell ref="S644:W644"/>
    <mergeCell ref="X644:AB644"/>
    <mergeCell ref="AC644:AG644"/>
    <mergeCell ref="AH644:AJ644"/>
    <mergeCell ref="A645:E645"/>
    <mergeCell ref="F645:M645"/>
    <mergeCell ref="N645:R645"/>
    <mergeCell ref="S645:W645"/>
    <mergeCell ref="X645:AB645"/>
    <mergeCell ref="AC645:AG645"/>
    <mergeCell ref="AH645:AJ645"/>
    <mergeCell ref="A646:E646"/>
    <mergeCell ref="F646:M646"/>
    <mergeCell ref="N646:R646"/>
    <mergeCell ref="S646:W646"/>
    <mergeCell ref="X646:AB646"/>
    <mergeCell ref="AC646:AG646"/>
    <mergeCell ref="AH646:AJ646"/>
    <mergeCell ref="A647:E647"/>
    <mergeCell ref="F647:M647"/>
    <mergeCell ref="N647:R647"/>
    <mergeCell ref="S647:W647"/>
    <mergeCell ref="X647:AB647"/>
    <mergeCell ref="AC647:AG647"/>
    <mergeCell ref="AH647:AJ647"/>
    <mergeCell ref="A648:E648"/>
    <mergeCell ref="F648:M648"/>
    <mergeCell ref="N648:R648"/>
    <mergeCell ref="S648:W648"/>
    <mergeCell ref="X648:AB648"/>
    <mergeCell ref="AC648:AG648"/>
    <mergeCell ref="AH648:AJ648"/>
    <mergeCell ref="A649:E649"/>
    <mergeCell ref="F649:M649"/>
    <mergeCell ref="N649:R649"/>
    <mergeCell ref="S649:W649"/>
    <mergeCell ref="X649:AB649"/>
    <mergeCell ref="AC649:AG649"/>
    <mergeCell ref="AH649:AJ649"/>
    <mergeCell ref="A650:E650"/>
    <mergeCell ref="F650:M650"/>
    <mergeCell ref="N650:R650"/>
    <mergeCell ref="S650:W650"/>
    <mergeCell ref="X650:AB650"/>
    <mergeCell ref="AC650:AG650"/>
    <mergeCell ref="AH650:AJ650"/>
    <mergeCell ref="A651:E651"/>
    <mergeCell ref="F651:M651"/>
    <mergeCell ref="N651:R651"/>
    <mergeCell ref="S651:W651"/>
    <mergeCell ref="X651:AB651"/>
    <mergeCell ref="AC651:AG651"/>
    <mergeCell ref="AH651:AJ651"/>
    <mergeCell ref="A652:E652"/>
    <mergeCell ref="F652:M652"/>
    <mergeCell ref="N652:R652"/>
    <mergeCell ref="S652:W652"/>
    <mergeCell ref="X652:AB652"/>
    <mergeCell ref="AC652:AG652"/>
    <mergeCell ref="AH652:AJ652"/>
    <mergeCell ref="A653:E653"/>
    <mergeCell ref="F653:M653"/>
    <mergeCell ref="N653:R653"/>
    <mergeCell ref="S653:W653"/>
    <mergeCell ref="X653:AB653"/>
    <mergeCell ref="AC653:AG653"/>
    <mergeCell ref="AH653:AJ653"/>
    <mergeCell ref="A654:E654"/>
    <mergeCell ref="F654:M654"/>
    <mergeCell ref="N654:R654"/>
    <mergeCell ref="S654:W654"/>
    <mergeCell ref="X654:AB654"/>
    <mergeCell ref="AC654:AG654"/>
    <mergeCell ref="AH654:AJ654"/>
    <mergeCell ref="A655:E655"/>
    <mergeCell ref="F655:M655"/>
    <mergeCell ref="N655:R655"/>
    <mergeCell ref="S655:W655"/>
    <mergeCell ref="X655:AB655"/>
    <mergeCell ref="AC655:AG655"/>
    <mergeCell ref="AH655:AJ655"/>
    <mergeCell ref="A656:E656"/>
    <mergeCell ref="F656:M656"/>
    <mergeCell ref="N656:R656"/>
    <mergeCell ref="S656:W656"/>
    <mergeCell ref="X656:AB656"/>
    <mergeCell ref="AC656:AG656"/>
    <mergeCell ref="AH656:AJ656"/>
    <mergeCell ref="A657:E657"/>
    <mergeCell ref="F657:M657"/>
    <mergeCell ref="N657:R657"/>
    <mergeCell ref="S657:W657"/>
    <mergeCell ref="X657:AB657"/>
    <mergeCell ref="AC657:AG657"/>
    <mergeCell ref="AH657:AJ657"/>
    <mergeCell ref="A658:E658"/>
    <mergeCell ref="F658:M658"/>
    <mergeCell ref="N658:R658"/>
    <mergeCell ref="S658:W658"/>
    <mergeCell ref="X658:AB658"/>
    <mergeCell ref="AC658:AG658"/>
    <mergeCell ref="AH658:AJ658"/>
    <mergeCell ref="A659:E659"/>
    <mergeCell ref="F659:M659"/>
    <mergeCell ref="N659:R659"/>
    <mergeCell ref="S659:W659"/>
    <mergeCell ref="X659:AB659"/>
    <mergeCell ref="AC659:AG659"/>
    <mergeCell ref="AH659:AJ659"/>
    <mergeCell ref="A660:E660"/>
    <mergeCell ref="F660:M660"/>
    <mergeCell ref="N660:R660"/>
    <mergeCell ref="S660:W660"/>
    <mergeCell ref="X660:AB660"/>
    <mergeCell ref="AC660:AG660"/>
    <mergeCell ref="AH660:AJ660"/>
    <mergeCell ref="A661:E661"/>
    <mergeCell ref="F661:M661"/>
    <mergeCell ref="N661:R661"/>
    <mergeCell ref="S661:W661"/>
    <mergeCell ref="X661:AB661"/>
    <mergeCell ref="AC661:AG661"/>
    <mergeCell ref="AH661:AJ661"/>
    <mergeCell ref="A662:E662"/>
    <mergeCell ref="F662:M662"/>
    <mergeCell ref="N662:R662"/>
    <mergeCell ref="S662:W662"/>
    <mergeCell ref="X662:AB662"/>
    <mergeCell ref="AC662:AG662"/>
    <mergeCell ref="AH662:AJ662"/>
    <mergeCell ref="A663:E663"/>
    <mergeCell ref="F663:M663"/>
    <mergeCell ref="N663:R663"/>
    <mergeCell ref="S663:W663"/>
    <mergeCell ref="X663:AB663"/>
    <mergeCell ref="AC663:AG663"/>
    <mergeCell ref="AH663:AJ663"/>
    <mergeCell ref="A664:E664"/>
    <mergeCell ref="F664:M664"/>
    <mergeCell ref="N664:R664"/>
    <mergeCell ref="S664:W664"/>
    <mergeCell ref="X664:AB664"/>
    <mergeCell ref="AC664:AG664"/>
    <mergeCell ref="AH664:AJ664"/>
    <mergeCell ref="A665:E665"/>
    <mergeCell ref="F665:M665"/>
    <mergeCell ref="N665:R665"/>
    <mergeCell ref="S665:W665"/>
    <mergeCell ref="X665:AB665"/>
    <mergeCell ref="AC665:AG665"/>
    <mergeCell ref="AH665:AJ665"/>
    <mergeCell ref="A666:E666"/>
    <mergeCell ref="F666:M666"/>
    <mergeCell ref="N666:R666"/>
    <mergeCell ref="S666:W666"/>
    <mergeCell ref="X666:AB666"/>
    <mergeCell ref="AC666:AG666"/>
    <mergeCell ref="AH666:AJ666"/>
    <mergeCell ref="A667:E667"/>
    <mergeCell ref="F667:M667"/>
    <mergeCell ref="N667:R667"/>
    <mergeCell ref="S667:W667"/>
    <mergeCell ref="X667:AB667"/>
    <mergeCell ref="AC667:AG667"/>
    <mergeCell ref="AH667:AJ667"/>
    <mergeCell ref="A668:E668"/>
    <mergeCell ref="F668:M668"/>
    <mergeCell ref="N668:R668"/>
    <mergeCell ref="S668:W668"/>
    <mergeCell ref="X668:AB668"/>
    <mergeCell ref="AC668:AG668"/>
    <mergeCell ref="AH668:AJ668"/>
    <mergeCell ref="A669:E669"/>
    <mergeCell ref="F669:M669"/>
    <mergeCell ref="N669:R669"/>
    <mergeCell ref="S669:W669"/>
    <mergeCell ref="X669:AB669"/>
    <mergeCell ref="AC669:AG669"/>
    <mergeCell ref="AH669:AJ669"/>
    <mergeCell ref="A670:E670"/>
    <mergeCell ref="F670:M670"/>
    <mergeCell ref="N670:R670"/>
    <mergeCell ref="S670:W670"/>
    <mergeCell ref="X670:AB670"/>
    <mergeCell ref="AC670:AG670"/>
    <mergeCell ref="AH670:AJ670"/>
    <mergeCell ref="A671:E671"/>
    <mergeCell ref="F671:M671"/>
    <mergeCell ref="N671:R671"/>
    <mergeCell ref="S671:W671"/>
    <mergeCell ref="X671:AB671"/>
    <mergeCell ref="AC671:AG671"/>
    <mergeCell ref="AH671:AJ671"/>
    <mergeCell ref="A672:E672"/>
    <mergeCell ref="F672:M672"/>
    <mergeCell ref="N672:R672"/>
    <mergeCell ref="S672:W672"/>
    <mergeCell ref="X672:AB672"/>
    <mergeCell ref="AC672:AG672"/>
    <mergeCell ref="AH672:AJ672"/>
    <mergeCell ref="A673:E673"/>
    <mergeCell ref="F673:M673"/>
    <mergeCell ref="N673:R673"/>
    <mergeCell ref="S673:W673"/>
    <mergeCell ref="X673:AB673"/>
    <mergeCell ref="AC673:AG673"/>
    <mergeCell ref="AH673:AJ673"/>
    <mergeCell ref="A674:E674"/>
    <mergeCell ref="F674:M674"/>
    <mergeCell ref="N674:R674"/>
    <mergeCell ref="S674:W674"/>
    <mergeCell ref="X674:AB674"/>
    <mergeCell ref="AC674:AG674"/>
    <mergeCell ref="AH674:AJ674"/>
    <mergeCell ref="A675:E675"/>
    <mergeCell ref="F675:M675"/>
    <mergeCell ref="N675:R675"/>
    <mergeCell ref="S675:W675"/>
    <mergeCell ref="X675:AB675"/>
    <mergeCell ref="AC675:AG675"/>
    <mergeCell ref="AH675:AJ675"/>
    <mergeCell ref="A676:E676"/>
    <mergeCell ref="F676:M676"/>
    <mergeCell ref="N676:R676"/>
    <mergeCell ref="S676:W676"/>
    <mergeCell ref="X676:AB676"/>
    <mergeCell ref="AC676:AG676"/>
    <mergeCell ref="AH676:AJ676"/>
    <mergeCell ref="A677:E677"/>
    <mergeCell ref="F677:M677"/>
    <mergeCell ref="N677:R677"/>
    <mergeCell ref="S677:W677"/>
    <mergeCell ref="X677:AB677"/>
    <mergeCell ref="AC677:AG677"/>
    <mergeCell ref="AH677:AJ677"/>
    <mergeCell ref="A678:E678"/>
    <mergeCell ref="F678:M678"/>
    <mergeCell ref="N678:R678"/>
    <mergeCell ref="S678:W678"/>
    <mergeCell ref="X678:AB678"/>
    <mergeCell ref="AC678:AG678"/>
    <mergeCell ref="AH678:AJ678"/>
    <mergeCell ref="A679:E679"/>
    <mergeCell ref="F679:M679"/>
    <mergeCell ref="N679:R679"/>
    <mergeCell ref="S679:W679"/>
    <mergeCell ref="X679:AB679"/>
    <mergeCell ref="AC679:AG679"/>
    <mergeCell ref="AH679:AJ679"/>
    <mergeCell ref="A680:E680"/>
    <mergeCell ref="F680:M680"/>
    <mergeCell ref="N680:R680"/>
    <mergeCell ref="S680:W680"/>
    <mergeCell ref="X680:AB680"/>
    <mergeCell ref="AC680:AG680"/>
    <mergeCell ref="AH680:AJ680"/>
    <mergeCell ref="A681:E681"/>
    <mergeCell ref="F681:M681"/>
    <mergeCell ref="N681:R681"/>
    <mergeCell ref="S681:W681"/>
    <mergeCell ref="X681:AB681"/>
    <mergeCell ref="AC681:AG681"/>
    <mergeCell ref="AH681:AJ681"/>
    <mergeCell ref="A682:E682"/>
    <mergeCell ref="F682:M682"/>
    <mergeCell ref="N682:R682"/>
    <mergeCell ref="S682:W682"/>
    <mergeCell ref="X682:AB682"/>
    <mergeCell ref="AC682:AG682"/>
    <mergeCell ref="AH682:AJ682"/>
    <mergeCell ref="A683:E683"/>
    <mergeCell ref="F683:M683"/>
    <mergeCell ref="N683:R683"/>
    <mergeCell ref="S683:W683"/>
    <mergeCell ref="X683:AB683"/>
    <mergeCell ref="AC683:AG683"/>
    <mergeCell ref="AH683:AJ683"/>
    <mergeCell ref="A684:E684"/>
    <mergeCell ref="F684:M684"/>
    <mergeCell ref="N684:R684"/>
    <mergeCell ref="S684:W684"/>
    <mergeCell ref="X684:AB684"/>
    <mergeCell ref="AC684:AG684"/>
    <mergeCell ref="AH684:AJ684"/>
    <mergeCell ref="A685:E685"/>
    <mergeCell ref="F685:M685"/>
    <mergeCell ref="N685:R685"/>
    <mergeCell ref="S685:W685"/>
    <mergeCell ref="X685:AB685"/>
    <mergeCell ref="AC685:AG685"/>
    <mergeCell ref="AH685:AJ685"/>
    <mergeCell ref="A686:E686"/>
    <mergeCell ref="F686:M686"/>
    <mergeCell ref="N686:R686"/>
    <mergeCell ref="S686:W686"/>
    <mergeCell ref="X686:AB686"/>
    <mergeCell ref="AC686:AG686"/>
    <mergeCell ref="AH686:AJ686"/>
    <mergeCell ref="A687:E687"/>
    <mergeCell ref="F687:M687"/>
    <mergeCell ref="N687:R687"/>
    <mergeCell ref="S687:W687"/>
    <mergeCell ref="X687:AB687"/>
    <mergeCell ref="AC687:AG687"/>
    <mergeCell ref="AH687:AJ687"/>
    <mergeCell ref="A688:E688"/>
    <mergeCell ref="F688:M688"/>
    <mergeCell ref="N688:R688"/>
    <mergeCell ref="S688:W688"/>
    <mergeCell ref="X688:AB688"/>
    <mergeCell ref="AC688:AG688"/>
    <mergeCell ref="AH688:AJ688"/>
    <mergeCell ref="A689:E689"/>
    <mergeCell ref="F689:M689"/>
    <mergeCell ref="N689:R689"/>
    <mergeCell ref="S689:W689"/>
    <mergeCell ref="X689:AB689"/>
    <mergeCell ref="AC689:AG689"/>
    <mergeCell ref="AH689:AJ689"/>
    <mergeCell ref="A690:E690"/>
    <mergeCell ref="F690:M690"/>
    <mergeCell ref="N690:R690"/>
    <mergeCell ref="S690:W690"/>
    <mergeCell ref="X690:AB690"/>
    <mergeCell ref="AC690:AG690"/>
    <mergeCell ref="AH690:AJ690"/>
    <mergeCell ref="A691:E691"/>
    <mergeCell ref="F691:M691"/>
    <mergeCell ref="N691:R691"/>
    <mergeCell ref="S691:W691"/>
    <mergeCell ref="X691:AB691"/>
    <mergeCell ref="AC691:AG691"/>
    <mergeCell ref="AH691:AJ691"/>
    <mergeCell ref="A692:E692"/>
    <mergeCell ref="F692:M692"/>
    <mergeCell ref="N692:R692"/>
    <mergeCell ref="S692:W692"/>
    <mergeCell ref="X692:AB692"/>
    <mergeCell ref="AC692:AG692"/>
    <mergeCell ref="AH692:AJ692"/>
    <mergeCell ref="A693:E693"/>
    <mergeCell ref="F693:M693"/>
    <mergeCell ref="N693:R693"/>
    <mergeCell ref="S693:W693"/>
    <mergeCell ref="X693:AB693"/>
    <mergeCell ref="AC693:AG693"/>
    <mergeCell ref="AH693:AJ693"/>
    <mergeCell ref="A694:E694"/>
    <mergeCell ref="F694:M694"/>
    <mergeCell ref="N694:R694"/>
    <mergeCell ref="S694:W694"/>
    <mergeCell ref="X694:AB694"/>
    <mergeCell ref="AC694:AG694"/>
    <mergeCell ref="AH694:AJ694"/>
    <mergeCell ref="A695:E695"/>
    <mergeCell ref="F695:M695"/>
    <mergeCell ref="N695:R695"/>
    <mergeCell ref="S695:W695"/>
    <mergeCell ref="X695:AB695"/>
    <mergeCell ref="AC695:AG695"/>
    <mergeCell ref="AH695:AJ695"/>
    <mergeCell ref="A696:E696"/>
    <mergeCell ref="F696:M696"/>
    <mergeCell ref="N696:R696"/>
    <mergeCell ref="S696:W696"/>
    <mergeCell ref="X696:AB696"/>
    <mergeCell ref="AC696:AG696"/>
    <mergeCell ref="AH696:AJ696"/>
    <mergeCell ref="A697:E697"/>
    <mergeCell ref="F697:M697"/>
    <mergeCell ref="N697:R697"/>
    <mergeCell ref="S697:W697"/>
    <mergeCell ref="X697:AB697"/>
    <mergeCell ref="AC697:AG697"/>
    <mergeCell ref="AH697:AJ697"/>
    <mergeCell ref="A698:E698"/>
    <mergeCell ref="F698:M698"/>
    <mergeCell ref="N698:R698"/>
    <mergeCell ref="S698:W698"/>
    <mergeCell ref="X698:AB698"/>
    <mergeCell ref="AC698:AG698"/>
    <mergeCell ref="AH698:AJ698"/>
    <mergeCell ref="A699:E699"/>
    <mergeCell ref="F699:M699"/>
    <mergeCell ref="N699:R699"/>
    <mergeCell ref="S699:W699"/>
    <mergeCell ref="X699:AB699"/>
    <mergeCell ref="AC699:AG699"/>
    <mergeCell ref="AH699:AJ699"/>
    <mergeCell ref="A700:E700"/>
    <mergeCell ref="F700:M700"/>
    <mergeCell ref="N700:R700"/>
    <mergeCell ref="S700:W700"/>
    <mergeCell ref="X700:AB700"/>
    <mergeCell ref="AC700:AG700"/>
    <mergeCell ref="AH700:AJ700"/>
    <mergeCell ref="A701:E701"/>
    <mergeCell ref="F701:M701"/>
    <mergeCell ref="N701:R701"/>
    <mergeCell ref="S701:W701"/>
    <mergeCell ref="X701:AB701"/>
    <mergeCell ref="AC701:AG701"/>
    <mergeCell ref="AH701:AJ701"/>
    <mergeCell ref="A702:E702"/>
    <mergeCell ref="F702:M702"/>
    <mergeCell ref="N702:R702"/>
    <mergeCell ref="S702:W702"/>
    <mergeCell ref="X702:AB702"/>
    <mergeCell ref="AC702:AG702"/>
    <mergeCell ref="AH702:AJ702"/>
    <mergeCell ref="A703:E703"/>
    <mergeCell ref="F703:M703"/>
    <mergeCell ref="N703:R703"/>
    <mergeCell ref="S703:W703"/>
    <mergeCell ref="X703:AB703"/>
    <mergeCell ref="AC703:AG703"/>
    <mergeCell ref="AH703:AJ703"/>
    <mergeCell ref="A704:E704"/>
    <mergeCell ref="F704:M704"/>
    <mergeCell ref="N704:R704"/>
    <mergeCell ref="S704:W704"/>
    <mergeCell ref="X704:AB704"/>
    <mergeCell ref="AC704:AG704"/>
    <mergeCell ref="AH704:AJ704"/>
    <mergeCell ref="A705:E705"/>
    <mergeCell ref="F705:M705"/>
    <mergeCell ref="N705:R705"/>
    <mergeCell ref="S705:W705"/>
    <mergeCell ref="X705:AB705"/>
    <mergeCell ref="AC705:AG705"/>
    <mergeCell ref="AH705:AJ705"/>
    <mergeCell ref="A706:E706"/>
    <mergeCell ref="F706:M706"/>
    <mergeCell ref="N706:R706"/>
    <mergeCell ref="S706:W706"/>
    <mergeCell ref="X706:AB706"/>
    <mergeCell ref="AC706:AG706"/>
    <mergeCell ref="AH706:AJ706"/>
    <mergeCell ref="A707:E707"/>
    <mergeCell ref="F707:M707"/>
    <mergeCell ref="N707:R707"/>
    <mergeCell ref="S707:W707"/>
    <mergeCell ref="X707:AB707"/>
    <mergeCell ref="AC707:AG707"/>
    <mergeCell ref="AH707:AJ707"/>
    <mergeCell ref="A708:E708"/>
    <mergeCell ref="F708:M708"/>
    <mergeCell ref="N708:R708"/>
    <mergeCell ref="S708:W708"/>
    <mergeCell ref="X708:AB708"/>
    <mergeCell ref="AC708:AG708"/>
    <mergeCell ref="AH708:AJ708"/>
    <mergeCell ref="A709:E709"/>
    <mergeCell ref="F709:M709"/>
    <mergeCell ref="N709:R709"/>
    <mergeCell ref="S709:W709"/>
    <mergeCell ref="X709:AB709"/>
    <mergeCell ref="AC709:AG709"/>
    <mergeCell ref="AH709:AJ709"/>
    <mergeCell ref="A710:E710"/>
    <mergeCell ref="F710:M710"/>
    <mergeCell ref="N710:R710"/>
    <mergeCell ref="S710:W710"/>
    <mergeCell ref="X710:AB710"/>
    <mergeCell ref="AC710:AG710"/>
    <mergeCell ref="AH710:AJ710"/>
    <mergeCell ref="A711:E711"/>
    <mergeCell ref="F711:M711"/>
    <mergeCell ref="N711:R711"/>
    <mergeCell ref="S711:W711"/>
    <mergeCell ref="X711:AB711"/>
    <mergeCell ref="AC711:AG711"/>
    <mergeCell ref="AH711:AJ711"/>
    <mergeCell ref="A712:E712"/>
    <mergeCell ref="F712:M712"/>
    <mergeCell ref="N712:R712"/>
    <mergeCell ref="S712:W712"/>
    <mergeCell ref="X712:AB712"/>
    <mergeCell ref="AC712:AG712"/>
    <mergeCell ref="AH712:AJ712"/>
    <mergeCell ref="A713:E713"/>
    <mergeCell ref="F713:M713"/>
    <mergeCell ref="N713:R713"/>
    <mergeCell ref="S713:W713"/>
    <mergeCell ref="X713:AB713"/>
    <mergeCell ref="AC713:AG713"/>
    <mergeCell ref="AH713:AJ713"/>
    <mergeCell ref="A714:E714"/>
    <mergeCell ref="F714:M714"/>
    <mergeCell ref="N714:R714"/>
    <mergeCell ref="S714:W714"/>
    <mergeCell ref="X714:AB714"/>
    <mergeCell ref="AC714:AG714"/>
    <mergeCell ref="AH714:AJ714"/>
    <mergeCell ref="A715:E715"/>
    <mergeCell ref="F715:M715"/>
    <mergeCell ref="N715:R715"/>
    <mergeCell ref="S715:W715"/>
    <mergeCell ref="X715:AB715"/>
    <mergeCell ref="AC715:AG715"/>
    <mergeCell ref="AH715:AJ715"/>
    <mergeCell ref="A716:E716"/>
    <mergeCell ref="F716:M716"/>
    <mergeCell ref="N716:R716"/>
    <mergeCell ref="S716:W716"/>
    <mergeCell ref="X716:AB716"/>
    <mergeCell ref="AC716:AG716"/>
    <mergeCell ref="AH716:AJ716"/>
    <mergeCell ref="A717:E717"/>
    <mergeCell ref="F717:M717"/>
    <mergeCell ref="N717:R717"/>
    <mergeCell ref="S717:W717"/>
    <mergeCell ref="X717:AB717"/>
    <mergeCell ref="AC717:AG717"/>
    <mergeCell ref="AH717:AJ717"/>
    <mergeCell ref="A718:E718"/>
    <mergeCell ref="F718:M718"/>
    <mergeCell ref="N718:R718"/>
    <mergeCell ref="S718:W718"/>
    <mergeCell ref="X718:AB718"/>
    <mergeCell ref="AC718:AG718"/>
    <mergeCell ref="AH718:AJ718"/>
    <mergeCell ref="A719:E719"/>
    <mergeCell ref="F719:M719"/>
    <mergeCell ref="N719:R719"/>
    <mergeCell ref="S719:W719"/>
    <mergeCell ref="X719:AB719"/>
    <mergeCell ref="AC719:AG719"/>
    <mergeCell ref="AH719:AJ719"/>
    <mergeCell ref="A720:E720"/>
    <mergeCell ref="F720:M720"/>
    <mergeCell ref="N720:R720"/>
    <mergeCell ref="S720:W720"/>
    <mergeCell ref="X720:AB720"/>
    <mergeCell ref="AC720:AG720"/>
    <mergeCell ref="AH720:AJ720"/>
    <mergeCell ref="A721:E721"/>
    <mergeCell ref="F721:M721"/>
    <mergeCell ref="N721:R721"/>
    <mergeCell ref="S721:W721"/>
    <mergeCell ref="X721:AB721"/>
    <mergeCell ref="AC721:AG721"/>
    <mergeCell ref="AH721:AJ721"/>
    <mergeCell ref="A722:E722"/>
    <mergeCell ref="F722:M722"/>
    <mergeCell ref="N722:R722"/>
    <mergeCell ref="S722:W722"/>
    <mergeCell ref="X722:AB722"/>
    <mergeCell ref="AC722:AG722"/>
    <mergeCell ref="AH722:AJ722"/>
    <mergeCell ref="A723:E723"/>
    <mergeCell ref="F723:M723"/>
    <mergeCell ref="N723:R723"/>
    <mergeCell ref="S723:W723"/>
    <mergeCell ref="X723:AB723"/>
    <mergeCell ref="AC723:AG723"/>
    <mergeCell ref="AH723:AJ723"/>
    <mergeCell ref="A724:E724"/>
    <mergeCell ref="F724:M724"/>
    <mergeCell ref="N724:R724"/>
    <mergeCell ref="S724:W724"/>
    <mergeCell ref="X724:AB724"/>
    <mergeCell ref="AC724:AG724"/>
    <mergeCell ref="AH724:AJ724"/>
    <mergeCell ref="A725:E725"/>
    <mergeCell ref="F725:M725"/>
    <mergeCell ref="N725:R725"/>
    <mergeCell ref="S725:W725"/>
    <mergeCell ref="X725:AB725"/>
    <mergeCell ref="AC725:AG725"/>
    <mergeCell ref="AH725:AJ725"/>
    <mergeCell ref="A726:E726"/>
    <mergeCell ref="F726:M726"/>
    <mergeCell ref="N726:R726"/>
    <mergeCell ref="S726:W726"/>
    <mergeCell ref="X726:AB726"/>
    <mergeCell ref="AC726:AG726"/>
    <mergeCell ref="AH726:AJ726"/>
    <mergeCell ref="A727:E727"/>
    <mergeCell ref="F727:M727"/>
    <mergeCell ref="N727:R727"/>
    <mergeCell ref="S727:W727"/>
    <mergeCell ref="X727:AB727"/>
    <mergeCell ref="AC727:AG727"/>
    <mergeCell ref="AH727:AJ727"/>
    <mergeCell ref="A728:E728"/>
    <mergeCell ref="F728:M728"/>
    <mergeCell ref="N728:R728"/>
    <mergeCell ref="S728:W728"/>
    <mergeCell ref="X728:AB728"/>
    <mergeCell ref="AC728:AG728"/>
    <mergeCell ref="AH728:AJ728"/>
    <mergeCell ref="A729:E729"/>
    <mergeCell ref="F729:M729"/>
    <mergeCell ref="N729:R729"/>
    <mergeCell ref="S729:W729"/>
    <mergeCell ref="X729:AB729"/>
    <mergeCell ref="AC729:AG729"/>
    <mergeCell ref="AH729:AJ729"/>
    <mergeCell ref="A730:E730"/>
    <mergeCell ref="F730:M730"/>
    <mergeCell ref="N730:R730"/>
    <mergeCell ref="S730:W730"/>
    <mergeCell ref="X730:AB730"/>
    <mergeCell ref="AC730:AG730"/>
    <mergeCell ref="AH730:AJ730"/>
    <mergeCell ref="A731:E731"/>
    <mergeCell ref="F731:M731"/>
    <mergeCell ref="N731:R731"/>
    <mergeCell ref="S731:W731"/>
    <mergeCell ref="X731:AB731"/>
    <mergeCell ref="AC731:AG731"/>
    <mergeCell ref="AH731:AJ731"/>
    <mergeCell ref="A732:E732"/>
    <mergeCell ref="F732:M732"/>
    <mergeCell ref="N732:R732"/>
    <mergeCell ref="S732:W732"/>
    <mergeCell ref="X732:AB732"/>
    <mergeCell ref="AC732:AG732"/>
    <mergeCell ref="AH732:AJ732"/>
    <mergeCell ref="A733:E733"/>
    <mergeCell ref="F733:M733"/>
    <mergeCell ref="N733:R733"/>
    <mergeCell ref="S733:W733"/>
    <mergeCell ref="X733:AB733"/>
    <mergeCell ref="AC733:AG733"/>
    <mergeCell ref="AH733:AJ733"/>
    <mergeCell ref="A734:E734"/>
    <mergeCell ref="F734:M734"/>
    <mergeCell ref="N734:R734"/>
    <mergeCell ref="S734:W734"/>
    <mergeCell ref="X734:AB734"/>
    <mergeCell ref="AC734:AG734"/>
    <mergeCell ref="AH734:AJ734"/>
    <mergeCell ref="A735:E735"/>
    <mergeCell ref="F735:M735"/>
    <mergeCell ref="N735:R735"/>
    <mergeCell ref="S735:W735"/>
    <mergeCell ref="X735:AB735"/>
    <mergeCell ref="AC735:AG735"/>
    <mergeCell ref="AH735:AJ735"/>
    <mergeCell ref="A736:E736"/>
    <mergeCell ref="F736:M736"/>
    <mergeCell ref="N736:R736"/>
    <mergeCell ref="S736:W736"/>
    <mergeCell ref="X736:AB736"/>
    <mergeCell ref="AC736:AG736"/>
    <mergeCell ref="AH736:AJ736"/>
    <mergeCell ref="A737:E737"/>
    <mergeCell ref="F737:M737"/>
    <mergeCell ref="N737:R737"/>
    <mergeCell ref="S737:W737"/>
    <mergeCell ref="X737:AB737"/>
    <mergeCell ref="AC737:AG737"/>
    <mergeCell ref="AH737:AJ737"/>
    <mergeCell ref="A738:E738"/>
    <mergeCell ref="F738:M738"/>
    <mergeCell ref="N738:R738"/>
    <mergeCell ref="S738:W738"/>
    <mergeCell ref="X738:AB738"/>
    <mergeCell ref="AC738:AG738"/>
    <mergeCell ref="AH738:AJ738"/>
    <mergeCell ref="A739:E739"/>
    <mergeCell ref="F739:M739"/>
    <mergeCell ref="N739:R739"/>
    <mergeCell ref="S739:W739"/>
    <mergeCell ref="X739:AB739"/>
    <mergeCell ref="AC739:AG739"/>
    <mergeCell ref="AH739:AJ739"/>
    <mergeCell ref="A740:E740"/>
    <mergeCell ref="F740:M740"/>
    <mergeCell ref="N740:R740"/>
    <mergeCell ref="S740:W740"/>
    <mergeCell ref="X740:AB740"/>
    <mergeCell ref="AC740:AG740"/>
    <mergeCell ref="AH740:AJ740"/>
    <mergeCell ref="A741:E741"/>
    <mergeCell ref="F741:M741"/>
    <mergeCell ref="N741:R741"/>
    <mergeCell ref="S741:W741"/>
    <mergeCell ref="X741:AB741"/>
    <mergeCell ref="AC741:AG741"/>
    <mergeCell ref="AH741:AJ741"/>
    <mergeCell ref="A742:E742"/>
    <mergeCell ref="F742:M742"/>
    <mergeCell ref="N742:R742"/>
    <mergeCell ref="S742:W742"/>
    <mergeCell ref="X742:AB742"/>
    <mergeCell ref="AC742:AG742"/>
    <mergeCell ref="AH742:AJ742"/>
    <mergeCell ref="A743:E743"/>
    <mergeCell ref="F743:M743"/>
    <mergeCell ref="N743:R743"/>
    <mergeCell ref="S743:W743"/>
    <mergeCell ref="X743:AB743"/>
    <mergeCell ref="AC743:AG743"/>
    <mergeCell ref="AH743:AJ743"/>
    <mergeCell ref="A744:E744"/>
    <mergeCell ref="F744:M744"/>
    <mergeCell ref="N744:R744"/>
    <mergeCell ref="S744:W744"/>
    <mergeCell ref="X744:AB744"/>
    <mergeCell ref="AC744:AG744"/>
    <mergeCell ref="AH744:AJ744"/>
    <mergeCell ref="A745:E745"/>
    <mergeCell ref="F745:M745"/>
    <mergeCell ref="N745:R745"/>
    <mergeCell ref="S745:W745"/>
    <mergeCell ref="X745:AB745"/>
    <mergeCell ref="AC745:AG745"/>
    <mergeCell ref="AH745:AJ745"/>
    <mergeCell ref="A746:E746"/>
    <mergeCell ref="F746:M746"/>
    <mergeCell ref="N746:R746"/>
    <mergeCell ref="S746:W746"/>
    <mergeCell ref="X746:AB746"/>
    <mergeCell ref="AC746:AG746"/>
    <mergeCell ref="AH746:AJ746"/>
    <mergeCell ref="A747:E747"/>
    <mergeCell ref="F747:M747"/>
    <mergeCell ref="N747:R747"/>
    <mergeCell ref="S747:W747"/>
    <mergeCell ref="X747:AB747"/>
    <mergeCell ref="AC747:AG747"/>
    <mergeCell ref="AH747:AJ747"/>
    <mergeCell ref="A748:E748"/>
    <mergeCell ref="F748:M748"/>
    <mergeCell ref="N748:R748"/>
    <mergeCell ref="S748:W748"/>
    <mergeCell ref="X748:AB748"/>
    <mergeCell ref="AC748:AG748"/>
    <mergeCell ref="AH748:AJ748"/>
    <mergeCell ref="A749:E749"/>
    <mergeCell ref="F749:M749"/>
    <mergeCell ref="N749:R749"/>
    <mergeCell ref="S749:W749"/>
    <mergeCell ref="X749:AB749"/>
    <mergeCell ref="AC749:AG749"/>
    <mergeCell ref="AH749:AJ749"/>
    <mergeCell ref="A750:E750"/>
    <mergeCell ref="F750:M750"/>
    <mergeCell ref="N750:R750"/>
    <mergeCell ref="S750:W750"/>
    <mergeCell ref="X750:AB750"/>
    <mergeCell ref="AC750:AG750"/>
    <mergeCell ref="AH750:AJ750"/>
    <mergeCell ref="A751:E751"/>
    <mergeCell ref="F751:M751"/>
    <mergeCell ref="N751:R751"/>
    <mergeCell ref="S751:W751"/>
    <mergeCell ref="X751:AB751"/>
    <mergeCell ref="AC751:AG751"/>
    <mergeCell ref="AH751:AJ751"/>
    <mergeCell ref="A752:E752"/>
    <mergeCell ref="F752:M752"/>
    <mergeCell ref="N752:R752"/>
    <mergeCell ref="S752:W752"/>
    <mergeCell ref="X752:AB752"/>
    <mergeCell ref="AC752:AG752"/>
    <mergeCell ref="AH752:AJ752"/>
    <mergeCell ref="A753:E753"/>
    <mergeCell ref="F753:M753"/>
    <mergeCell ref="N753:R753"/>
    <mergeCell ref="S753:W753"/>
    <mergeCell ref="X753:AB753"/>
    <mergeCell ref="AC753:AG753"/>
    <mergeCell ref="AH753:AJ753"/>
    <mergeCell ref="A754:E754"/>
    <mergeCell ref="F754:M754"/>
    <mergeCell ref="N754:R754"/>
    <mergeCell ref="S754:W754"/>
    <mergeCell ref="X754:AB754"/>
    <mergeCell ref="AC754:AG754"/>
    <mergeCell ref="AH754:AJ754"/>
    <mergeCell ref="A755:E755"/>
    <mergeCell ref="F755:M755"/>
    <mergeCell ref="N755:R755"/>
    <mergeCell ref="S755:W755"/>
    <mergeCell ref="X755:AB755"/>
    <mergeCell ref="AC755:AG755"/>
    <mergeCell ref="AH755:AJ755"/>
    <mergeCell ref="A756:E756"/>
    <mergeCell ref="F756:M756"/>
    <mergeCell ref="N756:R756"/>
    <mergeCell ref="S756:W756"/>
    <mergeCell ref="X756:AB756"/>
    <mergeCell ref="AC756:AG756"/>
    <mergeCell ref="AH756:AJ756"/>
    <mergeCell ref="A757:E757"/>
    <mergeCell ref="F757:M757"/>
    <mergeCell ref="N757:R757"/>
    <mergeCell ref="S757:W757"/>
    <mergeCell ref="X757:AB757"/>
    <mergeCell ref="AC757:AG757"/>
    <mergeCell ref="AH757:AJ757"/>
    <mergeCell ref="A758:E758"/>
    <mergeCell ref="F758:M758"/>
    <mergeCell ref="N758:R758"/>
    <mergeCell ref="S758:W758"/>
    <mergeCell ref="X758:AB758"/>
    <mergeCell ref="AC758:AG758"/>
    <mergeCell ref="AH758:AJ758"/>
    <mergeCell ref="A759:E759"/>
    <mergeCell ref="F759:M759"/>
    <mergeCell ref="N759:R759"/>
    <mergeCell ref="S759:W759"/>
    <mergeCell ref="X759:AB759"/>
    <mergeCell ref="AC759:AG759"/>
    <mergeCell ref="AH759:AJ759"/>
    <mergeCell ref="A760:E760"/>
    <mergeCell ref="F760:M760"/>
    <mergeCell ref="N760:R760"/>
    <mergeCell ref="S760:W760"/>
    <mergeCell ref="X760:AB760"/>
    <mergeCell ref="AC760:AG760"/>
    <mergeCell ref="AH760:AJ760"/>
    <mergeCell ref="A761:E761"/>
    <mergeCell ref="F761:M761"/>
    <mergeCell ref="N761:R761"/>
    <mergeCell ref="S761:W761"/>
    <mergeCell ref="X761:AB761"/>
    <mergeCell ref="AC761:AG761"/>
    <mergeCell ref="AH761:AJ761"/>
    <mergeCell ref="A762:E762"/>
    <mergeCell ref="F762:M762"/>
    <mergeCell ref="N762:R762"/>
    <mergeCell ref="S762:W762"/>
    <mergeCell ref="X762:AB762"/>
    <mergeCell ref="AC762:AG762"/>
    <mergeCell ref="AH762:AJ762"/>
    <mergeCell ref="A763:E763"/>
    <mergeCell ref="F763:M763"/>
    <mergeCell ref="N763:R763"/>
    <mergeCell ref="S763:W763"/>
    <mergeCell ref="X763:AB763"/>
    <mergeCell ref="AC763:AG763"/>
    <mergeCell ref="AH763:AJ763"/>
    <mergeCell ref="A764:E764"/>
    <mergeCell ref="F764:M764"/>
    <mergeCell ref="N764:R764"/>
    <mergeCell ref="S764:W764"/>
    <mergeCell ref="X764:AB764"/>
    <mergeCell ref="AC764:AG764"/>
    <mergeCell ref="AH764:AJ764"/>
    <mergeCell ref="A765:E765"/>
    <mergeCell ref="F765:M765"/>
    <mergeCell ref="N765:R765"/>
    <mergeCell ref="S765:W765"/>
    <mergeCell ref="X765:AB765"/>
    <mergeCell ref="AC765:AG765"/>
    <mergeCell ref="AH765:AJ765"/>
    <mergeCell ref="A766:E766"/>
    <mergeCell ref="F766:M766"/>
    <mergeCell ref="N766:R766"/>
    <mergeCell ref="S766:W766"/>
    <mergeCell ref="X766:AB766"/>
    <mergeCell ref="AC766:AG766"/>
    <mergeCell ref="AH766:AJ766"/>
    <mergeCell ref="A767:E767"/>
    <mergeCell ref="F767:M767"/>
    <mergeCell ref="N767:R767"/>
    <mergeCell ref="S767:W767"/>
    <mergeCell ref="X767:AB767"/>
    <mergeCell ref="AC767:AG767"/>
    <mergeCell ref="AH767:AJ767"/>
    <mergeCell ref="A768:E768"/>
    <mergeCell ref="F768:M768"/>
    <mergeCell ref="N768:R768"/>
    <mergeCell ref="S768:W768"/>
    <mergeCell ref="X768:AB768"/>
    <mergeCell ref="AC768:AG768"/>
    <mergeCell ref="AH768:AJ768"/>
    <mergeCell ref="A769:E769"/>
    <mergeCell ref="F769:M769"/>
    <mergeCell ref="N769:R769"/>
    <mergeCell ref="S769:W769"/>
    <mergeCell ref="X769:AB769"/>
    <mergeCell ref="AC769:AG769"/>
    <mergeCell ref="AH769:AJ769"/>
    <mergeCell ref="A770:E770"/>
    <mergeCell ref="F770:M770"/>
    <mergeCell ref="N770:R770"/>
    <mergeCell ref="S770:W770"/>
    <mergeCell ref="X770:AB770"/>
    <mergeCell ref="AC770:AG770"/>
    <mergeCell ref="AH770:AJ770"/>
    <mergeCell ref="A771:E771"/>
    <mergeCell ref="F771:M771"/>
    <mergeCell ref="N771:R771"/>
    <mergeCell ref="S771:W771"/>
    <mergeCell ref="X771:AB771"/>
    <mergeCell ref="AC771:AG771"/>
    <mergeCell ref="AH771:AJ771"/>
    <mergeCell ref="A772:E772"/>
    <mergeCell ref="F772:M772"/>
    <mergeCell ref="N772:R772"/>
    <mergeCell ref="S772:W772"/>
    <mergeCell ref="X772:AB772"/>
    <mergeCell ref="AC772:AG772"/>
    <mergeCell ref="AH772:AJ772"/>
    <mergeCell ref="A773:E773"/>
    <mergeCell ref="F773:M773"/>
    <mergeCell ref="N773:R773"/>
    <mergeCell ref="S773:W773"/>
    <mergeCell ref="X773:AB773"/>
    <mergeCell ref="AC773:AG773"/>
    <mergeCell ref="AH773:AJ773"/>
    <mergeCell ref="A774:E774"/>
    <mergeCell ref="F774:M774"/>
    <mergeCell ref="N774:R774"/>
    <mergeCell ref="S774:W774"/>
    <mergeCell ref="X774:AB774"/>
    <mergeCell ref="AC774:AG774"/>
    <mergeCell ref="AH774:AJ774"/>
    <mergeCell ref="A775:E775"/>
    <mergeCell ref="F775:M775"/>
    <mergeCell ref="N775:R775"/>
    <mergeCell ref="S775:W775"/>
    <mergeCell ref="X775:AB775"/>
    <mergeCell ref="AC775:AG775"/>
    <mergeCell ref="AH775:AJ775"/>
    <mergeCell ref="A776:E776"/>
    <mergeCell ref="F776:M776"/>
    <mergeCell ref="N776:R776"/>
    <mergeCell ref="S776:W776"/>
    <mergeCell ref="X776:AB776"/>
    <mergeCell ref="AC776:AG776"/>
    <mergeCell ref="AH776:AJ776"/>
    <mergeCell ref="A777:E777"/>
    <mergeCell ref="F777:M777"/>
    <mergeCell ref="N777:R777"/>
    <mergeCell ref="S777:W777"/>
    <mergeCell ref="X777:AB777"/>
    <mergeCell ref="AC777:AG777"/>
    <mergeCell ref="AH777:AJ777"/>
    <mergeCell ref="A778:E778"/>
    <mergeCell ref="F778:M778"/>
    <mergeCell ref="N778:R778"/>
    <mergeCell ref="S778:W778"/>
    <mergeCell ref="X778:AB778"/>
    <mergeCell ref="AC778:AG778"/>
    <mergeCell ref="AH778:AJ778"/>
    <mergeCell ref="A779:E779"/>
    <mergeCell ref="F779:M779"/>
    <mergeCell ref="N779:R779"/>
    <mergeCell ref="S779:W779"/>
    <mergeCell ref="X779:AB779"/>
    <mergeCell ref="AC779:AG779"/>
    <mergeCell ref="AH779:AJ779"/>
    <mergeCell ref="A780:E780"/>
    <mergeCell ref="F780:M780"/>
    <mergeCell ref="N780:R780"/>
    <mergeCell ref="S780:W780"/>
    <mergeCell ref="X780:AB780"/>
    <mergeCell ref="AC780:AG780"/>
    <mergeCell ref="AH780:AJ780"/>
    <mergeCell ref="A781:E781"/>
    <mergeCell ref="F781:M781"/>
    <mergeCell ref="N781:R781"/>
    <mergeCell ref="S781:W781"/>
    <mergeCell ref="X781:AB781"/>
    <mergeCell ref="AC781:AG781"/>
    <mergeCell ref="AH781:AJ781"/>
    <mergeCell ref="A782:E782"/>
    <mergeCell ref="F782:M782"/>
    <mergeCell ref="N782:R782"/>
    <mergeCell ref="S782:W782"/>
    <mergeCell ref="X782:AB782"/>
    <mergeCell ref="AC782:AG782"/>
    <mergeCell ref="AH782:AJ782"/>
    <mergeCell ref="A783:E783"/>
    <mergeCell ref="F783:M783"/>
    <mergeCell ref="N783:R783"/>
    <mergeCell ref="S783:W783"/>
    <mergeCell ref="X783:AB783"/>
    <mergeCell ref="AC783:AG783"/>
    <mergeCell ref="AH783:AJ783"/>
    <mergeCell ref="A784:E784"/>
    <mergeCell ref="F784:M784"/>
    <mergeCell ref="N784:R784"/>
    <mergeCell ref="S784:W784"/>
    <mergeCell ref="X784:AB784"/>
    <mergeCell ref="AC784:AG784"/>
    <mergeCell ref="AH784:AJ784"/>
    <mergeCell ref="A785:E785"/>
    <mergeCell ref="F785:M785"/>
    <mergeCell ref="N785:R785"/>
    <mergeCell ref="S785:W785"/>
    <mergeCell ref="X785:AB785"/>
    <mergeCell ref="AC785:AG785"/>
    <mergeCell ref="AH785:AJ785"/>
    <mergeCell ref="A786:E786"/>
    <mergeCell ref="F786:M786"/>
    <mergeCell ref="N786:R786"/>
    <mergeCell ref="S786:W786"/>
    <mergeCell ref="X786:AB786"/>
    <mergeCell ref="AC786:AG786"/>
    <mergeCell ref="AH786:AJ786"/>
    <mergeCell ref="A787:E787"/>
    <mergeCell ref="F787:M787"/>
    <mergeCell ref="N787:R787"/>
    <mergeCell ref="S787:W787"/>
    <mergeCell ref="X787:AB787"/>
    <mergeCell ref="AC787:AG787"/>
    <mergeCell ref="AH787:AJ787"/>
    <mergeCell ref="A788:E788"/>
    <mergeCell ref="F788:M788"/>
    <mergeCell ref="N788:R788"/>
    <mergeCell ref="S788:W788"/>
    <mergeCell ref="X788:AB788"/>
    <mergeCell ref="AC788:AG788"/>
    <mergeCell ref="AH788:AJ788"/>
    <mergeCell ref="A789:E789"/>
    <mergeCell ref="F789:M789"/>
    <mergeCell ref="N789:R789"/>
    <mergeCell ref="S789:W789"/>
    <mergeCell ref="X789:AB789"/>
    <mergeCell ref="AC789:AG789"/>
    <mergeCell ref="AH789:AJ789"/>
    <mergeCell ref="A790:E790"/>
    <mergeCell ref="F790:M790"/>
    <mergeCell ref="N790:R790"/>
    <mergeCell ref="S790:W790"/>
    <mergeCell ref="X790:AB790"/>
    <mergeCell ref="AC790:AG790"/>
    <mergeCell ref="AH790:AJ790"/>
    <mergeCell ref="A791:E791"/>
    <mergeCell ref="F791:M791"/>
    <mergeCell ref="N791:R791"/>
    <mergeCell ref="S791:W791"/>
    <mergeCell ref="X791:AB791"/>
    <mergeCell ref="AC791:AG791"/>
    <mergeCell ref="AH791:AJ791"/>
    <mergeCell ref="A792:E792"/>
    <mergeCell ref="F792:M792"/>
    <mergeCell ref="N792:R792"/>
    <mergeCell ref="S792:W792"/>
    <mergeCell ref="X792:AB792"/>
    <mergeCell ref="AC792:AG792"/>
    <mergeCell ref="AH792:AJ792"/>
    <mergeCell ref="A793:E793"/>
    <mergeCell ref="F793:M793"/>
    <mergeCell ref="N793:R793"/>
    <mergeCell ref="S793:W793"/>
    <mergeCell ref="X793:AB793"/>
    <mergeCell ref="AC793:AG793"/>
    <mergeCell ref="AH793:AJ793"/>
    <mergeCell ref="A794:E794"/>
    <mergeCell ref="F794:M794"/>
    <mergeCell ref="N794:R794"/>
    <mergeCell ref="S794:W794"/>
    <mergeCell ref="X794:AB794"/>
    <mergeCell ref="AC794:AG794"/>
    <mergeCell ref="AH794:AJ794"/>
    <mergeCell ref="A795:E795"/>
    <mergeCell ref="F795:M795"/>
    <mergeCell ref="N795:R795"/>
    <mergeCell ref="S795:W795"/>
    <mergeCell ref="X795:AB795"/>
    <mergeCell ref="AC795:AG795"/>
    <mergeCell ref="AH795:AJ795"/>
    <mergeCell ref="A796:E796"/>
    <mergeCell ref="F796:M796"/>
    <mergeCell ref="N796:R796"/>
    <mergeCell ref="S796:W796"/>
    <mergeCell ref="X796:AB796"/>
    <mergeCell ref="AC796:AG796"/>
    <mergeCell ref="AH796:AJ796"/>
    <mergeCell ref="A797:E797"/>
    <mergeCell ref="F797:M797"/>
    <mergeCell ref="N797:R797"/>
    <mergeCell ref="S797:W797"/>
    <mergeCell ref="X797:AB797"/>
    <mergeCell ref="AC797:AG797"/>
    <mergeCell ref="AH797:AJ797"/>
    <mergeCell ref="A798:E798"/>
    <mergeCell ref="F798:M798"/>
    <mergeCell ref="N798:R798"/>
    <mergeCell ref="S798:W798"/>
    <mergeCell ref="X798:AB798"/>
    <mergeCell ref="AC798:AG798"/>
    <mergeCell ref="AH798:AJ798"/>
    <mergeCell ref="A799:E799"/>
    <mergeCell ref="F799:M799"/>
    <mergeCell ref="N799:R799"/>
    <mergeCell ref="S799:W799"/>
    <mergeCell ref="X799:AB799"/>
    <mergeCell ref="AC799:AG799"/>
    <mergeCell ref="AH799:AJ799"/>
    <mergeCell ref="A800:E800"/>
    <mergeCell ref="F800:M800"/>
    <mergeCell ref="N800:R800"/>
    <mergeCell ref="S800:W800"/>
    <mergeCell ref="X800:AB800"/>
    <mergeCell ref="AC800:AG800"/>
    <mergeCell ref="AH800:AJ800"/>
    <mergeCell ref="A801:E801"/>
    <mergeCell ref="F801:M801"/>
    <mergeCell ref="N801:R801"/>
    <mergeCell ref="S801:W801"/>
    <mergeCell ref="X801:AB801"/>
    <mergeCell ref="AC801:AG801"/>
    <mergeCell ref="AH801:AJ801"/>
    <mergeCell ref="A802:E802"/>
    <mergeCell ref="F802:M802"/>
    <mergeCell ref="N802:R802"/>
    <mergeCell ref="S802:W802"/>
    <mergeCell ref="X802:AB802"/>
    <mergeCell ref="AC802:AG802"/>
    <mergeCell ref="AH802:AJ802"/>
    <mergeCell ref="A803:E803"/>
    <mergeCell ref="F803:M803"/>
    <mergeCell ref="N803:R803"/>
    <mergeCell ref="S803:W803"/>
    <mergeCell ref="X803:AB803"/>
    <mergeCell ref="AC803:AG803"/>
    <mergeCell ref="AH803:AJ803"/>
    <mergeCell ref="A804:E804"/>
    <mergeCell ref="F804:M804"/>
    <mergeCell ref="N804:R804"/>
    <mergeCell ref="S804:W804"/>
    <mergeCell ref="X804:AB804"/>
    <mergeCell ref="AC804:AG804"/>
    <mergeCell ref="AH804:AJ804"/>
    <mergeCell ref="A805:E805"/>
    <mergeCell ref="F805:M805"/>
    <mergeCell ref="N805:R805"/>
    <mergeCell ref="S805:W805"/>
    <mergeCell ref="X805:AB805"/>
    <mergeCell ref="AC805:AG805"/>
    <mergeCell ref="AH805:AJ805"/>
    <mergeCell ref="A806:E806"/>
    <mergeCell ref="F806:M806"/>
    <mergeCell ref="N806:R806"/>
    <mergeCell ref="S806:W806"/>
    <mergeCell ref="X806:AB806"/>
    <mergeCell ref="AC806:AG806"/>
    <mergeCell ref="AH806:AJ806"/>
    <mergeCell ref="A807:E807"/>
    <mergeCell ref="F807:M807"/>
    <mergeCell ref="N807:R807"/>
    <mergeCell ref="S807:W807"/>
    <mergeCell ref="X807:AB807"/>
    <mergeCell ref="AC807:AG807"/>
    <mergeCell ref="AH807:AJ807"/>
    <mergeCell ref="A808:E808"/>
    <mergeCell ref="F808:M808"/>
    <mergeCell ref="N808:R808"/>
    <mergeCell ref="S808:W808"/>
    <mergeCell ref="X808:AB808"/>
    <mergeCell ref="AC808:AG808"/>
    <mergeCell ref="AH808:AJ808"/>
    <mergeCell ref="A809:E809"/>
    <mergeCell ref="F809:M809"/>
    <mergeCell ref="N809:R809"/>
    <mergeCell ref="S809:W809"/>
    <mergeCell ref="X809:AB809"/>
    <mergeCell ref="AC809:AG809"/>
    <mergeCell ref="AH809:AJ809"/>
    <mergeCell ref="A810:E810"/>
    <mergeCell ref="F810:M810"/>
    <mergeCell ref="N810:R810"/>
    <mergeCell ref="S810:W810"/>
    <mergeCell ref="X810:AB810"/>
    <mergeCell ref="AC810:AG810"/>
    <mergeCell ref="AH810:AJ810"/>
    <mergeCell ref="A811:E811"/>
    <mergeCell ref="F811:M811"/>
    <mergeCell ref="N811:R811"/>
    <mergeCell ref="S811:W811"/>
    <mergeCell ref="X811:AB811"/>
    <mergeCell ref="AC811:AG811"/>
    <mergeCell ref="AH811:AJ811"/>
    <mergeCell ref="A812:E812"/>
    <mergeCell ref="F812:M812"/>
    <mergeCell ref="N812:R812"/>
    <mergeCell ref="S812:W812"/>
    <mergeCell ref="X812:AB812"/>
    <mergeCell ref="AC812:AG812"/>
    <mergeCell ref="AH812:AJ812"/>
    <mergeCell ref="A813:E813"/>
    <mergeCell ref="F813:M813"/>
    <mergeCell ref="N813:R813"/>
    <mergeCell ref="S813:W813"/>
    <mergeCell ref="X813:AB813"/>
    <mergeCell ref="AC813:AG813"/>
    <mergeCell ref="AH813:AJ813"/>
    <mergeCell ref="A814:E814"/>
    <mergeCell ref="F814:M814"/>
    <mergeCell ref="N814:R814"/>
    <mergeCell ref="S814:W814"/>
    <mergeCell ref="X814:AB814"/>
    <mergeCell ref="AC814:AG814"/>
    <mergeCell ref="AH814:AJ814"/>
    <mergeCell ref="A815:E815"/>
    <mergeCell ref="F815:M815"/>
    <mergeCell ref="N815:R815"/>
    <mergeCell ref="S815:W815"/>
    <mergeCell ref="X815:AB815"/>
    <mergeCell ref="AC815:AG815"/>
    <mergeCell ref="AH815:AJ815"/>
    <mergeCell ref="A816:E816"/>
    <mergeCell ref="F816:M816"/>
    <mergeCell ref="N816:R816"/>
    <mergeCell ref="S816:W816"/>
    <mergeCell ref="X816:AB816"/>
    <mergeCell ref="AC816:AG816"/>
    <mergeCell ref="AH816:AJ816"/>
    <mergeCell ref="A817:E817"/>
    <mergeCell ref="F817:M817"/>
    <mergeCell ref="N817:R817"/>
    <mergeCell ref="S817:W817"/>
    <mergeCell ref="X817:AB817"/>
    <mergeCell ref="AC817:AG817"/>
    <mergeCell ref="AH817:AJ817"/>
    <mergeCell ref="A818:E818"/>
    <mergeCell ref="F818:M818"/>
    <mergeCell ref="N818:R818"/>
    <mergeCell ref="S818:W818"/>
    <mergeCell ref="X818:AB818"/>
    <mergeCell ref="AC818:AG818"/>
    <mergeCell ref="AH818:AJ818"/>
    <mergeCell ref="A819:E819"/>
    <mergeCell ref="F819:M819"/>
    <mergeCell ref="N819:R819"/>
    <mergeCell ref="S819:W819"/>
    <mergeCell ref="X819:AB819"/>
    <mergeCell ref="AC819:AG819"/>
    <mergeCell ref="AH819:AJ819"/>
    <mergeCell ref="A820:E820"/>
    <mergeCell ref="F820:M820"/>
    <mergeCell ref="N820:R820"/>
    <mergeCell ref="S820:W820"/>
    <mergeCell ref="X820:AB820"/>
    <mergeCell ref="AC820:AG820"/>
    <mergeCell ref="AH820:AJ820"/>
    <mergeCell ref="A821:E821"/>
    <mergeCell ref="F821:M821"/>
    <mergeCell ref="N821:R821"/>
    <mergeCell ref="S821:W821"/>
    <mergeCell ref="X821:AB821"/>
    <mergeCell ref="AC821:AG821"/>
    <mergeCell ref="AH821:AJ821"/>
    <mergeCell ref="A822:E822"/>
    <mergeCell ref="F822:M822"/>
    <mergeCell ref="N822:R822"/>
    <mergeCell ref="S822:W822"/>
    <mergeCell ref="X822:AB822"/>
    <mergeCell ref="AC822:AG822"/>
    <mergeCell ref="AH822:AJ822"/>
    <mergeCell ref="A823:E823"/>
    <mergeCell ref="F823:M823"/>
    <mergeCell ref="N823:R823"/>
    <mergeCell ref="S823:W823"/>
    <mergeCell ref="X823:AB823"/>
    <mergeCell ref="AC823:AG823"/>
    <mergeCell ref="AH823:AJ823"/>
    <mergeCell ref="A824:E824"/>
    <mergeCell ref="F824:M824"/>
    <mergeCell ref="N824:R824"/>
    <mergeCell ref="S824:W824"/>
    <mergeCell ref="X824:AB824"/>
    <mergeCell ref="AC824:AG824"/>
    <mergeCell ref="AH824:AJ824"/>
    <mergeCell ref="A825:E825"/>
    <mergeCell ref="F825:M825"/>
    <mergeCell ref="N825:R825"/>
    <mergeCell ref="S825:W825"/>
    <mergeCell ref="X825:AB825"/>
    <mergeCell ref="AC825:AG825"/>
    <mergeCell ref="AH825:AJ825"/>
    <mergeCell ref="A826:E826"/>
    <mergeCell ref="F826:M826"/>
    <mergeCell ref="N826:R826"/>
    <mergeCell ref="S826:W826"/>
    <mergeCell ref="X826:AB826"/>
    <mergeCell ref="AC826:AG826"/>
    <mergeCell ref="AH826:AJ826"/>
    <mergeCell ref="A827:E827"/>
    <mergeCell ref="F827:M827"/>
    <mergeCell ref="N827:R827"/>
    <mergeCell ref="S827:W827"/>
    <mergeCell ref="X827:AB827"/>
    <mergeCell ref="AC827:AG827"/>
    <mergeCell ref="AH827:AJ827"/>
    <mergeCell ref="A828:E828"/>
    <mergeCell ref="F828:M828"/>
    <mergeCell ref="N828:R828"/>
    <mergeCell ref="S828:W828"/>
    <mergeCell ref="X828:AB828"/>
    <mergeCell ref="AC828:AG828"/>
    <mergeCell ref="AH828:AJ828"/>
    <mergeCell ref="A829:E829"/>
    <mergeCell ref="F829:M829"/>
    <mergeCell ref="N829:R829"/>
    <mergeCell ref="S829:W829"/>
    <mergeCell ref="X829:AB829"/>
    <mergeCell ref="AC829:AG829"/>
    <mergeCell ref="AH829:AJ829"/>
    <mergeCell ref="A830:E830"/>
    <mergeCell ref="F830:M830"/>
    <mergeCell ref="N830:R830"/>
    <mergeCell ref="S830:W830"/>
    <mergeCell ref="X830:AB830"/>
    <mergeCell ref="AC830:AG830"/>
    <mergeCell ref="AH830:AJ830"/>
    <mergeCell ref="A831:E831"/>
    <mergeCell ref="F831:M831"/>
    <mergeCell ref="N831:R831"/>
    <mergeCell ref="S831:W831"/>
    <mergeCell ref="X831:AB831"/>
    <mergeCell ref="AC831:AG831"/>
    <mergeCell ref="AH831:AJ831"/>
    <mergeCell ref="A832:E832"/>
    <mergeCell ref="F832:M832"/>
    <mergeCell ref="N832:R832"/>
    <mergeCell ref="S832:W832"/>
    <mergeCell ref="X832:AB832"/>
    <mergeCell ref="AC832:AG832"/>
    <mergeCell ref="AH832:AJ832"/>
    <mergeCell ref="A833:E833"/>
    <mergeCell ref="F833:M833"/>
    <mergeCell ref="N833:R833"/>
    <mergeCell ref="S833:W833"/>
    <mergeCell ref="X833:AB833"/>
    <mergeCell ref="AC833:AG833"/>
    <mergeCell ref="AH833:AJ833"/>
    <mergeCell ref="A834:E834"/>
    <mergeCell ref="F834:M834"/>
    <mergeCell ref="N834:R834"/>
    <mergeCell ref="S834:W834"/>
    <mergeCell ref="X834:AB834"/>
    <mergeCell ref="AC834:AG834"/>
    <mergeCell ref="AH834:AJ834"/>
    <mergeCell ref="A835:E835"/>
    <mergeCell ref="F835:M835"/>
    <mergeCell ref="N835:R835"/>
    <mergeCell ref="S835:W835"/>
    <mergeCell ref="X835:AB835"/>
    <mergeCell ref="AC835:AG835"/>
    <mergeCell ref="AH835:AJ835"/>
    <mergeCell ref="A836:E836"/>
    <mergeCell ref="F836:M836"/>
    <mergeCell ref="N836:R836"/>
    <mergeCell ref="S836:W836"/>
    <mergeCell ref="X836:AB836"/>
    <mergeCell ref="AC836:AG836"/>
    <mergeCell ref="AH836:AJ836"/>
    <mergeCell ref="A837:E837"/>
    <mergeCell ref="F837:M837"/>
    <mergeCell ref="N837:R837"/>
    <mergeCell ref="S837:W837"/>
    <mergeCell ref="X837:AB837"/>
    <mergeCell ref="AC837:AG837"/>
    <mergeCell ref="AH837:AJ837"/>
    <mergeCell ref="A838:E838"/>
    <mergeCell ref="F838:M838"/>
    <mergeCell ref="N838:R838"/>
    <mergeCell ref="S838:W838"/>
    <mergeCell ref="X838:AB838"/>
    <mergeCell ref="AC838:AG838"/>
    <mergeCell ref="AH838:AJ838"/>
    <mergeCell ref="A839:E839"/>
    <mergeCell ref="F839:M839"/>
    <mergeCell ref="N839:R839"/>
    <mergeCell ref="S839:W839"/>
    <mergeCell ref="X839:AB839"/>
    <mergeCell ref="AC839:AG839"/>
    <mergeCell ref="AH839:AJ839"/>
    <mergeCell ref="A840:E840"/>
    <mergeCell ref="F840:M840"/>
    <mergeCell ref="N840:R840"/>
    <mergeCell ref="S840:W840"/>
    <mergeCell ref="X840:AB840"/>
    <mergeCell ref="AC840:AG840"/>
    <mergeCell ref="AH840:AJ840"/>
    <mergeCell ref="A841:E841"/>
    <mergeCell ref="F841:M841"/>
    <mergeCell ref="N841:R841"/>
    <mergeCell ref="S841:W841"/>
    <mergeCell ref="X841:AB841"/>
    <mergeCell ref="AC841:AG841"/>
    <mergeCell ref="AH841:AJ841"/>
    <mergeCell ref="A842:E842"/>
    <mergeCell ref="F842:M842"/>
    <mergeCell ref="N842:R842"/>
    <mergeCell ref="S842:W842"/>
    <mergeCell ref="X842:AB842"/>
    <mergeCell ref="AC842:AG842"/>
    <mergeCell ref="AH842:AJ842"/>
    <mergeCell ref="A843:E843"/>
    <mergeCell ref="F843:M843"/>
    <mergeCell ref="N843:R843"/>
    <mergeCell ref="S843:W843"/>
    <mergeCell ref="X843:AB843"/>
    <mergeCell ref="AC843:AG843"/>
    <mergeCell ref="AH843:AJ843"/>
    <mergeCell ref="A844:E844"/>
    <mergeCell ref="F844:M844"/>
    <mergeCell ref="N844:R844"/>
    <mergeCell ref="S844:W844"/>
    <mergeCell ref="X844:AB844"/>
    <mergeCell ref="AC844:AG844"/>
    <mergeCell ref="AH844:AJ844"/>
    <mergeCell ref="A845:E845"/>
    <mergeCell ref="F845:M845"/>
    <mergeCell ref="N845:R845"/>
    <mergeCell ref="S845:W845"/>
    <mergeCell ref="X845:AB845"/>
    <mergeCell ref="AC845:AG845"/>
    <mergeCell ref="AH845:AJ845"/>
    <mergeCell ref="A846:E846"/>
    <mergeCell ref="F846:M846"/>
    <mergeCell ref="N846:R846"/>
    <mergeCell ref="S846:W846"/>
    <mergeCell ref="X846:AB846"/>
    <mergeCell ref="AC846:AG846"/>
    <mergeCell ref="AH846:AJ846"/>
    <mergeCell ref="A847:E847"/>
    <mergeCell ref="F847:M847"/>
    <mergeCell ref="N847:R847"/>
    <mergeCell ref="S847:W847"/>
    <mergeCell ref="X847:AB847"/>
    <mergeCell ref="AC847:AG847"/>
    <mergeCell ref="AH847:AJ847"/>
    <mergeCell ref="A848:E848"/>
    <mergeCell ref="F848:M848"/>
    <mergeCell ref="N848:R848"/>
    <mergeCell ref="S848:W848"/>
    <mergeCell ref="X848:AB848"/>
    <mergeCell ref="AC848:AG848"/>
    <mergeCell ref="AH848:AJ848"/>
    <mergeCell ref="A849:E849"/>
    <mergeCell ref="F849:M849"/>
    <mergeCell ref="N849:R849"/>
    <mergeCell ref="S849:W849"/>
    <mergeCell ref="X849:AB849"/>
    <mergeCell ref="AC849:AG849"/>
    <mergeCell ref="AH849:AJ849"/>
    <mergeCell ref="A850:E850"/>
    <mergeCell ref="F850:M850"/>
    <mergeCell ref="N850:R850"/>
    <mergeCell ref="S850:W850"/>
    <mergeCell ref="X850:AB850"/>
    <mergeCell ref="AC850:AG850"/>
    <mergeCell ref="AH850:AJ850"/>
    <mergeCell ref="A851:E851"/>
    <mergeCell ref="F851:M851"/>
    <mergeCell ref="N851:R851"/>
    <mergeCell ref="S851:W851"/>
    <mergeCell ref="X851:AB851"/>
    <mergeCell ref="AC851:AG851"/>
    <mergeCell ref="AH851:AJ851"/>
    <mergeCell ref="A852:E852"/>
    <mergeCell ref="F852:M852"/>
    <mergeCell ref="N852:R852"/>
    <mergeCell ref="S852:W852"/>
    <mergeCell ref="X852:AB852"/>
    <mergeCell ref="AC852:AG852"/>
    <mergeCell ref="AH852:AJ852"/>
    <mergeCell ref="A853:E853"/>
    <mergeCell ref="F853:M853"/>
    <mergeCell ref="N853:R853"/>
    <mergeCell ref="S853:W853"/>
    <mergeCell ref="X853:AB853"/>
    <mergeCell ref="AC853:AG853"/>
    <mergeCell ref="AH853:AJ853"/>
    <mergeCell ref="A854:E854"/>
    <mergeCell ref="F854:M854"/>
    <mergeCell ref="N854:R854"/>
    <mergeCell ref="S854:W854"/>
    <mergeCell ref="X854:AB854"/>
    <mergeCell ref="AC854:AG854"/>
    <mergeCell ref="AH854:AJ854"/>
    <mergeCell ref="A855:E855"/>
    <mergeCell ref="F855:M855"/>
    <mergeCell ref="N855:R855"/>
    <mergeCell ref="S855:W855"/>
    <mergeCell ref="X855:AB855"/>
    <mergeCell ref="AC855:AG855"/>
    <mergeCell ref="AH855:AJ855"/>
    <mergeCell ref="A856:E856"/>
    <mergeCell ref="F856:M856"/>
    <mergeCell ref="N856:R856"/>
    <mergeCell ref="S856:W856"/>
    <mergeCell ref="X856:AB856"/>
    <mergeCell ref="AC856:AG856"/>
    <mergeCell ref="AH856:AJ856"/>
    <mergeCell ref="A857:E857"/>
    <mergeCell ref="F857:M857"/>
    <mergeCell ref="N857:R857"/>
    <mergeCell ref="S857:W857"/>
    <mergeCell ref="X857:AB857"/>
    <mergeCell ref="AC857:AG857"/>
    <mergeCell ref="AH857:AJ857"/>
    <mergeCell ref="A858:E858"/>
    <mergeCell ref="F858:M858"/>
    <mergeCell ref="N858:R858"/>
    <mergeCell ref="S858:W858"/>
    <mergeCell ref="X858:AB858"/>
    <mergeCell ref="AC858:AG858"/>
    <mergeCell ref="AH858:AJ858"/>
    <mergeCell ref="A859:E859"/>
    <mergeCell ref="F859:M859"/>
    <mergeCell ref="N859:R859"/>
    <mergeCell ref="S859:W859"/>
    <mergeCell ref="X859:AB859"/>
    <mergeCell ref="AC859:AG859"/>
    <mergeCell ref="AH859:AJ859"/>
    <mergeCell ref="A860:E860"/>
    <mergeCell ref="F860:M860"/>
    <mergeCell ref="N860:R860"/>
    <mergeCell ref="S860:W860"/>
    <mergeCell ref="X860:AB860"/>
    <mergeCell ref="AC860:AG860"/>
    <mergeCell ref="AH860:AJ860"/>
    <mergeCell ref="A861:E861"/>
    <mergeCell ref="F861:M861"/>
    <mergeCell ref="N861:R861"/>
    <mergeCell ref="S861:W861"/>
    <mergeCell ref="X861:AB861"/>
    <mergeCell ref="AC861:AG861"/>
    <mergeCell ref="AH861:AJ861"/>
    <mergeCell ref="A862:E862"/>
    <mergeCell ref="F862:M862"/>
    <mergeCell ref="N862:R862"/>
    <mergeCell ref="S862:W862"/>
    <mergeCell ref="X862:AB862"/>
    <mergeCell ref="AC862:AG862"/>
    <mergeCell ref="AH862:AJ862"/>
    <mergeCell ref="A863:E863"/>
    <mergeCell ref="F863:M863"/>
    <mergeCell ref="N863:R863"/>
    <mergeCell ref="S863:W863"/>
    <mergeCell ref="X863:AB863"/>
    <mergeCell ref="AC863:AG863"/>
    <mergeCell ref="AH863:AJ863"/>
    <mergeCell ref="A864:E864"/>
    <mergeCell ref="F864:M864"/>
    <mergeCell ref="N864:R864"/>
    <mergeCell ref="S864:W864"/>
    <mergeCell ref="X864:AB864"/>
    <mergeCell ref="AC864:AG864"/>
    <mergeCell ref="AH864:AJ864"/>
    <mergeCell ref="A865:E865"/>
    <mergeCell ref="F865:M865"/>
    <mergeCell ref="N865:R865"/>
    <mergeCell ref="S865:W865"/>
    <mergeCell ref="X865:AB865"/>
    <mergeCell ref="AC865:AG865"/>
    <mergeCell ref="AH865:AJ865"/>
    <mergeCell ref="A866:E866"/>
    <mergeCell ref="F866:M866"/>
    <mergeCell ref="N866:R866"/>
    <mergeCell ref="S866:W866"/>
    <mergeCell ref="X866:AB866"/>
    <mergeCell ref="AC866:AG866"/>
    <mergeCell ref="AH866:AJ866"/>
    <mergeCell ref="A867:E867"/>
    <mergeCell ref="F867:M867"/>
    <mergeCell ref="N867:R867"/>
    <mergeCell ref="S867:W867"/>
    <mergeCell ref="X867:AB867"/>
    <mergeCell ref="AC867:AG867"/>
    <mergeCell ref="AH867:AJ867"/>
    <mergeCell ref="A868:E868"/>
    <mergeCell ref="F868:M868"/>
    <mergeCell ref="N868:R868"/>
    <mergeCell ref="S868:W868"/>
    <mergeCell ref="X868:AB868"/>
    <mergeCell ref="AC868:AG868"/>
    <mergeCell ref="AH868:AJ868"/>
    <mergeCell ref="A869:E869"/>
    <mergeCell ref="F869:M869"/>
    <mergeCell ref="N869:R869"/>
    <mergeCell ref="S869:W869"/>
    <mergeCell ref="X869:AB869"/>
    <mergeCell ref="AC869:AG869"/>
    <mergeCell ref="AH869:AJ869"/>
    <mergeCell ref="A870:E870"/>
    <mergeCell ref="F870:M870"/>
    <mergeCell ref="N870:R870"/>
    <mergeCell ref="S870:W870"/>
    <mergeCell ref="X870:AB870"/>
    <mergeCell ref="AC870:AG870"/>
    <mergeCell ref="AH870:AJ870"/>
    <mergeCell ref="A871:E871"/>
    <mergeCell ref="F871:M871"/>
    <mergeCell ref="N871:R871"/>
    <mergeCell ref="S871:W871"/>
    <mergeCell ref="X871:AB871"/>
    <mergeCell ref="AC871:AG871"/>
    <mergeCell ref="AH871:AJ871"/>
    <mergeCell ref="A872:E872"/>
    <mergeCell ref="F872:M872"/>
    <mergeCell ref="N872:R872"/>
    <mergeCell ref="S872:W872"/>
    <mergeCell ref="X872:AB872"/>
    <mergeCell ref="AC872:AG872"/>
    <mergeCell ref="AH872:AJ872"/>
    <mergeCell ref="A873:E873"/>
    <mergeCell ref="F873:M873"/>
    <mergeCell ref="N873:R873"/>
    <mergeCell ref="S873:W873"/>
    <mergeCell ref="X873:AB873"/>
    <mergeCell ref="AC873:AG873"/>
    <mergeCell ref="AH873:AJ873"/>
    <mergeCell ref="A874:E874"/>
    <mergeCell ref="F874:M874"/>
    <mergeCell ref="N874:R874"/>
    <mergeCell ref="S874:W874"/>
    <mergeCell ref="X874:AB874"/>
    <mergeCell ref="AC874:AG874"/>
    <mergeCell ref="AH874:AJ874"/>
    <mergeCell ref="A875:E875"/>
    <mergeCell ref="F875:M875"/>
    <mergeCell ref="N875:R875"/>
    <mergeCell ref="S875:W875"/>
    <mergeCell ref="X875:AB875"/>
    <mergeCell ref="AC875:AG875"/>
    <mergeCell ref="AH875:AJ875"/>
    <mergeCell ref="A876:E876"/>
    <mergeCell ref="F876:M876"/>
    <mergeCell ref="N876:R876"/>
    <mergeCell ref="S876:W876"/>
    <mergeCell ref="X876:AB876"/>
    <mergeCell ref="AC876:AG876"/>
    <mergeCell ref="AH876:AJ876"/>
    <mergeCell ref="A877:E877"/>
    <mergeCell ref="F877:M877"/>
    <mergeCell ref="N877:R877"/>
    <mergeCell ref="S877:W877"/>
    <mergeCell ref="X877:AB877"/>
    <mergeCell ref="AC877:AG877"/>
    <mergeCell ref="AH877:AJ877"/>
    <mergeCell ref="A878:E878"/>
    <mergeCell ref="F878:M878"/>
    <mergeCell ref="N878:R878"/>
    <mergeCell ref="S878:W878"/>
    <mergeCell ref="X878:AB878"/>
    <mergeCell ref="AC878:AG878"/>
    <mergeCell ref="AH878:AJ878"/>
    <mergeCell ref="A879:E879"/>
    <mergeCell ref="F879:M879"/>
    <mergeCell ref="N879:R879"/>
    <mergeCell ref="S879:W879"/>
    <mergeCell ref="X879:AB879"/>
    <mergeCell ref="AC879:AG879"/>
    <mergeCell ref="AH879:AJ879"/>
    <mergeCell ref="A880:E880"/>
    <mergeCell ref="F880:M880"/>
    <mergeCell ref="N880:R880"/>
    <mergeCell ref="S880:W880"/>
    <mergeCell ref="X880:AB880"/>
    <mergeCell ref="AC880:AG880"/>
    <mergeCell ref="AH880:AJ880"/>
    <mergeCell ref="A881:E881"/>
    <mergeCell ref="F881:M881"/>
    <mergeCell ref="N881:R881"/>
    <mergeCell ref="S881:W881"/>
    <mergeCell ref="X881:AB881"/>
    <mergeCell ref="AC881:AG881"/>
    <mergeCell ref="AH881:AJ881"/>
    <mergeCell ref="A882:E882"/>
    <mergeCell ref="F882:M882"/>
    <mergeCell ref="N882:R882"/>
    <mergeCell ref="S882:W882"/>
    <mergeCell ref="X882:AB882"/>
    <mergeCell ref="AC882:AG882"/>
    <mergeCell ref="AH882:AJ882"/>
    <mergeCell ref="A883:E883"/>
    <mergeCell ref="F883:M883"/>
    <mergeCell ref="N883:R883"/>
    <mergeCell ref="S883:W883"/>
    <mergeCell ref="X883:AB883"/>
    <mergeCell ref="AC883:AG883"/>
    <mergeCell ref="AH883:AJ883"/>
    <mergeCell ref="A884:E884"/>
    <mergeCell ref="F884:M884"/>
    <mergeCell ref="N884:R884"/>
    <mergeCell ref="S884:W884"/>
    <mergeCell ref="X884:AB884"/>
    <mergeCell ref="AC884:AG884"/>
    <mergeCell ref="AH884:AJ884"/>
    <mergeCell ref="A885:E885"/>
    <mergeCell ref="F885:M885"/>
    <mergeCell ref="N885:R885"/>
    <mergeCell ref="S885:W885"/>
    <mergeCell ref="X885:AB885"/>
    <mergeCell ref="AC885:AG885"/>
    <mergeCell ref="AH885:AJ885"/>
    <mergeCell ref="A886:E886"/>
    <mergeCell ref="F886:M886"/>
    <mergeCell ref="N886:R886"/>
    <mergeCell ref="S886:W886"/>
    <mergeCell ref="X886:AB886"/>
    <mergeCell ref="AC886:AG886"/>
    <mergeCell ref="AH886:AJ886"/>
    <mergeCell ref="A887:E887"/>
    <mergeCell ref="F887:M887"/>
    <mergeCell ref="N887:R887"/>
    <mergeCell ref="S887:W887"/>
    <mergeCell ref="X887:AB887"/>
    <mergeCell ref="AC887:AG887"/>
    <mergeCell ref="AH887:AJ887"/>
    <mergeCell ref="A888:E888"/>
    <mergeCell ref="F888:M888"/>
    <mergeCell ref="N888:R888"/>
    <mergeCell ref="S888:W888"/>
    <mergeCell ref="X888:AB888"/>
    <mergeCell ref="AC888:AG888"/>
    <mergeCell ref="AH888:AJ888"/>
    <mergeCell ref="A889:E889"/>
    <mergeCell ref="F889:M889"/>
    <mergeCell ref="N889:R889"/>
    <mergeCell ref="S889:W889"/>
    <mergeCell ref="X889:AB889"/>
    <mergeCell ref="AC889:AG889"/>
    <mergeCell ref="AH889:AJ889"/>
    <mergeCell ref="A890:E890"/>
    <mergeCell ref="F890:M890"/>
    <mergeCell ref="N890:R890"/>
    <mergeCell ref="S890:W890"/>
    <mergeCell ref="X890:AB890"/>
    <mergeCell ref="AC890:AG890"/>
    <mergeCell ref="AH890:AJ890"/>
    <mergeCell ref="A891:E891"/>
    <mergeCell ref="F891:M891"/>
    <mergeCell ref="N891:R891"/>
    <mergeCell ref="S891:W891"/>
    <mergeCell ref="X891:AB891"/>
    <mergeCell ref="AC891:AG891"/>
    <mergeCell ref="AH891:AJ891"/>
    <mergeCell ref="A892:E892"/>
    <mergeCell ref="F892:M892"/>
    <mergeCell ref="N892:R892"/>
    <mergeCell ref="S892:W892"/>
    <mergeCell ref="X892:AB892"/>
    <mergeCell ref="AC892:AG892"/>
    <mergeCell ref="AH892:AJ892"/>
    <mergeCell ref="A893:E893"/>
    <mergeCell ref="F893:M893"/>
    <mergeCell ref="N893:R893"/>
    <mergeCell ref="S893:W893"/>
    <mergeCell ref="X893:AB893"/>
    <mergeCell ref="AC893:AG893"/>
    <mergeCell ref="AH893:AJ893"/>
    <mergeCell ref="A894:E894"/>
    <mergeCell ref="F894:M894"/>
    <mergeCell ref="N894:R894"/>
    <mergeCell ref="S894:W894"/>
    <mergeCell ref="X894:AB894"/>
    <mergeCell ref="AC894:AG894"/>
    <mergeCell ref="AH894:AJ894"/>
    <mergeCell ref="A895:E895"/>
    <mergeCell ref="F895:M895"/>
    <mergeCell ref="N895:R895"/>
    <mergeCell ref="S895:W895"/>
    <mergeCell ref="X895:AB895"/>
    <mergeCell ref="AC895:AG895"/>
    <mergeCell ref="AH895:AJ895"/>
    <mergeCell ref="A896:E896"/>
    <mergeCell ref="F896:M896"/>
    <mergeCell ref="N896:R896"/>
    <mergeCell ref="S896:W896"/>
    <mergeCell ref="X896:AB896"/>
    <mergeCell ref="AC896:AG896"/>
    <mergeCell ref="AH896:AJ896"/>
    <mergeCell ref="A897:E897"/>
    <mergeCell ref="F897:M897"/>
    <mergeCell ref="N897:R897"/>
    <mergeCell ref="S897:W897"/>
    <mergeCell ref="X897:AB897"/>
    <mergeCell ref="AC897:AG897"/>
    <mergeCell ref="AH897:AJ897"/>
    <mergeCell ref="A898:E898"/>
    <mergeCell ref="F898:M898"/>
    <mergeCell ref="N898:R898"/>
    <mergeCell ref="S898:W898"/>
    <mergeCell ref="X898:AB898"/>
    <mergeCell ref="AC898:AG898"/>
    <mergeCell ref="AH898:AJ898"/>
    <mergeCell ref="A899:E899"/>
    <mergeCell ref="F899:M899"/>
    <mergeCell ref="N899:R899"/>
    <mergeCell ref="S899:W899"/>
    <mergeCell ref="X899:AB899"/>
    <mergeCell ref="AC899:AG899"/>
    <mergeCell ref="AH899:AJ899"/>
    <mergeCell ref="A900:E900"/>
    <mergeCell ref="F900:M900"/>
    <mergeCell ref="N900:R900"/>
    <mergeCell ref="S900:W900"/>
    <mergeCell ref="X900:AB900"/>
    <mergeCell ref="AC900:AG900"/>
    <mergeCell ref="AH900:AJ900"/>
    <mergeCell ref="A901:E901"/>
    <mergeCell ref="F901:M901"/>
    <mergeCell ref="N901:R901"/>
    <mergeCell ref="S901:W901"/>
    <mergeCell ref="X901:AB901"/>
    <mergeCell ref="AC901:AG901"/>
    <mergeCell ref="AH901:AJ901"/>
    <mergeCell ref="A902:E902"/>
    <mergeCell ref="F902:M902"/>
    <mergeCell ref="N902:R902"/>
    <mergeCell ref="S902:W902"/>
    <mergeCell ref="X902:AB902"/>
    <mergeCell ref="AC902:AG902"/>
    <mergeCell ref="AH902:AJ902"/>
    <mergeCell ref="A903:E903"/>
    <mergeCell ref="F903:M903"/>
    <mergeCell ref="N903:R903"/>
    <mergeCell ref="S903:W903"/>
    <mergeCell ref="X903:AB903"/>
    <mergeCell ref="AC903:AG903"/>
    <mergeCell ref="AH903:AJ903"/>
    <mergeCell ref="A904:E904"/>
    <mergeCell ref="F904:M904"/>
    <mergeCell ref="N904:R904"/>
    <mergeCell ref="S904:W904"/>
    <mergeCell ref="X904:AB904"/>
    <mergeCell ref="AC904:AG904"/>
    <mergeCell ref="AH904:AJ904"/>
    <mergeCell ref="A905:E905"/>
    <mergeCell ref="F905:M905"/>
    <mergeCell ref="N905:R905"/>
    <mergeCell ref="S905:W905"/>
    <mergeCell ref="X905:AB905"/>
    <mergeCell ref="AC905:AG905"/>
    <mergeCell ref="AH905:AJ905"/>
    <mergeCell ref="A906:E906"/>
    <mergeCell ref="F906:M906"/>
    <mergeCell ref="N906:R906"/>
    <mergeCell ref="S906:W906"/>
    <mergeCell ref="X906:AB906"/>
    <mergeCell ref="AC906:AG906"/>
    <mergeCell ref="AH906:AJ906"/>
    <mergeCell ref="A907:E907"/>
    <mergeCell ref="F907:M907"/>
    <mergeCell ref="N907:R907"/>
    <mergeCell ref="S907:W907"/>
    <mergeCell ref="X907:AB907"/>
    <mergeCell ref="AC907:AG907"/>
    <mergeCell ref="AH907:AJ907"/>
    <mergeCell ref="A908:E908"/>
    <mergeCell ref="F908:M908"/>
    <mergeCell ref="N908:R908"/>
    <mergeCell ref="S908:W908"/>
    <mergeCell ref="X908:AB908"/>
    <mergeCell ref="AC908:AG908"/>
    <mergeCell ref="AH908:AJ908"/>
    <mergeCell ref="A909:E909"/>
    <mergeCell ref="F909:M909"/>
    <mergeCell ref="N909:R909"/>
    <mergeCell ref="S909:W909"/>
    <mergeCell ref="X909:AB909"/>
    <mergeCell ref="AC909:AG909"/>
    <mergeCell ref="AH909:AJ909"/>
    <mergeCell ref="A910:E910"/>
    <mergeCell ref="F910:M910"/>
    <mergeCell ref="N910:R910"/>
    <mergeCell ref="S910:W910"/>
    <mergeCell ref="X910:AB910"/>
    <mergeCell ref="AC910:AG910"/>
    <mergeCell ref="AH910:AJ910"/>
    <mergeCell ref="A911:E911"/>
    <mergeCell ref="F911:M911"/>
    <mergeCell ref="N911:R911"/>
    <mergeCell ref="S911:W911"/>
    <mergeCell ref="X911:AB911"/>
    <mergeCell ref="AC911:AG911"/>
    <mergeCell ref="AH911:AJ911"/>
    <mergeCell ref="A912:E912"/>
    <mergeCell ref="F912:M912"/>
    <mergeCell ref="N912:R912"/>
    <mergeCell ref="S912:W912"/>
    <mergeCell ref="X912:AB912"/>
    <mergeCell ref="AC912:AG912"/>
    <mergeCell ref="AH912:AJ912"/>
    <mergeCell ref="A913:E913"/>
    <mergeCell ref="F913:M913"/>
    <mergeCell ref="N913:R913"/>
    <mergeCell ref="S913:W913"/>
    <mergeCell ref="X913:AB913"/>
    <mergeCell ref="AC913:AG913"/>
    <mergeCell ref="AH913:AJ913"/>
    <mergeCell ref="A914:E914"/>
    <mergeCell ref="F914:M914"/>
    <mergeCell ref="N914:R914"/>
    <mergeCell ref="S914:W914"/>
    <mergeCell ref="X914:AB914"/>
    <mergeCell ref="AC914:AG914"/>
    <mergeCell ref="AH914:AJ914"/>
    <mergeCell ref="A915:E915"/>
    <mergeCell ref="F915:M915"/>
    <mergeCell ref="N915:R915"/>
    <mergeCell ref="S915:W915"/>
    <mergeCell ref="X915:AB915"/>
    <mergeCell ref="AC915:AG915"/>
    <mergeCell ref="AH915:AJ915"/>
    <mergeCell ref="A916:E916"/>
    <mergeCell ref="F916:M916"/>
    <mergeCell ref="N916:R916"/>
    <mergeCell ref="S916:W916"/>
    <mergeCell ref="X916:AB916"/>
    <mergeCell ref="AC916:AG916"/>
    <mergeCell ref="AH916:AJ916"/>
    <mergeCell ref="A917:E917"/>
    <mergeCell ref="F917:M917"/>
    <mergeCell ref="N917:R917"/>
    <mergeCell ref="S917:W917"/>
    <mergeCell ref="X917:AB917"/>
    <mergeCell ref="AC917:AG917"/>
    <mergeCell ref="AH917:AJ917"/>
    <mergeCell ref="A918:E918"/>
    <mergeCell ref="F918:M918"/>
    <mergeCell ref="N918:R918"/>
    <mergeCell ref="S918:W918"/>
    <mergeCell ref="X918:AB918"/>
    <mergeCell ref="AC918:AG918"/>
    <mergeCell ref="AH918:AJ918"/>
    <mergeCell ref="A919:E919"/>
    <mergeCell ref="F919:M919"/>
    <mergeCell ref="N919:R919"/>
    <mergeCell ref="S919:W919"/>
    <mergeCell ref="X919:AB919"/>
    <mergeCell ref="AC919:AG919"/>
    <mergeCell ref="AH919:AJ919"/>
    <mergeCell ref="A920:E920"/>
    <mergeCell ref="F920:M920"/>
    <mergeCell ref="N920:R920"/>
    <mergeCell ref="S920:W920"/>
    <mergeCell ref="X920:AB920"/>
    <mergeCell ref="AC920:AG920"/>
    <mergeCell ref="AH920:AJ920"/>
    <mergeCell ref="A921:E921"/>
    <mergeCell ref="F921:M921"/>
    <mergeCell ref="N921:R921"/>
    <mergeCell ref="S921:W921"/>
    <mergeCell ref="X921:AB921"/>
    <mergeCell ref="AC921:AG921"/>
    <mergeCell ref="AH921:AJ921"/>
    <mergeCell ref="A922:E922"/>
    <mergeCell ref="F922:M922"/>
    <mergeCell ref="N922:R922"/>
    <mergeCell ref="S922:W922"/>
    <mergeCell ref="X922:AB922"/>
    <mergeCell ref="AC922:AG922"/>
    <mergeCell ref="AH922:AJ922"/>
    <mergeCell ref="A923:E923"/>
    <mergeCell ref="F923:M923"/>
    <mergeCell ref="N923:R923"/>
    <mergeCell ref="S923:W923"/>
    <mergeCell ref="X923:AB923"/>
    <mergeCell ref="AC923:AG923"/>
    <mergeCell ref="AH923:AJ923"/>
    <mergeCell ref="A924:E924"/>
    <mergeCell ref="F924:M924"/>
    <mergeCell ref="N924:R924"/>
    <mergeCell ref="S924:W924"/>
    <mergeCell ref="X924:AB924"/>
    <mergeCell ref="AC924:AG924"/>
    <mergeCell ref="AH924:AJ924"/>
    <mergeCell ref="A925:E925"/>
    <mergeCell ref="F925:M925"/>
    <mergeCell ref="N925:R925"/>
    <mergeCell ref="S925:W925"/>
    <mergeCell ref="X925:AB925"/>
    <mergeCell ref="AC925:AG925"/>
    <mergeCell ref="AH925:AJ925"/>
    <mergeCell ref="A926:E926"/>
    <mergeCell ref="F926:M926"/>
    <mergeCell ref="N926:R926"/>
    <mergeCell ref="S926:W926"/>
    <mergeCell ref="X926:AB926"/>
    <mergeCell ref="AC926:AG926"/>
    <mergeCell ref="AH926:AJ926"/>
    <mergeCell ref="A927:E927"/>
    <mergeCell ref="F927:M927"/>
    <mergeCell ref="N927:R927"/>
    <mergeCell ref="S927:W927"/>
    <mergeCell ref="X927:AB927"/>
    <mergeCell ref="AC927:AG927"/>
    <mergeCell ref="AH927:AJ927"/>
    <mergeCell ref="A928:E928"/>
    <mergeCell ref="F928:M928"/>
    <mergeCell ref="N928:R928"/>
    <mergeCell ref="S928:W928"/>
    <mergeCell ref="X928:AB928"/>
    <mergeCell ref="AC928:AG928"/>
    <mergeCell ref="AH928:AJ928"/>
    <mergeCell ref="A929:E929"/>
    <mergeCell ref="F929:M929"/>
    <mergeCell ref="N929:R929"/>
    <mergeCell ref="S929:W929"/>
    <mergeCell ref="X929:AB929"/>
    <mergeCell ref="AC929:AG929"/>
    <mergeCell ref="AH929:AJ929"/>
    <mergeCell ref="A930:E930"/>
    <mergeCell ref="F930:M930"/>
    <mergeCell ref="N930:R930"/>
    <mergeCell ref="S930:W930"/>
    <mergeCell ref="X930:AB930"/>
    <mergeCell ref="AC930:AG930"/>
    <mergeCell ref="AH930:AJ930"/>
    <mergeCell ref="A931:E931"/>
    <mergeCell ref="F931:M931"/>
    <mergeCell ref="N931:R931"/>
    <mergeCell ref="S931:W931"/>
    <mergeCell ref="X931:AB931"/>
    <mergeCell ref="AC931:AG931"/>
    <mergeCell ref="AH931:AJ931"/>
    <mergeCell ref="A932:E932"/>
    <mergeCell ref="F932:M932"/>
    <mergeCell ref="N932:R932"/>
    <mergeCell ref="S932:W932"/>
    <mergeCell ref="X932:AB932"/>
    <mergeCell ref="AC932:AG932"/>
    <mergeCell ref="AH932:AJ932"/>
    <mergeCell ref="A933:E933"/>
    <mergeCell ref="F933:M933"/>
    <mergeCell ref="N933:R933"/>
    <mergeCell ref="S933:W933"/>
    <mergeCell ref="X933:AB933"/>
    <mergeCell ref="AC933:AG933"/>
    <mergeCell ref="AH933:AJ933"/>
    <mergeCell ref="A934:E934"/>
    <mergeCell ref="F934:M934"/>
    <mergeCell ref="N934:R934"/>
    <mergeCell ref="S934:W934"/>
    <mergeCell ref="X934:AB934"/>
    <mergeCell ref="AC934:AG934"/>
    <mergeCell ref="AH934:AJ934"/>
    <mergeCell ref="A935:E935"/>
    <mergeCell ref="F935:M935"/>
    <mergeCell ref="N935:R935"/>
    <mergeCell ref="S935:W935"/>
    <mergeCell ref="X935:AB935"/>
    <mergeCell ref="AC935:AG935"/>
    <mergeCell ref="AH935:AJ935"/>
    <mergeCell ref="A936:E936"/>
    <mergeCell ref="F936:M936"/>
    <mergeCell ref="N936:R936"/>
    <mergeCell ref="S936:W936"/>
    <mergeCell ref="X936:AB936"/>
    <mergeCell ref="AC936:AG936"/>
    <mergeCell ref="AH936:AJ936"/>
    <mergeCell ref="A937:E937"/>
    <mergeCell ref="F937:M937"/>
    <mergeCell ref="N937:R937"/>
    <mergeCell ref="S937:W937"/>
    <mergeCell ref="X937:AB937"/>
    <mergeCell ref="AC937:AG937"/>
    <mergeCell ref="AH937:AJ937"/>
    <mergeCell ref="A938:E938"/>
    <mergeCell ref="F938:M938"/>
    <mergeCell ref="N938:R938"/>
    <mergeCell ref="S938:W938"/>
    <mergeCell ref="X938:AB938"/>
    <mergeCell ref="AC938:AG938"/>
    <mergeCell ref="AH938:AJ938"/>
    <mergeCell ref="A939:E939"/>
    <mergeCell ref="F939:M939"/>
    <mergeCell ref="N939:R939"/>
    <mergeCell ref="S939:W939"/>
    <mergeCell ref="X939:AB939"/>
    <mergeCell ref="AC939:AG939"/>
    <mergeCell ref="AH939:AJ939"/>
    <mergeCell ref="A940:E940"/>
    <mergeCell ref="F940:M940"/>
    <mergeCell ref="N940:R940"/>
    <mergeCell ref="S940:W940"/>
    <mergeCell ref="X940:AB940"/>
    <mergeCell ref="AC940:AG940"/>
    <mergeCell ref="AH940:AJ940"/>
    <mergeCell ref="A941:E941"/>
    <mergeCell ref="F941:M941"/>
    <mergeCell ref="N941:R941"/>
    <mergeCell ref="S941:W941"/>
    <mergeCell ref="X941:AB941"/>
    <mergeCell ref="AC941:AG941"/>
    <mergeCell ref="AH941:AJ941"/>
    <mergeCell ref="A942:E942"/>
    <mergeCell ref="F942:M942"/>
    <mergeCell ref="N942:R942"/>
    <mergeCell ref="S942:W942"/>
    <mergeCell ref="X942:AB942"/>
    <mergeCell ref="AC942:AG942"/>
    <mergeCell ref="AH942:AJ942"/>
    <mergeCell ref="A943:E943"/>
    <mergeCell ref="F943:M943"/>
    <mergeCell ref="N943:R943"/>
    <mergeCell ref="S943:W943"/>
    <mergeCell ref="X943:AB943"/>
    <mergeCell ref="AC943:AG943"/>
    <mergeCell ref="AH943:AJ943"/>
    <mergeCell ref="A944:E944"/>
    <mergeCell ref="F944:M944"/>
    <mergeCell ref="N944:R944"/>
    <mergeCell ref="S944:W944"/>
    <mergeCell ref="X944:AB944"/>
    <mergeCell ref="AC944:AG944"/>
    <mergeCell ref="AH944:AJ944"/>
    <mergeCell ref="A945:E945"/>
    <mergeCell ref="F945:M945"/>
    <mergeCell ref="N945:R945"/>
    <mergeCell ref="S945:W945"/>
    <mergeCell ref="X945:AB945"/>
    <mergeCell ref="AC945:AG945"/>
    <mergeCell ref="AH945:AJ945"/>
    <mergeCell ref="A946:E946"/>
    <mergeCell ref="F946:M946"/>
    <mergeCell ref="N946:R946"/>
    <mergeCell ref="S946:W946"/>
    <mergeCell ref="X946:AB946"/>
    <mergeCell ref="AC946:AG946"/>
    <mergeCell ref="AH946:AJ946"/>
    <mergeCell ref="A947:E947"/>
    <mergeCell ref="F947:M947"/>
    <mergeCell ref="N947:R947"/>
    <mergeCell ref="S947:W947"/>
    <mergeCell ref="X947:AB947"/>
    <mergeCell ref="AC947:AG947"/>
    <mergeCell ref="AH947:AJ947"/>
    <mergeCell ref="A948:E948"/>
    <mergeCell ref="F948:M948"/>
    <mergeCell ref="N948:R948"/>
    <mergeCell ref="S948:W948"/>
    <mergeCell ref="X948:AB948"/>
    <mergeCell ref="AC948:AG948"/>
    <mergeCell ref="AH948:AJ948"/>
    <mergeCell ref="A949:E949"/>
    <mergeCell ref="F949:M949"/>
    <mergeCell ref="N949:R949"/>
    <mergeCell ref="S949:W949"/>
    <mergeCell ref="X949:AB949"/>
    <mergeCell ref="AC949:AG949"/>
    <mergeCell ref="AH949:AJ949"/>
    <mergeCell ref="A950:E950"/>
    <mergeCell ref="F950:M950"/>
    <mergeCell ref="N950:R950"/>
    <mergeCell ref="S950:W950"/>
    <mergeCell ref="X950:AB950"/>
    <mergeCell ref="AC950:AG950"/>
    <mergeCell ref="AH950:AJ950"/>
    <mergeCell ref="A951:E951"/>
    <mergeCell ref="F951:M951"/>
    <mergeCell ref="N951:R951"/>
    <mergeCell ref="S951:W951"/>
    <mergeCell ref="X951:AB951"/>
    <mergeCell ref="AC951:AG951"/>
    <mergeCell ref="AH951:AJ951"/>
    <mergeCell ref="A952:E952"/>
    <mergeCell ref="F952:M952"/>
    <mergeCell ref="N952:R952"/>
    <mergeCell ref="S952:W952"/>
    <mergeCell ref="X952:AB952"/>
    <mergeCell ref="AC952:AG952"/>
    <mergeCell ref="AH952:AJ952"/>
    <mergeCell ref="A953:E953"/>
    <mergeCell ref="F953:M953"/>
    <mergeCell ref="N953:R953"/>
    <mergeCell ref="S953:W953"/>
    <mergeCell ref="X953:AB953"/>
    <mergeCell ref="AC953:AG953"/>
    <mergeCell ref="AH953:AJ953"/>
    <mergeCell ref="A954:E954"/>
    <mergeCell ref="F954:M954"/>
    <mergeCell ref="N954:R954"/>
    <mergeCell ref="S954:W954"/>
    <mergeCell ref="X954:AB954"/>
    <mergeCell ref="AC954:AG954"/>
    <mergeCell ref="AH954:AJ954"/>
    <mergeCell ref="A955:E955"/>
    <mergeCell ref="F955:M955"/>
    <mergeCell ref="N955:R955"/>
    <mergeCell ref="S955:W955"/>
    <mergeCell ref="X955:AB955"/>
    <mergeCell ref="AC955:AG955"/>
    <mergeCell ref="AH955:AJ955"/>
    <mergeCell ref="A956:E956"/>
    <mergeCell ref="F956:M956"/>
    <mergeCell ref="N956:R956"/>
    <mergeCell ref="S956:W956"/>
    <mergeCell ref="X956:AB956"/>
    <mergeCell ref="AC956:AG956"/>
    <mergeCell ref="AH956:AJ956"/>
    <mergeCell ref="A957:E957"/>
    <mergeCell ref="F957:M957"/>
    <mergeCell ref="N957:R957"/>
    <mergeCell ref="S957:W957"/>
    <mergeCell ref="X957:AB957"/>
    <mergeCell ref="AC957:AG957"/>
    <mergeCell ref="AH957:AJ957"/>
    <mergeCell ref="A958:E958"/>
    <mergeCell ref="F958:M958"/>
    <mergeCell ref="N958:R958"/>
    <mergeCell ref="S958:W958"/>
    <mergeCell ref="X958:AB958"/>
    <mergeCell ref="AC958:AG958"/>
    <mergeCell ref="AH958:AJ958"/>
    <mergeCell ref="A959:E959"/>
    <mergeCell ref="F959:M959"/>
    <mergeCell ref="N959:R959"/>
    <mergeCell ref="S959:W959"/>
    <mergeCell ref="X959:AB959"/>
    <mergeCell ref="AC959:AG959"/>
    <mergeCell ref="AH959:AJ959"/>
    <mergeCell ref="A960:E960"/>
    <mergeCell ref="F960:M960"/>
    <mergeCell ref="N960:R960"/>
    <mergeCell ref="S960:W960"/>
    <mergeCell ref="X960:AB960"/>
    <mergeCell ref="AC960:AG960"/>
    <mergeCell ref="AH960:AJ960"/>
    <mergeCell ref="A961:E961"/>
    <mergeCell ref="F961:M961"/>
    <mergeCell ref="N961:R961"/>
    <mergeCell ref="S961:W961"/>
    <mergeCell ref="X961:AB961"/>
    <mergeCell ref="AC961:AG961"/>
    <mergeCell ref="AH961:AJ961"/>
    <mergeCell ref="A962:E962"/>
    <mergeCell ref="F962:M962"/>
    <mergeCell ref="N962:R962"/>
    <mergeCell ref="S962:W962"/>
    <mergeCell ref="X962:AB962"/>
    <mergeCell ref="AC962:AG962"/>
    <mergeCell ref="AH962:AJ962"/>
    <mergeCell ref="A963:E963"/>
    <mergeCell ref="F963:M963"/>
    <mergeCell ref="N963:R963"/>
    <mergeCell ref="S963:W963"/>
    <mergeCell ref="X963:AB963"/>
    <mergeCell ref="AC963:AG963"/>
    <mergeCell ref="AH963:AJ963"/>
    <mergeCell ref="A964:E964"/>
    <mergeCell ref="F964:M964"/>
    <mergeCell ref="N964:R964"/>
    <mergeCell ref="S964:W964"/>
    <mergeCell ref="X964:AB964"/>
    <mergeCell ref="AC964:AG964"/>
    <mergeCell ref="AH964:AJ964"/>
    <mergeCell ref="A965:E965"/>
    <mergeCell ref="F965:M965"/>
    <mergeCell ref="N965:R965"/>
    <mergeCell ref="S965:W965"/>
    <mergeCell ref="X965:AB965"/>
    <mergeCell ref="AC965:AG965"/>
    <mergeCell ref="AH965:AJ965"/>
    <mergeCell ref="A966:E966"/>
    <mergeCell ref="F966:M966"/>
    <mergeCell ref="N966:R966"/>
    <mergeCell ref="S966:W966"/>
    <mergeCell ref="X966:AB966"/>
    <mergeCell ref="AC966:AG966"/>
    <mergeCell ref="AH966:AJ966"/>
    <mergeCell ref="A967:E967"/>
    <mergeCell ref="F967:M967"/>
    <mergeCell ref="N967:R967"/>
    <mergeCell ref="S967:W967"/>
    <mergeCell ref="X967:AB967"/>
    <mergeCell ref="AC967:AG967"/>
    <mergeCell ref="AH967:AJ967"/>
    <mergeCell ref="A968:E968"/>
    <mergeCell ref="F968:M968"/>
    <mergeCell ref="N968:R968"/>
    <mergeCell ref="S968:W968"/>
    <mergeCell ref="X968:AB968"/>
    <mergeCell ref="AC968:AG968"/>
    <mergeCell ref="AH968:AJ968"/>
    <mergeCell ref="A969:E969"/>
    <mergeCell ref="F969:M969"/>
    <mergeCell ref="N969:R969"/>
    <mergeCell ref="S969:W969"/>
    <mergeCell ref="X969:AB969"/>
    <mergeCell ref="AC969:AG969"/>
    <mergeCell ref="AH969:AJ969"/>
    <mergeCell ref="A970:E970"/>
    <mergeCell ref="F970:M970"/>
    <mergeCell ref="N970:R970"/>
    <mergeCell ref="S970:W970"/>
    <mergeCell ref="X970:AB970"/>
    <mergeCell ref="AC970:AG970"/>
    <mergeCell ref="AH970:AJ970"/>
    <mergeCell ref="A971:E971"/>
    <mergeCell ref="F971:M971"/>
    <mergeCell ref="N971:R971"/>
    <mergeCell ref="S971:W971"/>
    <mergeCell ref="X971:AB971"/>
    <mergeCell ref="AC971:AG971"/>
    <mergeCell ref="AH971:AJ971"/>
    <mergeCell ref="A972:E972"/>
    <mergeCell ref="F972:M972"/>
    <mergeCell ref="N972:R972"/>
    <mergeCell ref="S972:W972"/>
    <mergeCell ref="X972:AB972"/>
    <mergeCell ref="AC972:AG972"/>
    <mergeCell ref="AH972:AJ972"/>
    <mergeCell ref="A973:E973"/>
    <mergeCell ref="F973:M973"/>
    <mergeCell ref="N973:R973"/>
    <mergeCell ref="S973:W973"/>
    <mergeCell ref="X973:AB973"/>
    <mergeCell ref="AC973:AG973"/>
    <mergeCell ref="AH973:AJ973"/>
    <mergeCell ref="A974:E974"/>
    <mergeCell ref="F974:M974"/>
    <mergeCell ref="N974:R974"/>
    <mergeCell ref="S974:W974"/>
    <mergeCell ref="X974:AB974"/>
    <mergeCell ref="AC974:AG974"/>
    <mergeCell ref="AH974:AJ974"/>
    <mergeCell ref="A975:E975"/>
    <mergeCell ref="F975:M975"/>
    <mergeCell ref="N975:R975"/>
    <mergeCell ref="S975:W975"/>
    <mergeCell ref="X975:AB975"/>
    <mergeCell ref="AC975:AG975"/>
    <mergeCell ref="AH975:AJ975"/>
    <mergeCell ref="A976:E976"/>
    <mergeCell ref="F976:M976"/>
    <mergeCell ref="N976:R976"/>
    <mergeCell ref="S976:W976"/>
    <mergeCell ref="X976:AB976"/>
    <mergeCell ref="AC976:AG976"/>
    <mergeCell ref="AH976:AJ976"/>
    <mergeCell ref="A977:E977"/>
    <mergeCell ref="F977:M977"/>
    <mergeCell ref="N977:R977"/>
    <mergeCell ref="S977:W977"/>
    <mergeCell ref="X977:AB977"/>
    <mergeCell ref="AC977:AG977"/>
    <mergeCell ref="AH977:AJ977"/>
    <mergeCell ref="A978:E978"/>
    <mergeCell ref="F978:M978"/>
    <mergeCell ref="N978:R978"/>
    <mergeCell ref="S978:W978"/>
    <mergeCell ref="X978:AB978"/>
    <mergeCell ref="AC978:AG978"/>
    <mergeCell ref="AH978:AJ978"/>
    <mergeCell ref="A979:E979"/>
    <mergeCell ref="F979:M979"/>
    <mergeCell ref="N979:R979"/>
    <mergeCell ref="S979:W979"/>
    <mergeCell ref="X979:AB979"/>
    <mergeCell ref="AC979:AG979"/>
    <mergeCell ref="AH979:AJ979"/>
    <mergeCell ref="A980:E980"/>
    <mergeCell ref="F980:M980"/>
    <mergeCell ref="N980:R980"/>
    <mergeCell ref="S980:W980"/>
    <mergeCell ref="X980:AB980"/>
    <mergeCell ref="AC980:AG980"/>
    <mergeCell ref="AH980:AJ980"/>
    <mergeCell ref="A981:E981"/>
    <mergeCell ref="F981:M981"/>
    <mergeCell ref="N981:R981"/>
    <mergeCell ref="S981:W981"/>
    <mergeCell ref="X981:AB981"/>
    <mergeCell ref="AC981:AG981"/>
    <mergeCell ref="AH981:AJ981"/>
    <mergeCell ref="A982:E982"/>
    <mergeCell ref="F982:M982"/>
    <mergeCell ref="N982:R982"/>
    <mergeCell ref="S982:W982"/>
    <mergeCell ref="X982:AB982"/>
    <mergeCell ref="AC982:AG982"/>
    <mergeCell ref="AH982:AJ982"/>
    <mergeCell ref="A983:E983"/>
    <mergeCell ref="F983:M983"/>
    <mergeCell ref="N983:R983"/>
    <mergeCell ref="S983:W983"/>
    <mergeCell ref="X983:AB983"/>
    <mergeCell ref="AC983:AG983"/>
    <mergeCell ref="AH983:AJ983"/>
    <mergeCell ref="A984:E984"/>
    <mergeCell ref="F984:M984"/>
    <mergeCell ref="N984:R984"/>
    <mergeCell ref="S984:W984"/>
    <mergeCell ref="X984:AB984"/>
    <mergeCell ref="AC984:AG984"/>
    <mergeCell ref="AH984:AJ984"/>
    <mergeCell ref="A985:E985"/>
    <mergeCell ref="F985:M985"/>
    <mergeCell ref="N985:R985"/>
    <mergeCell ref="S985:W985"/>
    <mergeCell ref="X985:AB985"/>
    <mergeCell ref="AC985:AG985"/>
    <mergeCell ref="AH985:AJ985"/>
    <mergeCell ref="A986:E986"/>
    <mergeCell ref="F986:M986"/>
    <mergeCell ref="N986:R986"/>
    <mergeCell ref="S986:W986"/>
    <mergeCell ref="X986:AB986"/>
    <mergeCell ref="AC986:AG986"/>
    <mergeCell ref="AH986:AJ986"/>
    <mergeCell ref="A987:E987"/>
    <mergeCell ref="F987:M987"/>
    <mergeCell ref="N987:R987"/>
    <mergeCell ref="S987:W987"/>
    <mergeCell ref="X987:AB987"/>
    <mergeCell ref="AC987:AG987"/>
    <mergeCell ref="AH987:AJ987"/>
    <mergeCell ref="A988:E988"/>
    <mergeCell ref="F988:M988"/>
    <mergeCell ref="N988:R988"/>
    <mergeCell ref="S988:W988"/>
    <mergeCell ref="X988:AB988"/>
    <mergeCell ref="AC988:AG988"/>
    <mergeCell ref="AH988:AJ988"/>
    <mergeCell ref="A989:E989"/>
    <mergeCell ref="F989:M989"/>
    <mergeCell ref="N989:R989"/>
    <mergeCell ref="S989:W989"/>
    <mergeCell ref="X989:AB989"/>
    <mergeCell ref="AC989:AG989"/>
    <mergeCell ref="AH989:AJ989"/>
    <mergeCell ref="A990:E990"/>
    <mergeCell ref="F990:M990"/>
    <mergeCell ref="N990:R990"/>
    <mergeCell ref="S990:W990"/>
    <mergeCell ref="X990:AB990"/>
    <mergeCell ref="AC990:AG990"/>
    <mergeCell ref="AH990:AJ990"/>
    <mergeCell ref="A991:E991"/>
    <mergeCell ref="F991:M991"/>
    <mergeCell ref="N991:R991"/>
    <mergeCell ref="S991:W991"/>
    <mergeCell ref="X991:AB991"/>
    <mergeCell ref="AC991:AG991"/>
    <mergeCell ref="AH991:AJ991"/>
    <mergeCell ref="A992:E992"/>
    <mergeCell ref="F992:M992"/>
    <mergeCell ref="N992:R992"/>
    <mergeCell ref="S992:W992"/>
    <mergeCell ref="X992:AB992"/>
    <mergeCell ref="AC992:AG992"/>
    <mergeCell ref="AH992:AJ992"/>
    <mergeCell ref="A993:E993"/>
    <mergeCell ref="F993:M993"/>
    <mergeCell ref="N993:R993"/>
    <mergeCell ref="S993:W993"/>
    <mergeCell ref="X993:AB993"/>
    <mergeCell ref="AC993:AG993"/>
    <mergeCell ref="AH993:AJ993"/>
    <mergeCell ref="A994:E994"/>
    <mergeCell ref="F994:M994"/>
    <mergeCell ref="N994:R994"/>
    <mergeCell ref="S994:W994"/>
    <mergeCell ref="X994:AB994"/>
    <mergeCell ref="AC994:AG994"/>
    <mergeCell ref="AH994:AJ994"/>
    <mergeCell ref="A995:E995"/>
    <mergeCell ref="F995:M995"/>
    <mergeCell ref="N995:R995"/>
    <mergeCell ref="S995:W995"/>
    <mergeCell ref="X995:AB995"/>
    <mergeCell ref="AC995:AG995"/>
    <mergeCell ref="AH995:AJ995"/>
    <mergeCell ref="A996:E996"/>
    <mergeCell ref="F996:M996"/>
    <mergeCell ref="N996:R996"/>
    <mergeCell ref="S996:W996"/>
    <mergeCell ref="X996:AB996"/>
    <mergeCell ref="AC996:AG996"/>
    <mergeCell ref="AH996:AJ996"/>
    <mergeCell ref="A997:E997"/>
    <mergeCell ref="F997:M997"/>
    <mergeCell ref="N997:R997"/>
    <mergeCell ref="S997:W997"/>
    <mergeCell ref="X997:AB997"/>
    <mergeCell ref="AC997:AG997"/>
    <mergeCell ref="AH997:AJ997"/>
    <mergeCell ref="A998:E998"/>
    <mergeCell ref="F998:M998"/>
    <mergeCell ref="N998:R998"/>
    <mergeCell ref="S998:W998"/>
    <mergeCell ref="X998:AB998"/>
    <mergeCell ref="AC998:AG998"/>
    <mergeCell ref="AH998:AJ998"/>
    <mergeCell ref="A999:E999"/>
    <mergeCell ref="F999:M999"/>
    <mergeCell ref="N999:R999"/>
    <mergeCell ref="S999:W999"/>
    <mergeCell ref="X999:AB999"/>
    <mergeCell ref="AC999:AG999"/>
    <mergeCell ref="AH999:AJ999"/>
    <mergeCell ref="A1000:E1000"/>
    <mergeCell ref="F1000:M1000"/>
    <mergeCell ref="N1000:R1000"/>
    <mergeCell ref="S1000:W1000"/>
    <mergeCell ref="X1000:AB1000"/>
    <mergeCell ref="AC1000:AG1000"/>
    <mergeCell ref="AH1000:AJ1000"/>
    <mergeCell ref="A1001:E1001"/>
    <mergeCell ref="F1001:M1001"/>
    <mergeCell ref="N1001:R1001"/>
    <mergeCell ref="S1001:W1001"/>
    <mergeCell ref="X1001:AB1001"/>
    <mergeCell ref="AC1001:AG1001"/>
    <mergeCell ref="AH1001:AJ1001"/>
    <mergeCell ref="A1002:E1002"/>
    <mergeCell ref="F1002:M1002"/>
    <mergeCell ref="N1002:R1002"/>
    <mergeCell ref="S1002:W1002"/>
    <mergeCell ref="X1002:AB1002"/>
    <mergeCell ref="AC1002:AG1002"/>
    <mergeCell ref="AH1002:AJ1002"/>
    <mergeCell ref="A1003:E1003"/>
    <mergeCell ref="F1003:M1003"/>
    <mergeCell ref="N1003:R1003"/>
    <mergeCell ref="S1003:W1003"/>
    <mergeCell ref="X1003:AB1003"/>
    <mergeCell ref="AC1003:AG1003"/>
    <mergeCell ref="AH1003:AJ1003"/>
    <mergeCell ref="A1004:E1004"/>
    <mergeCell ref="F1004:M1004"/>
    <mergeCell ref="N1004:R1004"/>
    <mergeCell ref="S1004:W1004"/>
    <mergeCell ref="X1004:AB1004"/>
    <mergeCell ref="AC1004:AG1004"/>
    <mergeCell ref="AH1004:AJ1004"/>
    <mergeCell ref="A1005:E1005"/>
    <mergeCell ref="F1005:M1005"/>
    <mergeCell ref="N1005:R1005"/>
    <mergeCell ref="S1005:W1005"/>
    <mergeCell ref="X1005:AB1005"/>
    <mergeCell ref="AC1005:AG1005"/>
    <mergeCell ref="AH1005:AJ1005"/>
    <mergeCell ref="A1006:E1006"/>
    <mergeCell ref="F1006:M1006"/>
    <mergeCell ref="N1006:R1006"/>
    <mergeCell ref="S1006:W1006"/>
    <mergeCell ref="X1006:AB1006"/>
    <mergeCell ref="AC1006:AG1006"/>
    <mergeCell ref="AH1006:AJ1006"/>
    <mergeCell ref="A1007:E1007"/>
    <mergeCell ref="F1007:M1007"/>
    <mergeCell ref="N1007:R1007"/>
    <mergeCell ref="S1007:W1007"/>
    <mergeCell ref="X1007:AB1007"/>
    <mergeCell ref="AC1007:AG1007"/>
    <mergeCell ref="AH1007:AJ1007"/>
    <mergeCell ref="A1008:E1008"/>
    <mergeCell ref="F1008:M1008"/>
    <mergeCell ref="N1008:R1008"/>
    <mergeCell ref="S1008:W1008"/>
    <mergeCell ref="X1008:AB1008"/>
    <mergeCell ref="AC1008:AG1008"/>
    <mergeCell ref="AH1008:AJ1008"/>
    <mergeCell ref="A1009:E1009"/>
    <mergeCell ref="F1009:M1009"/>
    <mergeCell ref="N1009:R1009"/>
    <mergeCell ref="S1009:W1009"/>
    <mergeCell ref="X1009:AB1009"/>
    <mergeCell ref="AC1009:AG1009"/>
    <mergeCell ref="AH1009:AJ1009"/>
    <mergeCell ref="A1010:E1010"/>
    <mergeCell ref="F1010:M1010"/>
    <mergeCell ref="N1010:R1010"/>
    <mergeCell ref="S1010:W1010"/>
    <mergeCell ref="X1010:AB1010"/>
    <mergeCell ref="AC1010:AG1010"/>
    <mergeCell ref="AH1010:AJ1010"/>
    <mergeCell ref="A1011:E1011"/>
    <mergeCell ref="F1011:M1011"/>
    <mergeCell ref="N1011:R1011"/>
    <mergeCell ref="S1011:W1011"/>
    <mergeCell ref="X1011:AB1011"/>
    <mergeCell ref="AC1011:AG1011"/>
    <mergeCell ref="AH1011:AJ1011"/>
    <mergeCell ref="A1012:E1012"/>
    <mergeCell ref="F1012:M1012"/>
    <mergeCell ref="N1012:R1012"/>
    <mergeCell ref="S1012:W1012"/>
    <mergeCell ref="X1012:AB1012"/>
    <mergeCell ref="AC1012:AG1012"/>
    <mergeCell ref="AH1012:AJ1012"/>
    <mergeCell ref="A1013:E1013"/>
    <mergeCell ref="F1013:M1013"/>
    <mergeCell ref="N1013:R1013"/>
    <mergeCell ref="S1013:W1013"/>
    <mergeCell ref="X1013:AB1013"/>
    <mergeCell ref="AC1013:AG1013"/>
    <mergeCell ref="AH1013:AJ1013"/>
    <mergeCell ref="A1014:E1014"/>
    <mergeCell ref="F1014:M1014"/>
    <mergeCell ref="N1014:R1014"/>
    <mergeCell ref="S1014:W1014"/>
    <mergeCell ref="X1014:AB1014"/>
    <mergeCell ref="AC1014:AG1014"/>
    <mergeCell ref="AH1014:AJ1014"/>
    <mergeCell ref="A1015:E1015"/>
    <mergeCell ref="F1015:M1015"/>
    <mergeCell ref="N1015:R1015"/>
    <mergeCell ref="S1015:W1015"/>
    <mergeCell ref="X1015:AB1015"/>
    <mergeCell ref="AC1015:AG1015"/>
    <mergeCell ref="AH1015:AJ1015"/>
    <mergeCell ref="A1016:E1016"/>
    <mergeCell ref="F1016:M1016"/>
    <mergeCell ref="N1016:R1016"/>
    <mergeCell ref="S1016:W1016"/>
    <mergeCell ref="X1016:AB1016"/>
    <mergeCell ref="AC1016:AG1016"/>
    <mergeCell ref="AH1016:AJ1016"/>
    <mergeCell ref="A1017:E1017"/>
    <mergeCell ref="F1017:M1017"/>
    <mergeCell ref="N1017:R1017"/>
    <mergeCell ref="S1017:W1017"/>
    <mergeCell ref="X1017:AB1017"/>
    <mergeCell ref="AC1017:AG1017"/>
    <mergeCell ref="AH1017:AJ1017"/>
    <mergeCell ref="A1018:E1018"/>
    <mergeCell ref="F1018:M1018"/>
    <mergeCell ref="N1018:R1018"/>
    <mergeCell ref="S1018:W1018"/>
    <mergeCell ref="X1018:AB1018"/>
    <mergeCell ref="AC1018:AG1018"/>
    <mergeCell ref="AH1018:AJ1018"/>
    <mergeCell ref="A1019:E1019"/>
    <mergeCell ref="F1019:M1019"/>
    <mergeCell ref="N1019:R1019"/>
    <mergeCell ref="S1019:W1019"/>
    <mergeCell ref="X1019:AB1019"/>
    <mergeCell ref="AC1019:AG1019"/>
    <mergeCell ref="AH1019:AJ1019"/>
    <mergeCell ref="A1020:E1020"/>
    <mergeCell ref="F1020:M1020"/>
    <mergeCell ref="N1020:R1020"/>
    <mergeCell ref="S1020:W1020"/>
    <mergeCell ref="X1020:AB1020"/>
    <mergeCell ref="AC1020:AG1020"/>
    <mergeCell ref="AH1020:AJ1020"/>
    <mergeCell ref="A1021:E1021"/>
    <mergeCell ref="F1021:M1021"/>
    <mergeCell ref="N1021:R1021"/>
    <mergeCell ref="S1021:W1021"/>
    <mergeCell ref="X1021:AB1021"/>
    <mergeCell ref="AC1021:AG1021"/>
    <mergeCell ref="AH1021:AJ1021"/>
    <mergeCell ref="A1022:E1022"/>
    <mergeCell ref="F1022:M1022"/>
    <mergeCell ref="N1022:R1022"/>
    <mergeCell ref="S1022:W1022"/>
    <mergeCell ref="X1022:AB1022"/>
    <mergeCell ref="AC1022:AG1022"/>
    <mergeCell ref="AH1022:AJ1022"/>
    <mergeCell ref="A1023:E1023"/>
    <mergeCell ref="F1023:M1023"/>
    <mergeCell ref="N1023:R1023"/>
    <mergeCell ref="S1023:W1023"/>
    <mergeCell ref="X1023:AB1023"/>
    <mergeCell ref="AC1023:AG1023"/>
    <mergeCell ref="AH1023:AJ1023"/>
    <mergeCell ref="A1024:E1024"/>
    <mergeCell ref="F1024:M1024"/>
    <mergeCell ref="N1024:R1024"/>
    <mergeCell ref="S1024:W1024"/>
    <mergeCell ref="X1024:AB1024"/>
    <mergeCell ref="AC1024:AG1024"/>
    <mergeCell ref="AH1024:AJ1024"/>
    <mergeCell ref="A1025:E1025"/>
    <mergeCell ref="F1025:M1025"/>
    <mergeCell ref="N1025:R1025"/>
    <mergeCell ref="S1025:W1025"/>
    <mergeCell ref="X1025:AB1025"/>
    <mergeCell ref="AC1025:AG1025"/>
    <mergeCell ref="AH1025:AJ1025"/>
    <mergeCell ref="A1026:E1026"/>
    <mergeCell ref="F1026:M1026"/>
    <mergeCell ref="N1026:R1026"/>
    <mergeCell ref="S1026:W1026"/>
    <mergeCell ref="X1026:AB1026"/>
    <mergeCell ref="AC1026:AG1026"/>
    <mergeCell ref="AH1026:AJ1026"/>
    <mergeCell ref="A1027:E1027"/>
    <mergeCell ref="F1027:M1027"/>
    <mergeCell ref="N1027:R1027"/>
    <mergeCell ref="S1027:W1027"/>
    <mergeCell ref="X1027:AB1027"/>
    <mergeCell ref="AC1027:AG1027"/>
    <mergeCell ref="AH1027:AJ1027"/>
    <mergeCell ref="A1028:E1028"/>
    <mergeCell ref="F1028:M1028"/>
    <mergeCell ref="N1028:R1028"/>
    <mergeCell ref="S1028:W1028"/>
    <mergeCell ref="X1028:AB1028"/>
    <mergeCell ref="AC1028:AG1028"/>
    <mergeCell ref="AH1028:AJ1028"/>
    <mergeCell ref="A1029:E1029"/>
    <mergeCell ref="F1029:M1029"/>
    <mergeCell ref="N1029:R1029"/>
    <mergeCell ref="S1029:W1029"/>
    <mergeCell ref="X1029:AB1029"/>
    <mergeCell ref="AC1029:AG1029"/>
    <mergeCell ref="AH1029:AJ1029"/>
    <mergeCell ref="A1030:E1030"/>
    <mergeCell ref="F1030:M1030"/>
    <mergeCell ref="N1030:R1030"/>
    <mergeCell ref="S1030:W1030"/>
    <mergeCell ref="X1030:AB1030"/>
    <mergeCell ref="AC1030:AG1030"/>
    <mergeCell ref="AH1030:AJ1030"/>
    <mergeCell ref="A1031:E1031"/>
    <mergeCell ref="F1031:M1031"/>
    <mergeCell ref="N1031:R1031"/>
    <mergeCell ref="S1031:W1031"/>
    <mergeCell ref="X1031:AB1031"/>
    <mergeCell ref="AC1031:AG1031"/>
    <mergeCell ref="AH1031:AJ1031"/>
    <mergeCell ref="A1032:E1032"/>
    <mergeCell ref="F1032:M1032"/>
    <mergeCell ref="N1032:R1032"/>
    <mergeCell ref="S1032:W1032"/>
    <mergeCell ref="X1032:AB1032"/>
    <mergeCell ref="AC1032:AG1032"/>
    <mergeCell ref="AH1032:AJ1032"/>
    <mergeCell ref="A1033:E1033"/>
    <mergeCell ref="F1033:M1033"/>
    <mergeCell ref="N1033:R1033"/>
    <mergeCell ref="S1033:W1033"/>
    <mergeCell ref="X1033:AB1033"/>
    <mergeCell ref="AC1033:AG1033"/>
    <mergeCell ref="AH1033:AJ1033"/>
    <mergeCell ref="A1034:E1034"/>
    <mergeCell ref="F1034:M1034"/>
    <mergeCell ref="N1034:R1034"/>
    <mergeCell ref="S1034:W1034"/>
    <mergeCell ref="X1034:AB1034"/>
    <mergeCell ref="AC1034:AG1034"/>
    <mergeCell ref="AH1034:AJ1034"/>
    <mergeCell ref="A1035:E1035"/>
    <mergeCell ref="F1035:M1035"/>
    <mergeCell ref="N1035:R1035"/>
    <mergeCell ref="S1035:W1035"/>
    <mergeCell ref="X1035:AB1035"/>
    <mergeCell ref="AC1035:AG1035"/>
    <mergeCell ref="AH1035:AJ1035"/>
    <mergeCell ref="A1036:E1036"/>
    <mergeCell ref="F1036:M1036"/>
    <mergeCell ref="N1036:R1036"/>
    <mergeCell ref="S1036:W1036"/>
    <mergeCell ref="X1036:AB1036"/>
    <mergeCell ref="AC1036:AG1036"/>
    <mergeCell ref="AH1036:AJ1036"/>
    <mergeCell ref="A1037:E1037"/>
    <mergeCell ref="F1037:M1037"/>
    <mergeCell ref="N1037:R1037"/>
    <mergeCell ref="S1037:W1037"/>
    <mergeCell ref="X1037:AB1037"/>
    <mergeCell ref="AC1037:AG1037"/>
    <mergeCell ref="AH1037:AJ1037"/>
    <mergeCell ref="A1038:E1038"/>
    <mergeCell ref="F1038:M1038"/>
    <mergeCell ref="N1038:R1038"/>
    <mergeCell ref="S1038:W1038"/>
    <mergeCell ref="X1038:AB1038"/>
    <mergeCell ref="AC1038:AG1038"/>
    <mergeCell ref="AH1038:AJ1038"/>
    <mergeCell ref="A1039:E1039"/>
    <mergeCell ref="F1039:M1039"/>
    <mergeCell ref="N1039:R1039"/>
    <mergeCell ref="S1039:W1039"/>
    <mergeCell ref="X1039:AB1039"/>
    <mergeCell ref="AC1039:AG1039"/>
    <mergeCell ref="AH1039:AJ1039"/>
    <mergeCell ref="A1040:E1040"/>
    <mergeCell ref="F1040:M1040"/>
    <mergeCell ref="N1040:R1040"/>
    <mergeCell ref="S1040:W1040"/>
    <mergeCell ref="X1040:AB1040"/>
    <mergeCell ref="AC1040:AG1040"/>
    <mergeCell ref="AH1040:AJ1040"/>
    <mergeCell ref="A1041:E1041"/>
    <mergeCell ref="F1041:M1041"/>
    <mergeCell ref="N1041:R1041"/>
    <mergeCell ref="S1041:W1041"/>
    <mergeCell ref="X1041:AB1041"/>
    <mergeCell ref="AC1041:AG1041"/>
    <mergeCell ref="AH1041:AJ1041"/>
    <mergeCell ref="A1042:E1042"/>
    <mergeCell ref="F1042:M1042"/>
    <mergeCell ref="N1042:R1042"/>
    <mergeCell ref="S1042:W1042"/>
    <mergeCell ref="X1042:AB1042"/>
    <mergeCell ref="AC1042:AG1042"/>
    <mergeCell ref="AH1042:AJ1042"/>
    <mergeCell ref="A1043:E1043"/>
    <mergeCell ref="F1043:M1043"/>
    <mergeCell ref="N1043:R1043"/>
    <mergeCell ref="S1043:W1043"/>
    <mergeCell ref="X1043:AB1043"/>
    <mergeCell ref="AC1043:AG1043"/>
    <mergeCell ref="AH1043:AJ1043"/>
    <mergeCell ref="A1044:E1044"/>
    <mergeCell ref="F1044:M1044"/>
    <mergeCell ref="N1044:R1044"/>
    <mergeCell ref="S1044:W1044"/>
    <mergeCell ref="X1044:AB1044"/>
    <mergeCell ref="AC1044:AG1044"/>
    <mergeCell ref="AH1044:AJ1044"/>
    <mergeCell ref="A1045:E1045"/>
    <mergeCell ref="F1045:M1045"/>
    <mergeCell ref="N1045:R1045"/>
    <mergeCell ref="S1045:W1045"/>
    <mergeCell ref="X1045:AB1045"/>
    <mergeCell ref="AC1045:AG1045"/>
    <mergeCell ref="AH1045:AJ1045"/>
    <mergeCell ref="A1046:E1046"/>
    <mergeCell ref="F1046:M1046"/>
    <mergeCell ref="N1046:R1046"/>
    <mergeCell ref="S1046:W1046"/>
    <mergeCell ref="X1046:AB1046"/>
    <mergeCell ref="AC1046:AG1046"/>
    <mergeCell ref="AH1046:AJ1046"/>
    <mergeCell ref="A1047:E1047"/>
    <mergeCell ref="F1047:M1047"/>
    <mergeCell ref="N1047:R1047"/>
    <mergeCell ref="S1047:W1047"/>
    <mergeCell ref="X1047:AB1047"/>
    <mergeCell ref="AC1047:AG1047"/>
    <mergeCell ref="AH1047:AJ1047"/>
    <mergeCell ref="A1048:E1048"/>
    <mergeCell ref="F1048:M1048"/>
    <mergeCell ref="N1048:R1048"/>
    <mergeCell ref="S1048:W1048"/>
    <mergeCell ref="X1048:AB1048"/>
    <mergeCell ref="AC1048:AG1048"/>
    <mergeCell ref="AH1048:AJ1048"/>
    <mergeCell ref="A1049:E1049"/>
    <mergeCell ref="F1049:M1049"/>
    <mergeCell ref="N1049:R1049"/>
    <mergeCell ref="S1049:W1049"/>
    <mergeCell ref="X1049:AB1049"/>
    <mergeCell ref="AC1049:AG1049"/>
    <mergeCell ref="AH1049:AJ1049"/>
    <mergeCell ref="A1050:E1050"/>
    <mergeCell ref="F1050:M1050"/>
    <mergeCell ref="N1050:R1050"/>
    <mergeCell ref="S1050:W1050"/>
    <mergeCell ref="X1050:AB1050"/>
    <mergeCell ref="AC1050:AG1050"/>
    <mergeCell ref="AH1050:AJ1050"/>
    <mergeCell ref="A1051:E1051"/>
    <mergeCell ref="F1051:M1051"/>
    <mergeCell ref="N1051:R1051"/>
    <mergeCell ref="S1051:W1051"/>
    <mergeCell ref="X1051:AB1051"/>
    <mergeCell ref="AC1051:AG1051"/>
    <mergeCell ref="AH1051:AJ1051"/>
    <mergeCell ref="A1052:E1052"/>
    <mergeCell ref="F1052:M1052"/>
    <mergeCell ref="N1052:R1052"/>
    <mergeCell ref="S1052:W1052"/>
    <mergeCell ref="X1052:AB1052"/>
    <mergeCell ref="AC1052:AG1052"/>
    <mergeCell ref="AH1052:AJ1052"/>
    <mergeCell ref="A1053:E1053"/>
    <mergeCell ref="F1053:M1053"/>
    <mergeCell ref="N1053:R1053"/>
    <mergeCell ref="S1053:W1053"/>
    <mergeCell ref="X1053:AB1053"/>
    <mergeCell ref="AC1053:AG1053"/>
    <mergeCell ref="AH1053:AJ1053"/>
    <mergeCell ref="A1054:E1054"/>
    <mergeCell ref="F1054:M1054"/>
    <mergeCell ref="N1054:R1054"/>
    <mergeCell ref="S1054:W1054"/>
    <mergeCell ref="X1054:AB1054"/>
    <mergeCell ref="AC1054:AG1054"/>
    <mergeCell ref="AH1054:AJ1054"/>
    <mergeCell ref="A1055:E1055"/>
    <mergeCell ref="F1055:M1055"/>
    <mergeCell ref="N1055:R1055"/>
    <mergeCell ref="S1055:W1055"/>
    <mergeCell ref="X1055:AB1055"/>
    <mergeCell ref="AC1055:AG1055"/>
    <mergeCell ref="AH1055:AJ1055"/>
    <mergeCell ref="A1056:E1056"/>
    <mergeCell ref="F1056:M1056"/>
    <mergeCell ref="N1056:R1056"/>
    <mergeCell ref="S1056:W1056"/>
    <mergeCell ref="X1056:AB1056"/>
    <mergeCell ref="AC1056:AG1056"/>
    <mergeCell ref="AH1056:AJ1056"/>
    <mergeCell ref="A1057:E1057"/>
    <mergeCell ref="F1057:M1057"/>
    <mergeCell ref="N1057:R1057"/>
    <mergeCell ref="S1057:W1057"/>
    <mergeCell ref="X1057:AB1057"/>
    <mergeCell ref="AC1057:AG1057"/>
    <mergeCell ref="AH1057:AJ1057"/>
    <mergeCell ref="A1058:E1058"/>
    <mergeCell ref="F1058:M1058"/>
    <mergeCell ref="N1058:R1058"/>
    <mergeCell ref="S1058:W1058"/>
    <mergeCell ref="X1058:AB1058"/>
    <mergeCell ref="AC1058:AG1058"/>
    <mergeCell ref="AH1058:AJ1058"/>
    <mergeCell ref="A1059:E1059"/>
    <mergeCell ref="F1059:M1059"/>
    <mergeCell ref="N1059:R1059"/>
    <mergeCell ref="S1059:W1059"/>
    <mergeCell ref="X1059:AB1059"/>
    <mergeCell ref="AC1059:AG1059"/>
    <mergeCell ref="AH1059:AJ1059"/>
    <mergeCell ref="A1060:E1060"/>
    <mergeCell ref="F1060:M1060"/>
    <mergeCell ref="N1060:R1060"/>
    <mergeCell ref="S1060:W1060"/>
    <mergeCell ref="X1060:AB1060"/>
    <mergeCell ref="AC1060:AG1060"/>
    <mergeCell ref="AH1060:AJ1060"/>
    <mergeCell ref="A1061:E1061"/>
    <mergeCell ref="F1061:M1061"/>
    <mergeCell ref="N1061:R1061"/>
    <mergeCell ref="S1061:W1061"/>
    <mergeCell ref="X1061:AB1061"/>
    <mergeCell ref="AC1061:AG1061"/>
    <mergeCell ref="AH1061:AJ1061"/>
    <mergeCell ref="A1062:E1062"/>
    <mergeCell ref="F1062:M1062"/>
    <mergeCell ref="N1062:R1062"/>
    <mergeCell ref="S1062:W1062"/>
    <mergeCell ref="X1062:AB1062"/>
    <mergeCell ref="AC1062:AG1062"/>
    <mergeCell ref="AH1062:AJ1062"/>
    <mergeCell ref="A1063:E1063"/>
    <mergeCell ref="F1063:M1063"/>
    <mergeCell ref="N1063:R1063"/>
    <mergeCell ref="S1063:W1063"/>
    <mergeCell ref="X1063:AB1063"/>
    <mergeCell ref="AC1063:AG1063"/>
    <mergeCell ref="AH1063:AJ1063"/>
    <mergeCell ref="A1064:E1064"/>
    <mergeCell ref="F1064:M1064"/>
    <mergeCell ref="N1064:R1064"/>
    <mergeCell ref="S1064:W1064"/>
    <mergeCell ref="X1064:AB1064"/>
    <mergeCell ref="AC1064:AG1064"/>
    <mergeCell ref="AH1064:AJ1064"/>
    <mergeCell ref="A1065:E1065"/>
    <mergeCell ref="F1065:M1065"/>
    <mergeCell ref="N1065:R1065"/>
    <mergeCell ref="S1065:W1065"/>
    <mergeCell ref="X1065:AB1065"/>
    <mergeCell ref="AC1065:AG1065"/>
    <mergeCell ref="AH1065:AJ1065"/>
    <mergeCell ref="A1066:E1066"/>
    <mergeCell ref="F1066:M1066"/>
    <mergeCell ref="N1066:R1066"/>
    <mergeCell ref="S1066:W1066"/>
    <mergeCell ref="X1066:AB1066"/>
    <mergeCell ref="AC1066:AG1066"/>
    <mergeCell ref="AH1066:AJ1066"/>
    <mergeCell ref="A1067:E1067"/>
    <mergeCell ref="F1067:M1067"/>
    <mergeCell ref="N1067:R1067"/>
    <mergeCell ref="S1067:W1067"/>
    <mergeCell ref="X1067:AB1067"/>
    <mergeCell ref="AC1067:AG1067"/>
    <mergeCell ref="AH1067:AJ1067"/>
    <mergeCell ref="A1068:E1068"/>
    <mergeCell ref="F1068:M1068"/>
    <mergeCell ref="N1068:R1068"/>
    <mergeCell ref="S1068:W1068"/>
    <mergeCell ref="X1068:AB1068"/>
    <mergeCell ref="AC1068:AG1068"/>
    <mergeCell ref="AH1068:AJ1068"/>
    <mergeCell ref="A1069:E1069"/>
    <mergeCell ref="F1069:M1069"/>
    <mergeCell ref="N1069:R1069"/>
    <mergeCell ref="S1069:W1069"/>
    <mergeCell ref="X1069:AB1069"/>
    <mergeCell ref="AC1069:AG1069"/>
    <mergeCell ref="AH1069:AJ1069"/>
    <mergeCell ref="A1070:E1070"/>
    <mergeCell ref="F1070:M1070"/>
    <mergeCell ref="N1070:R1070"/>
    <mergeCell ref="S1070:W1070"/>
    <mergeCell ref="X1070:AB1070"/>
    <mergeCell ref="AC1070:AG1070"/>
    <mergeCell ref="AH1070:AJ1070"/>
    <mergeCell ref="A1071:E1071"/>
    <mergeCell ref="F1071:M1071"/>
    <mergeCell ref="N1071:R1071"/>
    <mergeCell ref="S1071:W1071"/>
    <mergeCell ref="X1071:AB1071"/>
    <mergeCell ref="AC1071:AG1071"/>
    <mergeCell ref="AH1071:AJ1071"/>
    <mergeCell ref="A1072:E1072"/>
    <mergeCell ref="F1072:M1072"/>
    <mergeCell ref="N1072:R1072"/>
    <mergeCell ref="S1072:W1072"/>
    <mergeCell ref="X1072:AB1072"/>
    <mergeCell ref="AC1072:AG1072"/>
    <mergeCell ref="AH1072:AJ1072"/>
    <mergeCell ref="A1073:E1073"/>
    <mergeCell ref="F1073:M1073"/>
    <mergeCell ref="N1073:R1073"/>
    <mergeCell ref="S1073:W1073"/>
    <mergeCell ref="X1073:AB1073"/>
    <mergeCell ref="AC1073:AG1073"/>
    <mergeCell ref="AH1073:AJ1073"/>
    <mergeCell ref="A1074:E1074"/>
    <mergeCell ref="F1074:M1074"/>
    <mergeCell ref="N1074:R1074"/>
    <mergeCell ref="S1074:W1074"/>
    <mergeCell ref="X1074:AB1074"/>
    <mergeCell ref="AC1074:AG1074"/>
    <mergeCell ref="AH1074:AJ1074"/>
    <mergeCell ref="A1075:E1075"/>
    <mergeCell ref="F1075:M1075"/>
    <mergeCell ref="N1075:R1075"/>
    <mergeCell ref="S1075:W1075"/>
    <mergeCell ref="X1075:AB1075"/>
    <mergeCell ref="AC1075:AG1075"/>
    <mergeCell ref="AH1075:AJ1075"/>
    <mergeCell ref="A1076:E1076"/>
    <mergeCell ref="F1076:M1076"/>
    <mergeCell ref="N1076:R1076"/>
    <mergeCell ref="S1076:W1076"/>
    <mergeCell ref="X1076:AB1076"/>
    <mergeCell ref="AC1076:AG1076"/>
    <mergeCell ref="AH1076:AJ1076"/>
    <mergeCell ref="A1077:E1077"/>
    <mergeCell ref="F1077:M1077"/>
    <mergeCell ref="N1077:R1077"/>
    <mergeCell ref="S1077:W1077"/>
    <mergeCell ref="X1077:AB1077"/>
    <mergeCell ref="AC1077:AG1077"/>
    <mergeCell ref="AH1077:AJ1077"/>
    <mergeCell ref="A1078:E1078"/>
    <mergeCell ref="F1078:M1078"/>
    <mergeCell ref="N1078:R1078"/>
    <mergeCell ref="S1078:W1078"/>
    <mergeCell ref="X1078:AB1078"/>
    <mergeCell ref="AC1078:AG1078"/>
    <mergeCell ref="AH1078:AJ1078"/>
    <mergeCell ref="A1079:E1079"/>
    <mergeCell ref="F1079:M1079"/>
    <mergeCell ref="N1079:R1079"/>
    <mergeCell ref="S1079:W1079"/>
    <mergeCell ref="X1079:AB1079"/>
    <mergeCell ref="AC1079:AG1079"/>
    <mergeCell ref="AH1079:AJ1079"/>
    <mergeCell ref="A1080:E1080"/>
    <mergeCell ref="F1080:M1080"/>
    <mergeCell ref="N1080:R1080"/>
    <mergeCell ref="S1080:W1080"/>
    <mergeCell ref="X1080:AB1080"/>
    <mergeCell ref="AC1080:AG1080"/>
    <mergeCell ref="AH1080:AJ1080"/>
    <mergeCell ref="A1081:E1081"/>
    <mergeCell ref="F1081:M1081"/>
    <mergeCell ref="N1081:R1081"/>
    <mergeCell ref="S1081:W1081"/>
    <mergeCell ref="X1081:AB1081"/>
    <mergeCell ref="AC1081:AG1081"/>
    <mergeCell ref="AH1081:AJ1081"/>
    <mergeCell ref="A1082:E1082"/>
    <mergeCell ref="F1082:M1082"/>
    <mergeCell ref="N1082:R1082"/>
    <mergeCell ref="S1082:W1082"/>
    <mergeCell ref="X1082:AB1082"/>
    <mergeCell ref="AC1082:AG1082"/>
    <mergeCell ref="AH1082:AJ1082"/>
    <mergeCell ref="A1083:E1083"/>
    <mergeCell ref="F1083:M1083"/>
    <mergeCell ref="N1083:R1083"/>
    <mergeCell ref="S1083:W1083"/>
    <mergeCell ref="X1083:AB1083"/>
    <mergeCell ref="AC1083:AG1083"/>
    <mergeCell ref="AH1083:AJ1083"/>
    <mergeCell ref="A1084:E1084"/>
    <mergeCell ref="F1084:M1084"/>
    <mergeCell ref="N1084:R1084"/>
    <mergeCell ref="S1084:W1084"/>
    <mergeCell ref="X1084:AB1084"/>
    <mergeCell ref="AC1084:AG1084"/>
    <mergeCell ref="AH1084:AJ1084"/>
    <mergeCell ref="A1085:E1085"/>
    <mergeCell ref="F1085:M1085"/>
    <mergeCell ref="N1085:R1085"/>
    <mergeCell ref="S1085:W1085"/>
    <mergeCell ref="X1085:AB1085"/>
    <mergeCell ref="AC1085:AG1085"/>
    <mergeCell ref="AH1085:AJ1085"/>
    <mergeCell ref="A1086:E1086"/>
    <mergeCell ref="F1086:M1086"/>
    <mergeCell ref="N1086:R1086"/>
    <mergeCell ref="S1086:W1086"/>
    <mergeCell ref="X1086:AB1086"/>
    <mergeCell ref="AC1086:AG1086"/>
    <mergeCell ref="AH1086:AJ1086"/>
    <mergeCell ref="A1087:E1087"/>
    <mergeCell ref="F1087:M1087"/>
    <mergeCell ref="N1087:R1087"/>
    <mergeCell ref="S1087:W1087"/>
    <mergeCell ref="X1087:AB1087"/>
    <mergeCell ref="AC1087:AG1087"/>
    <mergeCell ref="AH1087:AJ1087"/>
    <mergeCell ref="A1088:E1088"/>
    <mergeCell ref="F1088:M1088"/>
    <mergeCell ref="N1088:R1088"/>
    <mergeCell ref="S1088:W1088"/>
    <mergeCell ref="X1088:AB1088"/>
    <mergeCell ref="AC1088:AG1088"/>
    <mergeCell ref="AH1088:AJ1088"/>
    <mergeCell ref="A1089:E1089"/>
    <mergeCell ref="F1089:M1089"/>
    <mergeCell ref="N1089:R1089"/>
    <mergeCell ref="S1089:W1089"/>
    <mergeCell ref="X1089:AB1089"/>
    <mergeCell ref="AC1089:AG1089"/>
    <mergeCell ref="AH1089:AJ1089"/>
    <mergeCell ref="A1090:E1090"/>
    <mergeCell ref="F1090:M1090"/>
    <mergeCell ref="N1090:R1090"/>
    <mergeCell ref="S1090:W1090"/>
    <mergeCell ref="X1090:AB1090"/>
    <mergeCell ref="AC1090:AG1090"/>
    <mergeCell ref="AH1090:AJ1090"/>
    <mergeCell ref="A1091:E1091"/>
    <mergeCell ref="F1091:M1091"/>
    <mergeCell ref="N1091:R1091"/>
    <mergeCell ref="S1091:W1091"/>
    <mergeCell ref="X1091:AB1091"/>
    <mergeCell ref="AC1091:AG1091"/>
    <mergeCell ref="AH1091:AJ1091"/>
    <mergeCell ref="A1092:E1092"/>
    <mergeCell ref="F1092:M1092"/>
    <mergeCell ref="N1092:R1092"/>
    <mergeCell ref="S1092:W1092"/>
    <mergeCell ref="X1092:AB1092"/>
    <mergeCell ref="AC1092:AG1092"/>
    <mergeCell ref="AH1092:AJ1092"/>
    <mergeCell ref="A1093:E1093"/>
    <mergeCell ref="F1093:M1093"/>
    <mergeCell ref="N1093:R1093"/>
    <mergeCell ref="S1093:W1093"/>
    <mergeCell ref="X1093:AB1093"/>
    <mergeCell ref="AC1093:AG1093"/>
    <mergeCell ref="AH1093:AJ1093"/>
    <mergeCell ref="A1094:E1094"/>
    <mergeCell ref="F1094:M1094"/>
    <mergeCell ref="N1094:R1094"/>
    <mergeCell ref="S1094:W1094"/>
    <mergeCell ref="X1094:AB1094"/>
    <mergeCell ref="AC1094:AG1094"/>
    <mergeCell ref="AH1094:AJ1094"/>
    <mergeCell ref="A1095:E1095"/>
    <mergeCell ref="F1095:M1095"/>
    <mergeCell ref="N1095:R1095"/>
    <mergeCell ref="S1095:W1095"/>
    <mergeCell ref="X1095:AB1095"/>
    <mergeCell ref="AC1095:AG1095"/>
    <mergeCell ref="AH1095:AJ1095"/>
    <mergeCell ref="A1096:E1096"/>
    <mergeCell ref="F1096:M1096"/>
    <mergeCell ref="N1096:R1096"/>
    <mergeCell ref="S1096:W1096"/>
    <mergeCell ref="X1096:AB1096"/>
    <mergeCell ref="AC1096:AG1096"/>
    <mergeCell ref="AH1096:AJ1096"/>
    <mergeCell ref="A1097:E1097"/>
    <mergeCell ref="F1097:M1097"/>
    <mergeCell ref="N1097:R1097"/>
    <mergeCell ref="S1097:W1097"/>
    <mergeCell ref="X1097:AB1097"/>
    <mergeCell ref="AC1097:AG1097"/>
    <mergeCell ref="AH1097:AJ1097"/>
    <mergeCell ref="A1098:E1098"/>
    <mergeCell ref="F1098:M1098"/>
    <mergeCell ref="N1098:R1098"/>
    <mergeCell ref="S1098:W1098"/>
    <mergeCell ref="X1098:AB1098"/>
    <mergeCell ref="AC1098:AG1098"/>
    <mergeCell ref="AH1098:AJ1098"/>
    <mergeCell ref="A1099:E1099"/>
    <mergeCell ref="F1099:M1099"/>
    <mergeCell ref="N1099:R1099"/>
    <mergeCell ref="S1099:W1099"/>
    <mergeCell ref="X1099:AB1099"/>
    <mergeCell ref="AC1099:AG1099"/>
    <mergeCell ref="AH1099:AJ1099"/>
    <mergeCell ref="A1100:E1100"/>
    <mergeCell ref="F1100:M1100"/>
    <mergeCell ref="N1100:R1100"/>
    <mergeCell ref="S1100:W1100"/>
    <mergeCell ref="X1100:AB1100"/>
    <mergeCell ref="AC1100:AG1100"/>
    <mergeCell ref="AH1100:AJ1100"/>
    <mergeCell ref="A1101:E1101"/>
    <mergeCell ref="F1101:M1101"/>
    <mergeCell ref="N1101:R1101"/>
    <mergeCell ref="S1101:W1101"/>
    <mergeCell ref="X1101:AB1101"/>
    <mergeCell ref="AC1101:AG1101"/>
    <mergeCell ref="AH1101:AJ1101"/>
    <mergeCell ref="A1102:E1102"/>
    <mergeCell ref="F1102:M1102"/>
    <mergeCell ref="N1102:R1102"/>
    <mergeCell ref="S1102:W1102"/>
    <mergeCell ref="X1102:AB1102"/>
    <mergeCell ref="AC1102:AG1102"/>
    <mergeCell ref="AH1102:AJ1102"/>
    <mergeCell ref="A1103:E1103"/>
    <mergeCell ref="F1103:M1103"/>
    <mergeCell ref="N1103:R1103"/>
    <mergeCell ref="S1103:W1103"/>
    <mergeCell ref="X1103:AB1103"/>
    <mergeCell ref="AC1103:AG1103"/>
    <mergeCell ref="AH1103:AJ1103"/>
    <mergeCell ref="A1104:E1104"/>
    <mergeCell ref="F1104:M1104"/>
    <mergeCell ref="N1104:R1104"/>
    <mergeCell ref="S1104:W1104"/>
    <mergeCell ref="X1104:AB1104"/>
    <mergeCell ref="AC1104:AG1104"/>
    <mergeCell ref="AH1104:AJ1104"/>
    <mergeCell ref="A1105:AK1105"/>
    <mergeCell ref="A1106:F1106"/>
    <mergeCell ref="G1106:N1106"/>
    <mergeCell ref="O1106:U1106"/>
    <mergeCell ref="V1106:AA1106"/>
    <mergeCell ref="AB1106:AF1106"/>
    <mergeCell ref="AG1106:AK1106"/>
    <mergeCell ref="A1107:F1107"/>
    <mergeCell ref="G1107:N1107"/>
    <mergeCell ref="O1107:U1107"/>
    <mergeCell ref="V1107:AA1107"/>
    <mergeCell ref="AB1107:AF1107"/>
    <mergeCell ref="AG1107:AK1107"/>
    <mergeCell ref="A1108:F1108"/>
    <mergeCell ref="G1108:N1108"/>
    <mergeCell ref="O1108:U1108"/>
    <mergeCell ref="V1108:AA1108"/>
    <mergeCell ref="AB1108:AF1108"/>
    <mergeCell ref="AG1108:AK1108"/>
    <mergeCell ref="A1109:F1109"/>
    <mergeCell ref="G1109:N1109"/>
    <mergeCell ref="O1109:U1109"/>
    <mergeCell ref="V1109:AA1109"/>
    <mergeCell ref="AB1109:AF1109"/>
    <mergeCell ref="AG1109:AK1109"/>
    <mergeCell ref="A1110:F1110"/>
    <mergeCell ref="G1110:N1110"/>
    <mergeCell ref="O1110:U1110"/>
    <mergeCell ref="V1110:AA1110"/>
    <mergeCell ref="AB1110:AF1110"/>
    <mergeCell ref="AG1110:AK1110"/>
    <mergeCell ref="A1111:F1111"/>
    <mergeCell ref="G1111:N1111"/>
    <mergeCell ref="O1111:U1111"/>
    <mergeCell ref="V1111:AA1111"/>
    <mergeCell ref="AB1111:AF1111"/>
    <mergeCell ref="AG1111:AK1111"/>
    <mergeCell ref="A1112:F1112"/>
    <mergeCell ref="G1112:N1112"/>
    <mergeCell ref="O1112:U1112"/>
    <mergeCell ref="V1112:AA1112"/>
    <mergeCell ref="AB1112:AF1112"/>
    <mergeCell ref="AG1112:AK1112"/>
    <mergeCell ref="A1113:F1113"/>
    <mergeCell ref="G1113:N1113"/>
    <mergeCell ref="O1113:U1113"/>
    <mergeCell ref="V1113:AA1113"/>
    <mergeCell ref="AB1113:AF1113"/>
    <mergeCell ref="AG1113:AK1113"/>
    <mergeCell ref="A1114:F1114"/>
    <mergeCell ref="G1114:N1114"/>
    <mergeCell ref="O1114:U1114"/>
    <mergeCell ref="V1114:AA1114"/>
    <mergeCell ref="AB1114:AF1114"/>
    <mergeCell ref="AG1114:AK1114"/>
    <mergeCell ref="A1115:F1115"/>
    <mergeCell ref="G1115:N1115"/>
    <mergeCell ref="O1115:U1115"/>
    <mergeCell ref="V1115:AA1115"/>
    <mergeCell ref="AB1115:AF1115"/>
    <mergeCell ref="AG1115:AK1115"/>
    <mergeCell ref="A1116:F1116"/>
    <mergeCell ref="G1116:N1116"/>
    <mergeCell ref="O1116:U1116"/>
    <mergeCell ref="V1116:AA1116"/>
    <mergeCell ref="AB1116:AF1116"/>
    <mergeCell ref="AG1116:AK1116"/>
    <mergeCell ref="A1117:F1117"/>
    <mergeCell ref="G1117:N1117"/>
    <mergeCell ref="O1117:U1117"/>
    <mergeCell ref="V1117:AA1117"/>
    <mergeCell ref="AB1117:AF1117"/>
    <mergeCell ref="AG1117:AK1117"/>
    <mergeCell ref="A1118:F1118"/>
    <mergeCell ref="G1118:N1118"/>
    <mergeCell ref="O1118:U1118"/>
    <mergeCell ref="V1118:AA1118"/>
    <mergeCell ref="AB1118:AF1118"/>
    <mergeCell ref="AG1118:AK1118"/>
    <mergeCell ref="A1119:F1119"/>
    <mergeCell ref="G1119:N1119"/>
    <mergeCell ref="O1119:U1119"/>
    <mergeCell ref="V1119:AA1119"/>
    <mergeCell ref="AB1119:AF1119"/>
    <mergeCell ref="AG1119:AK1119"/>
    <mergeCell ref="A1120:F1120"/>
    <mergeCell ref="G1120:N1120"/>
    <mergeCell ref="O1120:U1120"/>
    <mergeCell ref="V1120:AA1120"/>
    <mergeCell ref="AB1120:AF1120"/>
    <mergeCell ref="AG1120:AK1120"/>
    <mergeCell ref="A1121:F1121"/>
    <mergeCell ref="G1121:N1121"/>
    <mergeCell ref="O1121:U1121"/>
    <mergeCell ref="V1121:AA1121"/>
    <mergeCell ref="AB1121:AF1121"/>
    <mergeCell ref="AG1121:AK1121"/>
    <mergeCell ref="A1122:F1122"/>
    <mergeCell ref="G1122:N1122"/>
    <mergeCell ref="O1122:U1122"/>
    <mergeCell ref="V1122:AA1122"/>
    <mergeCell ref="AB1122:AF1122"/>
    <mergeCell ref="AG1122:AK1122"/>
    <mergeCell ref="A1123:F1123"/>
    <mergeCell ref="G1123:N1123"/>
    <mergeCell ref="O1123:U1123"/>
    <mergeCell ref="V1123:AA1123"/>
    <mergeCell ref="AB1123:AF1123"/>
    <mergeCell ref="AG1123:AK1123"/>
    <mergeCell ref="A1124:F1124"/>
    <mergeCell ref="G1124:N1124"/>
    <mergeCell ref="O1124:U1124"/>
    <mergeCell ref="V1124:AA1124"/>
    <mergeCell ref="AB1124:AF1124"/>
    <mergeCell ref="AG1124:AK1124"/>
    <mergeCell ref="A1125:F1125"/>
    <mergeCell ref="G1125:N1125"/>
    <mergeCell ref="O1125:U1125"/>
    <mergeCell ref="V1125:AA1125"/>
    <mergeCell ref="AB1125:AF1125"/>
    <mergeCell ref="AG1125:AK1125"/>
    <mergeCell ref="A1126:F1126"/>
    <mergeCell ref="G1126:N1126"/>
    <mergeCell ref="O1126:U1126"/>
    <mergeCell ref="V1126:AA1126"/>
    <mergeCell ref="AB1126:AF1126"/>
    <mergeCell ref="AG1126:AK1126"/>
    <mergeCell ref="A1127:F1127"/>
    <mergeCell ref="G1127:N1127"/>
    <mergeCell ref="O1127:U1127"/>
    <mergeCell ref="V1127:AA1127"/>
    <mergeCell ref="AB1127:AF1127"/>
    <mergeCell ref="AG1127:AK1127"/>
    <mergeCell ref="A1128:F1128"/>
    <mergeCell ref="G1128:N1128"/>
    <mergeCell ref="O1128:U1128"/>
    <mergeCell ref="V1128:AA1128"/>
    <mergeCell ref="AB1128:AF1128"/>
    <mergeCell ref="AG1128:AK1128"/>
    <mergeCell ref="A1129:F1129"/>
    <mergeCell ref="G1129:N1129"/>
    <mergeCell ref="O1129:U1129"/>
    <mergeCell ref="V1129:AA1129"/>
    <mergeCell ref="AB1129:AF1129"/>
    <mergeCell ref="AG1129:AK1129"/>
    <mergeCell ref="A1130:F1130"/>
    <mergeCell ref="G1130:N1130"/>
    <mergeCell ref="O1130:U1130"/>
    <mergeCell ref="V1130:AA1130"/>
    <mergeCell ref="AB1130:AF1130"/>
    <mergeCell ref="AG1130:AK1130"/>
    <mergeCell ref="A1131:F1131"/>
    <mergeCell ref="G1131:N1131"/>
    <mergeCell ref="O1131:U1131"/>
    <mergeCell ref="V1131:AA1131"/>
    <mergeCell ref="AB1131:AF1131"/>
    <mergeCell ref="AG1131:AK1131"/>
    <mergeCell ref="A1132:F1132"/>
    <mergeCell ref="G1132:N1132"/>
    <mergeCell ref="O1132:U1132"/>
    <mergeCell ref="V1132:AA1132"/>
    <mergeCell ref="AB1132:AF1132"/>
    <mergeCell ref="AG1132:AK1132"/>
    <mergeCell ref="A1133:F1133"/>
    <mergeCell ref="G1133:N1133"/>
    <mergeCell ref="O1133:U1133"/>
    <mergeCell ref="V1133:AA1133"/>
    <mergeCell ref="AB1133:AF1133"/>
    <mergeCell ref="AG1133:AK1133"/>
    <mergeCell ref="A1134:F1134"/>
    <mergeCell ref="G1134:N1134"/>
    <mergeCell ref="O1134:U1134"/>
    <mergeCell ref="V1134:AA1134"/>
    <mergeCell ref="AB1134:AF1134"/>
    <mergeCell ref="AG1134:AK1134"/>
    <mergeCell ref="A1135:F1135"/>
    <mergeCell ref="G1135:N1135"/>
    <mergeCell ref="O1135:U1135"/>
    <mergeCell ref="V1135:AA1135"/>
    <mergeCell ref="AB1135:AF1135"/>
    <mergeCell ref="AG1135:AK1135"/>
    <mergeCell ref="A1136:F1136"/>
    <mergeCell ref="G1136:N1136"/>
    <mergeCell ref="O1136:U1136"/>
    <mergeCell ref="V1136:AA1136"/>
    <mergeCell ref="AB1136:AF1136"/>
    <mergeCell ref="AG1136:AK1136"/>
    <mergeCell ref="A1137:F1137"/>
    <mergeCell ref="G1137:N1137"/>
    <mergeCell ref="O1137:U1137"/>
    <mergeCell ref="V1137:AA1137"/>
    <mergeCell ref="AB1137:AF1137"/>
    <mergeCell ref="AG1137:AK1137"/>
    <mergeCell ref="A1138:F1138"/>
    <mergeCell ref="G1138:N1138"/>
    <mergeCell ref="O1138:U1138"/>
    <mergeCell ref="V1138:AA1138"/>
    <mergeCell ref="AB1138:AF1138"/>
    <mergeCell ref="AG1138:AK1138"/>
    <mergeCell ref="A1139:F1139"/>
    <mergeCell ref="G1139:N1139"/>
    <mergeCell ref="O1139:U1139"/>
    <mergeCell ref="V1139:AA1139"/>
    <mergeCell ref="AB1139:AF1139"/>
    <mergeCell ref="AG1139:AK1139"/>
    <mergeCell ref="A1140:F1140"/>
    <mergeCell ref="G1140:N1140"/>
    <mergeCell ref="O1140:U1140"/>
    <mergeCell ref="V1140:AA1140"/>
    <mergeCell ref="AB1140:AF1140"/>
    <mergeCell ref="AG1140:AK1140"/>
    <mergeCell ref="A1141:F1141"/>
    <mergeCell ref="G1141:N1141"/>
    <mergeCell ref="O1141:U1141"/>
    <mergeCell ref="V1141:AA1141"/>
    <mergeCell ref="AB1141:AF1141"/>
    <mergeCell ref="AG1141:AK1141"/>
    <mergeCell ref="A1142:F1142"/>
    <mergeCell ref="G1142:N1142"/>
    <mergeCell ref="O1142:U1142"/>
    <mergeCell ref="V1142:AA1142"/>
    <mergeCell ref="AB1142:AF1142"/>
    <mergeCell ref="AG1142:AK1142"/>
    <mergeCell ref="A1143:F1143"/>
    <mergeCell ref="G1143:N1143"/>
    <mergeCell ref="O1143:U1143"/>
    <mergeCell ref="V1143:AA1143"/>
    <mergeCell ref="AB1143:AF1143"/>
    <mergeCell ref="AG1143:AK1143"/>
    <mergeCell ref="A1144:F1144"/>
    <mergeCell ref="G1144:N1144"/>
    <mergeCell ref="O1144:U1144"/>
    <mergeCell ref="V1144:AA1144"/>
    <mergeCell ref="AB1144:AF1144"/>
    <mergeCell ref="AG1144:AK1144"/>
    <mergeCell ref="A1145:F1145"/>
    <mergeCell ref="G1145:N1145"/>
    <mergeCell ref="O1145:U1145"/>
    <mergeCell ref="V1145:AA1145"/>
    <mergeCell ref="AB1145:AF1145"/>
    <mergeCell ref="AG1145:AK1145"/>
    <mergeCell ref="A1146:F1146"/>
    <mergeCell ref="G1146:N1146"/>
    <mergeCell ref="O1146:U1146"/>
    <mergeCell ref="V1146:AA1146"/>
    <mergeCell ref="AB1146:AF1146"/>
    <mergeCell ref="AG1146:AK1146"/>
    <mergeCell ref="A1147:F1147"/>
    <mergeCell ref="G1147:N1147"/>
    <mergeCell ref="O1147:U1147"/>
    <mergeCell ref="V1147:AA1147"/>
    <mergeCell ref="AB1147:AF1147"/>
    <mergeCell ref="AG1147:AK1147"/>
    <mergeCell ref="A1148:F1148"/>
    <mergeCell ref="G1148:N1148"/>
    <mergeCell ref="O1148:U1148"/>
    <mergeCell ref="V1148:AA1148"/>
    <mergeCell ref="AB1148:AF1148"/>
    <mergeCell ref="AG1148:AK1148"/>
    <mergeCell ref="A1149:F1149"/>
    <mergeCell ref="G1149:N1149"/>
    <mergeCell ref="O1149:U1149"/>
    <mergeCell ref="V1149:AA1149"/>
    <mergeCell ref="AB1149:AF1149"/>
    <mergeCell ref="AG1149:AK1149"/>
    <mergeCell ref="A1150:F1150"/>
    <mergeCell ref="G1150:N1150"/>
    <mergeCell ref="O1150:U1150"/>
    <mergeCell ref="V1150:AA1150"/>
    <mergeCell ref="AB1150:AF1150"/>
    <mergeCell ref="AG1150:AK1150"/>
    <mergeCell ref="A1151:F1151"/>
    <mergeCell ref="G1151:N1151"/>
    <mergeCell ref="O1151:U1151"/>
    <mergeCell ref="V1151:AA1151"/>
    <mergeCell ref="AB1151:AF1151"/>
    <mergeCell ref="AG1151:AK1151"/>
    <mergeCell ref="A1152:F1152"/>
    <mergeCell ref="G1152:N1152"/>
    <mergeCell ref="O1152:U1152"/>
    <mergeCell ref="V1152:AA1152"/>
    <mergeCell ref="AB1152:AF1152"/>
    <mergeCell ref="AG1152:AK1152"/>
    <mergeCell ref="A1153:F1153"/>
    <mergeCell ref="G1153:N1153"/>
    <mergeCell ref="O1153:U1153"/>
    <mergeCell ref="V1153:AA1153"/>
    <mergeCell ref="AB1153:AF1153"/>
    <mergeCell ref="AG1153:AK1153"/>
    <mergeCell ref="A1154:F1154"/>
    <mergeCell ref="G1154:N1154"/>
    <mergeCell ref="O1154:U1154"/>
    <mergeCell ref="V1154:AA1154"/>
    <mergeCell ref="AB1154:AF1154"/>
    <mergeCell ref="AG1154:AK1154"/>
    <mergeCell ref="A1155:F1155"/>
    <mergeCell ref="G1155:N1155"/>
    <mergeCell ref="O1155:U1155"/>
    <mergeCell ref="V1155:AA1155"/>
    <mergeCell ref="AB1155:AF1155"/>
    <mergeCell ref="AG1155:AK1155"/>
    <mergeCell ref="A1156:F1156"/>
    <mergeCell ref="G1156:N1156"/>
    <mergeCell ref="O1156:U1156"/>
    <mergeCell ref="V1156:AA1156"/>
    <mergeCell ref="AB1156:AF1156"/>
    <mergeCell ref="AG1156:AK1156"/>
    <mergeCell ref="A1157:F1157"/>
    <mergeCell ref="G1157:N1157"/>
    <mergeCell ref="O1157:U1157"/>
    <mergeCell ref="V1157:AA1157"/>
    <mergeCell ref="AB1157:AF1157"/>
    <mergeCell ref="AG1157:AK1157"/>
    <mergeCell ref="A1158:F1158"/>
    <mergeCell ref="G1158:N1158"/>
    <mergeCell ref="O1158:U1158"/>
    <mergeCell ref="V1158:AA1158"/>
    <mergeCell ref="AB1158:AF1158"/>
    <mergeCell ref="AG1158:AK1158"/>
    <mergeCell ref="A1159:F1159"/>
    <mergeCell ref="G1159:N1159"/>
    <mergeCell ref="O1159:U1159"/>
    <mergeCell ref="V1159:AA1159"/>
    <mergeCell ref="AB1159:AF1159"/>
    <mergeCell ref="AG1159:AK1159"/>
    <mergeCell ref="A1160:F1160"/>
    <mergeCell ref="G1160:N1160"/>
    <mergeCell ref="O1160:U1160"/>
    <mergeCell ref="V1160:AA1160"/>
    <mergeCell ref="AB1160:AF1160"/>
    <mergeCell ref="AG1160:AK1160"/>
    <mergeCell ref="A1161:F1161"/>
    <mergeCell ref="G1161:N1161"/>
    <mergeCell ref="O1161:U1161"/>
    <mergeCell ref="V1161:AA1161"/>
    <mergeCell ref="AB1161:AF1161"/>
    <mergeCell ref="AG1161:AK1161"/>
    <mergeCell ref="A1162:F1162"/>
    <mergeCell ref="G1162:N1162"/>
    <mergeCell ref="O1162:U1162"/>
    <mergeCell ref="V1162:AA1162"/>
    <mergeCell ref="AB1162:AF1162"/>
    <mergeCell ref="AG1162:AK1162"/>
    <mergeCell ref="A1163:F1163"/>
    <mergeCell ref="G1163:N1163"/>
    <mergeCell ref="O1163:U1163"/>
    <mergeCell ref="V1163:AA1163"/>
    <mergeCell ref="AB1163:AF1163"/>
    <mergeCell ref="AG1163:AK1163"/>
    <mergeCell ref="A1164:F1164"/>
    <mergeCell ref="G1164:N1164"/>
    <mergeCell ref="O1164:U1164"/>
    <mergeCell ref="V1164:AA1164"/>
    <mergeCell ref="AB1164:AF1164"/>
    <mergeCell ref="AG1164:AK1164"/>
    <mergeCell ref="A1165:F1165"/>
    <mergeCell ref="G1165:N1165"/>
    <mergeCell ref="O1165:U1165"/>
    <mergeCell ref="V1165:AA1165"/>
    <mergeCell ref="AB1165:AF1165"/>
    <mergeCell ref="AG1165:AK1165"/>
    <mergeCell ref="A1166:F1166"/>
    <mergeCell ref="G1166:N1166"/>
    <mergeCell ref="O1166:U1166"/>
    <mergeCell ref="V1166:AA1166"/>
    <mergeCell ref="AB1166:AF1166"/>
    <mergeCell ref="AG1166:AK1166"/>
    <mergeCell ref="A1167:F1167"/>
    <mergeCell ref="G1167:N1167"/>
    <mergeCell ref="O1167:U1167"/>
    <mergeCell ref="V1167:AA1167"/>
    <mergeCell ref="AB1167:AF1167"/>
    <mergeCell ref="AG1167:AK1167"/>
    <mergeCell ref="A1168:F1168"/>
    <mergeCell ref="G1168:N1168"/>
    <mergeCell ref="O1168:U1168"/>
    <mergeCell ref="V1168:AA1168"/>
    <mergeCell ref="AB1168:AF1168"/>
    <mergeCell ref="AG1168:AK1168"/>
    <mergeCell ref="A1169:F1169"/>
    <mergeCell ref="G1169:N1169"/>
    <mergeCell ref="O1169:U1169"/>
    <mergeCell ref="V1169:AA1169"/>
    <mergeCell ref="AB1169:AF1169"/>
    <mergeCell ref="AG1169:AK1169"/>
    <mergeCell ref="A1170:F1170"/>
    <mergeCell ref="G1170:N1170"/>
    <mergeCell ref="O1170:U1170"/>
    <mergeCell ref="V1170:AA1170"/>
    <mergeCell ref="AB1170:AF1170"/>
    <mergeCell ref="AG1170:AK1170"/>
    <mergeCell ref="A1171:F1171"/>
    <mergeCell ref="G1171:N1171"/>
    <mergeCell ref="O1171:U1171"/>
    <mergeCell ref="V1171:AA1171"/>
    <mergeCell ref="AB1171:AF1171"/>
    <mergeCell ref="AG1171:AK1171"/>
    <mergeCell ref="A1172:F1172"/>
    <mergeCell ref="G1172:N1172"/>
    <mergeCell ref="O1172:U1172"/>
    <mergeCell ref="V1172:AA1172"/>
    <mergeCell ref="AB1172:AF1172"/>
    <mergeCell ref="AG1172:AK1172"/>
    <mergeCell ref="A1173:F1173"/>
    <mergeCell ref="G1173:N1173"/>
    <mergeCell ref="O1173:U1173"/>
    <mergeCell ref="V1173:AA1173"/>
    <mergeCell ref="AB1173:AF1173"/>
    <mergeCell ref="AG1173:AK1173"/>
    <mergeCell ref="A1174:F1174"/>
    <mergeCell ref="G1174:N1174"/>
    <mergeCell ref="O1174:U1174"/>
    <mergeCell ref="V1174:AA1174"/>
    <mergeCell ref="AB1174:AF1174"/>
    <mergeCell ref="AG1174:AK1174"/>
    <mergeCell ref="A1175:F1175"/>
    <mergeCell ref="G1175:N1175"/>
    <mergeCell ref="O1175:U1175"/>
    <mergeCell ref="V1175:AA1175"/>
    <mergeCell ref="AB1175:AF1175"/>
    <mergeCell ref="AG1175:AK1175"/>
    <mergeCell ref="A1176:F1176"/>
    <mergeCell ref="G1176:N1176"/>
    <mergeCell ref="O1176:U1176"/>
    <mergeCell ref="V1176:AA1176"/>
    <mergeCell ref="AB1176:AF1176"/>
    <mergeCell ref="AG1176:AK1176"/>
    <mergeCell ref="A1177:F1177"/>
    <mergeCell ref="G1177:N1177"/>
    <mergeCell ref="O1177:U1177"/>
    <mergeCell ref="V1177:AA1177"/>
    <mergeCell ref="AB1177:AF1177"/>
    <mergeCell ref="AG1177:AK1177"/>
    <mergeCell ref="A1178:F1178"/>
    <mergeCell ref="G1178:N1178"/>
    <mergeCell ref="O1178:U1178"/>
    <mergeCell ref="V1178:AA1178"/>
    <mergeCell ref="AB1178:AF1178"/>
    <mergeCell ref="AG1178:AK1178"/>
    <mergeCell ref="A1179:F1179"/>
    <mergeCell ref="G1179:N1179"/>
    <mergeCell ref="O1179:U1179"/>
    <mergeCell ref="V1179:AA1179"/>
    <mergeCell ref="AB1179:AF1179"/>
    <mergeCell ref="AG1179:AK1179"/>
    <mergeCell ref="A1180:F1180"/>
    <mergeCell ref="G1180:N1180"/>
    <mergeCell ref="O1180:U1180"/>
    <mergeCell ref="V1180:AA1180"/>
    <mergeCell ref="AB1180:AF1180"/>
    <mergeCell ref="AG1180:AK1180"/>
    <mergeCell ref="A1181:F1181"/>
    <mergeCell ref="G1181:N1181"/>
    <mergeCell ref="O1181:U1181"/>
    <mergeCell ref="V1181:AA1181"/>
    <mergeCell ref="AB1181:AF1181"/>
    <mergeCell ref="AG1181:AK1181"/>
    <mergeCell ref="A1182:F1182"/>
    <mergeCell ref="G1182:N1182"/>
    <mergeCell ref="O1182:U1182"/>
    <mergeCell ref="V1182:AA1182"/>
    <mergeCell ref="AB1182:AF1182"/>
    <mergeCell ref="AG1182:AK1182"/>
    <mergeCell ref="A1183:F1183"/>
    <mergeCell ref="G1183:N1183"/>
    <mergeCell ref="O1183:U1183"/>
    <mergeCell ref="V1183:AA1183"/>
    <mergeCell ref="AB1183:AF1183"/>
    <mergeCell ref="AG1183:AK1183"/>
    <mergeCell ref="A1184:F1184"/>
    <mergeCell ref="G1184:N1184"/>
    <mergeCell ref="O1184:U1184"/>
    <mergeCell ref="V1184:AA1184"/>
    <mergeCell ref="AB1184:AF1184"/>
    <mergeCell ref="AG1184:AK1184"/>
    <mergeCell ref="A1185:F1185"/>
    <mergeCell ref="G1185:N1185"/>
    <mergeCell ref="O1185:U1185"/>
    <mergeCell ref="V1185:AA1185"/>
    <mergeCell ref="AB1185:AF1185"/>
    <mergeCell ref="AG1185:AK1185"/>
    <mergeCell ref="A1186:F1186"/>
    <mergeCell ref="G1186:N1186"/>
    <mergeCell ref="O1186:U1186"/>
    <mergeCell ref="V1186:AA1186"/>
    <mergeCell ref="AB1186:AF1186"/>
    <mergeCell ref="AG1186:AK1186"/>
    <mergeCell ref="A1187:F1187"/>
    <mergeCell ref="G1187:N1187"/>
    <mergeCell ref="O1187:U1187"/>
    <mergeCell ref="V1187:AA1187"/>
    <mergeCell ref="AB1187:AF1187"/>
    <mergeCell ref="AG1187:AK1187"/>
    <mergeCell ref="A1188:F1188"/>
    <mergeCell ref="G1188:N1188"/>
    <mergeCell ref="O1188:U1188"/>
    <mergeCell ref="V1188:AA1188"/>
    <mergeCell ref="AB1188:AF1188"/>
    <mergeCell ref="AG1188:AK1188"/>
    <mergeCell ref="A1189:F1189"/>
    <mergeCell ref="G1189:N1189"/>
    <mergeCell ref="O1189:U1189"/>
    <mergeCell ref="V1189:AA1189"/>
    <mergeCell ref="AB1189:AF1189"/>
    <mergeCell ref="AG1189:AK1189"/>
    <mergeCell ref="A1190:F1190"/>
    <mergeCell ref="G1190:N1190"/>
    <mergeCell ref="O1190:U1190"/>
    <mergeCell ref="V1190:AA1190"/>
    <mergeCell ref="AB1190:AF1190"/>
    <mergeCell ref="AG1190:AK1190"/>
    <mergeCell ref="A1191:F1191"/>
    <mergeCell ref="G1191:N1191"/>
    <mergeCell ref="O1191:U1191"/>
    <mergeCell ref="V1191:AA1191"/>
    <mergeCell ref="AB1191:AF1191"/>
    <mergeCell ref="AG1191:AK1191"/>
    <mergeCell ref="A1192:F1192"/>
    <mergeCell ref="G1192:N1192"/>
    <mergeCell ref="O1192:U1192"/>
    <mergeCell ref="V1192:AA1192"/>
    <mergeCell ref="AB1192:AF1192"/>
    <mergeCell ref="AG1192:AK1192"/>
    <mergeCell ref="A1193:F1193"/>
    <mergeCell ref="G1193:N1193"/>
    <mergeCell ref="O1193:U1193"/>
    <mergeCell ref="V1193:AA1193"/>
    <mergeCell ref="AB1193:AF1193"/>
    <mergeCell ref="AG1193:AK1193"/>
    <mergeCell ref="A1194:F1194"/>
    <mergeCell ref="G1194:N1194"/>
    <mergeCell ref="O1194:U1194"/>
    <mergeCell ref="V1194:AA1194"/>
    <mergeCell ref="AB1194:AF1194"/>
    <mergeCell ref="AG1194:AK1194"/>
    <mergeCell ref="A1195:F1195"/>
    <mergeCell ref="G1195:N1195"/>
    <mergeCell ref="O1195:U1195"/>
    <mergeCell ref="V1195:AA1195"/>
    <mergeCell ref="AB1195:AF1195"/>
    <mergeCell ref="AG1195:AK1195"/>
    <mergeCell ref="A1196:F1196"/>
    <mergeCell ref="G1196:N1196"/>
    <mergeCell ref="O1196:U1196"/>
    <mergeCell ref="V1196:AA1196"/>
    <mergeCell ref="AB1196:AF1196"/>
    <mergeCell ref="AG1196:AK1196"/>
    <mergeCell ref="A1197:F1197"/>
    <mergeCell ref="G1197:N1197"/>
    <mergeCell ref="O1197:U1197"/>
    <mergeCell ref="V1197:AA1197"/>
    <mergeCell ref="AB1197:AF1197"/>
    <mergeCell ref="AG1197:AK1197"/>
    <mergeCell ref="A1198:F1198"/>
    <mergeCell ref="G1198:N1198"/>
    <mergeCell ref="O1198:U1198"/>
    <mergeCell ref="V1198:AA1198"/>
    <mergeCell ref="AB1198:AF1198"/>
    <mergeCell ref="AG1198:AK1198"/>
    <mergeCell ref="A1199:F1199"/>
    <mergeCell ref="G1199:N1199"/>
    <mergeCell ref="O1199:U1199"/>
    <mergeCell ref="V1199:AA1199"/>
    <mergeCell ref="AB1199:AF1199"/>
    <mergeCell ref="AG1199:AK1199"/>
    <mergeCell ref="A1200:F1200"/>
    <mergeCell ref="G1200:N1200"/>
    <mergeCell ref="O1200:U1200"/>
    <mergeCell ref="V1200:AA1200"/>
    <mergeCell ref="AB1200:AF1200"/>
    <mergeCell ref="AG1200:AK1200"/>
    <mergeCell ref="A1201:F1201"/>
    <mergeCell ref="G1201:N1201"/>
    <mergeCell ref="O1201:U1201"/>
    <mergeCell ref="V1201:AA1201"/>
    <mergeCell ref="AB1201:AF1201"/>
    <mergeCell ref="AG1201:AK1201"/>
    <mergeCell ref="A1202:F1202"/>
    <mergeCell ref="G1202:N1202"/>
    <mergeCell ref="O1202:U1202"/>
    <mergeCell ref="V1202:AA1202"/>
    <mergeCell ref="AB1202:AF1202"/>
    <mergeCell ref="AG1202:AK1202"/>
    <mergeCell ref="A1203:F1203"/>
    <mergeCell ref="G1203:N1203"/>
    <mergeCell ref="O1203:U1203"/>
    <mergeCell ref="V1203:AA1203"/>
    <mergeCell ref="AB1203:AF1203"/>
    <mergeCell ref="AG1203:AK1203"/>
    <mergeCell ref="A1204:F1204"/>
    <mergeCell ref="G1204:N1204"/>
    <mergeCell ref="O1204:U1204"/>
    <mergeCell ref="V1204:AA1204"/>
    <mergeCell ref="AB1204:AF1204"/>
    <mergeCell ref="AG1204:AK1204"/>
    <mergeCell ref="A1205:F1205"/>
    <mergeCell ref="G1205:N1205"/>
    <mergeCell ref="O1205:U1205"/>
    <mergeCell ref="V1205:AA1205"/>
    <mergeCell ref="AB1205:AF1205"/>
    <mergeCell ref="AG1205:AK1205"/>
    <mergeCell ref="A1206:F1206"/>
    <mergeCell ref="G1206:N1206"/>
    <mergeCell ref="O1206:U1206"/>
    <mergeCell ref="V1206:AA1206"/>
    <mergeCell ref="AB1206:AF1206"/>
    <mergeCell ref="AG1206:AK1206"/>
    <mergeCell ref="A1207:F1207"/>
    <mergeCell ref="G1207:N1207"/>
    <mergeCell ref="O1207:U1207"/>
    <mergeCell ref="V1207:AA1207"/>
    <mergeCell ref="AB1207:AF1207"/>
    <mergeCell ref="AG1207:AK1207"/>
    <mergeCell ref="A1208:F1208"/>
    <mergeCell ref="G1208:N1208"/>
    <mergeCell ref="O1208:U1208"/>
    <mergeCell ref="V1208:AA1208"/>
    <mergeCell ref="AB1208:AF1208"/>
    <mergeCell ref="AG1208:AK1208"/>
    <mergeCell ref="A1209:F1209"/>
    <mergeCell ref="G1209:N1209"/>
    <mergeCell ref="O1209:U1209"/>
    <mergeCell ref="V1209:AA1209"/>
    <mergeCell ref="AB1209:AF1209"/>
    <mergeCell ref="AG1209:AK1209"/>
    <mergeCell ref="A1210:F1210"/>
    <mergeCell ref="G1210:N1210"/>
    <mergeCell ref="O1210:U1210"/>
    <mergeCell ref="V1210:AA1210"/>
    <mergeCell ref="AB1210:AF1210"/>
    <mergeCell ref="AG1210:AK1210"/>
    <mergeCell ref="A1211:F1211"/>
    <mergeCell ref="G1211:N1211"/>
    <mergeCell ref="O1211:U1211"/>
    <mergeCell ref="V1211:AA1211"/>
    <mergeCell ref="AB1211:AF1211"/>
    <mergeCell ref="AG1211:AK1211"/>
    <mergeCell ref="A1212:F1212"/>
    <mergeCell ref="G1212:N1212"/>
    <mergeCell ref="O1212:U1212"/>
    <mergeCell ref="V1212:AA1212"/>
    <mergeCell ref="AB1212:AF1212"/>
    <mergeCell ref="AG1212:AK1212"/>
    <mergeCell ref="A1213:F1213"/>
    <mergeCell ref="G1213:N1213"/>
    <mergeCell ref="O1213:U1213"/>
    <mergeCell ref="V1213:AA1213"/>
    <mergeCell ref="AB1213:AF1213"/>
    <mergeCell ref="AG1213:AK1213"/>
    <mergeCell ref="A1214:F1214"/>
    <mergeCell ref="G1214:N1214"/>
    <mergeCell ref="O1214:U1214"/>
    <mergeCell ref="V1214:AA1214"/>
    <mergeCell ref="AB1214:AF1214"/>
    <mergeCell ref="AG1214:AK1214"/>
    <mergeCell ref="A1215:F1215"/>
    <mergeCell ref="G1215:N1215"/>
    <mergeCell ref="O1215:U1215"/>
    <mergeCell ref="V1215:AA1215"/>
    <mergeCell ref="AB1215:AF1215"/>
    <mergeCell ref="AG1215:AK1215"/>
    <mergeCell ref="A1216:F1216"/>
    <mergeCell ref="G1216:N1216"/>
    <mergeCell ref="O1216:U1216"/>
    <mergeCell ref="V1216:AA1216"/>
    <mergeCell ref="AB1216:AF1216"/>
    <mergeCell ref="AG1216:AK1216"/>
    <mergeCell ref="A1217:F1217"/>
    <mergeCell ref="G1217:N1217"/>
    <mergeCell ref="O1217:U1217"/>
    <mergeCell ref="V1217:AA1217"/>
    <mergeCell ref="AB1217:AF1217"/>
    <mergeCell ref="AG1217:AK1217"/>
    <mergeCell ref="A1218:F1218"/>
    <mergeCell ref="G1218:N1218"/>
    <mergeCell ref="O1218:U1218"/>
    <mergeCell ref="V1218:AA1218"/>
    <mergeCell ref="AB1218:AF1218"/>
    <mergeCell ref="AG1218:AK1218"/>
    <mergeCell ref="A1219:F1219"/>
    <mergeCell ref="G1219:N1219"/>
    <mergeCell ref="O1219:U1219"/>
    <mergeCell ref="V1219:AA1219"/>
    <mergeCell ref="AB1219:AF1219"/>
    <mergeCell ref="AG1219:AK1219"/>
    <mergeCell ref="A1220:F1220"/>
    <mergeCell ref="G1220:N1220"/>
    <mergeCell ref="O1220:U1220"/>
    <mergeCell ref="V1220:AA1220"/>
    <mergeCell ref="AB1220:AF1220"/>
    <mergeCell ref="AG1220:AK1220"/>
    <mergeCell ref="A1221:F1221"/>
    <mergeCell ref="G1221:N1221"/>
    <mergeCell ref="O1221:U1221"/>
    <mergeCell ref="V1221:AA1221"/>
    <mergeCell ref="AB1221:AF1221"/>
    <mergeCell ref="AG1221:AK1221"/>
    <mergeCell ref="A1222:F1222"/>
    <mergeCell ref="G1222:N1222"/>
    <mergeCell ref="O1222:U1222"/>
    <mergeCell ref="V1222:AA1222"/>
    <mergeCell ref="AB1222:AF1222"/>
    <mergeCell ref="AG1222:AK1222"/>
    <mergeCell ref="A1223:F1223"/>
    <mergeCell ref="G1223:N1223"/>
    <mergeCell ref="O1223:U1223"/>
    <mergeCell ref="V1223:AA1223"/>
    <mergeCell ref="AB1223:AF1223"/>
    <mergeCell ref="AG1223:AK1223"/>
    <mergeCell ref="A1224:F1224"/>
    <mergeCell ref="G1224:N1224"/>
    <mergeCell ref="O1224:U1224"/>
    <mergeCell ref="V1224:AA1224"/>
    <mergeCell ref="AB1224:AF1224"/>
    <mergeCell ref="AG1224:AK1224"/>
    <mergeCell ref="A1225:F1225"/>
    <mergeCell ref="G1225:N1225"/>
    <mergeCell ref="O1225:U1225"/>
    <mergeCell ref="V1225:AA1225"/>
    <mergeCell ref="AB1225:AF1225"/>
    <mergeCell ref="AG1225:AK1225"/>
    <mergeCell ref="A1226:F1226"/>
    <mergeCell ref="G1226:N1226"/>
    <mergeCell ref="O1226:U1226"/>
    <mergeCell ref="V1226:AA1226"/>
    <mergeCell ref="AB1226:AF1226"/>
    <mergeCell ref="AG1226:AK1226"/>
    <mergeCell ref="A1227:F1227"/>
    <mergeCell ref="G1227:N1227"/>
    <mergeCell ref="O1227:U1227"/>
    <mergeCell ref="V1227:AA1227"/>
    <mergeCell ref="AB1227:AF1227"/>
    <mergeCell ref="AG1227:AK1227"/>
    <mergeCell ref="A1228:F1228"/>
    <mergeCell ref="G1228:N1228"/>
    <mergeCell ref="O1228:U1228"/>
    <mergeCell ref="V1228:AA1228"/>
    <mergeCell ref="AB1228:AF1228"/>
    <mergeCell ref="AG1228:AK1228"/>
    <mergeCell ref="A1229:F1229"/>
    <mergeCell ref="G1229:N1229"/>
    <mergeCell ref="O1229:U1229"/>
    <mergeCell ref="V1229:AA1229"/>
    <mergeCell ref="AB1229:AF1229"/>
    <mergeCell ref="AG1229:AK1229"/>
    <mergeCell ref="A1230:F1230"/>
    <mergeCell ref="G1230:N1230"/>
    <mergeCell ref="O1230:U1230"/>
    <mergeCell ref="V1230:AA1230"/>
    <mergeCell ref="AB1230:AF1230"/>
    <mergeCell ref="AG1230:AK1230"/>
    <mergeCell ref="A1231:F1231"/>
    <mergeCell ref="G1231:N1231"/>
    <mergeCell ref="O1231:U1231"/>
    <mergeCell ref="V1231:AA1231"/>
    <mergeCell ref="AB1231:AF1231"/>
    <mergeCell ref="AG1231:AK1231"/>
    <mergeCell ref="A1232:F1232"/>
    <mergeCell ref="G1232:N1232"/>
    <mergeCell ref="O1232:U1232"/>
    <mergeCell ref="V1232:AA1232"/>
    <mergeCell ref="AB1232:AF1232"/>
    <mergeCell ref="AG1232:AK1232"/>
    <mergeCell ref="A1233:F1233"/>
    <mergeCell ref="G1233:N1233"/>
    <mergeCell ref="O1233:U1233"/>
    <mergeCell ref="V1233:AA1233"/>
    <mergeCell ref="AB1233:AF1233"/>
    <mergeCell ref="AG1233:AK1233"/>
    <mergeCell ref="A1234:F1234"/>
    <mergeCell ref="G1234:N1234"/>
    <mergeCell ref="O1234:U1234"/>
    <mergeCell ref="V1234:AA1234"/>
    <mergeCell ref="AB1234:AF1234"/>
    <mergeCell ref="AG1234:AK1234"/>
    <mergeCell ref="A1235:F1235"/>
    <mergeCell ref="G1235:N1235"/>
    <mergeCell ref="O1235:U1235"/>
    <mergeCell ref="V1235:AA1235"/>
    <mergeCell ref="AB1235:AF1235"/>
    <mergeCell ref="AG1235:AK1235"/>
    <mergeCell ref="A1236:F1236"/>
    <mergeCell ref="G1236:N1236"/>
    <mergeCell ref="O1236:U1236"/>
    <mergeCell ref="V1236:AA1236"/>
    <mergeCell ref="AB1236:AF1236"/>
    <mergeCell ref="AG1236:AK1236"/>
    <mergeCell ref="A1237:F1237"/>
    <mergeCell ref="G1237:N1237"/>
    <mergeCell ref="O1237:U1237"/>
    <mergeCell ref="V1237:AA1237"/>
    <mergeCell ref="AB1237:AF1237"/>
    <mergeCell ref="AG1237:AK1237"/>
    <mergeCell ref="A1238:F1238"/>
    <mergeCell ref="G1238:N1238"/>
    <mergeCell ref="O1238:U1238"/>
    <mergeCell ref="V1238:AA1238"/>
    <mergeCell ref="AB1238:AF1238"/>
    <mergeCell ref="AG1238:AK1238"/>
    <mergeCell ref="A1239:F1239"/>
    <mergeCell ref="G1239:N1239"/>
    <mergeCell ref="O1239:U1239"/>
    <mergeCell ref="V1239:AA1239"/>
    <mergeCell ref="AB1239:AF1239"/>
    <mergeCell ref="AG1239:AK1239"/>
    <mergeCell ref="A1240:F1240"/>
    <mergeCell ref="G1240:N1240"/>
    <mergeCell ref="O1240:U1240"/>
    <mergeCell ref="V1240:AA1240"/>
    <mergeCell ref="AB1240:AF1240"/>
    <mergeCell ref="AG1240:AK1240"/>
    <mergeCell ref="A1241:F1241"/>
    <mergeCell ref="G1241:N1241"/>
    <mergeCell ref="O1241:U1241"/>
    <mergeCell ref="V1241:AA1241"/>
    <mergeCell ref="AB1241:AF1241"/>
    <mergeCell ref="AG1241:AK1241"/>
    <mergeCell ref="A1242:F1242"/>
    <mergeCell ref="G1242:N1242"/>
    <mergeCell ref="O1242:U1242"/>
    <mergeCell ref="V1242:AA1242"/>
    <mergeCell ref="AB1242:AF1242"/>
    <mergeCell ref="AG1242:AK1242"/>
    <mergeCell ref="A1243:F1243"/>
    <mergeCell ref="G1243:N1243"/>
    <mergeCell ref="O1243:U1243"/>
    <mergeCell ref="V1243:AA1243"/>
    <mergeCell ref="AB1243:AF1243"/>
    <mergeCell ref="AG1243:AK1243"/>
    <mergeCell ref="A1244:F1244"/>
    <mergeCell ref="G1244:N1244"/>
    <mergeCell ref="O1244:U1244"/>
    <mergeCell ref="V1244:AA1244"/>
    <mergeCell ref="AB1244:AF1244"/>
    <mergeCell ref="AG1244:AK1244"/>
    <mergeCell ref="A1245:F1245"/>
    <mergeCell ref="G1245:N1245"/>
    <mergeCell ref="O1245:U1245"/>
    <mergeCell ref="V1245:AA1245"/>
    <mergeCell ref="AB1245:AF1245"/>
    <mergeCell ref="AG1245:AK1245"/>
    <mergeCell ref="A1246:F1246"/>
    <mergeCell ref="G1246:N1246"/>
    <mergeCell ref="O1246:U1246"/>
    <mergeCell ref="V1246:AA1246"/>
    <mergeCell ref="AB1246:AF1246"/>
    <mergeCell ref="AG1246:AK1246"/>
    <mergeCell ref="A1247:F1247"/>
    <mergeCell ref="G1247:N1247"/>
    <mergeCell ref="O1247:U1247"/>
    <mergeCell ref="V1247:AA1247"/>
    <mergeCell ref="AB1247:AF1247"/>
    <mergeCell ref="AG1247:AK1247"/>
    <mergeCell ref="A1248:F1248"/>
    <mergeCell ref="G1248:N1248"/>
    <mergeCell ref="O1248:U1248"/>
    <mergeCell ref="V1248:AA1248"/>
    <mergeCell ref="AB1248:AF1248"/>
    <mergeCell ref="AG1248:AK1248"/>
    <mergeCell ref="A1249:F1249"/>
    <mergeCell ref="G1249:N1249"/>
    <mergeCell ref="O1249:U1249"/>
    <mergeCell ref="V1249:AA1249"/>
    <mergeCell ref="AB1249:AF1249"/>
    <mergeCell ref="AG1249:AK1249"/>
    <mergeCell ref="A1250:F1250"/>
    <mergeCell ref="G1250:N1250"/>
    <mergeCell ref="O1250:U1250"/>
    <mergeCell ref="V1250:AA1250"/>
    <mergeCell ref="AB1250:AF1250"/>
    <mergeCell ref="AG1250:AK1250"/>
    <mergeCell ref="A1251:F1251"/>
    <mergeCell ref="G1251:N1251"/>
    <mergeCell ref="O1251:U1251"/>
    <mergeCell ref="V1251:AA1251"/>
    <mergeCell ref="AB1251:AF1251"/>
    <mergeCell ref="AG1251:AK1251"/>
    <mergeCell ref="A1252:F1252"/>
    <mergeCell ref="G1252:N1252"/>
    <mergeCell ref="O1252:U1252"/>
    <mergeCell ref="V1252:AA1252"/>
    <mergeCell ref="AB1252:AF1252"/>
    <mergeCell ref="AG1252:AK1252"/>
    <mergeCell ref="A1253:F1253"/>
    <mergeCell ref="G1253:N1253"/>
    <mergeCell ref="O1253:U1253"/>
    <mergeCell ref="V1253:AA1253"/>
    <mergeCell ref="AB1253:AF1253"/>
    <mergeCell ref="AG1253:AK1253"/>
    <mergeCell ref="A1254:F1254"/>
    <mergeCell ref="G1254:N1254"/>
    <mergeCell ref="O1254:U1254"/>
    <mergeCell ref="V1254:AA1254"/>
    <mergeCell ref="AB1254:AF1254"/>
    <mergeCell ref="AG1254:AK1254"/>
    <mergeCell ref="A1255:F1255"/>
    <mergeCell ref="G1255:N1255"/>
    <mergeCell ref="O1255:U1255"/>
    <mergeCell ref="V1255:AA1255"/>
    <mergeCell ref="AB1255:AF1255"/>
    <mergeCell ref="AG1255:AK1255"/>
    <mergeCell ref="A1256:F1256"/>
    <mergeCell ref="G1256:N1256"/>
    <mergeCell ref="O1256:U1256"/>
    <mergeCell ref="V1256:AA1256"/>
    <mergeCell ref="AB1256:AF1256"/>
    <mergeCell ref="AG1256:AK1256"/>
    <mergeCell ref="A1257:F1257"/>
    <mergeCell ref="G1257:N1257"/>
    <mergeCell ref="O1257:U1257"/>
    <mergeCell ref="V1257:AA1257"/>
    <mergeCell ref="AB1257:AF1257"/>
    <mergeCell ref="AG1257:AK1257"/>
    <mergeCell ref="A1258:F1258"/>
    <mergeCell ref="G1258:N1258"/>
    <mergeCell ref="O1258:U1258"/>
    <mergeCell ref="V1258:AA1258"/>
    <mergeCell ref="AB1258:AF1258"/>
    <mergeCell ref="AG1258:AK1258"/>
    <mergeCell ref="A1259:F1259"/>
    <mergeCell ref="G1259:N1259"/>
    <mergeCell ref="O1259:U1259"/>
    <mergeCell ref="V1259:AA1259"/>
    <mergeCell ref="AB1259:AF1259"/>
    <mergeCell ref="AG1259:AK1259"/>
    <mergeCell ref="A1260:F1260"/>
    <mergeCell ref="G1260:N1260"/>
    <mergeCell ref="O1260:U1260"/>
    <mergeCell ref="V1260:AA1260"/>
    <mergeCell ref="AB1260:AF1260"/>
    <mergeCell ref="AG1260:AK1260"/>
    <mergeCell ref="A1261:F1261"/>
    <mergeCell ref="G1261:N1261"/>
    <mergeCell ref="O1261:U1261"/>
    <mergeCell ref="V1261:AA1261"/>
    <mergeCell ref="AB1261:AF1261"/>
    <mergeCell ref="AG1261:AK1261"/>
    <mergeCell ref="A1262:F1262"/>
    <mergeCell ref="G1262:N1262"/>
    <mergeCell ref="O1262:U1262"/>
    <mergeCell ref="V1262:AA1262"/>
    <mergeCell ref="AB1262:AF1262"/>
    <mergeCell ref="AG1262:AK1262"/>
    <mergeCell ref="A1263:F1263"/>
    <mergeCell ref="G1263:N1263"/>
    <mergeCell ref="O1263:U1263"/>
    <mergeCell ref="V1263:AA1263"/>
    <mergeCell ref="AB1263:AF1263"/>
    <mergeCell ref="AG1263:AK1263"/>
    <mergeCell ref="A1264:F1264"/>
    <mergeCell ref="G1264:N1264"/>
    <mergeCell ref="O1264:U1264"/>
    <mergeCell ref="V1264:AA1264"/>
    <mergeCell ref="AB1264:AF1264"/>
    <mergeCell ref="AG1264:AK1264"/>
    <mergeCell ref="A1265:F1265"/>
    <mergeCell ref="G1265:N1265"/>
    <mergeCell ref="O1265:U1265"/>
    <mergeCell ref="V1265:AA1265"/>
    <mergeCell ref="AB1265:AF1265"/>
    <mergeCell ref="AG1265:AK1265"/>
    <mergeCell ref="A1266:F1266"/>
    <mergeCell ref="G1266:N1266"/>
    <mergeCell ref="O1266:U1266"/>
    <mergeCell ref="V1266:AA1266"/>
    <mergeCell ref="AB1266:AF1266"/>
    <mergeCell ref="AG1266:AK1266"/>
    <mergeCell ref="A1267:F1267"/>
    <mergeCell ref="G1267:N1267"/>
    <mergeCell ref="O1267:U1267"/>
    <mergeCell ref="V1267:AA1267"/>
    <mergeCell ref="AB1267:AF1267"/>
    <mergeCell ref="AG1267:AK1267"/>
    <mergeCell ref="A1268:F1268"/>
    <mergeCell ref="G1268:N1268"/>
    <mergeCell ref="O1268:U1268"/>
    <mergeCell ref="V1268:AA1268"/>
    <mergeCell ref="AB1268:AF1268"/>
    <mergeCell ref="AG1268:AK1268"/>
    <mergeCell ref="A1269:F1269"/>
    <mergeCell ref="G1269:N1269"/>
    <mergeCell ref="O1269:U1269"/>
    <mergeCell ref="V1269:AA1269"/>
    <mergeCell ref="AB1269:AF1269"/>
    <mergeCell ref="AG1269:AK1269"/>
    <mergeCell ref="A1270:F1270"/>
    <mergeCell ref="G1270:N1270"/>
    <mergeCell ref="O1270:U1270"/>
    <mergeCell ref="V1270:AA1270"/>
    <mergeCell ref="AB1270:AF1270"/>
    <mergeCell ref="AG1270:AK1270"/>
    <mergeCell ref="A1271:F1271"/>
    <mergeCell ref="G1271:N1271"/>
    <mergeCell ref="O1271:U1271"/>
    <mergeCell ref="V1271:AA1271"/>
    <mergeCell ref="AB1271:AF1271"/>
    <mergeCell ref="AG1271:AK1271"/>
    <mergeCell ref="A1272:F1272"/>
    <mergeCell ref="G1272:N1272"/>
    <mergeCell ref="O1272:U1272"/>
    <mergeCell ref="V1272:AA1272"/>
    <mergeCell ref="AB1272:AF1272"/>
    <mergeCell ref="AG1272:AK1272"/>
    <mergeCell ref="A1273:F1273"/>
    <mergeCell ref="G1273:N1273"/>
    <mergeCell ref="O1273:U1273"/>
    <mergeCell ref="V1273:AA1273"/>
    <mergeCell ref="AB1273:AF1273"/>
    <mergeCell ref="AG1273:AK1273"/>
    <mergeCell ref="A1274:F1274"/>
    <mergeCell ref="G1274:N1274"/>
    <mergeCell ref="O1274:U1274"/>
    <mergeCell ref="V1274:AA1274"/>
    <mergeCell ref="AB1274:AF1274"/>
    <mergeCell ref="AG1274:AK1274"/>
    <mergeCell ref="A1275:F1275"/>
    <mergeCell ref="G1275:N1275"/>
    <mergeCell ref="O1275:U1275"/>
    <mergeCell ref="V1275:AA1275"/>
    <mergeCell ref="AB1275:AF1275"/>
    <mergeCell ref="AG1275:AK1275"/>
    <mergeCell ref="A1276:F1276"/>
    <mergeCell ref="G1276:N1276"/>
    <mergeCell ref="O1276:U1276"/>
    <mergeCell ref="V1276:AA1276"/>
    <mergeCell ref="AB1276:AF1276"/>
    <mergeCell ref="AG1276:AK1276"/>
    <mergeCell ref="A1277:F1277"/>
    <mergeCell ref="G1277:N1277"/>
    <mergeCell ref="O1277:U1277"/>
    <mergeCell ref="V1277:AA1277"/>
    <mergeCell ref="AB1277:AF1277"/>
    <mergeCell ref="AG1277:AK1277"/>
    <mergeCell ref="A1278:F1278"/>
    <mergeCell ref="G1278:N1278"/>
    <mergeCell ref="O1278:U1278"/>
    <mergeCell ref="V1278:AA1278"/>
    <mergeCell ref="AB1278:AF1278"/>
    <mergeCell ref="AG1278:AK1278"/>
    <mergeCell ref="A1279:F1279"/>
    <mergeCell ref="G1279:N1279"/>
    <mergeCell ref="O1279:U1279"/>
    <mergeCell ref="V1279:AA1279"/>
    <mergeCell ref="AB1279:AF1279"/>
    <mergeCell ref="AG1279:AK1279"/>
    <mergeCell ref="A1280:F1280"/>
    <mergeCell ref="G1280:N1280"/>
    <mergeCell ref="O1280:U1280"/>
    <mergeCell ref="V1280:AA1280"/>
    <mergeCell ref="AB1280:AF1280"/>
    <mergeCell ref="AG1280:AK1280"/>
    <mergeCell ref="A1281:F1281"/>
    <mergeCell ref="G1281:N1281"/>
    <mergeCell ref="O1281:U1281"/>
    <mergeCell ref="V1281:AA1281"/>
    <mergeCell ref="AB1281:AF1281"/>
    <mergeCell ref="AG1281:AK1281"/>
    <mergeCell ref="A1282:F1282"/>
    <mergeCell ref="G1282:N1282"/>
    <mergeCell ref="O1282:U1282"/>
    <mergeCell ref="V1282:AA1282"/>
    <mergeCell ref="AB1282:AF1282"/>
    <mergeCell ref="AG1282:AK1282"/>
    <mergeCell ref="A1283:F1283"/>
    <mergeCell ref="G1283:N1283"/>
    <mergeCell ref="O1283:U1283"/>
    <mergeCell ref="V1283:AA1283"/>
    <mergeCell ref="AB1283:AF1283"/>
    <mergeCell ref="AG1283:AK1283"/>
    <mergeCell ref="A1284:F1284"/>
    <mergeCell ref="G1284:N1284"/>
    <mergeCell ref="O1284:U1284"/>
    <mergeCell ref="V1284:AA1284"/>
    <mergeCell ref="AB1284:AF1284"/>
    <mergeCell ref="AG1284:AK1284"/>
    <mergeCell ref="A1285:F1285"/>
    <mergeCell ref="G1285:N1285"/>
    <mergeCell ref="O1285:U1285"/>
    <mergeCell ref="V1285:AA1285"/>
    <mergeCell ref="AB1285:AF1285"/>
    <mergeCell ref="AG1285:AK1285"/>
    <mergeCell ref="A1286:F1286"/>
    <mergeCell ref="G1286:N1286"/>
    <mergeCell ref="O1286:U1286"/>
    <mergeCell ref="V1286:AA1286"/>
    <mergeCell ref="AB1286:AF1286"/>
    <mergeCell ref="AG1286:AK1286"/>
    <mergeCell ref="A1287:F1287"/>
    <mergeCell ref="G1287:N1287"/>
    <mergeCell ref="O1287:U1287"/>
    <mergeCell ref="V1287:AA1287"/>
    <mergeCell ref="AB1287:AF1287"/>
    <mergeCell ref="AG1287:AK1287"/>
    <mergeCell ref="A1288:F1288"/>
    <mergeCell ref="G1288:N1288"/>
    <mergeCell ref="O1288:U1288"/>
    <mergeCell ref="V1288:AA1288"/>
    <mergeCell ref="AB1288:AF1288"/>
    <mergeCell ref="AG1288:AK1288"/>
    <mergeCell ref="A1289:F1289"/>
    <mergeCell ref="G1289:N1289"/>
    <mergeCell ref="O1289:U1289"/>
    <mergeCell ref="V1289:AA1289"/>
    <mergeCell ref="AB1289:AF1289"/>
    <mergeCell ref="AG1289:AK1289"/>
    <mergeCell ref="A1290:F1290"/>
    <mergeCell ref="G1290:N1290"/>
    <mergeCell ref="O1290:U1290"/>
    <mergeCell ref="V1290:AA1290"/>
    <mergeCell ref="AB1290:AF1290"/>
    <mergeCell ref="AG1290:AK1290"/>
    <mergeCell ref="A1291:F1291"/>
    <mergeCell ref="G1291:N1291"/>
    <mergeCell ref="O1291:U1291"/>
    <mergeCell ref="V1291:AA1291"/>
    <mergeCell ref="AB1291:AF1291"/>
    <mergeCell ref="AG1291:AK1291"/>
    <mergeCell ref="A1292:F1292"/>
    <mergeCell ref="G1292:N1292"/>
    <mergeCell ref="O1292:U1292"/>
    <mergeCell ref="V1292:AA1292"/>
    <mergeCell ref="AB1292:AF1292"/>
    <mergeCell ref="AG1292:AK1292"/>
    <mergeCell ref="A1293:F1293"/>
    <mergeCell ref="G1293:N1293"/>
    <mergeCell ref="O1293:U1293"/>
    <mergeCell ref="V1293:AA1293"/>
    <mergeCell ref="AB1293:AF1293"/>
    <mergeCell ref="AG1293:AK1293"/>
    <mergeCell ref="A1294:F1294"/>
    <mergeCell ref="G1294:N1294"/>
    <mergeCell ref="O1294:U1294"/>
    <mergeCell ref="V1294:AA1294"/>
    <mergeCell ref="AB1294:AF1294"/>
    <mergeCell ref="AG1294:AK1294"/>
    <mergeCell ref="A1295:F1295"/>
    <mergeCell ref="G1295:N1295"/>
    <mergeCell ref="O1295:U1295"/>
    <mergeCell ref="V1295:AA1295"/>
    <mergeCell ref="AB1295:AF1295"/>
    <mergeCell ref="AG1295:AK1295"/>
    <mergeCell ref="A1296:F1296"/>
    <mergeCell ref="G1296:N1296"/>
    <mergeCell ref="O1296:U1296"/>
    <mergeCell ref="V1296:AA1296"/>
    <mergeCell ref="AB1296:AF1296"/>
    <mergeCell ref="AG1296:AK1296"/>
    <mergeCell ref="A1297:F1297"/>
    <mergeCell ref="G1297:N1297"/>
    <mergeCell ref="O1297:U1297"/>
    <mergeCell ref="V1297:AA1297"/>
    <mergeCell ref="AB1297:AF1297"/>
    <mergeCell ref="AG1297:AK1297"/>
    <mergeCell ref="A1298:F1298"/>
    <mergeCell ref="G1298:N1298"/>
    <mergeCell ref="O1298:U1298"/>
    <mergeCell ref="V1298:AA1298"/>
    <mergeCell ref="AB1298:AF1298"/>
    <mergeCell ref="AG1298:AK1298"/>
    <mergeCell ref="A1299:F1299"/>
    <mergeCell ref="G1299:N1299"/>
    <mergeCell ref="O1299:U1299"/>
    <mergeCell ref="V1299:AA1299"/>
    <mergeCell ref="AB1299:AF1299"/>
    <mergeCell ref="AG1299:AK1299"/>
    <mergeCell ref="A1300:F1300"/>
    <mergeCell ref="G1300:N1300"/>
    <mergeCell ref="O1300:U1300"/>
    <mergeCell ref="V1300:AA1300"/>
    <mergeCell ref="AB1300:AF1300"/>
    <mergeCell ref="AG1300:AK1300"/>
    <mergeCell ref="A1301:F1301"/>
    <mergeCell ref="G1301:N1301"/>
    <mergeCell ref="O1301:U1301"/>
    <mergeCell ref="V1301:AA1301"/>
    <mergeCell ref="AB1301:AF1301"/>
    <mergeCell ref="AG1301:AK1301"/>
    <mergeCell ref="A1302:F1302"/>
    <mergeCell ref="G1302:N1302"/>
    <mergeCell ref="O1302:U1302"/>
    <mergeCell ref="V1302:AA1302"/>
    <mergeCell ref="AB1302:AF1302"/>
    <mergeCell ref="AG1302:AK1302"/>
    <mergeCell ref="A1303:F1303"/>
    <mergeCell ref="G1303:N1303"/>
    <mergeCell ref="O1303:U1303"/>
    <mergeCell ref="V1303:AA1303"/>
    <mergeCell ref="AB1303:AF1303"/>
    <mergeCell ref="AG1303:AK1303"/>
    <mergeCell ref="A1304:F1304"/>
    <mergeCell ref="G1304:N1304"/>
    <mergeCell ref="O1304:U1304"/>
    <mergeCell ref="V1304:AA1304"/>
    <mergeCell ref="AB1304:AF1304"/>
    <mergeCell ref="AG1304:AK1304"/>
    <mergeCell ref="A1305:F1305"/>
    <mergeCell ref="G1305:N1305"/>
    <mergeCell ref="O1305:U1305"/>
    <mergeCell ref="V1305:AA1305"/>
    <mergeCell ref="AB1305:AF1305"/>
    <mergeCell ref="AG1305:AK1305"/>
    <mergeCell ref="A1306:F1306"/>
    <mergeCell ref="G1306:N1306"/>
    <mergeCell ref="O1306:U1306"/>
    <mergeCell ref="V1306:AA1306"/>
    <mergeCell ref="AB1306:AF1306"/>
    <mergeCell ref="AG1306:AK1306"/>
    <mergeCell ref="A1307:F1307"/>
    <mergeCell ref="G1307:N1307"/>
    <mergeCell ref="O1307:U1307"/>
    <mergeCell ref="V1307:AA1307"/>
    <mergeCell ref="AB1307:AF1307"/>
    <mergeCell ref="AG1307:AK1307"/>
    <mergeCell ref="A1308:F1308"/>
    <mergeCell ref="G1308:N1308"/>
    <mergeCell ref="O1308:U1308"/>
    <mergeCell ref="V1308:AA1308"/>
    <mergeCell ref="AB1308:AF1308"/>
    <mergeCell ref="AG1308:AK1308"/>
    <mergeCell ref="A1309:F1309"/>
    <mergeCell ref="G1309:N1309"/>
    <mergeCell ref="O1309:U1309"/>
    <mergeCell ref="V1309:AA1309"/>
    <mergeCell ref="AB1309:AF1309"/>
    <mergeCell ref="AG1309:AK1309"/>
    <mergeCell ref="A1310:F1310"/>
    <mergeCell ref="G1310:N1310"/>
    <mergeCell ref="O1310:U1310"/>
    <mergeCell ref="V1310:AA1310"/>
    <mergeCell ref="AB1310:AF1310"/>
    <mergeCell ref="AG1310:AK1310"/>
    <mergeCell ref="A1311:F1311"/>
    <mergeCell ref="G1311:N1311"/>
    <mergeCell ref="O1311:U1311"/>
    <mergeCell ref="V1311:AA1311"/>
    <mergeCell ref="AB1311:AF1311"/>
    <mergeCell ref="AG1311:AK1311"/>
    <mergeCell ref="A1312:F1312"/>
    <mergeCell ref="G1312:N1312"/>
    <mergeCell ref="O1312:U1312"/>
    <mergeCell ref="V1312:AA1312"/>
    <mergeCell ref="AB1312:AF1312"/>
    <mergeCell ref="AG1312:AK1312"/>
    <mergeCell ref="A1313:F1313"/>
    <mergeCell ref="G1313:N1313"/>
    <mergeCell ref="O1313:U1313"/>
    <mergeCell ref="V1313:AA1313"/>
    <mergeCell ref="AB1313:AF1313"/>
    <mergeCell ref="AG1313:AK1313"/>
    <mergeCell ref="A1314:F1314"/>
    <mergeCell ref="G1314:N1314"/>
    <mergeCell ref="O1314:U1314"/>
    <mergeCell ref="V1314:AA1314"/>
    <mergeCell ref="AB1314:AF1314"/>
    <mergeCell ref="AG1314:AK1314"/>
    <mergeCell ref="A1315:F1315"/>
    <mergeCell ref="G1315:N1315"/>
    <mergeCell ref="O1315:U1315"/>
    <mergeCell ref="V1315:AA1315"/>
    <mergeCell ref="AB1315:AF1315"/>
    <mergeCell ref="AG1315:AK1315"/>
    <mergeCell ref="A1316:F1316"/>
    <mergeCell ref="G1316:N1316"/>
    <mergeCell ref="O1316:U1316"/>
    <mergeCell ref="V1316:AA1316"/>
    <mergeCell ref="AB1316:AF1316"/>
    <mergeCell ref="AG1316:AK1316"/>
    <mergeCell ref="A1317:F1317"/>
    <mergeCell ref="G1317:N1317"/>
    <mergeCell ref="O1317:U1317"/>
    <mergeCell ref="V1317:AA1317"/>
    <mergeCell ref="AB1317:AF1317"/>
    <mergeCell ref="AG1317:AK1317"/>
    <mergeCell ref="A1318:F1318"/>
    <mergeCell ref="G1318:N1318"/>
    <mergeCell ref="O1318:U1318"/>
    <mergeCell ref="V1318:AA1318"/>
    <mergeCell ref="AB1318:AF1318"/>
    <mergeCell ref="AG1318:AK1318"/>
    <mergeCell ref="A1319:F1319"/>
    <mergeCell ref="G1319:N1319"/>
    <mergeCell ref="O1319:U1319"/>
    <mergeCell ref="V1319:AA1319"/>
    <mergeCell ref="AB1319:AF1319"/>
    <mergeCell ref="AG1319:AK1319"/>
    <mergeCell ref="A1320:F1320"/>
    <mergeCell ref="G1320:N1320"/>
    <mergeCell ref="O1320:U1320"/>
    <mergeCell ref="V1320:AA1320"/>
    <mergeCell ref="AB1320:AF1320"/>
    <mergeCell ref="AG1320:AK1320"/>
    <mergeCell ref="A1321:F1321"/>
    <mergeCell ref="G1321:N1321"/>
    <mergeCell ref="O1321:U1321"/>
    <mergeCell ref="V1321:AA1321"/>
    <mergeCell ref="AB1321:AF1321"/>
    <mergeCell ref="AG1321:AK1321"/>
    <mergeCell ref="A1322:F1322"/>
    <mergeCell ref="G1322:N1322"/>
    <mergeCell ref="O1322:U1322"/>
    <mergeCell ref="V1322:AA1322"/>
    <mergeCell ref="AB1322:AF1322"/>
    <mergeCell ref="AG1322:AK1322"/>
    <mergeCell ref="A1323:F1323"/>
    <mergeCell ref="G1323:N1323"/>
    <mergeCell ref="O1323:U1323"/>
    <mergeCell ref="V1323:AA1323"/>
    <mergeCell ref="AB1323:AF1323"/>
    <mergeCell ref="AG1323:AK1323"/>
    <mergeCell ref="A1324:F1324"/>
    <mergeCell ref="G1324:N1324"/>
    <mergeCell ref="O1324:U1324"/>
    <mergeCell ref="V1324:AA1324"/>
    <mergeCell ref="AB1324:AF1324"/>
    <mergeCell ref="AG1324:AK1324"/>
    <mergeCell ref="A1325:F1325"/>
    <mergeCell ref="G1325:N1325"/>
    <mergeCell ref="O1325:U1325"/>
    <mergeCell ref="V1325:AA1325"/>
    <mergeCell ref="AB1325:AF1325"/>
    <mergeCell ref="AG1325:AK1325"/>
    <mergeCell ref="A1326:F1326"/>
    <mergeCell ref="G1326:N1326"/>
    <mergeCell ref="O1326:U1326"/>
    <mergeCell ref="V1326:AA1326"/>
    <mergeCell ref="AB1326:AF1326"/>
    <mergeCell ref="AG1326:AK1326"/>
    <mergeCell ref="A1327:F1327"/>
    <mergeCell ref="G1327:N1327"/>
    <mergeCell ref="O1327:U1327"/>
    <mergeCell ref="V1327:AA1327"/>
    <mergeCell ref="AB1327:AF1327"/>
    <mergeCell ref="AG1327:AK1327"/>
    <mergeCell ref="A1328:F1328"/>
    <mergeCell ref="G1328:N1328"/>
    <mergeCell ref="O1328:U1328"/>
    <mergeCell ref="V1328:AA1328"/>
    <mergeCell ref="AB1328:AF1328"/>
    <mergeCell ref="AG1328:AK1328"/>
    <mergeCell ref="A1329:F1329"/>
    <mergeCell ref="G1329:N1329"/>
    <mergeCell ref="O1329:U1329"/>
    <mergeCell ref="V1329:AA1329"/>
    <mergeCell ref="AB1329:AF1329"/>
    <mergeCell ref="AG1329:AK1329"/>
    <mergeCell ref="A1330:F1330"/>
    <mergeCell ref="G1330:N1330"/>
    <mergeCell ref="O1330:U1330"/>
    <mergeCell ref="V1330:AA1330"/>
    <mergeCell ref="AB1330:AF1330"/>
    <mergeCell ref="AG1330:AK1330"/>
    <mergeCell ref="A1331:F1331"/>
    <mergeCell ref="G1331:N1331"/>
    <mergeCell ref="O1331:U1331"/>
    <mergeCell ref="V1331:AA1331"/>
    <mergeCell ref="AB1331:AF1331"/>
    <mergeCell ref="AG1331:AK1331"/>
    <mergeCell ref="A1332:F1332"/>
    <mergeCell ref="G1332:N1332"/>
    <mergeCell ref="O1332:U1332"/>
    <mergeCell ref="V1332:AA1332"/>
    <mergeCell ref="AB1332:AF1332"/>
    <mergeCell ref="AG1332:AK1332"/>
    <mergeCell ref="A1333:F1333"/>
    <mergeCell ref="G1333:N1333"/>
    <mergeCell ref="O1333:U1333"/>
    <mergeCell ref="V1333:AA1333"/>
    <mergeCell ref="AB1333:AF1333"/>
    <mergeCell ref="AG1333:AK1333"/>
    <mergeCell ref="A1334:F1334"/>
    <mergeCell ref="G1334:N1334"/>
    <mergeCell ref="O1334:U1334"/>
    <mergeCell ref="V1334:AA1334"/>
    <mergeCell ref="AB1334:AF1334"/>
    <mergeCell ref="AG1334:AK1334"/>
    <mergeCell ref="A1335:F1335"/>
    <mergeCell ref="G1335:N1335"/>
    <mergeCell ref="O1335:U1335"/>
    <mergeCell ref="V1335:AA1335"/>
    <mergeCell ref="AB1335:AF1335"/>
    <mergeCell ref="AG1335:AK1335"/>
    <mergeCell ref="A1336:F1336"/>
    <mergeCell ref="G1336:N1336"/>
    <mergeCell ref="O1336:U1336"/>
    <mergeCell ref="V1336:AA1336"/>
    <mergeCell ref="AB1336:AF1336"/>
    <mergeCell ref="AG1336:AK1336"/>
    <mergeCell ref="A1337:F1337"/>
    <mergeCell ref="G1337:N1337"/>
    <mergeCell ref="O1337:U1337"/>
    <mergeCell ref="V1337:AA1337"/>
    <mergeCell ref="AB1337:AF1337"/>
    <mergeCell ref="AG1337:AK1337"/>
    <mergeCell ref="A1338:F1338"/>
    <mergeCell ref="G1338:N1338"/>
    <mergeCell ref="O1338:U1338"/>
    <mergeCell ref="V1338:AA1338"/>
    <mergeCell ref="AB1338:AF1338"/>
    <mergeCell ref="AG1338:AK1338"/>
    <mergeCell ref="A1339:F1339"/>
    <mergeCell ref="G1339:N1339"/>
    <mergeCell ref="O1339:U1339"/>
    <mergeCell ref="V1339:AA1339"/>
    <mergeCell ref="AB1339:AF1339"/>
    <mergeCell ref="AG1339:AK1339"/>
    <mergeCell ref="A1340:F1340"/>
    <mergeCell ref="G1340:N1340"/>
    <mergeCell ref="O1340:U1340"/>
    <mergeCell ref="V1340:AA1340"/>
    <mergeCell ref="AB1340:AF1340"/>
    <mergeCell ref="AG1340:AK1340"/>
    <mergeCell ref="A1341:F1341"/>
    <mergeCell ref="G1341:N1341"/>
    <mergeCell ref="O1341:U1341"/>
    <mergeCell ref="V1341:AA1341"/>
    <mergeCell ref="AB1341:AF1341"/>
    <mergeCell ref="AG1341:AK1341"/>
    <mergeCell ref="A1342:F1342"/>
    <mergeCell ref="G1342:N1342"/>
    <mergeCell ref="O1342:U1342"/>
    <mergeCell ref="V1342:AA1342"/>
    <mergeCell ref="AB1342:AF1342"/>
    <mergeCell ref="AG1342:AK1342"/>
    <mergeCell ref="A1343:F1343"/>
    <mergeCell ref="G1343:N1343"/>
    <mergeCell ref="O1343:U1343"/>
    <mergeCell ref="V1343:AA1343"/>
    <mergeCell ref="AB1343:AF1343"/>
    <mergeCell ref="AG1343:AK1343"/>
    <mergeCell ref="A1344:F1344"/>
    <mergeCell ref="G1344:N1344"/>
    <mergeCell ref="O1344:U1344"/>
    <mergeCell ref="V1344:AA1344"/>
    <mergeCell ref="AB1344:AF1344"/>
    <mergeCell ref="AG1344:AK1344"/>
    <mergeCell ref="A1345:F1345"/>
    <mergeCell ref="G1345:N1345"/>
    <mergeCell ref="O1345:U1345"/>
    <mergeCell ref="V1345:AA1345"/>
    <mergeCell ref="AB1345:AF1345"/>
    <mergeCell ref="AG1345:AK1345"/>
    <mergeCell ref="A1346:F1346"/>
    <mergeCell ref="G1346:N1346"/>
    <mergeCell ref="O1346:U1346"/>
    <mergeCell ref="V1346:AA1346"/>
    <mergeCell ref="AB1346:AF1346"/>
    <mergeCell ref="AG1346:AK1346"/>
    <mergeCell ref="A1347:F1347"/>
    <mergeCell ref="G1347:N1347"/>
    <mergeCell ref="O1347:U1347"/>
    <mergeCell ref="V1347:AA1347"/>
    <mergeCell ref="AB1347:AF1347"/>
    <mergeCell ref="AG1347:AK1347"/>
    <mergeCell ref="A1348:F1348"/>
    <mergeCell ref="G1348:N1348"/>
    <mergeCell ref="O1348:U1348"/>
    <mergeCell ref="V1348:AA1348"/>
    <mergeCell ref="AB1348:AF1348"/>
    <mergeCell ref="AG1348:AK1348"/>
    <mergeCell ref="A1349:F1349"/>
    <mergeCell ref="G1349:N1349"/>
    <mergeCell ref="O1349:U1349"/>
    <mergeCell ref="V1349:AA1349"/>
    <mergeCell ref="AB1349:AF1349"/>
    <mergeCell ref="AG1349:AK1349"/>
    <mergeCell ref="A1350:F1350"/>
    <mergeCell ref="G1350:N1350"/>
    <mergeCell ref="O1350:U1350"/>
    <mergeCell ref="V1350:AA1350"/>
    <mergeCell ref="AB1350:AF1350"/>
    <mergeCell ref="AG1350:AK1350"/>
    <mergeCell ref="A1351:F1351"/>
    <mergeCell ref="G1351:N1351"/>
    <mergeCell ref="O1351:U1351"/>
    <mergeCell ref="V1351:AA1351"/>
    <mergeCell ref="AB1351:AF1351"/>
    <mergeCell ref="AG1351:AK1351"/>
    <mergeCell ref="A1352:F1352"/>
    <mergeCell ref="G1352:N1352"/>
    <mergeCell ref="O1352:U1352"/>
    <mergeCell ref="V1352:AA1352"/>
    <mergeCell ref="AB1352:AF1352"/>
    <mergeCell ref="AG1352:AK1352"/>
    <mergeCell ref="A1353:F1353"/>
    <mergeCell ref="G1353:N1353"/>
    <mergeCell ref="O1353:U1353"/>
    <mergeCell ref="V1353:AA1353"/>
    <mergeCell ref="AB1353:AF1353"/>
    <mergeCell ref="AG1353:AK1353"/>
    <mergeCell ref="A1354:F1354"/>
    <mergeCell ref="G1354:N1354"/>
    <mergeCell ref="O1354:U1354"/>
    <mergeCell ref="V1354:AA1354"/>
    <mergeCell ref="AB1354:AF1354"/>
    <mergeCell ref="AG1354:AK1354"/>
    <mergeCell ref="A1355:F1355"/>
    <mergeCell ref="G1355:N1355"/>
    <mergeCell ref="O1355:U1355"/>
    <mergeCell ref="V1355:AA1355"/>
    <mergeCell ref="AB1355:AF1355"/>
    <mergeCell ref="AG1355:AK1355"/>
    <mergeCell ref="A1356:F1356"/>
    <mergeCell ref="G1356:N1356"/>
    <mergeCell ref="O1356:U1356"/>
    <mergeCell ref="V1356:AA1356"/>
    <mergeCell ref="AB1356:AF1356"/>
    <mergeCell ref="AG1356:AK1356"/>
    <mergeCell ref="A1357:F1357"/>
    <mergeCell ref="G1357:N1357"/>
    <mergeCell ref="O1357:U1357"/>
    <mergeCell ref="V1357:AA1357"/>
    <mergeCell ref="AB1357:AF1357"/>
    <mergeCell ref="AG1357:AK1357"/>
    <mergeCell ref="A1358:F1358"/>
    <mergeCell ref="G1358:N1358"/>
    <mergeCell ref="O1358:U1358"/>
    <mergeCell ref="V1358:AA1358"/>
    <mergeCell ref="AB1358:AF1358"/>
    <mergeCell ref="AG1358:AK1358"/>
    <mergeCell ref="A1359:F1359"/>
    <mergeCell ref="G1359:N1359"/>
    <mergeCell ref="O1359:U1359"/>
    <mergeCell ref="V1359:AA1359"/>
    <mergeCell ref="AB1359:AF1359"/>
    <mergeCell ref="AG1359:AK1359"/>
    <mergeCell ref="A1360:F1360"/>
    <mergeCell ref="G1360:N1360"/>
    <mergeCell ref="O1360:U1360"/>
    <mergeCell ref="V1360:AA1360"/>
    <mergeCell ref="AB1360:AF1360"/>
    <mergeCell ref="AG1360:AK1360"/>
    <mergeCell ref="A1361:F1361"/>
    <mergeCell ref="G1361:N1361"/>
    <mergeCell ref="O1361:U1361"/>
    <mergeCell ref="V1361:AA1361"/>
    <mergeCell ref="AB1361:AF1361"/>
    <mergeCell ref="AG1361:AK1361"/>
    <mergeCell ref="A1362:F1362"/>
    <mergeCell ref="G1362:N1362"/>
    <mergeCell ref="O1362:U1362"/>
    <mergeCell ref="V1362:AA1362"/>
    <mergeCell ref="AB1362:AF1362"/>
    <mergeCell ref="AG1362:AK1362"/>
    <mergeCell ref="A1363:F1363"/>
    <mergeCell ref="G1363:N1363"/>
    <mergeCell ref="O1363:U1363"/>
    <mergeCell ref="V1363:AA1363"/>
    <mergeCell ref="AB1363:AF1363"/>
    <mergeCell ref="AG1363:AK1363"/>
    <mergeCell ref="A1364:F1364"/>
    <mergeCell ref="G1364:N1364"/>
    <mergeCell ref="O1364:U1364"/>
    <mergeCell ref="V1364:AA1364"/>
    <mergeCell ref="AB1364:AF1364"/>
    <mergeCell ref="AG1364:AK1364"/>
    <mergeCell ref="A1365:F1365"/>
    <mergeCell ref="G1365:N1365"/>
    <mergeCell ref="O1365:U1365"/>
    <mergeCell ref="V1365:AA1365"/>
    <mergeCell ref="AB1365:AF1365"/>
    <mergeCell ref="AG1365:AK1365"/>
    <mergeCell ref="A1366:F1366"/>
    <mergeCell ref="G1366:N1366"/>
    <mergeCell ref="O1366:U1366"/>
    <mergeCell ref="V1366:AA1366"/>
    <mergeCell ref="AB1366:AF1366"/>
    <mergeCell ref="AG1366:AK1366"/>
    <mergeCell ref="A1367:F1367"/>
    <mergeCell ref="G1367:N1367"/>
    <mergeCell ref="O1367:U1367"/>
    <mergeCell ref="V1367:AA1367"/>
    <mergeCell ref="AB1367:AF1367"/>
    <mergeCell ref="AG1367:AK1367"/>
    <mergeCell ref="A1368:F1368"/>
    <mergeCell ref="G1368:N1368"/>
    <mergeCell ref="O1368:U1368"/>
    <mergeCell ref="V1368:AA1368"/>
    <mergeCell ref="AB1368:AF1368"/>
    <mergeCell ref="AG1368:AK1368"/>
    <mergeCell ref="A1369:F1369"/>
    <mergeCell ref="G1369:N1369"/>
    <mergeCell ref="O1369:U1369"/>
    <mergeCell ref="V1369:AA1369"/>
    <mergeCell ref="AB1369:AF1369"/>
    <mergeCell ref="AG1369:AK1369"/>
    <mergeCell ref="A1370:F1370"/>
    <mergeCell ref="G1370:N1370"/>
    <mergeCell ref="O1370:U1370"/>
    <mergeCell ref="V1370:AA1370"/>
    <mergeCell ref="AB1370:AF1370"/>
    <mergeCell ref="AG1370:AK1370"/>
    <mergeCell ref="A1371:F1371"/>
    <mergeCell ref="G1371:N1371"/>
    <mergeCell ref="O1371:U1371"/>
    <mergeCell ref="V1371:AA1371"/>
    <mergeCell ref="AB1371:AF1371"/>
    <mergeCell ref="AG1371:AK1371"/>
    <mergeCell ref="A1372:F1372"/>
    <mergeCell ref="G1372:N1372"/>
    <mergeCell ref="O1372:U1372"/>
    <mergeCell ref="V1372:AA1372"/>
    <mergeCell ref="AB1372:AF1372"/>
    <mergeCell ref="AG1372:AK1372"/>
    <mergeCell ref="A1373:F1373"/>
    <mergeCell ref="G1373:N1373"/>
    <mergeCell ref="O1373:U1373"/>
    <mergeCell ref="V1373:AA1373"/>
    <mergeCell ref="AB1373:AF1373"/>
    <mergeCell ref="AG1373:AK1373"/>
    <mergeCell ref="A1374:F1374"/>
    <mergeCell ref="G1374:N1374"/>
    <mergeCell ref="O1374:U1374"/>
    <mergeCell ref="V1374:AA1374"/>
    <mergeCell ref="AB1374:AF1374"/>
    <mergeCell ref="AG1374:AK1374"/>
    <mergeCell ref="A1375:F1375"/>
    <mergeCell ref="G1375:N1375"/>
    <mergeCell ref="O1375:U1375"/>
    <mergeCell ref="V1375:AA1375"/>
    <mergeCell ref="AB1375:AF1375"/>
    <mergeCell ref="AG1375:AK1375"/>
    <mergeCell ref="A1376:F1376"/>
    <mergeCell ref="G1376:N1376"/>
    <mergeCell ref="O1376:U1376"/>
    <mergeCell ref="V1376:AA1376"/>
    <mergeCell ref="AB1376:AF1376"/>
    <mergeCell ref="AG1376:AK1376"/>
    <mergeCell ref="A1377:F1377"/>
    <mergeCell ref="G1377:N1377"/>
    <mergeCell ref="O1377:U1377"/>
    <mergeCell ref="V1377:AA1377"/>
    <mergeCell ref="AB1377:AF1377"/>
    <mergeCell ref="AG1377:AK1377"/>
    <mergeCell ref="A1378:F1378"/>
    <mergeCell ref="G1378:N1378"/>
    <mergeCell ref="O1378:U1378"/>
    <mergeCell ref="V1378:AA1378"/>
    <mergeCell ref="AB1378:AF1378"/>
    <mergeCell ref="AG1378:AK1378"/>
    <mergeCell ref="A1379:F1379"/>
    <mergeCell ref="G1379:N1379"/>
    <mergeCell ref="O1379:U1379"/>
    <mergeCell ref="V1379:AA1379"/>
    <mergeCell ref="AB1379:AF1379"/>
    <mergeCell ref="AG1379:AK1379"/>
    <mergeCell ref="A1380:F1380"/>
    <mergeCell ref="G1380:N1380"/>
    <mergeCell ref="O1380:U1380"/>
    <mergeCell ref="V1380:AA1380"/>
    <mergeCell ref="AB1380:AF1380"/>
    <mergeCell ref="AG1380:AK1380"/>
    <mergeCell ref="A1381:F1381"/>
    <mergeCell ref="G1381:N1381"/>
    <mergeCell ref="O1381:U1381"/>
    <mergeCell ref="V1381:AA1381"/>
    <mergeCell ref="AB1381:AF1381"/>
    <mergeCell ref="AG1381:AK1381"/>
    <mergeCell ref="A1382:F1382"/>
    <mergeCell ref="G1382:N1382"/>
    <mergeCell ref="O1382:U1382"/>
    <mergeCell ref="V1382:AA1382"/>
    <mergeCell ref="AB1382:AF1382"/>
    <mergeCell ref="AG1382:AK1382"/>
    <mergeCell ref="A1383:F1383"/>
    <mergeCell ref="G1383:N1383"/>
    <mergeCell ref="O1383:U1383"/>
    <mergeCell ref="V1383:AA1383"/>
    <mergeCell ref="AB1383:AF1383"/>
    <mergeCell ref="AG1383:AK1383"/>
    <mergeCell ref="A1384:F1384"/>
    <mergeCell ref="G1384:N1384"/>
    <mergeCell ref="O1384:U1384"/>
    <mergeCell ref="V1384:AA1384"/>
    <mergeCell ref="AB1384:AF1384"/>
    <mergeCell ref="AG1384:AK1384"/>
    <mergeCell ref="A1385:F1385"/>
    <mergeCell ref="G1385:N1385"/>
    <mergeCell ref="O1385:U1385"/>
    <mergeCell ref="V1385:AA1385"/>
    <mergeCell ref="AB1385:AF1385"/>
    <mergeCell ref="AG1385:AK1385"/>
    <mergeCell ref="A1386:F1386"/>
    <mergeCell ref="G1386:N1386"/>
    <mergeCell ref="O1386:U1386"/>
    <mergeCell ref="V1386:AA1386"/>
    <mergeCell ref="AB1386:AF1386"/>
    <mergeCell ref="AG1386:AK1386"/>
    <mergeCell ref="A1387:F1387"/>
    <mergeCell ref="G1387:N1387"/>
    <mergeCell ref="O1387:U1387"/>
    <mergeCell ref="V1387:AA1387"/>
    <mergeCell ref="AB1387:AF1387"/>
    <mergeCell ref="AG1387:AK1387"/>
    <mergeCell ref="A1388:F1388"/>
    <mergeCell ref="G1388:N1388"/>
    <mergeCell ref="O1388:U1388"/>
    <mergeCell ref="V1388:AA1388"/>
    <mergeCell ref="AB1388:AF1388"/>
    <mergeCell ref="AG1388:AK1388"/>
    <mergeCell ref="A1389:F1389"/>
    <mergeCell ref="G1389:N1389"/>
    <mergeCell ref="O1389:U1389"/>
    <mergeCell ref="V1389:AA1389"/>
    <mergeCell ref="AB1389:AF1389"/>
    <mergeCell ref="AG1389:AK1389"/>
    <mergeCell ref="A1390:F1390"/>
    <mergeCell ref="G1390:N1390"/>
    <mergeCell ref="O1390:U1390"/>
    <mergeCell ref="V1390:AA1390"/>
    <mergeCell ref="AB1390:AF1390"/>
    <mergeCell ref="AG1390:AK1390"/>
    <mergeCell ref="A1391:F1391"/>
    <mergeCell ref="G1391:N1391"/>
    <mergeCell ref="O1391:U1391"/>
    <mergeCell ref="V1391:AA1391"/>
    <mergeCell ref="AB1391:AF1391"/>
    <mergeCell ref="AG1391:AK1391"/>
    <mergeCell ref="A1392:F1392"/>
    <mergeCell ref="G1392:N1392"/>
    <mergeCell ref="O1392:U1392"/>
    <mergeCell ref="V1392:AA1392"/>
    <mergeCell ref="AB1392:AF1392"/>
    <mergeCell ref="AG1392:AK1392"/>
    <mergeCell ref="A1393:F1393"/>
    <mergeCell ref="G1393:N1393"/>
    <mergeCell ref="O1393:U1393"/>
    <mergeCell ref="V1393:AA1393"/>
    <mergeCell ref="AB1393:AF1393"/>
    <mergeCell ref="AG1393:AK1393"/>
    <mergeCell ref="A1394:F1394"/>
    <mergeCell ref="G1394:N1394"/>
    <mergeCell ref="O1394:U1394"/>
    <mergeCell ref="V1394:AA1394"/>
    <mergeCell ref="AB1394:AF1394"/>
    <mergeCell ref="AG1394:AK1394"/>
    <mergeCell ref="A1395:F1395"/>
    <mergeCell ref="G1395:N1395"/>
    <mergeCell ref="O1395:U1395"/>
    <mergeCell ref="V1395:AA1395"/>
    <mergeCell ref="AB1395:AF1395"/>
    <mergeCell ref="AG1395:AK1395"/>
    <mergeCell ref="A1396:F1396"/>
    <mergeCell ref="G1396:N1396"/>
    <mergeCell ref="O1396:U1396"/>
    <mergeCell ref="V1396:AA1396"/>
    <mergeCell ref="AB1396:AF1396"/>
    <mergeCell ref="AG1396:AK1396"/>
    <mergeCell ref="A1397:F1397"/>
    <mergeCell ref="G1397:N1397"/>
    <mergeCell ref="O1397:U1397"/>
    <mergeCell ref="V1397:AA1397"/>
    <mergeCell ref="AB1397:AF1397"/>
    <mergeCell ref="AG1397:AK1397"/>
    <mergeCell ref="A1398:F1398"/>
    <mergeCell ref="G1398:N1398"/>
    <mergeCell ref="O1398:U1398"/>
    <mergeCell ref="V1398:AA1398"/>
    <mergeCell ref="AB1398:AF1398"/>
    <mergeCell ref="AG1398:AK1398"/>
    <mergeCell ref="A1399:F1399"/>
    <mergeCell ref="G1399:N1399"/>
    <mergeCell ref="O1399:U1399"/>
    <mergeCell ref="V1399:AA1399"/>
    <mergeCell ref="AB1399:AF1399"/>
    <mergeCell ref="AG1399:AK1399"/>
    <mergeCell ref="A1400:F1400"/>
    <mergeCell ref="G1400:N1400"/>
    <mergeCell ref="O1400:U1400"/>
    <mergeCell ref="V1400:AA1400"/>
    <mergeCell ref="AB1400:AF1400"/>
    <mergeCell ref="AG1400:AK1400"/>
    <mergeCell ref="A1401:F1401"/>
    <mergeCell ref="G1401:N1401"/>
    <mergeCell ref="O1401:U1401"/>
    <mergeCell ref="V1401:AA1401"/>
    <mergeCell ref="AB1401:AF1401"/>
    <mergeCell ref="AG1401:AK1401"/>
    <mergeCell ref="A1402:F1402"/>
    <mergeCell ref="G1402:N1402"/>
    <mergeCell ref="O1402:U1402"/>
    <mergeCell ref="V1402:AA1402"/>
    <mergeCell ref="AB1402:AF1402"/>
    <mergeCell ref="AG1402:AK1402"/>
    <mergeCell ref="A1403:F1403"/>
    <mergeCell ref="G1403:N1403"/>
    <mergeCell ref="O1403:U1403"/>
    <mergeCell ref="V1403:AA1403"/>
    <mergeCell ref="AB1403:AF1403"/>
    <mergeCell ref="AG1403:AK1403"/>
    <mergeCell ref="A1404:F1404"/>
    <mergeCell ref="G1404:N1404"/>
    <mergeCell ref="O1404:U1404"/>
    <mergeCell ref="V1404:AA1404"/>
    <mergeCell ref="AB1404:AF1404"/>
    <mergeCell ref="AG1404:AK1404"/>
    <mergeCell ref="A1405:F1405"/>
    <mergeCell ref="G1405:N1405"/>
    <mergeCell ref="O1405:U1405"/>
    <mergeCell ref="V1405:AA1405"/>
    <mergeCell ref="AB1405:AF1405"/>
    <mergeCell ref="AG1405:AK1405"/>
    <mergeCell ref="A1406:F1406"/>
    <mergeCell ref="G1406:N1406"/>
    <mergeCell ref="O1406:U1406"/>
    <mergeCell ref="V1406:AA1406"/>
    <mergeCell ref="AB1406:AF1406"/>
    <mergeCell ref="AG1406:AK1406"/>
    <mergeCell ref="A1407:F1407"/>
    <mergeCell ref="G1407:N1407"/>
    <mergeCell ref="O1407:U1407"/>
    <mergeCell ref="V1407:AA1407"/>
    <mergeCell ref="AB1407:AF1407"/>
    <mergeCell ref="AG1407:AK1407"/>
    <mergeCell ref="A1408:F1408"/>
    <mergeCell ref="G1408:N1408"/>
    <mergeCell ref="O1408:U1408"/>
    <mergeCell ref="V1408:AA1408"/>
    <mergeCell ref="AB1408:AF1408"/>
    <mergeCell ref="AG1408:AK1408"/>
    <mergeCell ref="A1409:F1409"/>
    <mergeCell ref="G1409:N1409"/>
    <mergeCell ref="O1409:U1409"/>
    <mergeCell ref="V1409:AA1409"/>
    <mergeCell ref="AB1409:AF1409"/>
    <mergeCell ref="AG1409:AK1409"/>
    <mergeCell ref="A1410:F1410"/>
    <mergeCell ref="G1410:N1410"/>
    <mergeCell ref="O1410:U1410"/>
    <mergeCell ref="V1410:AA1410"/>
    <mergeCell ref="AB1410:AF1410"/>
    <mergeCell ref="AG1410:AK1410"/>
    <mergeCell ref="A1411:F1411"/>
    <mergeCell ref="G1411:N1411"/>
    <mergeCell ref="O1411:U1411"/>
    <mergeCell ref="V1411:AA1411"/>
    <mergeCell ref="AB1411:AF1411"/>
    <mergeCell ref="AG1411:AK1411"/>
    <mergeCell ref="A1412:F1412"/>
    <mergeCell ref="G1412:N1412"/>
    <mergeCell ref="O1412:U1412"/>
    <mergeCell ref="V1412:AA1412"/>
    <mergeCell ref="AB1412:AF1412"/>
    <mergeCell ref="AG1412:AK1412"/>
    <mergeCell ref="A1413:F1413"/>
    <mergeCell ref="G1413:N1413"/>
    <mergeCell ref="O1413:U1413"/>
    <mergeCell ref="V1413:AA1413"/>
    <mergeCell ref="AB1413:AF1413"/>
    <mergeCell ref="AG1413:AK1413"/>
    <mergeCell ref="A1414:F1414"/>
    <mergeCell ref="G1414:N1414"/>
    <mergeCell ref="O1414:U1414"/>
    <mergeCell ref="V1414:AA1414"/>
    <mergeCell ref="AB1414:AF1414"/>
    <mergeCell ref="AG1414:AK1414"/>
    <mergeCell ref="A1415:F1415"/>
    <mergeCell ref="G1415:N1415"/>
    <mergeCell ref="O1415:U1415"/>
    <mergeCell ref="V1415:AA1415"/>
    <mergeCell ref="AB1415:AF1415"/>
    <mergeCell ref="AG1415:AK1415"/>
    <mergeCell ref="A1416:F1416"/>
    <mergeCell ref="G1416:N1416"/>
    <mergeCell ref="O1416:U1416"/>
    <mergeCell ref="V1416:AA1416"/>
    <mergeCell ref="AB1416:AF1416"/>
    <mergeCell ref="AG1416:AK1416"/>
    <mergeCell ref="A1417:F1417"/>
    <mergeCell ref="G1417:N1417"/>
    <mergeCell ref="O1417:U1417"/>
    <mergeCell ref="V1417:AA1417"/>
    <mergeCell ref="AB1417:AF1417"/>
    <mergeCell ref="AG1417:AK1417"/>
    <mergeCell ref="A1418:F1418"/>
    <mergeCell ref="G1418:N1418"/>
    <mergeCell ref="O1418:U1418"/>
    <mergeCell ref="V1418:AA1418"/>
    <mergeCell ref="AB1418:AF1418"/>
    <mergeCell ref="AG1418:AK1418"/>
    <mergeCell ref="A1419:F1419"/>
    <mergeCell ref="G1419:N1419"/>
    <mergeCell ref="O1419:U1419"/>
    <mergeCell ref="V1419:AA1419"/>
    <mergeCell ref="AB1419:AF1419"/>
    <mergeCell ref="AG1419:AK1419"/>
    <mergeCell ref="A1420:F1420"/>
    <mergeCell ref="G1420:N1420"/>
    <mergeCell ref="O1420:U1420"/>
    <mergeCell ref="V1420:AA1420"/>
    <mergeCell ref="AB1420:AF1420"/>
    <mergeCell ref="AG1420:AK1420"/>
    <mergeCell ref="A1421:F1421"/>
    <mergeCell ref="G1421:N1421"/>
    <mergeCell ref="O1421:U1421"/>
    <mergeCell ref="V1421:AA1421"/>
    <mergeCell ref="AB1421:AF1421"/>
    <mergeCell ref="AG1421:AK1421"/>
    <mergeCell ref="A1422:F1422"/>
    <mergeCell ref="G1422:N1422"/>
    <mergeCell ref="O1422:U1422"/>
    <mergeCell ref="V1422:AA1422"/>
    <mergeCell ref="AB1422:AF1422"/>
    <mergeCell ref="AG1422:AK1422"/>
    <mergeCell ref="A1423:F1423"/>
    <mergeCell ref="G1423:N1423"/>
    <mergeCell ref="O1423:U1423"/>
    <mergeCell ref="V1423:AA1423"/>
    <mergeCell ref="AB1423:AF1423"/>
    <mergeCell ref="AG1423:AK1423"/>
    <mergeCell ref="A1424:F1424"/>
    <mergeCell ref="G1424:N1424"/>
    <mergeCell ref="O1424:U1424"/>
    <mergeCell ref="V1424:AA1424"/>
    <mergeCell ref="AB1424:AF1424"/>
    <mergeCell ref="AG1424:AK1424"/>
    <mergeCell ref="A1425:F1425"/>
    <mergeCell ref="G1425:N1425"/>
    <mergeCell ref="O1425:U1425"/>
    <mergeCell ref="V1425:AA1425"/>
    <mergeCell ref="AB1425:AF1425"/>
    <mergeCell ref="AG1425:AK1425"/>
    <mergeCell ref="A1426:F1426"/>
    <mergeCell ref="G1426:N1426"/>
    <mergeCell ref="O1426:U1426"/>
    <mergeCell ref="V1426:AA1426"/>
    <mergeCell ref="AB1426:AF1426"/>
    <mergeCell ref="AG1426:AK1426"/>
    <mergeCell ref="A1427:F1427"/>
    <mergeCell ref="G1427:N1427"/>
    <mergeCell ref="O1427:U1427"/>
    <mergeCell ref="V1427:AA1427"/>
    <mergeCell ref="AB1427:AF1427"/>
    <mergeCell ref="AG1427:AK1427"/>
    <mergeCell ref="A1428:F1428"/>
    <mergeCell ref="G1428:N1428"/>
    <mergeCell ref="O1428:U1428"/>
    <mergeCell ref="V1428:AA1428"/>
    <mergeCell ref="AB1428:AF1428"/>
    <mergeCell ref="AG1428:AK1428"/>
    <mergeCell ref="A1429:F1429"/>
    <mergeCell ref="G1429:N1429"/>
    <mergeCell ref="O1429:U1429"/>
    <mergeCell ref="V1429:AA1429"/>
    <mergeCell ref="AB1429:AF1429"/>
    <mergeCell ref="AG1429:AK1429"/>
    <mergeCell ref="A1430:F1430"/>
    <mergeCell ref="G1430:N1430"/>
    <mergeCell ref="O1430:U1430"/>
    <mergeCell ref="V1430:AA1430"/>
    <mergeCell ref="AB1430:AF1430"/>
    <mergeCell ref="AG1430:AK1430"/>
    <mergeCell ref="A1431:F1431"/>
    <mergeCell ref="G1431:N1431"/>
    <mergeCell ref="O1431:U1431"/>
    <mergeCell ref="V1431:AA1431"/>
    <mergeCell ref="AB1431:AF1431"/>
    <mergeCell ref="AG1431:AK1431"/>
    <mergeCell ref="A1432:F1432"/>
    <mergeCell ref="G1432:N1432"/>
    <mergeCell ref="O1432:U1432"/>
    <mergeCell ref="V1432:AA1432"/>
    <mergeCell ref="AB1432:AF1432"/>
    <mergeCell ref="AG1432:AK1432"/>
    <mergeCell ref="A1433:F1433"/>
    <mergeCell ref="G1433:N1433"/>
    <mergeCell ref="O1433:U1433"/>
    <mergeCell ref="V1433:AA1433"/>
    <mergeCell ref="AB1433:AF1433"/>
    <mergeCell ref="AG1433:AK1433"/>
    <mergeCell ref="A1434:F1434"/>
    <mergeCell ref="G1434:N1434"/>
    <mergeCell ref="O1434:U1434"/>
    <mergeCell ref="V1434:AA1434"/>
    <mergeCell ref="AB1434:AF1434"/>
    <mergeCell ref="AG1434:AK1434"/>
    <mergeCell ref="A1435:F1435"/>
    <mergeCell ref="G1435:N1435"/>
    <mergeCell ref="O1435:U1435"/>
    <mergeCell ref="V1435:AA1435"/>
    <mergeCell ref="AB1435:AF1435"/>
    <mergeCell ref="AG1435:AK1435"/>
    <mergeCell ref="A1436:F1436"/>
    <mergeCell ref="G1436:N1436"/>
    <mergeCell ref="O1436:U1436"/>
    <mergeCell ref="V1436:AA1436"/>
    <mergeCell ref="AB1436:AF1436"/>
    <mergeCell ref="AG1436:AK1436"/>
    <mergeCell ref="A1437:F1437"/>
    <mergeCell ref="G1437:N1437"/>
    <mergeCell ref="O1437:U1437"/>
    <mergeCell ref="V1437:AA1437"/>
    <mergeCell ref="AB1437:AF1437"/>
    <mergeCell ref="AG1437:AK1437"/>
    <mergeCell ref="A1438:F1438"/>
    <mergeCell ref="G1438:N1438"/>
    <mergeCell ref="O1438:U1438"/>
    <mergeCell ref="V1438:AA1438"/>
    <mergeCell ref="AB1438:AF1438"/>
    <mergeCell ref="AG1438:AK1438"/>
    <mergeCell ref="A1439:F1439"/>
    <mergeCell ref="G1439:N1439"/>
    <mergeCell ref="O1439:U1439"/>
    <mergeCell ref="V1439:AA1439"/>
    <mergeCell ref="AB1439:AF1439"/>
    <mergeCell ref="AG1439:AK1439"/>
    <mergeCell ref="A1440:F1440"/>
    <mergeCell ref="G1440:N1440"/>
    <mergeCell ref="O1440:U1440"/>
    <mergeCell ref="V1440:AA1440"/>
    <mergeCell ref="AB1440:AF1440"/>
    <mergeCell ref="AG1440:AK1440"/>
    <mergeCell ref="A1441:F1441"/>
    <mergeCell ref="G1441:N1441"/>
    <mergeCell ref="O1441:U1441"/>
    <mergeCell ref="V1441:AA1441"/>
    <mergeCell ref="AB1441:AF1441"/>
    <mergeCell ref="AG1441:AK1441"/>
    <mergeCell ref="A1442:F1442"/>
    <mergeCell ref="G1442:N1442"/>
    <mergeCell ref="O1442:U1442"/>
    <mergeCell ref="V1442:AA1442"/>
    <mergeCell ref="AB1442:AF1442"/>
    <mergeCell ref="AG1442:AK1442"/>
    <mergeCell ref="A1443:F1443"/>
    <mergeCell ref="G1443:N1443"/>
    <mergeCell ref="O1443:U1443"/>
    <mergeCell ref="V1443:AA1443"/>
    <mergeCell ref="AB1443:AF1443"/>
    <mergeCell ref="AG1443:AK1443"/>
    <mergeCell ref="A1444:F1444"/>
    <mergeCell ref="G1444:N1444"/>
    <mergeCell ref="O1444:U1444"/>
    <mergeCell ref="V1444:AA1444"/>
    <mergeCell ref="AB1444:AF1444"/>
    <mergeCell ref="AG1444:AK1444"/>
    <mergeCell ref="A1445:F1445"/>
    <mergeCell ref="G1445:N1445"/>
    <mergeCell ref="O1445:U1445"/>
    <mergeCell ref="V1445:AA1445"/>
    <mergeCell ref="AB1445:AF1445"/>
    <mergeCell ref="AG1445:AK1445"/>
    <mergeCell ref="A1446:F1446"/>
    <mergeCell ref="G1446:N1446"/>
    <mergeCell ref="O1446:U1446"/>
    <mergeCell ref="V1446:AA1446"/>
    <mergeCell ref="AB1446:AF1446"/>
    <mergeCell ref="AG1446:AK1446"/>
    <mergeCell ref="A1447:F1447"/>
    <mergeCell ref="G1447:N1447"/>
    <mergeCell ref="O1447:U1447"/>
    <mergeCell ref="V1447:AA1447"/>
    <mergeCell ref="AB1447:AF1447"/>
    <mergeCell ref="AG1447:AK1447"/>
    <mergeCell ref="A1448:F1448"/>
    <mergeCell ref="G1448:N1448"/>
    <mergeCell ref="O1448:U1448"/>
    <mergeCell ref="V1448:AA1448"/>
    <mergeCell ref="AB1448:AF1448"/>
    <mergeCell ref="AG1448:AK1448"/>
    <mergeCell ref="A1449:F1449"/>
    <mergeCell ref="G1449:N1449"/>
    <mergeCell ref="O1449:U1449"/>
    <mergeCell ref="V1449:AA1449"/>
    <mergeCell ref="AB1449:AF1449"/>
    <mergeCell ref="AG1449:AK1449"/>
    <mergeCell ref="A1450:F1450"/>
    <mergeCell ref="G1450:N1450"/>
    <mergeCell ref="O1450:U1450"/>
    <mergeCell ref="V1450:AA1450"/>
    <mergeCell ref="AB1450:AF1450"/>
    <mergeCell ref="AG1450:AK1450"/>
    <mergeCell ref="A1451:F1451"/>
    <mergeCell ref="G1451:N1451"/>
    <mergeCell ref="O1451:U1451"/>
    <mergeCell ref="V1451:AA1451"/>
    <mergeCell ref="AB1451:AF1451"/>
    <mergeCell ref="AG1451:AK1451"/>
    <mergeCell ref="A1452:F1452"/>
    <mergeCell ref="G1452:N1452"/>
    <mergeCell ref="O1452:U1452"/>
    <mergeCell ref="V1452:AA1452"/>
    <mergeCell ref="AB1452:AF1452"/>
    <mergeCell ref="AG1452:AK1452"/>
    <mergeCell ref="A1453:F1453"/>
    <mergeCell ref="G1453:N1453"/>
    <mergeCell ref="O1453:U1453"/>
    <mergeCell ref="V1453:AA1453"/>
    <mergeCell ref="AB1453:AF1453"/>
    <mergeCell ref="AG1453:AK1453"/>
    <mergeCell ref="A1454:F1454"/>
    <mergeCell ref="G1454:N1454"/>
    <mergeCell ref="O1454:U1454"/>
    <mergeCell ref="V1454:AA1454"/>
    <mergeCell ref="AB1454:AF1454"/>
    <mergeCell ref="AG1454:AK1454"/>
    <mergeCell ref="A1455:F1455"/>
    <mergeCell ref="G1455:N1455"/>
    <mergeCell ref="O1455:U1455"/>
    <mergeCell ref="V1455:AA1455"/>
    <mergeCell ref="AB1455:AF1455"/>
    <mergeCell ref="AG1455:AK1455"/>
    <mergeCell ref="A1456:F1456"/>
    <mergeCell ref="G1456:N1456"/>
    <mergeCell ref="O1456:U1456"/>
    <mergeCell ref="V1456:AA1456"/>
    <mergeCell ref="AB1456:AF1456"/>
    <mergeCell ref="AG1456:AK1456"/>
    <mergeCell ref="A1457:F1457"/>
    <mergeCell ref="G1457:N1457"/>
    <mergeCell ref="O1457:U1457"/>
    <mergeCell ref="V1457:AA1457"/>
    <mergeCell ref="AB1457:AF1457"/>
    <mergeCell ref="AG1457:AK1457"/>
    <mergeCell ref="A1458:F1458"/>
    <mergeCell ref="G1458:N1458"/>
    <mergeCell ref="O1458:U1458"/>
    <mergeCell ref="V1458:AA1458"/>
    <mergeCell ref="AB1458:AF1458"/>
    <mergeCell ref="AG1458:AK1458"/>
    <mergeCell ref="A1459:F1459"/>
    <mergeCell ref="G1459:N1459"/>
    <mergeCell ref="O1459:U1459"/>
    <mergeCell ref="V1459:AA1459"/>
    <mergeCell ref="AB1459:AF1459"/>
    <mergeCell ref="AG1459:AK1459"/>
    <mergeCell ref="A1460:F1460"/>
    <mergeCell ref="G1460:N1460"/>
    <mergeCell ref="O1460:U1460"/>
    <mergeCell ref="V1460:AA1460"/>
    <mergeCell ref="AB1460:AF1460"/>
    <mergeCell ref="AG1460:AK1460"/>
    <mergeCell ref="A1461:F1461"/>
    <mergeCell ref="G1461:N1461"/>
    <mergeCell ref="O1461:U1461"/>
    <mergeCell ref="V1461:AA1461"/>
    <mergeCell ref="AB1461:AF1461"/>
    <mergeCell ref="AG1461:AK1461"/>
    <mergeCell ref="A1462:F1462"/>
    <mergeCell ref="G1462:N1462"/>
    <mergeCell ref="O1462:U1462"/>
    <mergeCell ref="V1462:AA1462"/>
    <mergeCell ref="AB1462:AF1462"/>
    <mergeCell ref="AG1462:AK1462"/>
    <mergeCell ref="A1463:F1463"/>
    <mergeCell ref="G1463:N1463"/>
    <mergeCell ref="O1463:U1463"/>
    <mergeCell ref="V1463:AA1463"/>
    <mergeCell ref="AB1463:AF1463"/>
    <mergeCell ref="AG1463:AK1463"/>
    <mergeCell ref="A1464:F1464"/>
    <mergeCell ref="G1464:N1464"/>
    <mergeCell ref="O1464:U1464"/>
    <mergeCell ref="V1464:AA1464"/>
    <mergeCell ref="AB1464:AF1464"/>
    <mergeCell ref="AG1464:AK1464"/>
    <mergeCell ref="A1465:F1465"/>
    <mergeCell ref="G1465:N1465"/>
    <mergeCell ref="O1465:U1465"/>
    <mergeCell ref="V1465:AA1465"/>
    <mergeCell ref="AB1465:AF1465"/>
    <mergeCell ref="AG1465:AK1465"/>
    <mergeCell ref="A1466:F1466"/>
    <mergeCell ref="G1466:N1466"/>
    <mergeCell ref="O1466:U1466"/>
    <mergeCell ref="V1466:AA1466"/>
    <mergeCell ref="AB1466:AF1466"/>
    <mergeCell ref="AG1466:AK1466"/>
    <mergeCell ref="A1467:F1467"/>
    <mergeCell ref="G1467:N1467"/>
    <mergeCell ref="O1467:U1467"/>
    <mergeCell ref="V1467:AA1467"/>
    <mergeCell ref="AB1467:AF1467"/>
    <mergeCell ref="AG1467:AK1467"/>
    <mergeCell ref="A1468:F1468"/>
    <mergeCell ref="G1468:N1468"/>
    <mergeCell ref="O1468:U1468"/>
    <mergeCell ref="V1468:AA1468"/>
    <mergeCell ref="AB1468:AF1468"/>
    <mergeCell ref="AG1468:AK1468"/>
    <mergeCell ref="A1469:F1469"/>
    <mergeCell ref="G1469:N1469"/>
    <mergeCell ref="O1469:U1469"/>
    <mergeCell ref="V1469:AA1469"/>
    <mergeCell ref="AB1469:AF1469"/>
    <mergeCell ref="AG1469:AK1469"/>
    <mergeCell ref="A1470:F1470"/>
    <mergeCell ref="G1470:N1470"/>
    <mergeCell ref="O1470:U1470"/>
    <mergeCell ref="V1470:AA1470"/>
    <mergeCell ref="AB1470:AF1470"/>
    <mergeCell ref="AG1470:AK1470"/>
    <mergeCell ref="A1471:F1471"/>
    <mergeCell ref="G1471:N1471"/>
    <mergeCell ref="O1471:U1471"/>
    <mergeCell ref="V1471:AA1471"/>
    <mergeCell ref="AB1471:AF1471"/>
    <mergeCell ref="AG1471:AK1471"/>
    <mergeCell ref="A1472:F1472"/>
    <mergeCell ref="G1472:N1472"/>
    <mergeCell ref="O1472:U1472"/>
    <mergeCell ref="V1472:AA1472"/>
    <mergeCell ref="AB1472:AF1472"/>
    <mergeCell ref="AG1472:AK1472"/>
    <mergeCell ref="A1473:F1473"/>
    <mergeCell ref="G1473:N1473"/>
    <mergeCell ref="O1473:U1473"/>
    <mergeCell ref="V1473:AA1473"/>
    <mergeCell ref="AB1473:AF1473"/>
    <mergeCell ref="AG1473:AK1473"/>
    <mergeCell ref="A1474:F1474"/>
    <mergeCell ref="G1474:N1474"/>
    <mergeCell ref="O1474:U1474"/>
    <mergeCell ref="V1474:AA1474"/>
    <mergeCell ref="AB1474:AF1474"/>
    <mergeCell ref="AG1474:AK1474"/>
    <mergeCell ref="A1475:F1475"/>
    <mergeCell ref="G1475:N1475"/>
    <mergeCell ref="O1475:U1475"/>
    <mergeCell ref="V1475:AA1475"/>
    <mergeCell ref="AB1475:AF1475"/>
    <mergeCell ref="AG1475:AK1475"/>
    <mergeCell ref="A1476:F1476"/>
    <mergeCell ref="G1476:N1476"/>
    <mergeCell ref="O1476:U1476"/>
    <mergeCell ref="V1476:AA1476"/>
    <mergeCell ref="AB1476:AF1476"/>
    <mergeCell ref="AG1476:AK1476"/>
    <mergeCell ref="A1477:F1477"/>
    <mergeCell ref="G1477:N1477"/>
    <mergeCell ref="O1477:U1477"/>
    <mergeCell ref="V1477:AA1477"/>
    <mergeCell ref="AB1477:AF1477"/>
    <mergeCell ref="AG1477:AK1477"/>
    <mergeCell ref="A1478:F1478"/>
    <mergeCell ref="G1478:N1478"/>
    <mergeCell ref="O1478:U1478"/>
    <mergeCell ref="V1478:AA1478"/>
    <mergeCell ref="AB1478:AF1478"/>
    <mergeCell ref="AG1478:AK1478"/>
    <mergeCell ref="A1479:F1479"/>
    <mergeCell ref="G1479:N1479"/>
    <mergeCell ref="O1479:U1479"/>
    <mergeCell ref="V1479:AA1479"/>
    <mergeCell ref="AB1479:AF1479"/>
    <mergeCell ref="AG1479:AK1479"/>
    <mergeCell ref="A1480:F1480"/>
    <mergeCell ref="G1480:N1480"/>
    <mergeCell ref="O1480:U1480"/>
    <mergeCell ref="V1480:AA1480"/>
    <mergeCell ref="AB1480:AF1480"/>
    <mergeCell ref="AG1480:AK1480"/>
    <mergeCell ref="A1481:F1481"/>
    <mergeCell ref="G1481:N1481"/>
    <mergeCell ref="O1481:U1481"/>
    <mergeCell ref="V1481:AA1481"/>
    <mergeCell ref="AB1481:AF1481"/>
    <mergeCell ref="AG1481:AK1481"/>
    <mergeCell ref="A1482:F1482"/>
    <mergeCell ref="G1482:N1482"/>
    <mergeCell ref="O1482:U1482"/>
    <mergeCell ref="V1482:AA1482"/>
    <mergeCell ref="AB1482:AF1482"/>
    <mergeCell ref="AG1482:AK1482"/>
    <mergeCell ref="A1483:F1483"/>
    <mergeCell ref="G1483:N1483"/>
    <mergeCell ref="O1483:U1483"/>
    <mergeCell ref="V1483:AA1483"/>
    <mergeCell ref="AB1483:AF1483"/>
    <mergeCell ref="AG1483:AK1483"/>
    <mergeCell ref="A1484:F1484"/>
    <mergeCell ref="G1484:N1484"/>
    <mergeCell ref="O1484:U1484"/>
    <mergeCell ref="V1484:AA1484"/>
    <mergeCell ref="AB1484:AF1484"/>
    <mergeCell ref="AG1484:AK1484"/>
    <mergeCell ref="A1485:F1485"/>
    <mergeCell ref="G1485:N1485"/>
    <mergeCell ref="O1485:U1485"/>
    <mergeCell ref="V1485:AA1485"/>
    <mergeCell ref="AB1485:AF1485"/>
    <mergeCell ref="AG1485:AK1485"/>
    <mergeCell ref="A1486:F1486"/>
    <mergeCell ref="G1486:N1486"/>
    <mergeCell ref="O1486:U1486"/>
    <mergeCell ref="V1486:AA1486"/>
    <mergeCell ref="AB1486:AF1486"/>
    <mergeCell ref="AG1486:AK1486"/>
    <mergeCell ref="A1487:F1487"/>
    <mergeCell ref="G1487:N1487"/>
    <mergeCell ref="O1487:U1487"/>
    <mergeCell ref="V1487:AA1487"/>
    <mergeCell ref="AB1487:AF1487"/>
    <mergeCell ref="AG1487:AK1487"/>
    <mergeCell ref="A1488:F1488"/>
    <mergeCell ref="G1488:N1488"/>
    <mergeCell ref="O1488:U1488"/>
    <mergeCell ref="V1488:AA1488"/>
    <mergeCell ref="AB1488:AF1488"/>
    <mergeCell ref="AG1488:AK1488"/>
    <mergeCell ref="A1489:F1489"/>
    <mergeCell ref="G1489:N1489"/>
    <mergeCell ref="O1489:U1489"/>
    <mergeCell ref="V1489:AA1489"/>
    <mergeCell ref="AB1489:AF1489"/>
    <mergeCell ref="AG1489:AK1489"/>
    <mergeCell ref="A1490:F1490"/>
    <mergeCell ref="G1490:N1490"/>
    <mergeCell ref="O1490:U1490"/>
    <mergeCell ref="V1490:AA1490"/>
    <mergeCell ref="AB1490:AF1490"/>
    <mergeCell ref="AG1490:AK1490"/>
    <mergeCell ref="A1491:F1491"/>
    <mergeCell ref="G1491:N1491"/>
    <mergeCell ref="O1491:U1491"/>
    <mergeCell ref="V1491:AA1491"/>
    <mergeCell ref="AB1491:AF1491"/>
    <mergeCell ref="AG1491:AK1491"/>
    <mergeCell ref="A1492:F1492"/>
    <mergeCell ref="G1492:N1492"/>
    <mergeCell ref="O1492:U1492"/>
    <mergeCell ref="V1492:AA1492"/>
    <mergeCell ref="AB1492:AF1492"/>
    <mergeCell ref="AG1492:AK1492"/>
    <mergeCell ref="A1493:F1493"/>
    <mergeCell ref="G1493:N1493"/>
    <mergeCell ref="O1493:U1493"/>
    <mergeCell ref="V1493:AA1493"/>
    <mergeCell ref="AB1493:AF1493"/>
    <mergeCell ref="AG1493:AK1493"/>
    <mergeCell ref="A1494:F1494"/>
    <mergeCell ref="G1494:N1494"/>
    <mergeCell ref="O1494:U1494"/>
    <mergeCell ref="V1494:AA1494"/>
    <mergeCell ref="AB1494:AF1494"/>
    <mergeCell ref="AG1494:AK1494"/>
    <mergeCell ref="A1495:F1495"/>
    <mergeCell ref="G1495:N1495"/>
    <mergeCell ref="O1495:U1495"/>
    <mergeCell ref="V1495:AA1495"/>
    <mergeCell ref="AB1495:AF1495"/>
    <mergeCell ref="AG1495:AK1495"/>
    <mergeCell ref="A1496:F1496"/>
    <mergeCell ref="G1496:N1496"/>
    <mergeCell ref="O1496:U1496"/>
    <mergeCell ref="V1496:AA1496"/>
    <mergeCell ref="AB1496:AF1496"/>
    <mergeCell ref="AG1496:AK1496"/>
    <mergeCell ref="A1497:F1497"/>
    <mergeCell ref="G1497:N1497"/>
    <mergeCell ref="O1497:U1497"/>
    <mergeCell ref="V1497:AA1497"/>
    <mergeCell ref="AB1497:AF1497"/>
    <mergeCell ref="AG1497:AK1497"/>
    <mergeCell ref="A1498:F1498"/>
    <mergeCell ref="G1498:N1498"/>
    <mergeCell ref="O1498:U1498"/>
    <mergeCell ref="V1498:AA1498"/>
    <mergeCell ref="AB1498:AF1498"/>
    <mergeCell ref="AG1498:AK1498"/>
    <mergeCell ref="A1499:F1499"/>
    <mergeCell ref="G1499:N1499"/>
    <mergeCell ref="O1499:U1499"/>
    <mergeCell ref="V1499:AA1499"/>
    <mergeCell ref="AB1499:AF1499"/>
    <mergeCell ref="AG1499:AK1499"/>
    <mergeCell ref="A1500:F1500"/>
    <mergeCell ref="G1500:N1500"/>
    <mergeCell ref="O1500:U1500"/>
    <mergeCell ref="V1500:AA1500"/>
    <mergeCell ref="AB1500:AF1500"/>
    <mergeCell ref="AG1500:AK1500"/>
    <mergeCell ref="A1501:F1501"/>
    <mergeCell ref="G1501:N1501"/>
    <mergeCell ref="O1501:U1501"/>
    <mergeCell ref="V1501:AA1501"/>
    <mergeCell ref="AB1501:AF1501"/>
    <mergeCell ref="AG1501:AK1501"/>
    <mergeCell ref="A1502:F1502"/>
    <mergeCell ref="G1502:N1502"/>
    <mergeCell ref="O1502:U1502"/>
    <mergeCell ref="V1502:AA1502"/>
    <mergeCell ref="AB1502:AF1502"/>
    <mergeCell ref="AG1502:AK1502"/>
    <mergeCell ref="A1503:F1503"/>
    <mergeCell ref="G1503:N1503"/>
    <mergeCell ref="O1503:U1503"/>
    <mergeCell ref="V1503:AA1503"/>
    <mergeCell ref="AB1503:AF1503"/>
    <mergeCell ref="AG1503:AK1503"/>
    <mergeCell ref="A1504:F1504"/>
    <mergeCell ref="G1504:N1504"/>
    <mergeCell ref="O1504:U1504"/>
    <mergeCell ref="V1504:AA1504"/>
    <mergeCell ref="AB1504:AF1504"/>
    <mergeCell ref="AG1504:AK1504"/>
    <mergeCell ref="A1505:F1505"/>
    <mergeCell ref="G1505:N1505"/>
    <mergeCell ref="O1505:U1505"/>
    <mergeCell ref="V1505:AA1505"/>
    <mergeCell ref="AB1505:AF1505"/>
    <mergeCell ref="AG1505:AK1505"/>
    <mergeCell ref="A1506:F1506"/>
    <mergeCell ref="G1506:N1506"/>
    <mergeCell ref="O1506:U1506"/>
    <mergeCell ref="V1506:AA1506"/>
    <mergeCell ref="AB1506:AF1506"/>
    <mergeCell ref="AG1506:AK1506"/>
    <mergeCell ref="A1507:F1507"/>
    <mergeCell ref="G1507:N1507"/>
    <mergeCell ref="O1507:U1507"/>
    <mergeCell ref="V1507:AA1507"/>
    <mergeCell ref="AB1507:AF1507"/>
    <mergeCell ref="AG1507:AK1507"/>
    <mergeCell ref="A1508:F1508"/>
    <mergeCell ref="G1508:N1508"/>
    <mergeCell ref="O1508:U1508"/>
    <mergeCell ref="V1508:AA1508"/>
    <mergeCell ref="AB1508:AF1508"/>
    <mergeCell ref="AG1508:AK1508"/>
    <mergeCell ref="A1509:F1509"/>
    <mergeCell ref="G1509:N1509"/>
    <mergeCell ref="O1509:U1509"/>
    <mergeCell ref="V1509:AA1509"/>
    <mergeCell ref="AB1509:AF1509"/>
    <mergeCell ref="AG1509:AK1509"/>
    <mergeCell ref="A1510:F1510"/>
    <mergeCell ref="G1510:N1510"/>
    <mergeCell ref="O1510:U1510"/>
    <mergeCell ref="V1510:AA1510"/>
    <mergeCell ref="AB1510:AF1510"/>
    <mergeCell ref="AG1510:AK1510"/>
    <mergeCell ref="A1511:F1511"/>
    <mergeCell ref="G1511:N1511"/>
    <mergeCell ref="O1511:U1511"/>
    <mergeCell ref="V1511:AA1511"/>
    <mergeCell ref="AB1511:AF1511"/>
    <mergeCell ref="AG1511:AK1511"/>
    <mergeCell ref="A1512:F1512"/>
    <mergeCell ref="G1512:N1512"/>
    <mergeCell ref="O1512:U1512"/>
    <mergeCell ref="V1512:AA1512"/>
    <mergeCell ref="AB1512:AF1512"/>
    <mergeCell ref="AG1512:AK1512"/>
    <mergeCell ref="A1513:F1513"/>
    <mergeCell ref="G1513:N1513"/>
    <mergeCell ref="O1513:U1513"/>
    <mergeCell ref="V1513:AA1513"/>
    <mergeCell ref="AB1513:AF1513"/>
    <mergeCell ref="AG1513:AK1513"/>
    <mergeCell ref="A1514:F1514"/>
    <mergeCell ref="G1514:N1514"/>
    <mergeCell ref="O1514:U1514"/>
    <mergeCell ref="V1514:AA1514"/>
    <mergeCell ref="AB1514:AF1514"/>
    <mergeCell ref="AG1514:AK1514"/>
    <mergeCell ref="A1515:F1515"/>
    <mergeCell ref="G1515:N1515"/>
    <mergeCell ref="O1515:U1515"/>
    <mergeCell ref="V1515:AA1515"/>
    <mergeCell ref="AB1515:AF1515"/>
    <mergeCell ref="AG1515:AK1515"/>
    <mergeCell ref="A1516:F1516"/>
    <mergeCell ref="G1516:N1516"/>
    <mergeCell ref="O1516:U1516"/>
    <mergeCell ref="V1516:AA1516"/>
    <mergeCell ref="AB1516:AF1516"/>
    <mergeCell ref="AG1516:AK1516"/>
    <mergeCell ref="A1517:F1517"/>
    <mergeCell ref="G1517:N1517"/>
    <mergeCell ref="O1517:U1517"/>
    <mergeCell ref="V1517:AA1517"/>
    <mergeCell ref="AB1517:AF1517"/>
    <mergeCell ref="AG1517:AK1517"/>
    <mergeCell ref="A1518:F1518"/>
    <mergeCell ref="G1518:N1518"/>
    <mergeCell ref="O1518:U1518"/>
    <mergeCell ref="V1518:AA1518"/>
    <mergeCell ref="AB1518:AF1518"/>
    <mergeCell ref="AG1518:AK1518"/>
    <mergeCell ref="A1519:F1519"/>
    <mergeCell ref="G1519:N1519"/>
    <mergeCell ref="O1519:U1519"/>
    <mergeCell ref="V1519:AA1519"/>
    <mergeCell ref="AB1519:AF1519"/>
    <mergeCell ref="AG1519:AK1519"/>
    <mergeCell ref="A1520:F1520"/>
    <mergeCell ref="G1520:N1520"/>
    <mergeCell ref="O1520:U1520"/>
    <mergeCell ref="V1520:AA1520"/>
    <mergeCell ref="AB1520:AF1520"/>
    <mergeCell ref="AG1520:AK1520"/>
    <mergeCell ref="A1521:F1521"/>
    <mergeCell ref="G1521:N1521"/>
    <mergeCell ref="O1521:U1521"/>
    <mergeCell ref="V1521:AA1521"/>
    <mergeCell ref="AB1521:AF1521"/>
    <mergeCell ref="AG1521:AK1521"/>
    <mergeCell ref="A1522:F1522"/>
    <mergeCell ref="G1522:N1522"/>
    <mergeCell ref="O1522:U1522"/>
    <mergeCell ref="V1522:AA1522"/>
    <mergeCell ref="AB1522:AF1522"/>
    <mergeCell ref="AG1522:AK1522"/>
    <mergeCell ref="A1523:F1523"/>
    <mergeCell ref="G1523:N1523"/>
    <mergeCell ref="O1523:U1523"/>
    <mergeCell ref="V1523:AA1523"/>
    <mergeCell ref="AB1523:AF1523"/>
    <mergeCell ref="AG1523:AK1523"/>
    <mergeCell ref="A1524:F1524"/>
    <mergeCell ref="G1524:N1524"/>
    <mergeCell ref="O1524:U1524"/>
    <mergeCell ref="V1524:AA1524"/>
    <mergeCell ref="AB1524:AF1524"/>
    <mergeCell ref="AG1524:AK1524"/>
    <mergeCell ref="A1525:F1525"/>
    <mergeCell ref="G1525:N1525"/>
    <mergeCell ref="O1525:U1525"/>
    <mergeCell ref="V1525:AA1525"/>
    <mergeCell ref="AB1525:AF1525"/>
    <mergeCell ref="AG1525:AK1525"/>
    <mergeCell ref="A1526:F1526"/>
    <mergeCell ref="G1526:N1526"/>
    <mergeCell ref="O1526:U1526"/>
    <mergeCell ref="V1526:AA1526"/>
    <mergeCell ref="AB1526:AF1526"/>
    <mergeCell ref="AG1526:AK1526"/>
    <mergeCell ref="A1527:F1527"/>
    <mergeCell ref="G1527:N1527"/>
    <mergeCell ref="O1527:U1527"/>
    <mergeCell ref="V1527:AA1527"/>
    <mergeCell ref="AB1527:AF1527"/>
    <mergeCell ref="AG1527:AK1527"/>
    <mergeCell ref="A1528:F1528"/>
    <mergeCell ref="G1528:N1528"/>
    <mergeCell ref="O1528:U1528"/>
    <mergeCell ref="V1528:AA1528"/>
    <mergeCell ref="AB1528:AF1528"/>
    <mergeCell ref="AG1528:AK1528"/>
    <mergeCell ref="A1529:F1529"/>
    <mergeCell ref="G1529:N1529"/>
    <mergeCell ref="O1529:U1529"/>
    <mergeCell ref="V1529:AA1529"/>
    <mergeCell ref="AB1529:AF1529"/>
    <mergeCell ref="AG1529:AK1529"/>
    <mergeCell ref="A1530:F1530"/>
    <mergeCell ref="G1530:N1530"/>
    <mergeCell ref="O1530:U1530"/>
    <mergeCell ref="V1530:AA1530"/>
    <mergeCell ref="AB1530:AF1530"/>
    <mergeCell ref="AG1530:AK1530"/>
    <mergeCell ref="A1531:F1531"/>
    <mergeCell ref="G1531:N1531"/>
    <mergeCell ref="O1531:U1531"/>
    <mergeCell ref="V1531:AA1531"/>
    <mergeCell ref="AB1531:AF1531"/>
    <mergeCell ref="AG1531:AK1531"/>
    <mergeCell ref="A1532:F1532"/>
    <mergeCell ref="G1532:N1532"/>
    <mergeCell ref="O1532:U1532"/>
    <mergeCell ref="V1532:AA1532"/>
    <mergeCell ref="AB1532:AF1532"/>
    <mergeCell ref="AG1532:AK1532"/>
    <mergeCell ref="A1533:F1533"/>
    <mergeCell ref="G1533:N1533"/>
    <mergeCell ref="O1533:U1533"/>
    <mergeCell ref="V1533:AA1533"/>
    <mergeCell ref="AB1533:AF1533"/>
    <mergeCell ref="AG1533:AK1533"/>
    <mergeCell ref="A1534:F1534"/>
    <mergeCell ref="G1534:N1534"/>
    <mergeCell ref="O1534:U1534"/>
    <mergeCell ref="V1534:AA1534"/>
    <mergeCell ref="AB1534:AF1534"/>
    <mergeCell ref="AG1534:AK1534"/>
    <mergeCell ref="A1535:F1535"/>
    <mergeCell ref="G1535:N1535"/>
    <mergeCell ref="O1535:U1535"/>
    <mergeCell ref="V1535:AA1535"/>
    <mergeCell ref="AB1535:AF1535"/>
    <mergeCell ref="AG1535:AK1535"/>
    <mergeCell ref="A1536:F1536"/>
    <mergeCell ref="G1536:N1536"/>
    <mergeCell ref="O1536:U1536"/>
    <mergeCell ref="V1536:AA1536"/>
    <mergeCell ref="AB1536:AF1536"/>
    <mergeCell ref="AG1536:AK1536"/>
    <mergeCell ref="A1537:F1537"/>
    <mergeCell ref="G1537:N1537"/>
    <mergeCell ref="O1537:U1537"/>
    <mergeCell ref="V1537:AA1537"/>
    <mergeCell ref="AB1537:AF1537"/>
    <mergeCell ref="AG1537:AK1537"/>
    <mergeCell ref="A1538:F1538"/>
    <mergeCell ref="G1538:N1538"/>
    <mergeCell ref="O1538:U1538"/>
    <mergeCell ref="V1538:AA1538"/>
    <mergeCell ref="AB1538:AF1538"/>
    <mergeCell ref="AG1538:AK1538"/>
    <mergeCell ref="A1539:F1539"/>
    <mergeCell ref="G1539:N1539"/>
    <mergeCell ref="O1539:U1539"/>
    <mergeCell ref="V1539:AA1539"/>
    <mergeCell ref="AB1539:AF1539"/>
    <mergeCell ref="AG1539:AK1539"/>
    <mergeCell ref="A1540:F1540"/>
    <mergeCell ref="G1540:N1540"/>
    <mergeCell ref="O1540:U1540"/>
    <mergeCell ref="V1540:AA1540"/>
    <mergeCell ref="AB1540:AF1540"/>
    <mergeCell ref="AG1540:AK1540"/>
    <mergeCell ref="A1541:F1541"/>
    <mergeCell ref="G1541:N1541"/>
    <mergeCell ref="O1541:U1541"/>
    <mergeCell ref="V1541:AA1541"/>
    <mergeCell ref="AB1541:AF1541"/>
    <mergeCell ref="AG1541:AK1541"/>
    <mergeCell ref="A1542:F1542"/>
    <mergeCell ref="G1542:N1542"/>
    <mergeCell ref="O1542:U1542"/>
    <mergeCell ref="V1542:AA1542"/>
    <mergeCell ref="AB1542:AF1542"/>
    <mergeCell ref="AG1542:AK1542"/>
    <mergeCell ref="A1543:F1543"/>
    <mergeCell ref="G1543:N1543"/>
    <mergeCell ref="O1543:U1543"/>
    <mergeCell ref="V1543:AA1543"/>
    <mergeCell ref="AB1543:AF1543"/>
    <mergeCell ref="AG1543:AK1543"/>
    <mergeCell ref="A1544:F1544"/>
    <mergeCell ref="G1544:N1544"/>
    <mergeCell ref="O1544:U1544"/>
    <mergeCell ref="V1544:AA1544"/>
    <mergeCell ref="AB1544:AF1544"/>
    <mergeCell ref="AG1544:AK1544"/>
    <mergeCell ref="A1545:F1545"/>
    <mergeCell ref="G1545:N1545"/>
    <mergeCell ref="O1545:U1545"/>
    <mergeCell ref="V1545:AA1545"/>
    <mergeCell ref="AB1545:AF1545"/>
    <mergeCell ref="AG1545:AK1545"/>
    <mergeCell ref="A1546:F1546"/>
    <mergeCell ref="G1546:N1546"/>
    <mergeCell ref="O1546:U1546"/>
    <mergeCell ref="V1546:AA1546"/>
    <mergeCell ref="AB1546:AF1546"/>
    <mergeCell ref="AG1546:AK1546"/>
    <mergeCell ref="A1547:F1547"/>
    <mergeCell ref="G1547:N1547"/>
    <mergeCell ref="O1547:U1547"/>
    <mergeCell ref="V1547:AA1547"/>
    <mergeCell ref="AB1547:AF1547"/>
    <mergeCell ref="AG1547:AK1547"/>
    <mergeCell ref="A1548:F1548"/>
    <mergeCell ref="G1548:N1548"/>
    <mergeCell ref="O1548:U1548"/>
    <mergeCell ref="V1548:AA1548"/>
    <mergeCell ref="AB1548:AF1548"/>
    <mergeCell ref="AG1548:AK1548"/>
    <mergeCell ref="A1549:F1549"/>
    <mergeCell ref="G1549:N1549"/>
    <mergeCell ref="O1549:U1549"/>
    <mergeCell ref="V1549:AA1549"/>
    <mergeCell ref="AB1549:AF1549"/>
    <mergeCell ref="AG1549:AK1549"/>
    <mergeCell ref="A1550:F1550"/>
    <mergeCell ref="G1550:N1550"/>
    <mergeCell ref="O1550:U1550"/>
    <mergeCell ref="V1550:AA1550"/>
    <mergeCell ref="AB1550:AF1550"/>
    <mergeCell ref="AG1550:AK1550"/>
    <mergeCell ref="A1551:F1551"/>
    <mergeCell ref="G1551:N1551"/>
    <mergeCell ref="O1551:U1551"/>
    <mergeCell ref="V1551:AA1551"/>
    <mergeCell ref="AB1551:AF1551"/>
    <mergeCell ref="AG1551:AK1551"/>
    <mergeCell ref="A1552:F1552"/>
    <mergeCell ref="G1552:N1552"/>
    <mergeCell ref="O1552:U1552"/>
    <mergeCell ref="V1552:AA1552"/>
    <mergeCell ref="AB1552:AF1552"/>
    <mergeCell ref="AG1552:AK1552"/>
    <mergeCell ref="A1553:F1553"/>
    <mergeCell ref="G1553:N1553"/>
    <mergeCell ref="O1553:U1553"/>
    <mergeCell ref="V1553:AA1553"/>
    <mergeCell ref="AB1553:AF1553"/>
    <mergeCell ref="AG1553:AK1553"/>
    <mergeCell ref="A1554:F1554"/>
    <mergeCell ref="G1554:N1554"/>
    <mergeCell ref="O1554:U1554"/>
    <mergeCell ref="V1554:AA1554"/>
    <mergeCell ref="AB1554:AF1554"/>
    <mergeCell ref="AG1554:AK1554"/>
    <mergeCell ref="A1555:F1555"/>
    <mergeCell ref="G1555:N1555"/>
    <mergeCell ref="O1555:U1555"/>
    <mergeCell ref="V1555:AA1555"/>
    <mergeCell ref="AB1555:AF1555"/>
    <mergeCell ref="AG1555:AK1555"/>
    <mergeCell ref="A1556:F1556"/>
    <mergeCell ref="G1556:N1556"/>
    <mergeCell ref="O1556:U1556"/>
    <mergeCell ref="V1556:AA1556"/>
    <mergeCell ref="AB1556:AF1556"/>
    <mergeCell ref="AG1556:AK1556"/>
    <mergeCell ref="A1557:F1557"/>
    <mergeCell ref="G1557:N1557"/>
    <mergeCell ref="O1557:U1557"/>
    <mergeCell ref="V1557:AA1557"/>
    <mergeCell ref="AB1557:AF1557"/>
    <mergeCell ref="AG1557:AK1557"/>
    <mergeCell ref="A1558:F1558"/>
    <mergeCell ref="G1558:N1558"/>
    <mergeCell ref="O1558:U1558"/>
    <mergeCell ref="V1558:AA1558"/>
    <mergeCell ref="AB1558:AF1558"/>
    <mergeCell ref="AG1558:AK1558"/>
    <mergeCell ref="A1559:F1559"/>
    <mergeCell ref="G1559:N1559"/>
    <mergeCell ref="O1559:U1559"/>
    <mergeCell ref="V1559:AA1559"/>
    <mergeCell ref="AB1559:AF1559"/>
    <mergeCell ref="AG1559:AK1559"/>
    <mergeCell ref="A1560:F1560"/>
    <mergeCell ref="G1560:N1560"/>
    <mergeCell ref="O1560:U1560"/>
    <mergeCell ref="V1560:AA1560"/>
    <mergeCell ref="AB1560:AF1560"/>
    <mergeCell ref="AG1560:AK1560"/>
    <mergeCell ref="A1561:F1561"/>
    <mergeCell ref="G1561:N1561"/>
    <mergeCell ref="O1561:U1561"/>
    <mergeCell ref="V1561:AA1561"/>
    <mergeCell ref="AB1561:AF1561"/>
    <mergeCell ref="AG1561:AK1561"/>
    <mergeCell ref="A1562:F1562"/>
    <mergeCell ref="G1562:N1562"/>
    <mergeCell ref="O1562:U1562"/>
    <mergeCell ref="V1562:AA1562"/>
    <mergeCell ref="AB1562:AF1562"/>
    <mergeCell ref="AG1562:AK1562"/>
    <mergeCell ref="A1563:F1563"/>
    <mergeCell ref="G1563:N1563"/>
    <mergeCell ref="O1563:U1563"/>
    <mergeCell ref="V1563:AA1563"/>
    <mergeCell ref="AB1563:AF1563"/>
    <mergeCell ref="AG1563:AK1563"/>
    <mergeCell ref="A1564:F1564"/>
    <mergeCell ref="G1564:N1564"/>
    <mergeCell ref="O1564:U1564"/>
    <mergeCell ref="V1564:AA1564"/>
    <mergeCell ref="AB1564:AF1564"/>
    <mergeCell ref="AG1564:AK1564"/>
    <mergeCell ref="A1565:F1565"/>
    <mergeCell ref="G1565:N1565"/>
    <mergeCell ref="O1565:U1565"/>
    <mergeCell ref="V1565:AA1565"/>
    <mergeCell ref="AB1565:AF1565"/>
    <mergeCell ref="AG1565:AK1565"/>
    <mergeCell ref="A1566:F1566"/>
    <mergeCell ref="G1566:N1566"/>
    <mergeCell ref="O1566:U1566"/>
    <mergeCell ref="V1566:AA1566"/>
    <mergeCell ref="AB1566:AF1566"/>
    <mergeCell ref="AG1566:AK1566"/>
    <mergeCell ref="A1567:F1567"/>
    <mergeCell ref="G1567:N1567"/>
    <mergeCell ref="O1567:U1567"/>
    <mergeCell ref="V1567:AA1567"/>
    <mergeCell ref="AB1567:AF1567"/>
    <mergeCell ref="AG1567:AK1567"/>
    <mergeCell ref="A1568:F1568"/>
    <mergeCell ref="G1568:N1568"/>
    <mergeCell ref="O1568:U1568"/>
    <mergeCell ref="V1568:AA1568"/>
    <mergeCell ref="AB1568:AF1568"/>
    <mergeCell ref="AG1568:AK1568"/>
    <mergeCell ref="A1569:F1569"/>
    <mergeCell ref="G1569:N1569"/>
    <mergeCell ref="O1569:U1569"/>
    <mergeCell ref="V1569:AA1569"/>
    <mergeCell ref="AB1569:AF1569"/>
    <mergeCell ref="AG1569:AK1569"/>
    <mergeCell ref="A1570:F1570"/>
    <mergeCell ref="G1570:N1570"/>
    <mergeCell ref="O1570:U1570"/>
    <mergeCell ref="V1570:AA1570"/>
    <mergeCell ref="AB1570:AF1570"/>
    <mergeCell ref="AG1570:AK1570"/>
    <mergeCell ref="A1571:F1571"/>
    <mergeCell ref="G1571:N1571"/>
    <mergeCell ref="O1571:U1571"/>
    <mergeCell ref="V1571:AA1571"/>
    <mergeCell ref="AB1571:AF1571"/>
    <mergeCell ref="AG1571:AK1571"/>
    <mergeCell ref="A1572:F1572"/>
    <mergeCell ref="G1572:N1572"/>
    <mergeCell ref="O1572:U1572"/>
    <mergeCell ref="V1572:AA1572"/>
    <mergeCell ref="AB1572:AF1572"/>
    <mergeCell ref="AG1572:AK1572"/>
    <mergeCell ref="A1573:F1573"/>
    <mergeCell ref="G1573:N1573"/>
    <mergeCell ref="O1573:U1573"/>
    <mergeCell ref="V1573:AA1573"/>
    <mergeCell ref="AB1573:AF1573"/>
    <mergeCell ref="AG1573:AK1573"/>
    <mergeCell ref="A1574:F1574"/>
    <mergeCell ref="G1574:N1574"/>
    <mergeCell ref="O1574:U1574"/>
    <mergeCell ref="V1574:AA1574"/>
    <mergeCell ref="AB1574:AF1574"/>
    <mergeCell ref="AG1574:AK1574"/>
    <mergeCell ref="A1575:F1575"/>
    <mergeCell ref="G1575:N1575"/>
    <mergeCell ref="O1575:U1575"/>
    <mergeCell ref="V1575:AA1575"/>
    <mergeCell ref="AB1575:AF1575"/>
    <mergeCell ref="AG1575:AK1575"/>
    <mergeCell ref="A1576:F1576"/>
    <mergeCell ref="G1576:N1576"/>
    <mergeCell ref="O1576:U1576"/>
    <mergeCell ref="V1576:AA1576"/>
    <mergeCell ref="AB1576:AF1576"/>
    <mergeCell ref="AG1576:AK1576"/>
    <mergeCell ref="A1577:F1577"/>
    <mergeCell ref="G1577:N1577"/>
    <mergeCell ref="O1577:U1577"/>
    <mergeCell ref="V1577:AA1577"/>
    <mergeCell ref="AB1577:AF1577"/>
    <mergeCell ref="AG1577:AK1577"/>
    <mergeCell ref="A1578:F1578"/>
    <mergeCell ref="G1578:N1578"/>
    <mergeCell ref="O1578:U1578"/>
    <mergeCell ref="V1578:AA1578"/>
    <mergeCell ref="AB1578:AF1578"/>
    <mergeCell ref="AG1578:AK1578"/>
    <mergeCell ref="A1579:F1579"/>
    <mergeCell ref="G1579:N1579"/>
    <mergeCell ref="O1579:U1579"/>
    <mergeCell ref="V1579:AA1579"/>
    <mergeCell ref="AB1579:AF1579"/>
    <mergeCell ref="AG1579:AK1579"/>
    <mergeCell ref="A1580:F1580"/>
    <mergeCell ref="G1580:N1580"/>
    <mergeCell ref="O1580:U1580"/>
    <mergeCell ref="V1580:AA1580"/>
    <mergeCell ref="AB1580:AF1580"/>
    <mergeCell ref="AG1580:AK1580"/>
    <mergeCell ref="A1581:F1581"/>
    <mergeCell ref="G1581:N1581"/>
    <mergeCell ref="O1581:U1581"/>
    <mergeCell ref="V1581:AA1581"/>
    <mergeCell ref="AB1581:AF1581"/>
    <mergeCell ref="AG1581:AK1581"/>
    <mergeCell ref="A1582:F1582"/>
    <mergeCell ref="G1582:N1582"/>
    <mergeCell ref="O1582:U1582"/>
    <mergeCell ref="V1582:AA1582"/>
    <mergeCell ref="AB1582:AF1582"/>
    <mergeCell ref="AG1582:AK1582"/>
    <mergeCell ref="A1583:F1583"/>
    <mergeCell ref="G1583:N1583"/>
    <mergeCell ref="O1583:U1583"/>
    <mergeCell ref="V1583:AA1583"/>
    <mergeCell ref="AB1583:AF1583"/>
    <mergeCell ref="AG1583:AK1583"/>
    <mergeCell ref="A1584:F1584"/>
    <mergeCell ref="G1584:N1584"/>
    <mergeCell ref="O1584:U1584"/>
    <mergeCell ref="V1584:AA1584"/>
    <mergeCell ref="AB1584:AF1584"/>
    <mergeCell ref="AG1584:AK1584"/>
    <mergeCell ref="A1585:F1585"/>
    <mergeCell ref="G1585:N1585"/>
    <mergeCell ref="O1585:U1585"/>
    <mergeCell ref="V1585:AA1585"/>
    <mergeCell ref="AB1585:AF1585"/>
    <mergeCell ref="AG1585:AK1585"/>
    <mergeCell ref="A1586:F1586"/>
    <mergeCell ref="G1586:N1586"/>
    <mergeCell ref="O1586:U1586"/>
    <mergeCell ref="V1586:AA1586"/>
    <mergeCell ref="AB1586:AF1586"/>
    <mergeCell ref="AG1586:AK1586"/>
    <mergeCell ref="A1587:F1587"/>
    <mergeCell ref="G1587:N1587"/>
    <mergeCell ref="O1587:U1587"/>
    <mergeCell ref="V1587:AA1587"/>
    <mergeCell ref="AB1587:AF1587"/>
    <mergeCell ref="AG1587:AK1587"/>
    <mergeCell ref="A1588:F1588"/>
    <mergeCell ref="G1588:N1588"/>
    <mergeCell ref="O1588:U1588"/>
    <mergeCell ref="V1588:AA1588"/>
    <mergeCell ref="AB1588:AF1588"/>
    <mergeCell ref="AG1588:AK1588"/>
    <mergeCell ref="A1589:F1589"/>
    <mergeCell ref="G1589:N1589"/>
    <mergeCell ref="O1589:U1589"/>
    <mergeCell ref="V1589:AA1589"/>
    <mergeCell ref="AB1589:AF1589"/>
    <mergeCell ref="AG1589:AK1589"/>
    <mergeCell ref="A1590:F1590"/>
    <mergeCell ref="G1590:N1590"/>
    <mergeCell ref="O1590:U1590"/>
    <mergeCell ref="V1590:AA1590"/>
    <mergeCell ref="AB1590:AF1590"/>
    <mergeCell ref="AG1590:AK1590"/>
    <mergeCell ref="A1591:F1591"/>
    <mergeCell ref="G1591:N1591"/>
    <mergeCell ref="O1591:U1591"/>
    <mergeCell ref="V1591:AA1591"/>
    <mergeCell ref="AB1591:AF1591"/>
    <mergeCell ref="AG1591:AK1591"/>
    <mergeCell ref="A1592:F1592"/>
    <mergeCell ref="G1592:N1592"/>
    <mergeCell ref="O1592:U1592"/>
    <mergeCell ref="V1592:AA1592"/>
    <mergeCell ref="AB1592:AF1592"/>
    <mergeCell ref="AG1592:AK1592"/>
    <mergeCell ref="A1593:F1593"/>
    <mergeCell ref="G1593:N1593"/>
    <mergeCell ref="O1593:U1593"/>
    <mergeCell ref="V1593:AA1593"/>
    <mergeCell ref="AB1593:AF1593"/>
    <mergeCell ref="AG1593:AK1593"/>
    <mergeCell ref="A1594:F1594"/>
    <mergeCell ref="G1594:N1594"/>
    <mergeCell ref="O1594:U1594"/>
    <mergeCell ref="V1594:AA1594"/>
    <mergeCell ref="AB1594:AF1594"/>
    <mergeCell ref="AG1594:AK1594"/>
    <mergeCell ref="A1595:F1595"/>
    <mergeCell ref="G1595:N1595"/>
    <mergeCell ref="O1595:U1595"/>
    <mergeCell ref="V1595:AA1595"/>
    <mergeCell ref="AB1595:AF1595"/>
    <mergeCell ref="AG1595:AK1595"/>
    <mergeCell ref="A1596:F1596"/>
    <mergeCell ref="G1596:N1596"/>
    <mergeCell ref="O1596:U1596"/>
    <mergeCell ref="V1596:AA1596"/>
    <mergeCell ref="AB1596:AF1596"/>
    <mergeCell ref="AG1596:AK1596"/>
    <mergeCell ref="A1597:F1597"/>
    <mergeCell ref="G1597:N1597"/>
    <mergeCell ref="O1597:U1597"/>
    <mergeCell ref="V1597:AA1597"/>
    <mergeCell ref="AB1597:AF1597"/>
    <mergeCell ref="AG1597:AK1597"/>
    <mergeCell ref="A1598:F1598"/>
    <mergeCell ref="G1598:N1598"/>
    <mergeCell ref="O1598:U1598"/>
    <mergeCell ref="V1598:AA1598"/>
    <mergeCell ref="AB1598:AF1598"/>
    <mergeCell ref="AG1598:AK1598"/>
    <mergeCell ref="A1599:F1599"/>
    <mergeCell ref="G1599:N1599"/>
    <mergeCell ref="O1599:U1599"/>
    <mergeCell ref="V1599:AA1599"/>
    <mergeCell ref="AB1599:AF1599"/>
    <mergeCell ref="AG1599:AK1599"/>
    <mergeCell ref="A1600:F1600"/>
    <mergeCell ref="G1600:N1600"/>
    <mergeCell ref="O1600:U1600"/>
    <mergeCell ref="V1600:AA1600"/>
    <mergeCell ref="AB1600:AF1600"/>
    <mergeCell ref="AG1600:AK1600"/>
    <mergeCell ref="A1601:F1601"/>
    <mergeCell ref="G1601:N1601"/>
    <mergeCell ref="O1601:U1601"/>
    <mergeCell ref="V1601:AA1601"/>
    <mergeCell ref="AB1601:AF1601"/>
    <mergeCell ref="AG1601:AK1601"/>
    <mergeCell ref="A1602:F1602"/>
    <mergeCell ref="G1602:N1602"/>
    <mergeCell ref="O1602:U1602"/>
    <mergeCell ref="V1602:AA1602"/>
    <mergeCell ref="AB1602:AF1602"/>
    <mergeCell ref="AG1602:AK1602"/>
    <mergeCell ref="A1603:F1603"/>
    <mergeCell ref="G1603:N1603"/>
    <mergeCell ref="O1603:U1603"/>
    <mergeCell ref="V1603:AA1603"/>
    <mergeCell ref="AB1603:AF1603"/>
    <mergeCell ref="AG1603:AK1603"/>
    <mergeCell ref="A1604:F1604"/>
    <mergeCell ref="G1604:N1604"/>
    <mergeCell ref="O1604:U1604"/>
    <mergeCell ref="V1604:AA1604"/>
    <mergeCell ref="AB1604:AF1604"/>
    <mergeCell ref="AG1604:AK1604"/>
    <mergeCell ref="A1605:F1605"/>
    <mergeCell ref="G1605:N1605"/>
    <mergeCell ref="O1605:U1605"/>
    <mergeCell ref="V1605:AA1605"/>
    <mergeCell ref="AB1605:AF1605"/>
    <mergeCell ref="AG1605:AK1605"/>
    <mergeCell ref="A1606:F1606"/>
    <mergeCell ref="G1606:N1606"/>
    <mergeCell ref="O1606:U1606"/>
    <mergeCell ref="V1606:AA1606"/>
    <mergeCell ref="AB1606:AF1606"/>
    <mergeCell ref="AG1606:AK1606"/>
    <mergeCell ref="A1607:F1607"/>
    <mergeCell ref="G1607:N1607"/>
    <mergeCell ref="O1607:U1607"/>
    <mergeCell ref="V1607:AA1607"/>
    <mergeCell ref="AB1607:AF1607"/>
    <mergeCell ref="AG1607:AK1607"/>
    <mergeCell ref="A1608:F1608"/>
    <mergeCell ref="G1608:N1608"/>
    <mergeCell ref="O1608:U1608"/>
    <mergeCell ref="V1608:AA1608"/>
    <mergeCell ref="AB1608:AF1608"/>
    <mergeCell ref="AG1608:AK1608"/>
    <mergeCell ref="A1609:F1609"/>
    <mergeCell ref="G1609:N1609"/>
    <mergeCell ref="O1609:U1609"/>
    <mergeCell ref="V1609:AA1609"/>
    <mergeCell ref="AB1609:AF1609"/>
    <mergeCell ref="AG1609:AK1609"/>
    <mergeCell ref="A1610:F1610"/>
    <mergeCell ref="G1610:N1610"/>
    <mergeCell ref="O1610:U1610"/>
    <mergeCell ref="V1610:AA1610"/>
    <mergeCell ref="AB1610:AF1610"/>
    <mergeCell ref="AG1610:AK1610"/>
    <mergeCell ref="A1611:F1611"/>
    <mergeCell ref="G1611:N1611"/>
    <mergeCell ref="O1611:U1611"/>
    <mergeCell ref="V1611:AA1611"/>
    <mergeCell ref="AB1611:AF1611"/>
    <mergeCell ref="AG1611:AK1611"/>
    <mergeCell ref="A1612:F1612"/>
    <mergeCell ref="G1612:N1612"/>
    <mergeCell ref="O1612:U1612"/>
    <mergeCell ref="V1612:AA1612"/>
    <mergeCell ref="AB1612:AF1612"/>
    <mergeCell ref="AG1612:AK1612"/>
    <mergeCell ref="A1613:F1613"/>
    <mergeCell ref="G1613:N1613"/>
    <mergeCell ref="O1613:U1613"/>
    <mergeCell ref="V1613:AA1613"/>
    <mergeCell ref="AB1613:AF1613"/>
    <mergeCell ref="AG1613:AK1613"/>
    <mergeCell ref="A1614:F1614"/>
    <mergeCell ref="G1614:N1614"/>
    <mergeCell ref="O1614:U1614"/>
    <mergeCell ref="V1614:AA1614"/>
    <mergeCell ref="AB1614:AF1614"/>
    <mergeCell ref="AG1614:AK1614"/>
    <mergeCell ref="A1615:F1615"/>
    <mergeCell ref="G1615:N1615"/>
    <mergeCell ref="O1615:U1615"/>
    <mergeCell ref="V1615:AA1615"/>
    <mergeCell ref="AB1615:AF1615"/>
    <mergeCell ref="AG1615:AK1615"/>
    <mergeCell ref="A1616:F1616"/>
    <mergeCell ref="G1616:N1616"/>
    <mergeCell ref="O1616:U1616"/>
    <mergeCell ref="V1616:AA1616"/>
    <mergeCell ref="AB1616:AF1616"/>
    <mergeCell ref="AG1616:AK1616"/>
    <mergeCell ref="A1617:F1617"/>
    <mergeCell ref="G1617:N1617"/>
    <mergeCell ref="O1617:U1617"/>
    <mergeCell ref="V1617:AA1617"/>
    <mergeCell ref="AB1617:AF1617"/>
    <mergeCell ref="AG1617:AK1617"/>
    <mergeCell ref="A1618:F1618"/>
    <mergeCell ref="G1618:N1618"/>
    <mergeCell ref="O1618:U1618"/>
    <mergeCell ref="V1618:AA1618"/>
    <mergeCell ref="AB1618:AF1618"/>
    <mergeCell ref="AG1618:AK1618"/>
    <mergeCell ref="A1619:F1619"/>
    <mergeCell ref="G1619:N1619"/>
    <mergeCell ref="O1619:U1619"/>
    <mergeCell ref="V1619:AA1619"/>
    <mergeCell ref="AB1619:AF1619"/>
    <mergeCell ref="AG1619:AK1619"/>
    <mergeCell ref="A1620:F1620"/>
    <mergeCell ref="G1620:N1620"/>
    <mergeCell ref="O1620:U1620"/>
    <mergeCell ref="V1620:AA1620"/>
    <mergeCell ref="AB1620:AF1620"/>
    <mergeCell ref="AG1620:AK1620"/>
    <mergeCell ref="A1621:F1621"/>
    <mergeCell ref="G1621:N1621"/>
    <mergeCell ref="O1621:U1621"/>
    <mergeCell ref="V1621:AA1621"/>
    <mergeCell ref="AB1621:AF1621"/>
    <mergeCell ref="AG1621:AK1621"/>
    <mergeCell ref="A1622:F1622"/>
    <mergeCell ref="G1622:N1622"/>
    <mergeCell ref="O1622:U1622"/>
    <mergeCell ref="V1622:AA1622"/>
    <mergeCell ref="AB1622:AF1622"/>
    <mergeCell ref="AG1622:AK1622"/>
    <mergeCell ref="A1623:F1623"/>
    <mergeCell ref="G1623:N1623"/>
    <mergeCell ref="O1623:U1623"/>
    <mergeCell ref="V1623:AA1623"/>
    <mergeCell ref="AB1623:AF1623"/>
    <mergeCell ref="AG1623:AK1623"/>
    <mergeCell ref="A1624:F1624"/>
    <mergeCell ref="G1624:N1624"/>
    <mergeCell ref="O1624:U1624"/>
    <mergeCell ref="V1624:AA1624"/>
    <mergeCell ref="AB1624:AF1624"/>
    <mergeCell ref="AG1624:AK1624"/>
    <mergeCell ref="A1625:F1625"/>
    <mergeCell ref="G1625:N1625"/>
    <mergeCell ref="O1625:U1625"/>
    <mergeCell ref="V1625:AA1625"/>
    <mergeCell ref="AB1625:AF1625"/>
    <mergeCell ref="AG1625:AK1625"/>
    <mergeCell ref="A1626:F1626"/>
    <mergeCell ref="G1626:N1626"/>
    <mergeCell ref="O1626:U1626"/>
    <mergeCell ref="V1626:AA1626"/>
    <mergeCell ref="AB1626:AF1626"/>
    <mergeCell ref="AG1626:AK1626"/>
    <mergeCell ref="A1627:F1627"/>
    <mergeCell ref="G1627:N1627"/>
    <mergeCell ref="O1627:U1627"/>
    <mergeCell ref="V1627:AA1627"/>
    <mergeCell ref="AB1627:AF1627"/>
    <mergeCell ref="AG1627:AK1627"/>
    <mergeCell ref="A1628:F1628"/>
    <mergeCell ref="G1628:N1628"/>
    <mergeCell ref="O1628:U1628"/>
    <mergeCell ref="V1628:AA1628"/>
    <mergeCell ref="AB1628:AF1628"/>
    <mergeCell ref="AG1628:AK1628"/>
    <mergeCell ref="A1629:F1629"/>
    <mergeCell ref="G1629:N1629"/>
    <mergeCell ref="O1629:U1629"/>
    <mergeCell ref="V1629:AA1629"/>
    <mergeCell ref="AB1629:AF1629"/>
    <mergeCell ref="AG1629:AK1629"/>
    <mergeCell ref="A1630:F1630"/>
    <mergeCell ref="G1630:N1630"/>
    <mergeCell ref="O1630:U1630"/>
    <mergeCell ref="V1630:AA1630"/>
    <mergeCell ref="AB1630:AF1630"/>
    <mergeCell ref="AG1630:AK1630"/>
    <mergeCell ref="A1631:F1631"/>
    <mergeCell ref="G1631:N1631"/>
    <mergeCell ref="O1631:U1631"/>
    <mergeCell ref="V1631:AA1631"/>
    <mergeCell ref="AB1631:AF1631"/>
    <mergeCell ref="AG1631:AK1631"/>
    <mergeCell ref="A1632:F1632"/>
    <mergeCell ref="G1632:N1632"/>
    <mergeCell ref="O1632:U1632"/>
    <mergeCell ref="V1632:AA1632"/>
    <mergeCell ref="AB1632:AF1632"/>
    <mergeCell ref="AG1632:AK1632"/>
    <mergeCell ref="A1633:F1633"/>
    <mergeCell ref="G1633:N1633"/>
    <mergeCell ref="O1633:U1633"/>
    <mergeCell ref="V1633:AA1633"/>
    <mergeCell ref="AB1633:AF1633"/>
    <mergeCell ref="AG1633:AK1633"/>
    <mergeCell ref="A1634:F1634"/>
    <mergeCell ref="G1634:N1634"/>
    <mergeCell ref="O1634:U1634"/>
    <mergeCell ref="V1634:AA1634"/>
    <mergeCell ref="AB1634:AF1634"/>
    <mergeCell ref="AG1634:AK1634"/>
    <mergeCell ref="A1635:F1635"/>
    <mergeCell ref="G1635:N1635"/>
    <mergeCell ref="O1635:U1635"/>
    <mergeCell ref="V1635:AA1635"/>
    <mergeCell ref="AB1635:AF1635"/>
    <mergeCell ref="AG1635:AK1635"/>
    <mergeCell ref="A1636:F1636"/>
    <mergeCell ref="G1636:N1636"/>
    <mergeCell ref="O1636:U1636"/>
    <mergeCell ref="V1636:AA1636"/>
    <mergeCell ref="AB1636:AF1636"/>
    <mergeCell ref="AG1636:AK1636"/>
    <mergeCell ref="A1637:F1637"/>
    <mergeCell ref="G1637:N1637"/>
    <mergeCell ref="O1637:U1637"/>
    <mergeCell ref="V1637:AA1637"/>
    <mergeCell ref="AB1637:AF1637"/>
    <mergeCell ref="AG1637:AK1637"/>
    <mergeCell ref="A1638:F1638"/>
    <mergeCell ref="G1638:N1638"/>
    <mergeCell ref="O1638:U1638"/>
    <mergeCell ref="V1638:AA1638"/>
    <mergeCell ref="AB1638:AF1638"/>
    <mergeCell ref="AG1638:AK1638"/>
    <mergeCell ref="A1639:F1639"/>
    <mergeCell ref="G1639:N1639"/>
    <mergeCell ref="O1639:U1639"/>
    <mergeCell ref="V1639:AA1639"/>
    <mergeCell ref="AB1639:AF1639"/>
    <mergeCell ref="AG1639:AK1639"/>
    <mergeCell ref="A1640:F1640"/>
    <mergeCell ref="G1640:N1640"/>
    <mergeCell ref="O1640:U1640"/>
    <mergeCell ref="V1640:AA1640"/>
    <mergeCell ref="AB1640:AF1640"/>
    <mergeCell ref="AG1640:AK1640"/>
    <mergeCell ref="A1641:F1641"/>
    <mergeCell ref="G1641:N1641"/>
    <mergeCell ref="O1641:U1641"/>
    <mergeCell ref="V1641:AA1641"/>
    <mergeCell ref="AB1641:AF1641"/>
    <mergeCell ref="AG1641:AK1641"/>
    <mergeCell ref="A1642:F1642"/>
    <mergeCell ref="G1642:N1642"/>
    <mergeCell ref="O1642:U1642"/>
    <mergeCell ref="V1642:AA1642"/>
    <mergeCell ref="AB1642:AF1642"/>
    <mergeCell ref="AG1642:AK1642"/>
    <mergeCell ref="A1643:F1643"/>
    <mergeCell ref="G1643:N1643"/>
    <mergeCell ref="O1643:U1643"/>
    <mergeCell ref="V1643:AA1643"/>
    <mergeCell ref="AB1643:AF1643"/>
    <mergeCell ref="AG1643:AK1643"/>
    <mergeCell ref="A1644:F1644"/>
    <mergeCell ref="G1644:N1644"/>
    <mergeCell ref="O1644:U1644"/>
    <mergeCell ref="V1644:AA1644"/>
    <mergeCell ref="AB1644:AF1644"/>
    <mergeCell ref="AG1644:AK1644"/>
    <mergeCell ref="A1645:F1645"/>
    <mergeCell ref="G1645:N1645"/>
    <mergeCell ref="O1645:U1645"/>
    <mergeCell ref="V1645:AA1645"/>
    <mergeCell ref="AB1645:AF1645"/>
    <mergeCell ref="AG1645:AK1645"/>
    <mergeCell ref="A1646:F1646"/>
    <mergeCell ref="G1646:N1646"/>
    <mergeCell ref="O1646:U1646"/>
    <mergeCell ref="V1646:AA1646"/>
    <mergeCell ref="AB1646:AF1646"/>
    <mergeCell ref="AG1646:AK1646"/>
    <mergeCell ref="A1647:F1647"/>
    <mergeCell ref="G1647:N1647"/>
    <mergeCell ref="O1647:U1647"/>
    <mergeCell ref="V1647:AA1647"/>
    <mergeCell ref="AB1647:AF1647"/>
    <mergeCell ref="AG1647:AK1647"/>
    <mergeCell ref="A1648:F1648"/>
    <mergeCell ref="G1648:N1648"/>
    <mergeCell ref="O1648:U1648"/>
    <mergeCell ref="V1648:AA1648"/>
    <mergeCell ref="AB1648:AF1648"/>
    <mergeCell ref="AG1648:AK1648"/>
    <mergeCell ref="A1649:F1649"/>
    <mergeCell ref="G1649:N1649"/>
    <mergeCell ref="O1649:U1649"/>
    <mergeCell ref="V1649:AA1649"/>
    <mergeCell ref="AB1649:AF1649"/>
    <mergeCell ref="AG1649:AK1649"/>
    <mergeCell ref="A1650:F1650"/>
    <mergeCell ref="G1650:N1650"/>
    <mergeCell ref="O1650:U1650"/>
    <mergeCell ref="V1650:AA1650"/>
    <mergeCell ref="AB1650:AF1650"/>
    <mergeCell ref="AG1650:AK1650"/>
    <mergeCell ref="A1651:F1651"/>
    <mergeCell ref="G1651:N1651"/>
    <mergeCell ref="O1651:U1651"/>
    <mergeCell ref="V1651:AA1651"/>
    <mergeCell ref="AB1651:AF1651"/>
    <mergeCell ref="AG1651:AK1651"/>
    <mergeCell ref="A1652:F1652"/>
    <mergeCell ref="G1652:N1652"/>
    <mergeCell ref="O1652:U1652"/>
    <mergeCell ref="V1652:AA1652"/>
    <mergeCell ref="AB1652:AF1652"/>
    <mergeCell ref="AG1652:AK1652"/>
    <mergeCell ref="A1653:F1653"/>
    <mergeCell ref="G1653:N1653"/>
    <mergeCell ref="O1653:U1653"/>
    <mergeCell ref="V1653:AA1653"/>
    <mergeCell ref="AB1653:AF1653"/>
    <mergeCell ref="AG1653:AK1653"/>
    <mergeCell ref="A1654:F1654"/>
    <mergeCell ref="G1654:N1654"/>
    <mergeCell ref="O1654:U1654"/>
    <mergeCell ref="V1654:AA1654"/>
    <mergeCell ref="AB1654:AF1654"/>
    <mergeCell ref="AG1654:AK1654"/>
    <mergeCell ref="A1655:F1655"/>
    <mergeCell ref="G1655:N1655"/>
    <mergeCell ref="O1655:U1655"/>
    <mergeCell ref="V1655:AA1655"/>
    <mergeCell ref="AB1655:AF1655"/>
    <mergeCell ref="AG1655:AK1655"/>
    <mergeCell ref="A1656:F1656"/>
    <mergeCell ref="G1656:N1656"/>
    <mergeCell ref="O1656:U1656"/>
    <mergeCell ref="V1656:AA1656"/>
    <mergeCell ref="AB1656:AF1656"/>
    <mergeCell ref="AG1656:AK1656"/>
    <mergeCell ref="A1657:F1657"/>
    <mergeCell ref="G1657:N1657"/>
    <mergeCell ref="O1657:U1657"/>
    <mergeCell ref="V1657:AA1657"/>
    <mergeCell ref="AB1657:AF1657"/>
    <mergeCell ref="AG1657:AK1657"/>
    <mergeCell ref="A1658:F1658"/>
    <mergeCell ref="G1658:N1658"/>
    <mergeCell ref="O1658:U1658"/>
    <mergeCell ref="V1658:AA1658"/>
    <mergeCell ref="AB1658:AF1658"/>
    <mergeCell ref="AG1658:AK1658"/>
    <mergeCell ref="A1659:F1659"/>
    <mergeCell ref="G1659:N1659"/>
    <mergeCell ref="O1659:U1659"/>
    <mergeCell ref="V1659:AA1659"/>
    <mergeCell ref="AB1659:AF1659"/>
    <mergeCell ref="AG1659:AK1659"/>
    <mergeCell ref="A1660:F1660"/>
    <mergeCell ref="G1660:N1660"/>
    <mergeCell ref="O1660:U1660"/>
    <mergeCell ref="V1660:AA1660"/>
    <mergeCell ref="AB1660:AF1660"/>
    <mergeCell ref="AG1660:AK1660"/>
    <mergeCell ref="A1661:F1661"/>
    <mergeCell ref="G1661:N1661"/>
    <mergeCell ref="O1661:U1661"/>
    <mergeCell ref="V1661:AA1661"/>
    <mergeCell ref="AB1661:AF1661"/>
    <mergeCell ref="AG1661:AK1661"/>
    <mergeCell ref="A1662:F1662"/>
    <mergeCell ref="G1662:N1662"/>
    <mergeCell ref="O1662:U1662"/>
    <mergeCell ref="V1662:AA1662"/>
    <mergeCell ref="AB1662:AF1662"/>
    <mergeCell ref="AG1662:AK1662"/>
    <mergeCell ref="A1663:F1663"/>
    <mergeCell ref="G1663:N1663"/>
    <mergeCell ref="O1663:U1663"/>
    <mergeCell ref="V1663:AA1663"/>
    <mergeCell ref="AB1663:AF1663"/>
    <mergeCell ref="AG1663:AK1663"/>
    <mergeCell ref="A1664:F1664"/>
    <mergeCell ref="G1664:N1664"/>
    <mergeCell ref="O1664:U1664"/>
    <mergeCell ref="V1664:AA1664"/>
    <mergeCell ref="AB1664:AF1664"/>
    <mergeCell ref="AG1664:AK1664"/>
    <mergeCell ref="A1665:F1665"/>
    <mergeCell ref="G1665:N1665"/>
    <mergeCell ref="O1665:U1665"/>
    <mergeCell ref="V1665:AA1665"/>
    <mergeCell ref="AB1665:AF1665"/>
    <mergeCell ref="AG1665:AK1665"/>
    <mergeCell ref="A1666:F1666"/>
    <mergeCell ref="G1666:N1666"/>
    <mergeCell ref="O1666:U1666"/>
    <mergeCell ref="V1666:AA1666"/>
    <mergeCell ref="AB1666:AF1666"/>
    <mergeCell ref="AG1666:AK1666"/>
    <mergeCell ref="A1667:F1667"/>
    <mergeCell ref="G1667:N1667"/>
    <mergeCell ref="O1667:U1667"/>
    <mergeCell ref="V1667:AA1667"/>
    <mergeCell ref="AB1667:AF1667"/>
    <mergeCell ref="AG1667:AK1667"/>
    <mergeCell ref="A1668:F1668"/>
    <mergeCell ref="G1668:N1668"/>
    <mergeCell ref="O1668:U1668"/>
    <mergeCell ref="V1668:AA1668"/>
    <mergeCell ref="AB1668:AF1668"/>
    <mergeCell ref="AG1668:AK1668"/>
    <mergeCell ref="A1669:F1669"/>
    <mergeCell ref="G1669:N1669"/>
    <mergeCell ref="O1669:U1669"/>
    <mergeCell ref="V1669:AA1669"/>
    <mergeCell ref="AB1669:AF1669"/>
    <mergeCell ref="AG1669:AK1669"/>
    <mergeCell ref="A1670:F1670"/>
    <mergeCell ref="G1670:N1670"/>
    <mergeCell ref="O1670:U1670"/>
    <mergeCell ref="V1670:AA1670"/>
    <mergeCell ref="AB1670:AF1670"/>
    <mergeCell ref="AG1670:AK1670"/>
    <mergeCell ref="A1671:F1671"/>
    <mergeCell ref="G1671:N1671"/>
    <mergeCell ref="O1671:U1671"/>
    <mergeCell ref="V1671:AA1671"/>
    <mergeCell ref="AB1671:AF1671"/>
    <mergeCell ref="AG1671:AK1671"/>
    <mergeCell ref="A1672:F1672"/>
    <mergeCell ref="G1672:N1672"/>
    <mergeCell ref="O1672:U1672"/>
    <mergeCell ref="V1672:AA1672"/>
    <mergeCell ref="AB1672:AF1672"/>
    <mergeCell ref="AG1672:AK1672"/>
    <mergeCell ref="A1673:F1673"/>
    <mergeCell ref="G1673:N1673"/>
    <mergeCell ref="O1673:U1673"/>
    <mergeCell ref="V1673:AA1673"/>
    <mergeCell ref="AB1673:AF1673"/>
    <mergeCell ref="AG1673:AK1673"/>
    <mergeCell ref="A1674:F1674"/>
    <mergeCell ref="G1674:N1674"/>
    <mergeCell ref="O1674:U1674"/>
    <mergeCell ref="V1674:AA1674"/>
    <mergeCell ref="AB1674:AF1674"/>
    <mergeCell ref="AG1674:AK1674"/>
    <mergeCell ref="A1675:F1675"/>
    <mergeCell ref="G1675:N1675"/>
    <mergeCell ref="O1675:U1675"/>
    <mergeCell ref="V1675:AA1675"/>
    <mergeCell ref="AB1675:AF1675"/>
    <mergeCell ref="AG1675:AK1675"/>
    <mergeCell ref="A1676:F1676"/>
    <mergeCell ref="G1676:N1676"/>
    <mergeCell ref="O1676:U1676"/>
    <mergeCell ref="V1676:AA1676"/>
    <mergeCell ref="AB1676:AF1676"/>
    <mergeCell ref="AG1676:AK1676"/>
    <mergeCell ref="A1677:F1677"/>
    <mergeCell ref="G1677:N1677"/>
    <mergeCell ref="O1677:U1677"/>
    <mergeCell ref="V1677:AA1677"/>
    <mergeCell ref="AB1677:AF1677"/>
    <mergeCell ref="AG1677:AK1677"/>
    <mergeCell ref="A1678:F1678"/>
    <mergeCell ref="G1678:N1678"/>
    <mergeCell ref="O1678:U1678"/>
    <mergeCell ref="V1678:AA1678"/>
    <mergeCell ref="AB1678:AF1678"/>
    <mergeCell ref="AG1678:AK1678"/>
    <mergeCell ref="A1679:F1679"/>
    <mergeCell ref="G1679:N1679"/>
    <mergeCell ref="O1679:U1679"/>
    <mergeCell ref="V1679:AA1679"/>
    <mergeCell ref="AB1679:AF1679"/>
    <mergeCell ref="AG1679:AK1679"/>
    <mergeCell ref="A1680:F1680"/>
    <mergeCell ref="G1680:N1680"/>
    <mergeCell ref="O1680:U1680"/>
    <mergeCell ref="V1680:AA1680"/>
    <mergeCell ref="AB1680:AF1680"/>
    <mergeCell ref="AG1680:AK1680"/>
    <mergeCell ref="A1681:F1681"/>
    <mergeCell ref="G1681:N1681"/>
    <mergeCell ref="O1681:U1681"/>
    <mergeCell ref="V1681:AA1681"/>
    <mergeCell ref="AB1681:AF1681"/>
    <mergeCell ref="AG1681:AK1681"/>
    <mergeCell ref="A1682:F1682"/>
    <mergeCell ref="G1682:N1682"/>
    <mergeCell ref="O1682:U1682"/>
    <mergeCell ref="V1682:AA1682"/>
    <mergeCell ref="AB1682:AF1682"/>
    <mergeCell ref="AG1682:AK1682"/>
    <mergeCell ref="A1683:F1683"/>
    <mergeCell ref="G1683:N1683"/>
    <mergeCell ref="O1683:U1683"/>
    <mergeCell ref="V1683:AA1683"/>
    <mergeCell ref="AB1683:AF1683"/>
    <mergeCell ref="AG1683:AK1683"/>
    <mergeCell ref="A1684:F1684"/>
    <mergeCell ref="G1684:N1684"/>
    <mergeCell ref="O1684:U1684"/>
    <mergeCell ref="V1684:AA1684"/>
    <mergeCell ref="AB1684:AF1684"/>
    <mergeCell ref="AG1684:AK1684"/>
    <mergeCell ref="A1685:F1685"/>
    <mergeCell ref="G1685:N1685"/>
    <mergeCell ref="O1685:U1685"/>
    <mergeCell ref="V1685:AA1685"/>
    <mergeCell ref="AB1685:AF1685"/>
    <mergeCell ref="AG1685:AK1685"/>
    <mergeCell ref="A1686:F1686"/>
    <mergeCell ref="G1686:N1686"/>
    <mergeCell ref="O1686:U1686"/>
    <mergeCell ref="V1686:AA1686"/>
    <mergeCell ref="AB1686:AF1686"/>
    <mergeCell ref="AG1686:AK1686"/>
    <mergeCell ref="A1687:F1687"/>
    <mergeCell ref="G1687:N1687"/>
    <mergeCell ref="O1687:U1687"/>
    <mergeCell ref="V1687:AA1687"/>
    <mergeCell ref="AB1687:AF1687"/>
    <mergeCell ref="AG1687:AK1687"/>
    <mergeCell ref="A1688:F1688"/>
    <mergeCell ref="G1688:N1688"/>
    <mergeCell ref="O1688:U1688"/>
    <mergeCell ref="V1688:AA1688"/>
    <mergeCell ref="AB1688:AF1688"/>
    <mergeCell ref="AG1688:AK1688"/>
    <mergeCell ref="A1689:F1689"/>
    <mergeCell ref="G1689:N1689"/>
    <mergeCell ref="O1689:U1689"/>
    <mergeCell ref="V1689:AA1689"/>
    <mergeCell ref="AB1689:AF1689"/>
    <mergeCell ref="AG1689:AK1689"/>
    <mergeCell ref="A1690:F1690"/>
    <mergeCell ref="G1690:N1690"/>
    <mergeCell ref="O1690:U1690"/>
    <mergeCell ref="V1690:AA1690"/>
    <mergeCell ref="AB1690:AF1690"/>
    <mergeCell ref="AG1690:AK1690"/>
    <mergeCell ref="A1691:F1691"/>
    <mergeCell ref="G1691:N1691"/>
    <mergeCell ref="O1691:U1691"/>
    <mergeCell ref="V1691:AA1691"/>
    <mergeCell ref="AB1691:AF1691"/>
    <mergeCell ref="AG1691:AK1691"/>
    <mergeCell ref="A1692:F1692"/>
    <mergeCell ref="G1692:N1692"/>
    <mergeCell ref="O1692:U1692"/>
    <mergeCell ref="V1692:AA1692"/>
    <mergeCell ref="AB1692:AF1692"/>
    <mergeCell ref="AG1692:AK1692"/>
    <mergeCell ref="A1693:F1693"/>
    <mergeCell ref="G1693:N1693"/>
    <mergeCell ref="O1693:U1693"/>
    <mergeCell ref="V1693:AA1693"/>
    <mergeCell ref="AB1693:AF1693"/>
    <mergeCell ref="AG1693:AK1693"/>
    <mergeCell ref="A1694:F1694"/>
    <mergeCell ref="G1694:N1694"/>
    <mergeCell ref="O1694:U1694"/>
    <mergeCell ref="V1694:AA1694"/>
    <mergeCell ref="AB1694:AF1694"/>
    <mergeCell ref="AG1694:AK1694"/>
    <mergeCell ref="A1695:F1695"/>
    <mergeCell ref="G1695:N1695"/>
    <mergeCell ref="O1695:U1695"/>
    <mergeCell ref="V1695:AA1695"/>
    <mergeCell ref="AB1695:AF1695"/>
    <mergeCell ref="AG1695:AK1695"/>
    <mergeCell ref="A1696:F1696"/>
    <mergeCell ref="G1696:N1696"/>
    <mergeCell ref="O1696:U1696"/>
    <mergeCell ref="V1696:AA1696"/>
    <mergeCell ref="AB1696:AF1696"/>
    <mergeCell ref="AG1696:AK1696"/>
    <mergeCell ref="A1697:F1697"/>
    <mergeCell ref="G1697:N1697"/>
    <mergeCell ref="O1697:U1697"/>
    <mergeCell ref="V1697:AA1697"/>
    <mergeCell ref="AB1697:AF1697"/>
    <mergeCell ref="AG1697:AK1697"/>
    <mergeCell ref="A1698:F1698"/>
    <mergeCell ref="G1698:N1698"/>
    <mergeCell ref="O1698:U1698"/>
    <mergeCell ref="V1698:AA1698"/>
    <mergeCell ref="AB1698:AF1698"/>
    <mergeCell ref="AG1698:AK1698"/>
    <mergeCell ref="A1699:F1699"/>
    <mergeCell ref="G1699:N1699"/>
    <mergeCell ref="O1699:U1699"/>
    <mergeCell ref="V1699:AA1699"/>
    <mergeCell ref="AB1699:AF1699"/>
    <mergeCell ref="AG1699:AK1699"/>
    <mergeCell ref="A1700:F1700"/>
    <mergeCell ref="G1700:N1700"/>
    <mergeCell ref="O1700:U1700"/>
    <mergeCell ref="V1700:AA1700"/>
    <mergeCell ref="AB1700:AF1700"/>
    <mergeCell ref="AG1700:AK1700"/>
    <mergeCell ref="A1701:F1701"/>
    <mergeCell ref="G1701:N1701"/>
    <mergeCell ref="O1701:U1701"/>
    <mergeCell ref="V1701:AA1701"/>
    <mergeCell ref="AB1701:AF1701"/>
    <mergeCell ref="AG1701:AK1701"/>
    <mergeCell ref="A1702:F1702"/>
    <mergeCell ref="G1702:N1702"/>
    <mergeCell ref="O1702:U1702"/>
    <mergeCell ref="V1702:AA1702"/>
    <mergeCell ref="AB1702:AF1702"/>
    <mergeCell ref="AG1702:AK1702"/>
    <mergeCell ref="A1703:F1703"/>
    <mergeCell ref="G1703:N1703"/>
    <mergeCell ref="O1703:U1703"/>
    <mergeCell ref="V1703:AA1703"/>
    <mergeCell ref="AB1703:AF1703"/>
    <mergeCell ref="AG1703:AK1703"/>
    <mergeCell ref="A1704:F1704"/>
    <mergeCell ref="G1704:N1704"/>
    <mergeCell ref="O1704:U1704"/>
    <mergeCell ref="V1704:AA1704"/>
    <mergeCell ref="AB1704:AF1704"/>
    <mergeCell ref="AG1704:AK1704"/>
    <mergeCell ref="A1705:F1705"/>
    <mergeCell ref="G1705:N1705"/>
    <mergeCell ref="O1705:U1705"/>
    <mergeCell ref="V1705:AA1705"/>
    <mergeCell ref="AB1705:AF1705"/>
    <mergeCell ref="AG1705:AK1705"/>
    <mergeCell ref="A1706:F1706"/>
    <mergeCell ref="G1706:N1706"/>
    <mergeCell ref="O1706:U1706"/>
    <mergeCell ref="V1706:AA1706"/>
    <mergeCell ref="AB1706:AF1706"/>
    <mergeCell ref="AG1706:AK1706"/>
    <mergeCell ref="A1707:F1707"/>
    <mergeCell ref="G1707:N1707"/>
    <mergeCell ref="O1707:U1707"/>
    <mergeCell ref="V1707:AA1707"/>
    <mergeCell ref="AB1707:AF1707"/>
    <mergeCell ref="AG1707:AK1707"/>
    <mergeCell ref="A1708:F1708"/>
    <mergeCell ref="G1708:N1708"/>
    <mergeCell ref="O1708:U1708"/>
    <mergeCell ref="V1708:AA1708"/>
    <mergeCell ref="AB1708:AF1708"/>
    <mergeCell ref="AG1708:AK1708"/>
    <mergeCell ref="A1709:F1709"/>
    <mergeCell ref="G1709:N1709"/>
    <mergeCell ref="O1709:U1709"/>
    <mergeCell ref="V1709:AA1709"/>
    <mergeCell ref="AB1709:AF1709"/>
    <mergeCell ref="AG1709:AK1709"/>
    <mergeCell ref="A1710:F1710"/>
    <mergeCell ref="G1710:N1710"/>
    <mergeCell ref="O1710:U1710"/>
    <mergeCell ref="V1710:AA1710"/>
    <mergeCell ref="AB1710:AF1710"/>
    <mergeCell ref="AG1710:AK1710"/>
    <mergeCell ref="A1711:F1711"/>
    <mergeCell ref="G1711:N1711"/>
    <mergeCell ref="O1711:U1711"/>
    <mergeCell ref="V1711:AA1711"/>
    <mergeCell ref="AB1711:AF1711"/>
    <mergeCell ref="AG1711:AK1711"/>
    <mergeCell ref="A1712:F1712"/>
    <mergeCell ref="G1712:N1712"/>
    <mergeCell ref="O1712:U1712"/>
    <mergeCell ref="V1712:AA1712"/>
    <mergeCell ref="AB1712:AF1712"/>
    <mergeCell ref="AG1712:AK1712"/>
    <mergeCell ref="A1713:F1713"/>
    <mergeCell ref="G1713:N1713"/>
    <mergeCell ref="O1713:U1713"/>
    <mergeCell ref="V1713:AA1713"/>
    <mergeCell ref="AB1713:AF1713"/>
    <mergeCell ref="AG1713:AK1713"/>
    <mergeCell ref="A1714:F1714"/>
    <mergeCell ref="G1714:N1714"/>
    <mergeCell ref="O1714:U1714"/>
    <mergeCell ref="V1714:AA1714"/>
    <mergeCell ref="AB1714:AF1714"/>
    <mergeCell ref="AG1714:AK1714"/>
    <mergeCell ref="A1715:F1715"/>
    <mergeCell ref="G1715:N1715"/>
    <mergeCell ref="O1715:U1715"/>
    <mergeCell ref="V1715:AA1715"/>
    <mergeCell ref="AB1715:AF1715"/>
    <mergeCell ref="AG1715:AK1715"/>
    <mergeCell ref="A1716:F1716"/>
    <mergeCell ref="G1716:N1716"/>
    <mergeCell ref="O1716:U1716"/>
    <mergeCell ref="V1716:AA1716"/>
    <mergeCell ref="AB1716:AF1716"/>
    <mergeCell ref="AG1716:AK1716"/>
    <mergeCell ref="A1717:F1717"/>
    <mergeCell ref="G1717:N1717"/>
    <mergeCell ref="O1717:U1717"/>
    <mergeCell ref="V1717:AA1717"/>
    <mergeCell ref="AB1717:AF1717"/>
    <mergeCell ref="AG1717:AK1717"/>
    <mergeCell ref="A1718:F1718"/>
    <mergeCell ref="G1718:N1718"/>
    <mergeCell ref="O1718:U1718"/>
    <mergeCell ref="V1718:AA1718"/>
    <mergeCell ref="AB1718:AF1718"/>
    <mergeCell ref="AG1718:AK1718"/>
    <mergeCell ref="A1719:F1719"/>
    <mergeCell ref="G1719:N1719"/>
    <mergeCell ref="O1719:U1719"/>
    <mergeCell ref="V1719:AA1719"/>
    <mergeCell ref="AB1719:AF1719"/>
    <mergeCell ref="AG1719:AK1719"/>
    <mergeCell ref="A1720:F1720"/>
    <mergeCell ref="G1720:N1720"/>
    <mergeCell ref="O1720:U1720"/>
    <mergeCell ref="V1720:AA1720"/>
    <mergeCell ref="AB1720:AF1720"/>
    <mergeCell ref="AG1720:AK1720"/>
    <mergeCell ref="A1721:F1721"/>
    <mergeCell ref="G1721:N1721"/>
    <mergeCell ref="O1721:U1721"/>
    <mergeCell ref="V1721:AA1721"/>
    <mergeCell ref="AB1721:AF1721"/>
    <mergeCell ref="AG1721:AK1721"/>
    <mergeCell ref="A1722:F1722"/>
    <mergeCell ref="G1722:N1722"/>
    <mergeCell ref="O1722:U1722"/>
    <mergeCell ref="V1722:AA1722"/>
    <mergeCell ref="AB1722:AF1722"/>
    <mergeCell ref="AG1722:AK1722"/>
    <mergeCell ref="A1723:F1723"/>
    <mergeCell ref="G1723:N1723"/>
    <mergeCell ref="O1723:U1723"/>
    <mergeCell ref="V1723:AA1723"/>
    <mergeCell ref="AB1723:AF1723"/>
    <mergeCell ref="AG1723:AK1723"/>
    <mergeCell ref="A1724:F1724"/>
    <mergeCell ref="G1724:N1724"/>
    <mergeCell ref="O1724:U1724"/>
    <mergeCell ref="V1724:AA1724"/>
    <mergeCell ref="AB1724:AF1724"/>
    <mergeCell ref="AG1724:AK1724"/>
    <mergeCell ref="A1725:F1725"/>
    <mergeCell ref="G1725:N1725"/>
    <mergeCell ref="O1725:U1725"/>
    <mergeCell ref="V1725:AA1725"/>
    <mergeCell ref="AB1725:AF1725"/>
    <mergeCell ref="AG1725:AK1725"/>
    <mergeCell ref="A1726:F1726"/>
    <mergeCell ref="G1726:N1726"/>
    <mergeCell ref="O1726:U1726"/>
    <mergeCell ref="V1726:AA1726"/>
    <mergeCell ref="AB1726:AF1726"/>
    <mergeCell ref="AG1726:AK1726"/>
    <mergeCell ref="A1727:F1727"/>
    <mergeCell ref="G1727:N1727"/>
    <mergeCell ref="O1727:U1727"/>
    <mergeCell ref="V1727:AA1727"/>
    <mergeCell ref="AB1727:AF1727"/>
    <mergeCell ref="AG1727:AK1727"/>
    <mergeCell ref="A1728:F1728"/>
    <mergeCell ref="G1728:N1728"/>
    <mergeCell ref="O1728:U1728"/>
    <mergeCell ref="V1728:AA1728"/>
    <mergeCell ref="AB1728:AF1728"/>
    <mergeCell ref="AG1728:AK1728"/>
    <mergeCell ref="A1729:F1729"/>
    <mergeCell ref="G1729:N1729"/>
    <mergeCell ref="O1729:U1729"/>
    <mergeCell ref="V1729:AA1729"/>
    <mergeCell ref="AB1729:AF1729"/>
    <mergeCell ref="AG1729:AK1729"/>
    <mergeCell ref="A1730:F1730"/>
    <mergeCell ref="G1730:N1730"/>
    <mergeCell ref="O1730:U1730"/>
    <mergeCell ref="V1730:AA1730"/>
    <mergeCell ref="AB1730:AF1730"/>
    <mergeCell ref="AG1730:AK1730"/>
    <mergeCell ref="A1731:F1731"/>
    <mergeCell ref="G1731:N1731"/>
    <mergeCell ref="O1731:U1731"/>
    <mergeCell ref="V1731:AA1731"/>
    <mergeCell ref="AB1731:AF1731"/>
    <mergeCell ref="AG1731:AK1731"/>
    <mergeCell ref="A1732:F1732"/>
    <mergeCell ref="G1732:N1732"/>
    <mergeCell ref="O1732:U1732"/>
    <mergeCell ref="V1732:AA1732"/>
    <mergeCell ref="AB1732:AF1732"/>
    <mergeCell ref="AG1732:AK1732"/>
    <mergeCell ref="A1733:F1733"/>
    <mergeCell ref="G1733:N1733"/>
    <mergeCell ref="O1733:U1733"/>
    <mergeCell ref="V1733:AA1733"/>
    <mergeCell ref="AB1733:AF1733"/>
    <mergeCell ref="AG1733:AK1733"/>
    <mergeCell ref="A1734:F1734"/>
    <mergeCell ref="G1734:N1734"/>
    <mergeCell ref="O1734:U1734"/>
    <mergeCell ref="V1734:AA1734"/>
    <mergeCell ref="AB1734:AF1734"/>
    <mergeCell ref="AG1734:AK1734"/>
    <mergeCell ref="A1735:F1735"/>
    <mergeCell ref="G1735:N1735"/>
    <mergeCell ref="O1735:U1735"/>
    <mergeCell ref="V1735:AA1735"/>
    <mergeCell ref="AB1735:AF1735"/>
    <mergeCell ref="AG1735:AK1735"/>
    <mergeCell ref="A1736:F1736"/>
    <mergeCell ref="G1736:N1736"/>
    <mergeCell ref="O1736:U1736"/>
    <mergeCell ref="V1736:AA1736"/>
    <mergeCell ref="AB1736:AF1736"/>
    <mergeCell ref="AG1736:AK1736"/>
    <mergeCell ref="A1737:F1737"/>
    <mergeCell ref="G1737:N1737"/>
    <mergeCell ref="O1737:U1737"/>
    <mergeCell ref="V1737:AA1737"/>
    <mergeCell ref="AB1737:AF1737"/>
    <mergeCell ref="AG1737:AK1737"/>
    <mergeCell ref="A1738:F1738"/>
    <mergeCell ref="G1738:N1738"/>
    <mergeCell ref="O1738:U1738"/>
    <mergeCell ref="V1738:AA1738"/>
    <mergeCell ref="AB1738:AF1738"/>
    <mergeCell ref="AG1738:AK1738"/>
    <mergeCell ref="A1739:F1739"/>
    <mergeCell ref="G1739:N1739"/>
    <mergeCell ref="O1739:U1739"/>
    <mergeCell ref="V1739:AA1739"/>
    <mergeCell ref="AB1739:AF1739"/>
    <mergeCell ref="AG1739:AK1739"/>
    <mergeCell ref="A1740:F1740"/>
    <mergeCell ref="G1740:N1740"/>
    <mergeCell ref="O1740:U1740"/>
    <mergeCell ref="V1740:AA1740"/>
    <mergeCell ref="AB1740:AF1740"/>
    <mergeCell ref="AG1740:AK1740"/>
    <mergeCell ref="A1741:F1741"/>
    <mergeCell ref="G1741:N1741"/>
    <mergeCell ref="O1741:U1741"/>
    <mergeCell ref="V1741:AA1741"/>
    <mergeCell ref="AB1741:AF1741"/>
    <mergeCell ref="AG1741:AK1741"/>
    <mergeCell ref="A1742:F1742"/>
    <mergeCell ref="G1742:N1742"/>
    <mergeCell ref="O1742:U1742"/>
    <mergeCell ref="V1742:AA1742"/>
    <mergeCell ref="AB1742:AF1742"/>
    <mergeCell ref="AG1742:AK1742"/>
    <mergeCell ref="A1743:F1743"/>
    <mergeCell ref="G1743:N1743"/>
    <mergeCell ref="O1743:U1743"/>
    <mergeCell ref="V1743:AA1743"/>
    <mergeCell ref="AB1743:AF1743"/>
    <mergeCell ref="AG1743:AK1743"/>
    <mergeCell ref="A1744:F1744"/>
    <mergeCell ref="G1744:N1744"/>
    <mergeCell ref="O1744:U1744"/>
    <mergeCell ref="V1744:AA1744"/>
    <mergeCell ref="AB1744:AF1744"/>
    <mergeCell ref="AG1744:AK1744"/>
    <mergeCell ref="A1745:F1745"/>
    <mergeCell ref="G1745:N1745"/>
    <mergeCell ref="O1745:U1745"/>
    <mergeCell ref="V1745:AA1745"/>
    <mergeCell ref="AB1745:AF1745"/>
    <mergeCell ref="AG1745:AK1745"/>
    <mergeCell ref="A1746:F1746"/>
    <mergeCell ref="G1746:N1746"/>
    <mergeCell ref="O1746:U1746"/>
    <mergeCell ref="V1746:AA1746"/>
    <mergeCell ref="AB1746:AF1746"/>
    <mergeCell ref="AG1746:AK1746"/>
    <mergeCell ref="A1747:F1747"/>
    <mergeCell ref="G1747:N1747"/>
    <mergeCell ref="O1747:U1747"/>
    <mergeCell ref="V1747:AA1747"/>
    <mergeCell ref="AB1747:AF1747"/>
    <mergeCell ref="AG1747:AK1747"/>
    <mergeCell ref="A1748:F1748"/>
    <mergeCell ref="G1748:N1748"/>
    <mergeCell ref="O1748:U1748"/>
    <mergeCell ref="V1748:AA1748"/>
    <mergeCell ref="AB1748:AF1748"/>
    <mergeCell ref="AG1748:AK1748"/>
    <mergeCell ref="A1749:F1749"/>
    <mergeCell ref="G1749:N1749"/>
    <mergeCell ref="O1749:U1749"/>
    <mergeCell ref="V1749:AA1749"/>
    <mergeCell ref="AB1749:AF1749"/>
    <mergeCell ref="AG1749:AK1749"/>
    <mergeCell ref="A1750:F1750"/>
    <mergeCell ref="G1750:N1750"/>
    <mergeCell ref="O1750:U1750"/>
    <mergeCell ref="V1750:AA1750"/>
    <mergeCell ref="AB1750:AF1750"/>
    <mergeCell ref="AG1750:AK1750"/>
    <mergeCell ref="A1751:F1751"/>
    <mergeCell ref="G1751:N1751"/>
    <mergeCell ref="O1751:U1751"/>
    <mergeCell ref="V1751:AA1751"/>
    <mergeCell ref="AB1751:AF1751"/>
    <mergeCell ref="AG1751:AK1751"/>
    <mergeCell ref="A1752:F1752"/>
    <mergeCell ref="G1752:N1752"/>
    <mergeCell ref="O1752:U1752"/>
    <mergeCell ref="V1752:AA1752"/>
    <mergeCell ref="AB1752:AF1752"/>
    <mergeCell ref="AG1752:AK1752"/>
    <mergeCell ref="A1753:F1753"/>
    <mergeCell ref="G1753:N1753"/>
    <mergeCell ref="O1753:U1753"/>
    <mergeCell ref="V1753:AA1753"/>
    <mergeCell ref="AB1753:AF1753"/>
    <mergeCell ref="AG1753:AK1753"/>
    <mergeCell ref="A1754:F1754"/>
    <mergeCell ref="G1754:N1754"/>
    <mergeCell ref="O1754:U1754"/>
    <mergeCell ref="V1754:AA1754"/>
    <mergeCell ref="AB1754:AF1754"/>
    <mergeCell ref="AG1754:AK1754"/>
    <mergeCell ref="A1755:F1755"/>
    <mergeCell ref="G1755:N1755"/>
    <mergeCell ref="O1755:U1755"/>
    <mergeCell ref="V1755:AA1755"/>
    <mergeCell ref="AB1755:AF1755"/>
    <mergeCell ref="AG1755:AK1755"/>
    <mergeCell ref="A1756:F1756"/>
    <mergeCell ref="G1756:N1756"/>
    <mergeCell ref="O1756:U1756"/>
    <mergeCell ref="V1756:AA1756"/>
    <mergeCell ref="AB1756:AF1756"/>
    <mergeCell ref="AG1756:AK1756"/>
    <mergeCell ref="A1757:F1757"/>
    <mergeCell ref="G1757:N1757"/>
    <mergeCell ref="O1757:U1757"/>
    <mergeCell ref="V1757:AA1757"/>
    <mergeCell ref="AB1757:AF1757"/>
    <mergeCell ref="AG1757:AK1757"/>
    <mergeCell ref="A1758:F1758"/>
    <mergeCell ref="G1758:N1758"/>
    <mergeCell ref="O1758:U1758"/>
    <mergeCell ref="V1758:AA1758"/>
    <mergeCell ref="AB1758:AF1758"/>
    <mergeCell ref="AG1758:AK1758"/>
    <mergeCell ref="A1759:F1759"/>
    <mergeCell ref="G1759:N1759"/>
    <mergeCell ref="O1759:U1759"/>
    <mergeCell ref="V1759:AA1759"/>
    <mergeCell ref="AB1759:AF1759"/>
    <mergeCell ref="AG1759:AK1759"/>
    <mergeCell ref="A1760:F1760"/>
    <mergeCell ref="G1760:N1760"/>
    <mergeCell ref="O1760:U1760"/>
    <mergeCell ref="V1760:AA1760"/>
    <mergeCell ref="AB1760:AF1760"/>
    <mergeCell ref="AG1760:AK1760"/>
    <mergeCell ref="A1761:F1761"/>
    <mergeCell ref="G1761:N1761"/>
    <mergeCell ref="O1761:U1761"/>
    <mergeCell ref="V1761:AA1761"/>
    <mergeCell ref="AB1761:AF1761"/>
    <mergeCell ref="AG1761:AK1761"/>
    <mergeCell ref="A1762:F1762"/>
    <mergeCell ref="G1762:N1762"/>
    <mergeCell ref="O1762:U1762"/>
    <mergeCell ref="V1762:AA1762"/>
    <mergeCell ref="AB1762:AF1762"/>
    <mergeCell ref="AG1762:AK1762"/>
    <mergeCell ref="A1763:F1763"/>
    <mergeCell ref="G1763:N1763"/>
    <mergeCell ref="O1763:U1763"/>
    <mergeCell ref="V1763:AA1763"/>
    <mergeCell ref="AB1763:AF1763"/>
    <mergeCell ref="AG1763:AK1763"/>
    <mergeCell ref="A1764:F1764"/>
    <mergeCell ref="G1764:N1764"/>
    <mergeCell ref="O1764:U1764"/>
    <mergeCell ref="V1764:AA1764"/>
    <mergeCell ref="AB1764:AF1764"/>
    <mergeCell ref="AG1764:AK1764"/>
    <mergeCell ref="A1765:F1765"/>
    <mergeCell ref="G1765:N1765"/>
    <mergeCell ref="O1765:U1765"/>
    <mergeCell ref="V1765:AA1765"/>
    <mergeCell ref="AB1765:AF1765"/>
    <mergeCell ref="AG1765:AK1765"/>
    <mergeCell ref="A1766:F1766"/>
    <mergeCell ref="G1766:N1766"/>
    <mergeCell ref="O1766:U1766"/>
    <mergeCell ref="V1766:AA1766"/>
    <mergeCell ref="AB1766:AF1766"/>
    <mergeCell ref="AG1766:AK1766"/>
    <mergeCell ref="A1767:F1767"/>
    <mergeCell ref="G1767:N1767"/>
    <mergeCell ref="O1767:U1767"/>
    <mergeCell ref="V1767:AA1767"/>
    <mergeCell ref="AB1767:AF1767"/>
    <mergeCell ref="AG1767:AK1767"/>
    <mergeCell ref="A1768:F1768"/>
    <mergeCell ref="G1768:N1768"/>
    <mergeCell ref="O1768:U1768"/>
    <mergeCell ref="V1768:AA1768"/>
    <mergeCell ref="AB1768:AF1768"/>
    <mergeCell ref="AG1768:AK1768"/>
    <mergeCell ref="A1769:F1769"/>
    <mergeCell ref="G1769:N1769"/>
    <mergeCell ref="O1769:U1769"/>
    <mergeCell ref="V1769:AA1769"/>
    <mergeCell ref="AB1769:AF1769"/>
    <mergeCell ref="AG1769:AK1769"/>
    <mergeCell ref="A1770:F1770"/>
    <mergeCell ref="G1770:N1770"/>
    <mergeCell ref="O1770:U1770"/>
    <mergeCell ref="V1770:AA1770"/>
    <mergeCell ref="AB1770:AF1770"/>
    <mergeCell ref="AG1770:AK1770"/>
    <mergeCell ref="A1771:F1771"/>
    <mergeCell ref="G1771:N1771"/>
    <mergeCell ref="O1771:U1771"/>
    <mergeCell ref="V1771:AA1771"/>
    <mergeCell ref="AB1771:AF1771"/>
    <mergeCell ref="AG1771:AK1771"/>
    <mergeCell ref="A1772:F1772"/>
    <mergeCell ref="G1772:N1772"/>
    <mergeCell ref="O1772:U1772"/>
    <mergeCell ref="V1772:AA1772"/>
    <mergeCell ref="AB1772:AF1772"/>
    <mergeCell ref="AG1772:AK1772"/>
    <mergeCell ref="A1773:F1773"/>
    <mergeCell ref="G1773:N1773"/>
    <mergeCell ref="O1773:U1773"/>
    <mergeCell ref="V1773:AA1773"/>
    <mergeCell ref="AB1773:AF1773"/>
    <mergeCell ref="AG1773:AK1773"/>
    <mergeCell ref="A1774:F1774"/>
    <mergeCell ref="G1774:N1774"/>
    <mergeCell ref="O1774:U1774"/>
    <mergeCell ref="V1774:AA1774"/>
    <mergeCell ref="AB1774:AF1774"/>
    <mergeCell ref="AG1774:AK1774"/>
    <mergeCell ref="A1775:F1775"/>
    <mergeCell ref="G1775:N1775"/>
    <mergeCell ref="O1775:U1775"/>
    <mergeCell ref="V1775:AA1775"/>
    <mergeCell ref="AB1775:AF1775"/>
    <mergeCell ref="AG1775:AK1775"/>
    <mergeCell ref="A1776:F1776"/>
    <mergeCell ref="G1776:N1776"/>
    <mergeCell ref="O1776:U1776"/>
    <mergeCell ref="V1776:AA1776"/>
    <mergeCell ref="AB1776:AF1776"/>
    <mergeCell ref="AG1776:AK1776"/>
    <mergeCell ref="A1777:F1777"/>
    <mergeCell ref="G1777:N1777"/>
    <mergeCell ref="O1777:U1777"/>
    <mergeCell ref="V1777:AA1777"/>
    <mergeCell ref="AB1777:AF1777"/>
    <mergeCell ref="AG1777:AK1777"/>
    <mergeCell ref="A1778:F1778"/>
    <mergeCell ref="G1778:N1778"/>
    <mergeCell ref="O1778:U1778"/>
    <mergeCell ref="V1778:AA1778"/>
    <mergeCell ref="AB1778:AF1778"/>
    <mergeCell ref="AG1778:AK1778"/>
    <mergeCell ref="A1779:F1779"/>
    <mergeCell ref="G1779:N1779"/>
    <mergeCell ref="O1779:U1779"/>
    <mergeCell ref="V1779:AA1779"/>
    <mergeCell ref="AB1779:AF1779"/>
    <mergeCell ref="AG1779:AK1779"/>
    <mergeCell ref="A1780:F1780"/>
    <mergeCell ref="G1780:N1780"/>
    <mergeCell ref="O1780:U1780"/>
    <mergeCell ref="V1780:AA1780"/>
    <mergeCell ref="AB1780:AF1780"/>
    <mergeCell ref="AG1780:AK1780"/>
    <mergeCell ref="A1781:F1781"/>
    <mergeCell ref="G1781:N1781"/>
    <mergeCell ref="O1781:U1781"/>
    <mergeCell ref="V1781:AA1781"/>
    <mergeCell ref="AB1781:AF1781"/>
    <mergeCell ref="AG1781:AK1781"/>
    <mergeCell ref="A1782:F1782"/>
    <mergeCell ref="G1782:N1782"/>
    <mergeCell ref="O1782:U1782"/>
    <mergeCell ref="V1782:AA1782"/>
    <mergeCell ref="AB1782:AF1782"/>
    <mergeCell ref="AG1782:AK1782"/>
    <mergeCell ref="A1783:F1783"/>
    <mergeCell ref="G1783:N1783"/>
    <mergeCell ref="O1783:U1783"/>
    <mergeCell ref="V1783:AA1783"/>
    <mergeCell ref="AB1783:AF1783"/>
    <mergeCell ref="AG1783:AK1783"/>
    <mergeCell ref="A1784:F1784"/>
    <mergeCell ref="G1784:N1784"/>
    <mergeCell ref="O1784:U1784"/>
    <mergeCell ref="V1784:AA1784"/>
    <mergeCell ref="AB1784:AF1784"/>
    <mergeCell ref="AG1784:AK1784"/>
    <mergeCell ref="A1785:F1785"/>
    <mergeCell ref="G1785:N1785"/>
    <mergeCell ref="O1785:U1785"/>
    <mergeCell ref="V1785:AA1785"/>
    <mergeCell ref="AB1785:AF1785"/>
    <mergeCell ref="AG1785:AK1785"/>
    <mergeCell ref="A1786:F1786"/>
    <mergeCell ref="G1786:N1786"/>
    <mergeCell ref="O1786:U1786"/>
    <mergeCell ref="V1786:AA1786"/>
    <mergeCell ref="AB1786:AF1786"/>
    <mergeCell ref="AG1786:AK1786"/>
    <mergeCell ref="A1787:F1787"/>
    <mergeCell ref="G1787:N1787"/>
    <mergeCell ref="O1787:U1787"/>
    <mergeCell ref="V1787:AA1787"/>
    <mergeCell ref="AB1787:AF1787"/>
    <mergeCell ref="AG1787:AK1787"/>
    <mergeCell ref="A1788:F1788"/>
    <mergeCell ref="G1788:N1788"/>
    <mergeCell ref="O1788:U1788"/>
    <mergeCell ref="V1788:AA1788"/>
    <mergeCell ref="AB1788:AF1788"/>
    <mergeCell ref="AG1788:AK1788"/>
    <mergeCell ref="A1789:F1789"/>
    <mergeCell ref="G1789:N1789"/>
    <mergeCell ref="O1789:U1789"/>
    <mergeCell ref="V1789:AA1789"/>
    <mergeCell ref="AB1789:AF1789"/>
    <mergeCell ref="AG1789:AK1789"/>
    <mergeCell ref="A1790:F1790"/>
    <mergeCell ref="G1790:N1790"/>
    <mergeCell ref="O1790:U1790"/>
    <mergeCell ref="V1790:AA1790"/>
    <mergeCell ref="AB1790:AF1790"/>
    <mergeCell ref="AG1790:AK1790"/>
    <mergeCell ref="A1791:F1791"/>
    <mergeCell ref="G1791:N1791"/>
    <mergeCell ref="O1791:U1791"/>
    <mergeCell ref="V1791:AA1791"/>
    <mergeCell ref="AB1791:AF1791"/>
    <mergeCell ref="AG1791:AK1791"/>
    <mergeCell ref="A1792:F1792"/>
    <mergeCell ref="G1792:N1792"/>
    <mergeCell ref="O1792:U1792"/>
    <mergeCell ref="V1792:AA1792"/>
    <mergeCell ref="AB1792:AF1792"/>
    <mergeCell ref="AG1792:AK1792"/>
    <mergeCell ref="A1793:F1793"/>
    <mergeCell ref="G1793:N1793"/>
    <mergeCell ref="O1793:U1793"/>
    <mergeCell ref="V1793:AA1793"/>
    <mergeCell ref="AB1793:AF1793"/>
    <mergeCell ref="AG1793:AK1793"/>
    <mergeCell ref="A1794:F1794"/>
    <mergeCell ref="G1794:N1794"/>
    <mergeCell ref="O1794:U1794"/>
    <mergeCell ref="V1794:AA1794"/>
    <mergeCell ref="AB1794:AF1794"/>
    <mergeCell ref="AG1794:AK1794"/>
    <mergeCell ref="A1795:F1795"/>
    <mergeCell ref="G1795:N1795"/>
    <mergeCell ref="O1795:U1795"/>
    <mergeCell ref="V1795:AA1795"/>
    <mergeCell ref="AB1795:AF1795"/>
    <mergeCell ref="AG1795:AK1795"/>
    <mergeCell ref="A1796:F1796"/>
    <mergeCell ref="G1796:N1796"/>
    <mergeCell ref="O1796:U1796"/>
    <mergeCell ref="V1796:AA1796"/>
    <mergeCell ref="AB1796:AF1796"/>
    <mergeCell ref="AG1796:AK1796"/>
    <mergeCell ref="A1797:F1797"/>
    <mergeCell ref="G1797:N1797"/>
    <mergeCell ref="O1797:U1797"/>
    <mergeCell ref="V1797:AA1797"/>
    <mergeCell ref="AB1797:AF1797"/>
    <mergeCell ref="AG1797:AK1797"/>
    <mergeCell ref="A1798:F1798"/>
    <mergeCell ref="G1798:N1798"/>
    <mergeCell ref="O1798:U1798"/>
    <mergeCell ref="V1798:AA1798"/>
    <mergeCell ref="AB1798:AF1798"/>
    <mergeCell ref="AG1798:AK1798"/>
    <mergeCell ref="A1799:F1799"/>
    <mergeCell ref="G1799:N1799"/>
    <mergeCell ref="O1799:U1799"/>
    <mergeCell ref="V1799:AA1799"/>
    <mergeCell ref="AB1799:AF1799"/>
    <mergeCell ref="AG1799:AK1799"/>
    <mergeCell ref="A1800:F1800"/>
    <mergeCell ref="G1800:N1800"/>
    <mergeCell ref="O1800:U1800"/>
    <mergeCell ref="V1800:AA1800"/>
    <mergeCell ref="AB1800:AF1800"/>
    <mergeCell ref="AG1800:AK1800"/>
    <mergeCell ref="A1801:F1801"/>
    <mergeCell ref="G1801:N1801"/>
    <mergeCell ref="O1801:U1801"/>
    <mergeCell ref="V1801:AA1801"/>
    <mergeCell ref="AB1801:AF1801"/>
    <mergeCell ref="AG1801:AK1801"/>
    <mergeCell ref="A1802:F1802"/>
    <mergeCell ref="G1802:N1802"/>
    <mergeCell ref="O1802:U1802"/>
    <mergeCell ref="V1802:AA1802"/>
    <mergeCell ref="AB1802:AF1802"/>
    <mergeCell ref="AG1802:AK1802"/>
    <mergeCell ref="A1803:F1803"/>
    <mergeCell ref="G1803:N1803"/>
    <mergeCell ref="O1803:U1803"/>
    <mergeCell ref="V1803:AA1803"/>
    <mergeCell ref="AB1803:AF1803"/>
    <mergeCell ref="AG1803:AK1803"/>
    <mergeCell ref="A1804:F1804"/>
    <mergeCell ref="G1804:N1804"/>
    <mergeCell ref="O1804:U1804"/>
    <mergeCell ref="V1804:AA1804"/>
    <mergeCell ref="AB1804:AF1804"/>
    <mergeCell ref="AG1804:AK1804"/>
    <mergeCell ref="A1805:F1805"/>
    <mergeCell ref="G1805:N1805"/>
    <mergeCell ref="O1805:U1805"/>
    <mergeCell ref="V1805:AA1805"/>
    <mergeCell ref="AB1805:AF1805"/>
    <mergeCell ref="AG1805:AK1805"/>
    <mergeCell ref="A1806:F1806"/>
    <mergeCell ref="G1806:N1806"/>
    <mergeCell ref="O1806:U1806"/>
    <mergeCell ref="V1806:AA1806"/>
    <mergeCell ref="AB1806:AF1806"/>
    <mergeCell ref="AG1806:AK1806"/>
    <mergeCell ref="A1807:F1807"/>
    <mergeCell ref="G1807:N1807"/>
    <mergeCell ref="O1807:U1807"/>
    <mergeCell ref="V1807:AA1807"/>
    <mergeCell ref="AB1807:AF1807"/>
    <mergeCell ref="AG1807:AK1807"/>
    <mergeCell ref="A1808:F1808"/>
    <mergeCell ref="G1808:N1808"/>
    <mergeCell ref="O1808:U1808"/>
    <mergeCell ref="V1808:AA1808"/>
    <mergeCell ref="AB1808:AF1808"/>
    <mergeCell ref="AG1808:AK1808"/>
    <mergeCell ref="A1809:F1809"/>
    <mergeCell ref="G1809:N1809"/>
    <mergeCell ref="O1809:U1809"/>
    <mergeCell ref="V1809:AA1809"/>
    <mergeCell ref="AB1809:AF1809"/>
    <mergeCell ref="AG1809:AK1809"/>
    <mergeCell ref="A1810:F1810"/>
    <mergeCell ref="G1810:N1810"/>
    <mergeCell ref="O1810:U1810"/>
    <mergeCell ref="V1810:AA1810"/>
    <mergeCell ref="AB1810:AF1810"/>
    <mergeCell ref="AG1810:AK1810"/>
    <mergeCell ref="A1811:F1811"/>
    <mergeCell ref="G1811:N1811"/>
    <mergeCell ref="O1811:U1811"/>
    <mergeCell ref="V1811:AA1811"/>
    <mergeCell ref="AB1811:AF1811"/>
    <mergeCell ref="AG1811:AK1811"/>
    <mergeCell ref="A1812:F1812"/>
    <mergeCell ref="G1812:N1812"/>
    <mergeCell ref="O1812:U1812"/>
    <mergeCell ref="V1812:AA1812"/>
    <mergeCell ref="AB1812:AF1812"/>
    <mergeCell ref="AG1812:AK1812"/>
    <mergeCell ref="A1813:F1813"/>
    <mergeCell ref="G1813:N1813"/>
    <mergeCell ref="O1813:U1813"/>
    <mergeCell ref="V1813:AA1813"/>
    <mergeCell ref="AB1813:AF1813"/>
    <mergeCell ref="AG1813:AK1813"/>
    <mergeCell ref="A1814:F1814"/>
    <mergeCell ref="G1814:N1814"/>
    <mergeCell ref="O1814:U1814"/>
    <mergeCell ref="V1814:AA1814"/>
    <mergeCell ref="AB1814:AF1814"/>
    <mergeCell ref="AG1814:AK1814"/>
    <mergeCell ref="A1815:F1815"/>
    <mergeCell ref="G1815:N1815"/>
    <mergeCell ref="O1815:U1815"/>
    <mergeCell ref="V1815:AA1815"/>
    <mergeCell ref="AB1815:AF1815"/>
    <mergeCell ref="AG1815:AK1815"/>
    <mergeCell ref="A1816:F1816"/>
    <mergeCell ref="G1816:N1816"/>
    <mergeCell ref="O1816:U1816"/>
    <mergeCell ref="V1816:AA1816"/>
    <mergeCell ref="AB1816:AF1816"/>
    <mergeCell ref="AG1816:AK1816"/>
    <mergeCell ref="A1817:F1817"/>
    <mergeCell ref="G1817:N1817"/>
    <mergeCell ref="O1817:U1817"/>
    <mergeCell ref="V1817:AA1817"/>
    <mergeCell ref="AB1817:AF1817"/>
    <mergeCell ref="AG1817:AK1817"/>
    <mergeCell ref="A1818:F1818"/>
    <mergeCell ref="G1818:N1818"/>
    <mergeCell ref="O1818:U1818"/>
    <mergeCell ref="V1818:AA1818"/>
    <mergeCell ref="AB1818:AF1818"/>
    <mergeCell ref="AG1818:AK1818"/>
    <mergeCell ref="A1819:F1819"/>
    <mergeCell ref="G1819:N1819"/>
    <mergeCell ref="O1819:U1819"/>
    <mergeCell ref="V1819:AA1819"/>
    <mergeCell ref="AB1819:AF1819"/>
    <mergeCell ref="AG1819:AK1819"/>
    <mergeCell ref="A1820:F1820"/>
    <mergeCell ref="G1820:N1820"/>
    <mergeCell ref="O1820:U1820"/>
    <mergeCell ref="V1820:AA1820"/>
    <mergeCell ref="AB1820:AF1820"/>
    <mergeCell ref="AG1820:AK1820"/>
    <mergeCell ref="A1821:F1821"/>
    <mergeCell ref="G1821:N1821"/>
    <mergeCell ref="O1821:U1821"/>
    <mergeCell ref="V1821:AA1821"/>
    <mergeCell ref="AB1821:AF1821"/>
    <mergeCell ref="AG1821:AK1821"/>
    <mergeCell ref="A1822:F1822"/>
    <mergeCell ref="G1822:N1822"/>
    <mergeCell ref="O1822:U1822"/>
    <mergeCell ref="V1822:AA1822"/>
    <mergeCell ref="AB1822:AF1822"/>
    <mergeCell ref="AG1822:AK1822"/>
    <mergeCell ref="A1823:F1823"/>
    <mergeCell ref="G1823:N1823"/>
    <mergeCell ref="O1823:U1823"/>
    <mergeCell ref="V1823:AA1823"/>
    <mergeCell ref="AB1823:AF1823"/>
    <mergeCell ref="AG1823:AK1823"/>
    <mergeCell ref="A1824:F1824"/>
    <mergeCell ref="G1824:N1824"/>
    <mergeCell ref="O1824:U1824"/>
    <mergeCell ref="V1824:AA1824"/>
    <mergeCell ref="AB1824:AF1824"/>
    <mergeCell ref="AG1824:AK1824"/>
    <mergeCell ref="A1825:F1825"/>
    <mergeCell ref="G1825:N1825"/>
    <mergeCell ref="O1825:U1825"/>
    <mergeCell ref="V1825:AA1825"/>
    <mergeCell ref="AB1825:AF1825"/>
    <mergeCell ref="AG1825:AK1825"/>
    <mergeCell ref="A1826:F1826"/>
    <mergeCell ref="G1826:N1826"/>
    <mergeCell ref="O1826:U1826"/>
    <mergeCell ref="V1826:AA1826"/>
    <mergeCell ref="AB1826:AF1826"/>
    <mergeCell ref="AG1826:AK1826"/>
    <mergeCell ref="A1827:F1827"/>
    <mergeCell ref="G1827:N1827"/>
    <mergeCell ref="O1827:U1827"/>
    <mergeCell ref="V1827:AA1827"/>
    <mergeCell ref="AB1827:AF1827"/>
    <mergeCell ref="AG1827:AK1827"/>
    <mergeCell ref="A1828:F1828"/>
    <mergeCell ref="G1828:N1828"/>
    <mergeCell ref="O1828:U1828"/>
    <mergeCell ref="V1828:AA1828"/>
    <mergeCell ref="AB1828:AF1828"/>
    <mergeCell ref="AG1828:AK1828"/>
    <mergeCell ref="A1829:F1829"/>
    <mergeCell ref="G1829:N1829"/>
    <mergeCell ref="O1829:U1829"/>
    <mergeCell ref="V1829:AA1829"/>
    <mergeCell ref="AB1829:AF1829"/>
    <mergeCell ref="AG1829:AK1829"/>
    <mergeCell ref="A1830:F1830"/>
    <mergeCell ref="G1830:N1830"/>
    <mergeCell ref="O1830:U1830"/>
    <mergeCell ref="V1830:AA1830"/>
    <mergeCell ref="AB1830:AF1830"/>
    <mergeCell ref="AG1830:AK1830"/>
    <mergeCell ref="A1831:F1831"/>
    <mergeCell ref="G1831:N1831"/>
    <mergeCell ref="O1831:U1831"/>
    <mergeCell ref="V1831:AA1831"/>
    <mergeCell ref="AB1831:AF1831"/>
    <mergeCell ref="AG1831:AK1831"/>
    <mergeCell ref="A1832:F1832"/>
    <mergeCell ref="G1832:N1832"/>
    <mergeCell ref="O1832:U1832"/>
    <mergeCell ref="V1832:AA1832"/>
    <mergeCell ref="AB1832:AF1832"/>
    <mergeCell ref="AG1832:AK1832"/>
    <mergeCell ref="A1833:F1833"/>
    <mergeCell ref="G1833:N1833"/>
    <mergeCell ref="O1833:U1833"/>
    <mergeCell ref="V1833:AA1833"/>
    <mergeCell ref="AB1833:AF1833"/>
    <mergeCell ref="AG1833:AK1833"/>
    <mergeCell ref="A1834:F1834"/>
    <mergeCell ref="G1834:N1834"/>
    <mergeCell ref="O1834:U1834"/>
    <mergeCell ref="V1834:AA1834"/>
    <mergeCell ref="AB1834:AF1834"/>
    <mergeCell ref="AG1834:AK1834"/>
    <mergeCell ref="A1835:F1835"/>
    <mergeCell ref="G1835:N1835"/>
    <mergeCell ref="O1835:U1835"/>
    <mergeCell ref="V1835:AA1835"/>
    <mergeCell ref="AB1835:AF1835"/>
    <mergeCell ref="AG1835:AK1835"/>
    <mergeCell ref="A1836:F1836"/>
    <mergeCell ref="G1836:N1836"/>
    <mergeCell ref="O1836:U1836"/>
    <mergeCell ref="V1836:AA1836"/>
    <mergeCell ref="AB1836:AF1836"/>
    <mergeCell ref="AG1836:AK1836"/>
    <mergeCell ref="A1837:F1837"/>
    <mergeCell ref="G1837:N1837"/>
    <mergeCell ref="O1837:U1837"/>
    <mergeCell ref="V1837:AA1837"/>
    <mergeCell ref="AB1837:AF1837"/>
    <mergeCell ref="AG1837:AK1837"/>
    <mergeCell ref="A1838:F1838"/>
    <mergeCell ref="G1838:N1838"/>
    <mergeCell ref="O1838:U1838"/>
    <mergeCell ref="V1838:AA1838"/>
    <mergeCell ref="AB1838:AF1838"/>
    <mergeCell ref="AG1838:AK1838"/>
    <mergeCell ref="A1839:F1839"/>
    <mergeCell ref="G1839:N1839"/>
    <mergeCell ref="O1839:U1839"/>
    <mergeCell ref="V1839:AA1839"/>
    <mergeCell ref="AB1839:AF1839"/>
    <mergeCell ref="AG1839:AK1839"/>
    <mergeCell ref="A1840:F1840"/>
    <mergeCell ref="G1840:N1840"/>
    <mergeCell ref="O1840:U1840"/>
    <mergeCell ref="V1840:AA1840"/>
    <mergeCell ref="AB1840:AF1840"/>
    <mergeCell ref="AG1840:AK1840"/>
    <mergeCell ref="A1841:F1841"/>
    <mergeCell ref="G1841:N1841"/>
    <mergeCell ref="O1841:U1841"/>
    <mergeCell ref="V1841:AA1841"/>
    <mergeCell ref="AB1841:AF1841"/>
    <mergeCell ref="AG1841:AK1841"/>
    <mergeCell ref="A1842:F1842"/>
    <mergeCell ref="G1842:N1842"/>
    <mergeCell ref="O1842:U1842"/>
    <mergeCell ref="V1842:AA1842"/>
    <mergeCell ref="AB1842:AF1842"/>
    <mergeCell ref="AG1842:AK1842"/>
    <mergeCell ref="A1843:F1843"/>
    <mergeCell ref="G1843:N1843"/>
    <mergeCell ref="O1843:U1843"/>
    <mergeCell ref="V1843:AA1843"/>
    <mergeCell ref="AB1843:AF1843"/>
    <mergeCell ref="AG1843:AK1843"/>
    <mergeCell ref="A1844:F1844"/>
    <mergeCell ref="G1844:N1844"/>
    <mergeCell ref="O1844:U1844"/>
    <mergeCell ref="V1844:AA1844"/>
    <mergeCell ref="AB1844:AF1844"/>
    <mergeCell ref="AG1844:AK1844"/>
    <mergeCell ref="A1845:F1845"/>
    <mergeCell ref="G1845:N1845"/>
    <mergeCell ref="O1845:U1845"/>
    <mergeCell ref="V1845:AA1845"/>
    <mergeCell ref="AB1845:AF1845"/>
    <mergeCell ref="AG1845:AK1845"/>
    <mergeCell ref="A1846:F1846"/>
    <mergeCell ref="G1846:N1846"/>
    <mergeCell ref="O1846:U1846"/>
    <mergeCell ref="V1846:AA1846"/>
    <mergeCell ref="AB1846:AF1846"/>
    <mergeCell ref="AG1846:AK1846"/>
    <mergeCell ref="A1847:F1847"/>
    <mergeCell ref="G1847:N1847"/>
    <mergeCell ref="O1847:U1847"/>
    <mergeCell ref="V1847:AA1847"/>
    <mergeCell ref="AB1847:AF1847"/>
    <mergeCell ref="AG1847:AK1847"/>
    <mergeCell ref="A1848:F1848"/>
    <mergeCell ref="G1848:N1848"/>
    <mergeCell ref="O1848:U1848"/>
    <mergeCell ref="V1848:AA1848"/>
    <mergeCell ref="AB1848:AF1848"/>
    <mergeCell ref="AG1848:AK1848"/>
    <mergeCell ref="A1849:F1849"/>
    <mergeCell ref="G1849:N1849"/>
    <mergeCell ref="O1849:U1849"/>
    <mergeCell ref="V1849:AA1849"/>
    <mergeCell ref="AB1849:AF1849"/>
    <mergeCell ref="AG1849:AK1849"/>
    <mergeCell ref="A1850:F1850"/>
    <mergeCell ref="G1850:N1850"/>
    <mergeCell ref="O1850:U1850"/>
    <mergeCell ref="V1850:AA1850"/>
    <mergeCell ref="AB1850:AF1850"/>
    <mergeCell ref="AG1850:AK1850"/>
    <mergeCell ref="A1851:F1851"/>
    <mergeCell ref="G1851:N1851"/>
    <mergeCell ref="O1851:U1851"/>
    <mergeCell ref="V1851:AA1851"/>
    <mergeCell ref="AB1851:AF1851"/>
    <mergeCell ref="AG1851:AK1851"/>
    <mergeCell ref="A1852:F1852"/>
    <mergeCell ref="G1852:N1852"/>
    <mergeCell ref="O1852:U1852"/>
    <mergeCell ref="V1852:AA1852"/>
    <mergeCell ref="AB1852:AF1852"/>
    <mergeCell ref="AG1852:AK1852"/>
    <mergeCell ref="A1853:F1853"/>
    <mergeCell ref="G1853:N1853"/>
    <mergeCell ref="O1853:U1853"/>
    <mergeCell ref="V1853:AA1853"/>
    <mergeCell ref="AB1853:AF1853"/>
    <mergeCell ref="AG1853:AK1853"/>
    <mergeCell ref="A1854:F1854"/>
    <mergeCell ref="G1854:N1854"/>
    <mergeCell ref="O1854:U1854"/>
    <mergeCell ref="V1854:AA1854"/>
    <mergeCell ref="AB1854:AF1854"/>
    <mergeCell ref="AG1854:AK1854"/>
    <mergeCell ref="A1855:F1855"/>
    <mergeCell ref="G1855:N1855"/>
    <mergeCell ref="O1855:U1855"/>
    <mergeCell ref="V1855:AA1855"/>
    <mergeCell ref="AB1855:AF1855"/>
    <mergeCell ref="AG1855:AK1855"/>
    <mergeCell ref="A1856:F1856"/>
    <mergeCell ref="G1856:N1856"/>
    <mergeCell ref="O1856:U1856"/>
    <mergeCell ref="V1856:AA1856"/>
    <mergeCell ref="AB1856:AF1856"/>
    <mergeCell ref="AG1856:AK1856"/>
    <mergeCell ref="A1857:F1857"/>
    <mergeCell ref="G1857:N1857"/>
    <mergeCell ref="O1857:U1857"/>
    <mergeCell ref="V1857:AA1857"/>
    <mergeCell ref="AB1857:AF1857"/>
    <mergeCell ref="AG1857:AK1857"/>
    <mergeCell ref="A1858:F1858"/>
    <mergeCell ref="G1858:N1858"/>
    <mergeCell ref="O1858:U1858"/>
    <mergeCell ref="V1858:AA1858"/>
    <mergeCell ref="AB1858:AF1858"/>
    <mergeCell ref="AG1858:AK1858"/>
    <mergeCell ref="A1859:F1859"/>
    <mergeCell ref="G1859:N1859"/>
    <mergeCell ref="O1859:U1859"/>
    <mergeCell ref="V1859:AA1859"/>
    <mergeCell ref="AB1859:AF1859"/>
    <mergeCell ref="AG1859:AK1859"/>
    <mergeCell ref="A1860:F1860"/>
    <mergeCell ref="G1860:N1860"/>
    <mergeCell ref="O1860:U1860"/>
    <mergeCell ref="V1860:AA1860"/>
    <mergeCell ref="AB1860:AF1860"/>
    <mergeCell ref="AG1860:AK1860"/>
    <mergeCell ref="A1861:F1861"/>
    <mergeCell ref="G1861:N1861"/>
    <mergeCell ref="O1861:U1861"/>
    <mergeCell ref="V1861:AA1861"/>
    <mergeCell ref="AB1861:AF1861"/>
    <mergeCell ref="AG1861:AK1861"/>
    <mergeCell ref="A1862:F1862"/>
    <mergeCell ref="G1862:N1862"/>
    <mergeCell ref="O1862:U1862"/>
    <mergeCell ref="V1862:AA1862"/>
    <mergeCell ref="AB1862:AF1862"/>
    <mergeCell ref="AG1862:AK1862"/>
    <mergeCell ref="A1863:F1863"/>
    <mergeCell ref="G1863:N1863"/>
    <mergeCell ref="O1863:U1863"/>
    <mergeCell ref="V1863:AA1863"/>
    <mergeCell ref="AB1863:AF1863"/>
    <mergeCell ref="AG1863:AK1863"/>
    <mergeCell ref="A1864:F1864"/>
    <mergeCell ref="G1864:N1864"/>
    <mergeCell ref="O1864:U1864"/>
    <mergeCell ref="V1864:AA1864"/>
    <mergeCell ref="AB1864:AF1864"/>
    <mergeCell ref="AG1864:AK1864"/>
    <mergeCell ref="A1865:F1865"/>
    <mergeCell ref="G1865:N1865"/>
    <mergeCell ref="O1865:U1865"/>
    <mergeCell ref="V1865:AA1865"/>
    <mergeCell ref="AB1865:AF1865"/>
    <mergeCell ref="AG1865:AK1865"/>
    <mergeCell ref="A1866:F1866"/>
    <mergeCell ref="G1866:N1866"/>
    <mergeCell ref="O1866:U1866"/>
    <mergeCell ref="V1866:AA1866"/>
    <mergeCell ref="AB1866:AF1866"/>
    <mergeCell ref="AG1866:AK1866"/>
    <mergeCell ref="A1867:F1867"/>
    <mergeCell ref="G1867:N1867"/>
    <mergeCell ref="O1867:U1867"/>
    <mergeCell ref="V1867:AA1867"/>
    <mergeCell ref="AB1867:AF1867"/>
    <mergeCell ref="AG1867:AK1867"/>
    <mergeCell ref="A1868:F1868"/>
    <mergeCell ref="G1868:N1868"/>
    <mergeCell ref="O1868:U1868"/>
    <mergeCell ref="V1868:AA1868"/>
    <mergeCell ref="AB1868:AF1868"/>
    <mergeCell ref="AG1868:AK1868"/>
    <mergeCell ref="A1869:F1869"/>
    <mergeCell ref="G1869:N1869"/>
    <mergeCell ref="O1869:U1869"/>
    <mergeCell ref="V1869:AA1869"/>
    <mergeCell ref="AB1869:AF1869"/>
    <mergeCell ref="AG1869:AK1869"/>
    <mergeCell ref="A1870:F1870"/>
    <mergeCell ref="G1870:N1870"/>
    <mergeCell ref="O1870:U1870"/>
    <mergeCell ref="V1870:AA1870"/>
    <mergeCell ref="AB1870:AF1870"/>
    <mergeCell ref="AG1870:AK1870"/>
    <mergeCell ref="A1871:F1871"/>
    <mergeCell ref="G1871:N1871"/>
    <mergeCell ref="O1871:U1871"/>
    <mergeCell ref="V1871:AA1871"/>
    <mergeCell ref="AB1871:AF1871"/>
    <mergeCell ref="AG1871:AK1871"/>
    <mergeCell ref="A1872:F1872"/>
    <mergeCell ref="G1872:N1872"/>
    <mergeCell ref="O1872:U1872"/>
    <mergeCell ref="V1872:AA1872"/>
    <mergeCell ref="AB1872:AF1872"/>
    <mergeCell ref="AG1872:AK1872"/>
    <mergeCell ref="A1873:F1873"/>
    <mergeCell ref="G1873:N1873"/>
    <mergeCell ref="O1873:U1873"/>
    <mergeCell ref="V1873:AA1873"/>
    <mergeCell ref="AB1873:AF1873"/>
    <mergeCell ref="AG1873:AK1873"/>
    <mergeCell ref="A1874:F1874"/>
    <mergeCell ref="G1874:N1874"/>
    <mergeCell ref="O1874:U1874"/>
    <mergeCell ref="V1874:AA1874"/>
    <mergeCell ref="AB1874:AF1874"/>
    <mergeCell ref="AG1874:AK1874"/>
    <mergeCell ref="A1875:F1875"/>
    <mergeCell ref="G1875:N1875"/>
    <mergeCell ref="O1875:U1875"/>
    <mergeCell ref="V1875:AA1875"/>
    <mergeCell ref="AB1875:AF1875"/>
    <mergeCell ref="AG1875:AK1875"/>
    <mergeCell ref="A1876:F1876"/>
    <mergeCell ref="G1876:N1876"/>
    <mergeCell ref="O1876:U1876"/>
    <mergeCell ref="V1876:AA1876"/>
    <mergeCell ref="AB1876:AF1876"/>
    <mergeCell ref="AG1876:AK1876"/>
    <mergeCell ref="A1877:F1877"/>
    <mergeCell ref="G1877:N1877"/>
    <mergeCell ref="O1877:U1877"/>
    <mergeCell ref="V1877:AA1877"/>
    <mergeCell ref="AB1877:AF1877"/>
    <mergeCell ref="AG1877:AK1877"/>
    <mergeCell ref="A1878:F1878"/>
    <mergeCell ref="G1878:N1878"/>
    <mergeCell ref="O1878:U1878"/>
    <mergeCell ref="V1878:AA1878"/>
    <mergeCell ref="AB1878:AF1878"/>
    <mergeCell ref="AG1878:AK1878"/>
    <mergeCell ref="A1879:F1879"/>
    <mergeCell ref="G1879:N1879"/>
    <mergeCell ref="O1879:U1879"/>
    <mergeCell ref="V1879:AA1879"/>
    <mergeCell ref="AB1879:AF1879"/>
    <mergeCell ref="AG1879:AK1879"/>
    <mergeCell ref="A1880:F1880"/>
    <mergeCell ref="G1880:N1880"/>
    <mergeCell ref="O1880:U1880"/>
    <mergeCell ref="V1880:AA1880"/>
    <mergeCell ref="AB1880:AF1880"/>
    <mergeCell ref="AG1880:AK1880"/>
    <mergeCell ref="A1881:F1881"/>
    <mergeCell ref="G1881:N1881"/>
    <mergeCell ref="O1881:U1881"/>
    <mergeCell ref="V1881:AA1881"/>
    <mergeCell ref="AB1881:AF1881"/>
    <mergeCell ref="AG1881:AK1881"/>
    <mergeCell ref="A1882:F1882"/>
    <mergeCell ref="G1882:N1882"/>
    <mergeCell ref="O1882:U1882"/>
    <mergeCell ref="V1882:AA1882"/>
    <mergeCell ref="AB1882:AF1882"/>
    <mergeCell ref="AG1882:AK1882"/>
    <mergeCell ref="A1883:F1883"/>
    <mergeCell ref="G1883:N1883"/>
    <mergeCell ref="O1883:U1883"/>
    <mergeCell ref="V1883:AA1883"/>
    <mergeCell ref="AB1883:AF1883"/>
    <mergeCell ref="AG1883:AK1883"/>
    <mergeCell ref="A1884:F1884"/>
    <mergeCell ref="G1884:N1884"/>
    <mergeCell ref="O1884:U1884"/>
    <mergeCell ref="V1884:AA1884"/>
    <mergeCell ref="AB1884:AF1884"/>
    <mergeCell ref="AG1884:AK1884"/>
    <mergeCell ref="A1885:F1885"/>
    <mergeCell ref="G1885:N1885"/>
    <mergeCell ref="O1885:U1885"/>
    <mergeCell ref="V1885:AA1885"/>
    <mergeCell ref="AB1885:AF1885"/>
    <mergeCell ref="AG1885:AK1885"/>
    <mergeCell ref="A1886:F1886"/>
    <mergeCell ref="G1886:N1886"/>
    <mergeCell ref="O1886:U1886"/>
    <mergeCell ref="V1886:AA1886"/>
    <mergeCell ref="AB1886:AF1886"/>
    <mergeCell ref="AG1886:AK1886"/>
    <mergeCell ref="A1887:F1887"/>
    <mergeCell ref="G1887:N1887"/>
    <mergeCell ref="O1887:U1887"/>
    <mergeCell ref="V1887:AA1887"/>
    <mergeCell ref="AB1887:AF1887"/>
    <mergeCell ref="AG1887:AK1887"/>
    <mergeCell ref="A1888:F1888"/>
    <mergeCell ref="G1888:N1888"/>
    <mergeCell ref="O1888:U1888"/>
    <mergeCell ref="V1888:AA1888"/>
    <mergeCell ref="AB1888:AF1888"/>
    <mergeCell ref="AG1888:AK1888"/>
    <mergeCell ref="A1889:F1889"/>
    <mergeCell ref="G1889:N1889"/>
    <mergeCell ref="O1889:U1889"/>
    <mergeCell ref="V1889:AA1889"/>
    <mergeCell ref="AB1889:AF1889"/>
    <mergeCell ref="AG1889:AK1889"/>
    <mergeCell ref="A1890:F1890"/>
    <mergeCell ref="G1890:N1890"/>
    <mergeCell ref="O1890:U1890"/>
    <mergeCell ref="V1890:AA1890"/>
    <mergeCell ref="AB1890:AF1890"/>
    <mergeCell ref="AG1890:AK1890"/>
    <mergeCell ref="A1891:F1891"/>
    <mergeCell ref="G1891:N1891"/>
    <mergeCell ref="O1891:U1891"/>
    <mergeCell ref="V1891:AA1891"/>
    <mergeCell ref="AB1891:AF1891"/>
    <mergeCell ref="AG1891:AK1891"/>
    <mergeCell ref="A1892:F1892"/>
    <mergeCell ref="G1892:N1892"/>
    <mergeCell ref="O1892:U1892"/>
    <mergeCell ref="V1892:AA1892"/>
    <mergeCell ref="AB1892:AF1892"/>
    <mergeCell ref="AG1892:AK1892"/>
    <mergeCell ref="A1893:F1893"/>
    <mergeCell ref="G1893:N1893"/>
    <mergeCell ref="O1893:U1893"/>
    <mergeCell ref="V1893:AA1893"/>
    <mergeCell ref="AB1893:AF1893"/>
    <mergeCell ref="AG1893:AK1893"/>
    <mergeCell ref="A1894:F1894"/>
    <mergeCell ref="G1894:N1894"/>
    <mergeCell ref="O1894:U1894"/>
    <mergeCell ref="V1894:AA1894"/>
    <mergeCell ref="AB1894:AF1894"/>
    <mergeCell ref="AG1894:AK1894"/>
    <mergeCell ref="A1895:F1895"/>
    <mergeCell ref="G1895:N1895"/>
    <mergeCell ref="O1895:U1895"/>
    <mergeCell ref="V1895:AA1895"/>
    <mergeCell ref="AB1895:AF1895"/>
    <mergeCell ref="AG1895:AK1895"/>
    <mergeCell ref="A1896:F1896"/>
    <mergeCell ref="G1896:N1896"/>
    <mergeCell ref="O1896:U1896"/>
    <mergeCell ref="V1896:AA1896"/>
    <mergeCell ref="AB1896:AF1896"/>
    <mergeCell ref="AG1896:AK1896"/>
    <mergeCell ref="A1897:F1897"/>
    <mergeCell ref="G1897:N1897"/>
    <mergeCell ref="O1897:U1897"/>
    <mergeCell ref="V1897:AA1897"/>
    <mergeCell ref="AB1897:AF1897"/>
    <mergeCell ref="AG1897:AK1897"/>
    <mergeCell ref="A1898:F1898"/>
    <mergeCell ref="G1898:N1898"/>
    <mergeCell ref="O1898:U1898"/>
    <mergeCell ref="V1898:AA1898"/>
    <mergeCell ref="AB1898:AF1898"/>
    <mergeCell ref="AG1898:AK1898"/>
    <mergeCell ref="A1899:F1899"/>
    <mergeCell ref="G1899:N1899"/>
    <mergeCell ref="O1899:U1899"/>
    <mergeCell ref="V1899:AA1899"/>
    <mergeCell ref="AB1899:AF1899"/>
    <mergeCell ref="AG1899:AK1899"/>
    <mergeCell ref="A1900:F1900"/>
    <mergeCell ref="G1900:N1900"/>
    <mergeCell ref="O1900:U1900"/>
    <mergeCell ref="V1900:AA1900"/>
    <mergeCell ref="AB1900:AF1900"/>
    <mergeCell ref="AG1900:AK1900"/>
    <mergeCell ref="A1901:F1901"/>
    <mergeCell ref="G1901:N1901"/>
    <mergeCell ref="O1901:U1901"/>
    <mergeCell ref="V1901:AA1901"/>
    <mergeCell ref="AB1901:AF1901"/>
    <mergeCell ref="AG1901:AK1901"/>
    <mergeCell ref="A1902:F1902"/>
    <mergeCell ref="G1902:N1902"/>
    <mergeCell ref="O1902:U1902"/>
    <mergeCell ref="V1902:AA1902"/>
    <mergeCell ref="AB1902:AF1902"/>
    <mergeCell ref="AG1902:AK1902"/>
    <mergeCell ref="A1903:F1903"/>
    <mergeCell ref="G1903:N1903"/>
    <mergeCell ref="O1903:U1903"/>
    <mergeCell ref="V1903:AA1903"/>
    <mergeCell ref="AB1903:AF1903"/>
    <mergeCell ref="AG1903:AK1903"/>
    <mergeCell ref="A1904:F1904"/>
    <mergeCell ref="G1904:N1904"/>
    <mergeCell ref="O1904:U1904"/>
    <mergeCell ref="V1904:AA1904"/>
    <mergeCell ref="AB1904:AF1904"/>
    <mergeCell ref="AG1904:AK1904"/>
    <mergeCell ref="A1905:F1905"/>
    <mergeCell ref="G1905:N1905"/>
    <mergeCell ref="O1905:U1905"/>
    <mergeCell ref="V1905:AA1905"/>
    <mergeCell ref="AB1905:AF1905"/>
    <mergeCell ref="AG1905:AK1905"/>
    <mergeCell ref="A1906:F1906"/>
    <mergeCell ref="G1906:N1906"/>
    <mergeCell ref="O1906:U1906"/>
    <mergeCell ref="V1906:AA1906"/>
    <mergeCell ref="AB1906:AF1906"/>
    <mergeCell ref="AG1906:AK1906"/>
    <mergeCell ref="A1907:F1907"/>
    <mergeCell ref="G1907:N1907"/>
    <mergeCell ref="O1907:U1907"/>
    <mergeCell ref="V1907:AA1907"/>
    <mergeCell ref="AB1907:AF1907"/>
    <mergeCell ref="AG1907:AK1907"/>
    <mergeCell ref="A1908:F1908"/>
    <mergeCell ref="G1908:N1908"/>
    <mergeCell ref="O1908:U1908"/>
    <mergeCell ref="V1908:AA1908"/>
    <mergeCell ref="AB1908:AF1908"/>
    <mergeCell ref="AG1908:AK1908"/>
    <mergeCell ref="A1909:F1909"/>
    <mergeCell ref="G1909:N1909"/>
    <mergeCell ref="O1909:U1909"/>
    <mergeCell ref="V1909:AA1909"/>
    <mergeCell ref="AB1909:AF1909"/>
    <mergeCell ref="AG1909:AK1909"/>
    <mergeCell ref="A1910:F1910"/>
    <mergeCell ref="G1910:N1910"/>
    <mergeCell ref="O1910:U1910"/>
    <mergeCell ref="V1910:AA1910"/>
    <mergeCell ref="AB1910:AF1910"/>
    <mergeCell ref="AG1910:AK1910"/>
    <mergeCell ref="A1911:F1911"/>
    <mergeCell ref="G1911:N1911"/>
    <mergeCell ref="O1911:U1911"/>
    <mergeCell ref="V1911:AA1911"/>
    <mergeCell ref="AB1911:AF1911"/>
    <mergeCell ref="AG1911:AK1911"/>
    <mergeCell ref="A1912:F1912"/>
    <mergeCell ref="G1912:N1912"/>
    <mergeCell ref="O1912:U1912"/>
    <mergeCell ref="V1912:AA1912"/>
    <mergeCell ref="AB1912:AF1912"/>
    <mergeCell ref="AG1912:AK1912"/>
    <mergeCell ref="A1913:F1913"/>
    <mergeCell ref="G1913:N1913"/>
    <mergeCell ref="O1913:U1913"/>
    <mergeCell ref="V1913:AA1913"/>
    <mergeCell ref="AB1913:AF1913"/>
    <mergeCell ref="AG1913:AK1913"/>
    <mergeCell ref="A1914:F1914"/>
    <mergeCell ref="G1914:N1914"/>
    <mergeCell ref="O1914:U1914"/>
    <mergeCell ref="V1914:AA1914"/>
    <mergeCell ref="AB1914:AF1914"/>
    <mergeCell ref="AG1914:AK1914"/>
    <mergeCell ref="A1915:F1915"/>
    <mergeCell ref="G1915:N1915"/>
    <mergeCell ref="O1915:U1915"/>
    <mergeCell ref="V1915:AA1915"/>
    <mergeCell ref="AB1915:AF1915"/>
    <mergeCell ref="AG1915:AK1915"/>
    <mergeCell ref="A1916:F1916"/>
    <mergeCell ref="G1916:N1916"/>
    <mergeCell ref="O1916:U1916"/>
    <mergeCell ref="V1916:AA1916"/>
    <mergeCell ref="AB1916:AF1916"/>
    <mergeCell ref="AG1916:AK1916"/>
    <mergeCell ref="A1917:F1917"/>
    <mergeCell ref="G1917:N1917"/>
    <mergeCell ref="O1917:U1917"/>
    <mergeCell ref="V1917:AA1917"/>
    <mergeCell ref="AB1917:AF1917"/>
    <mergeCell ref="AG1917:AK1917"/>
    <mergeCell ref="A1918:F1918"/>
    <mergeCell ref="G1918:N1918"/>
    <mergeCell ref="O1918:U1918"/>
    <mergeCell ref="V1918:AA1918"/>
    <mergeCell ref="AB1918:AF1918"/>
    <mergeCell ref="AG1918:AK1918"/>
    <mergeCell ref="A1919:F1919"/>
    <mergeCell ref="G1919:N1919"/>
    <mergeCell ref="O1919:U1919"/>
    <mergeCell ref="V1919:AA1919"/>
    <mergeCell ref="AB1919:AF1919"/>
    <mergeCell ref="AG1919:AK1919"/>
    <mergeCell ref="A1920:F1920"/>
    <mergeCell ref="G1920:N1920"/>
    <mergeCell ref="O1920:U1920"/>
    <mergeCell ref="V1920:AA1920"/>
    <mergeCell ref="AB1920:AF1920"/>
    <mergeCell ref="AG1920:AK1920"/>
    <mergeCell ref="A1921:F1921"/>
    <mergeCell ref="G1921:N1921"/>
    <mergeCell ref="O1921:U1921"/>
    <mergeCell ref="V1921:AA1921"/>
    <mergeCell ref="AB1921:AF1921"/>
    <mergeCell ref="AG1921:AK1921"/>
    <mergeCell ref="A1922:F1922"/>
    <mergeCell ref="G1922:N1922"/>
    <mergeCell ref="O1922:U1922"/>
    <mergeCell ref="V1922:AA1922"/>
    <mergeCell ref="AB1922:AF1922"/>
    <mergeCell ref="AG1922:AK1922"/>
    <mergeCell ref="A1923:F1923"/>
    <mergeCell ref="G1923:N1923"/>
    <mergeCell ref="O1923:U1923"/>
    <mergeCell ref="V1923:AA1923"/>
    <mergeCell ref="AB1923:AF1923"/>
    <mergeCell ref="AG1923:AK1923"/>
    <mergeCell ref="A1924:F1924"/>
    <mergeCell ref="G1924:N1924"/>
    <mergeCell ref="O1924:U1924"/>
    <mergeCell ref="V1924:AA1924"/>
    <mergeCell ref="AB1924:AF1924"/>
    <mergeCell ref="AG1924:AK1924"/>
    <mergeCell ref="A1925:F1925"/>
    <mergeCell ref="G1925:N1925"/>
    <mergeCell ref="O1925:U1925"/>
    <mergeCell ref="V1925:AA1925"/>
    <mergeCell ref="AB1925:AF1925"/>
    <mergeCell ref="AG1925:AK1925"/>
    <mergeCell ref="A1926:F1926"/>
    <mergeCell ref="G1926:N1926"/>
    <mergeCell ref="O1926:U1926"/>
    <mergeCell ref="V1926:AA1926"/>
    <mergeCell ref="AB1926:AF1926"/>
    <mergeCell ref="AG1926:AK1926"/>
    <mergeCell ref="A1927:F1927"/>
    <mergeCell ref="G1927:N1927"/>
    <mergeCell ref="O1927:U1927"/>
    <mergeCell ref="V1927:AA1927"/>
    <mergeCell ref="AB1927:AF1927"/>
    <mergeCell ref="AG1927:AK1927"/>
    <mergeCell ref="A1928:F1928"/>
    <mergeCell ref="G1928:N1928"/>
    <mergeCell ref="O1928:U1928"/>
    <mergeCell ref="V1928:AA1928"/>
    <mergeCell ref="AB1928:AF1928"/>
    <mergeCell ref="AG1928:AK1928"/>
    <mergeCell ref="A1929:F1929"/>
    <mergeCell ref="G1929:N1929"/>
    <mergeCell ref="O1929:U1929"/>
    <mergeCell ref="V1929:AA1929"/>
    <mergeCell ref="AB1929:AF1929"/>
    <mergeCell ref="AG1929:AK1929"/>
    <mergeCell ref="A1930:F1930"/>
    <mergeCell ref="G1930:N1930"/>
    <mergeCell ref="O1930:U1930"/>
    <mergeCell ref="V1930:AA1930"/>
    <mergeCell ref="AB1930:AF1930"/>
    <mergeCell ref="AG1930:AK1930"/>
    <mergeCell ref="A1931:F1931"/>
    <mergeCell ref="G1931:N1931"/>
    <mergeCell ref="O1931:U1931"/>
    <mergeCell ref="V1931:AA1931"/>
    <mergeCell ref="AB1931:AF1931"/>
    <mergeCell ref="AG1931:AK1931"/>
    <mergeCell ref="A1932:F1932"/>
    <mergeCell ref="G1932:N1932"/>
    <mergeCell ref="O1932:U1932"/>
    <mergeCell ref="V1932:AA1932"/>
    <mergeCell ref="AB1932:AF1932"/>
    <mergeCell ref="AG1932:AK1932"/>
    <mergeCell ref="A1933:F1933"/>
    <mergeCell ref="G1933:N1933"/>
    <mergeCell ref="O1933:U1933"/>
    <mergeCell ref="V1933:AA1933"/>
    <mergeCell ref="AB1933:AF1933"/>
    <mergeCell ref="AG1933:AK1933"/>
    <mergeCell ref="A1934:F1934"/>
    <mergeCell ref="G1934:N1934"/>
    <mergeCell ref="O1934:U1934"/>
    <mergeCell ref="V1934:AA1934"/>
    <mergeCell ref="AB1934:AF1934"/>
    <mergeCell ref="AG1934:AK1934"/>
    <mergeCell ref="A1935:F1935"/>
    <mergeCell ref="G1935:N1935"/>
    <mergeCell ref="O1935:U1935"/>
    <mergeCell ref="V1935:AA1935"/>
    <mergeCell ref="AB1935:AF1935"/>
    <mergeCell ref="AG1935:AK1935"/>
    <mergeCell ref="A1936:F1936"/>
    <mergeCell ref="G1936:N1936"/>
    <mergeCell ref="O1936:U1936"/>
    <mergeCell ref="V1936:AA1936"/>
    <mergeCell ref="AB1936:AF1936"/>
    <mergeCell ref="AG1936:AK1936"/>
    <mergeCell ref="A1937:F1937"/>
    <mergeCell ref="G1937:N1937"/>
    <mergeCell ref="O1937:U1937"/>
    <mergeCell ref="V1937:AA1937"/>
    <mergeCell ref="AB1937:AF1937"/>
    <mergeCell ref="AG1937:AK1937"/>
    <mergeCell ref="A1938:F1938"/>
    <mergeCell ref="G1938:N1938"/>
    <mergeCell ref="O1938:U1938"/>
    <mergeCell ref="V1938:AA1938"/>
    <mergeCell ref="AB1938:AF1938"/>
    <mergeCell ref="AG1938:AK1938"/>
    <mergeCell ref="A1939:F1939"/>
    <mergeCell ref="G1939:N1939"/>
    <mergeCell ref="O1939:U1939"/>
    <mergeCell ref="V1939:AA1939"/>
    <mergeCell ref="AB1939:AF1939"/>
    <mergeCell ref="AG1939:AK1939"/>
    <mergeCell ref="A1940:F1940"/>
    <mergeCell ref="G1940:N1940"/>
    <mergeCell ref="O1940:U1940"/>
    <mergeCell ref="V1940:AA1940"/>
    <mergeCell ref="AB1940:AF1940"/>
    <mergeCell ref="AG1940:AK1940"/>
    <mergeCell ref="A1941:F1941"/>
    <mergeCell ref="G1941:N1941"/>
    <mergeCell ref="O1941:U1941"/>
    <mergeCell ref="V1941:AA1941"/>
    <mergeCell ref="AB1941:AF1941"/>
    <mergeCell ref="AG1941:AK1941"/>
    <mergeCell ref="A1942:F1942"/>
    <mergeCell ref="G1942:N1942"/>
    <mergeCell ref="O1942:U1942"/>
    <mergeCell ref="V1942:AA1942"/>
    <mergeCell ref="AB1942:AF1942"/>
    <mergeCell ref="AG1942:AK1942"/>
    <mergeCell ref="A1943:F1943"/>
    <mergeCell ref="G1943:N1943"/>
    <mergeCell ref="O1943:U1943"/>
    <mergeCell ref="V1943:AA1943"/>
    <mergeCell ref="AB1943:AF1943"/>
    <mergeCell ref="AG1943:AK1943"/>
    <mergeCell ref="A1944:F1944"/>
    <mergeCell ref="G1944:N1944"/>
    <mergeCell ref="O1944:U1944"/>
    <mergeCell ref="V1944:AA1944"/>
    <mergeCell ref="AB1944:AF1944"/>
    <mergeCell ref="AG1944:AK1944"/>
    <mergeCell ref="A1945:F1945"/>
    <mergeCell ref="G1945:N1945"/>
    <mergeCell ref="O1945:U1945"/>
    <mergeCell ref="V1945:AA1945"/>
    <mergeCell ref="AB1945:AF1945"/>
    <mergeCell ref="AG1945:AK1945"/>
    <mergeCell ref="A1946:F1946"/>
    <mergeCell ref="G1946:N1946"/>
    <mergeCell ref="O1946:U1946"/>
    <mergeCell ref="V1946:AA1946"/>
    <mergeCell ref="AB1946:AF1946"/>
    <mergeCell ref="AG1946:AK1946"/>
    <mergeCell ref="A1947:F1947"/>
    <mergeCell ref="G1947:N1947"/>
    <mergeCell ref="O1947:U1947"/>
    <mergeCell ref="V1947:AA1947"/>
    <mergeCell ref="AB1947:AF1947"/>
    <mergeCell ref="AG1947:AK1947"/>
    <mergeCell ref="A1948:F1948"/>
    <mergeCell ref="G1948:N1948"/>
    <mergeCell ref="O1948:U1948"/>
    <mergeCell ref="V1948:AA1948"/>
    <mergeCell ref="AB1948:AF1948"/>
    <mergeCell ref="AG1948:AK1948"/>
    <mergeCell ref="A1949:F1949"/>
    <mergeCell ref="G1949:N1949"/>
    <mergeCell ref="O1949:U1949"/>
    <mergeCell ref="V1949:AA1949"/>
    <mergeCell ref="AB1949:AF1949"/>
    <mergeCell ref="AG1949:AK1949"/>
    <mergeCell ref="A1950:F1950"/>
    <mergeCell ref="G1950:N1950"/>
    <mergeCell ref="O1950:U1950"/>
    <mergeCell ref="V1950:AA1950"/>
    <mergeCell ref="AB1950:AF1950"/>
    <mergeCell ref="AG1950:AK1950"/>
    <mergeCell ref="A1951:F1951"/>
    <mergeCell ref="G1951:N1951"/>
    <mergeCell ref="O1951:U1951"/>
    <mergeCell ref="V1951:AA1951"/>
    <mergeCell ref="AB1951:AF1951"/>
    <mergeCell ref="AG1951:AK1951"/>
    <mergeCell ref="A1952:F1952"/>
    <mergeCell ref="G1952:N1952"/>
    <mergeCell ref="O1952:U1952"/>
    <mergeCell ref="V1952:AA1952"/>
    <mergeCell ref="AB1952:AF1952"/>
    <mergeCell ref="AG1952:AK1952"/>
    <mergeCell ref="A1953:F1953"/>
    <mergeCell ref="G1953:N1953"/>
    <mergeCell ref="O1953:U1953"/>
    <mergeCell ref="V1953:AA1953"/>
    <mergeCell ref="AB1953:AF1953"/>
    <mergeCell ref="AG1953:AK1953"/>
    <mergeCell ref="A1954:F1954"/>
    <mergeCell ref="G1954:N1954"/>
    <mergeCell ref="O1954:U1954"/>
    <mergeCell ref="V1954:AA1954"/>
    <mergeCell ref="AB1954:AF1954"/>
    <mergeCell ref="AG1954:AK1954"/>
    <mergeCell ref="A1955:F1955"/>
    <mergeCell ref="G1955:N1955"/>
    <mergeCell ref="O1955:U1955"/>
    <mergeCell ref="V1955:AA1955"/>
    <mergeCell ref="AB1955:AF1955"/>
    <mergeCell ref="AG1955:AK1955"/>
    <mergeCell ref="A1956:F1956"/>
    <mergeCell ref="G1956:N1956"/>
    <mergeCell ref="O1956:U1956"/>
    <mergeCell ref="V1956:AA1956"/>
    <mergeCell ref="AB1956:AF1956"/>
    <mergeCell ref="AG1956:AK1956"/>
    <mergeCell ref="A1957:F1957"/>
    <mergeCell ref="G1957:N1957"/>
    <mergeCell ref="O1957:U1957"/>
    <mergeCell ref="V1957:AA1957"/>
    <mergeCell ref="AB1957:AF1957"/>
    <mergeCell ref="AG1957:AK1957"/>
    <mergeCell ref="A1958:F1958"/>
    <mergeCell ref="G1958:N1958"/>
    <mergeCell ref="O1958:U1958"/>
    <mergeCell ref="V1958:AA1958"/>
    <mergeCell ref="AB1958:AF1958"/>
    <mergeCell ref="AG1958:AK1958"/>
    <mergeCell ref="A1959:F1959"/>
    <mergeCell ref="G1959:N1959"/>
    <mergeCell ref="O1959:U1959"/>
    <mergeCell ref="V1959:AA1959"/>
    <mergeCell ref="AB1959:AF1959"/>
    <mergeCell ref="AG1959:AK1959"/>
    <mergeCell ref="A1960:F1960"/>
    <mergeCell ref="G1960:N1960"/>
    <mergeCell ref="O1960:U1960"/>
    <mergeCell ref="V1960:AA1960"/>
    <mergeCell ref="AB1960:AF1960"/>
    <mergeCell ref="AG1960:AK1960"/>
    <mergeCell ref="A1961:F1961"/>
    <mergeCell ref="G1961:N1961"/>
    <mergeCell ref="O1961:U1961"/>
    <mergeCell ref="V1961:AA1961"/>
    <mergeCell ref="AB1961:AF1961"/>
    <mergeCell ref="AG1961:AK1961"/>
    <mergeCell ref="A1962:F1962"/>
    <mergeCell ref="G1962:N1962"/>
    <mergeCell ref="O1962:U1962"/>
    <mergeCell ref="V1962:AA1962"/>
    <mergeCell ref="AB1962:AF1962"/>
    <mergeCell ref="AG1962:AK1962"/>
    <mergeCell ref="A1963:F1963"/>
    <mergeCell ref="G1963:N1963"/>
    <mergeCell ref="O1963:U1963"/>
    <mergeCell ref="V1963:AA1963"/>
    <mergeCell ref="AB1963:AF1963"/>
    <mergeCell ref="AG1963:AK1963"/>
    <mergeCell ref="A1964:F1964"/>
    <mergeCell ref="G1964:N1964"/>
    <mergeCell ref="O1964:U1964"/>
    <mergeCell ref="V1964:AA1964"/>
    <mergeCell ref="AB1964:AF1964"/>
    <mergeCell ref="AG1964:AK1964"/>
    <mergeCell ref="A1965:F1965"/>
    <mergeCell ref="G1965:N1965"/>
    <mergeCell ref="O1965:U1965"/>
    <mergeCell ref="V1965:AA1965"/>
    <mergeCell ref="AB1965:AF1965"/>
    <mergeCell ref="AG1965:AK1965"/>
    <mergeCell ref="A1966:F1966"/>
    <mergeCell ref="G1966:N1966"/>
    <mergeCell ref="O1966:U1966"/>
    <mergeCell ref="V1966:AA1966"/>
    <mergeCell ref="AB1966:AF1966"/>
    <mergeCell ref="AG1966:AK1966"/>
    <mergeCell ref="A1967:F1967"/>
    <mergeCell ref="G1967:N1967"/>
    <mergeCell ref="O1967:U1967"/>
    <mergeCell ref="V1967:AA1967"/>
    <mergeCell ref="AB1967:AF1967"/>
    <mergeCell ref="AG1967:AK1967"/>
    <mergeCell ref="A1968:F1968"/>
    <mergeCell ref="G1968:N1968"/>
    <mergeCell ref="O1968:U1968"/>
    <mergeCell ref="V1968:AA1968"/>
    <mergeCell ref="AB1968:AF1968"/>
    <mergeCell ref="AG1968:AK1968"/>
    <mergeCell ref="A1969:F1969"/>
    <mergeCell ref="G1969:N1969"/>
    <mergeCell ref="O1969:U1969"/>
    <mergeCell ref="V1969:AA1969"/>
    <mergeCell ref="AB1969:AF1969"/>
    <mergeCell ref="AG1969:AK1969"/>
    <mergeCell ref="A1970:F1970"/>
    <mergeCell ref="G1970:N1970"/>
    <mergeCell ref="O1970:U1970"/>
    <mergeCell ref="V1970:AA1970"/>
    <mergeCell ref="AB1970:AF1970"/>
    <mergeCell ref="AG1970:AK1970"/>
    <mergeCell ref="A1971:F1971"/>
    <mergeCell ref="G1971:N1971"/>
    <mergeCell ref="O1971:U1971"/>
    <mergeCell ref="V1971:AA1971"/>
    <mergeCell ref="AB1971:AF1971"/>
    <mergeCell ref="AG1971:AK1971"/>
    <mergeCell ref="A1972:F1972"/>
    <mergeCell ref="G1972:N1972"/>
    <mergeCell ref="O1972:U1972"/>
    <mergeCell ref="V1972:AA1972"/>
    <mergeCell ref="AB1972:AF1972"/>
    <mergeCell ref="AG1972:AK1972"/>
    <mergeCell ref="A1973:F1973"/>
    <mergeCell ref="G1973:N1973"/>
    <mergeCell ref="O1973:U1973"/>
    <mergeCell ref="V1973:AA1973"/>
    <mergeCell ref="AB1973:AF1973"/>
    <mergeCell ref="AG1973:AK1973"/>
    <mergeCell ref="A1974:F1974"/>
    <mergeCell ref="G1974:N1974"/>
    <mergeCell ref="O1974:U1974"/>
    <mergeCell ref="V1974:AA1974"/>
    <mergeCell ref="AB1974:AF1974"/>
    <mergeCell ref="AG1974:AK1974"/>
    <mergeCell ref="A1975:F1975"/>
    <mergeCell ref="G1975:N1975"/>
    <mergeCell ref="O1975:U1975"/>
    <mergeCell ref="V1975:AA1975"/>
    <mergeCell ref="AB1975:AF1975"/>
    <mergeCell ref="AG1975:AK1975"/>
    <mergeCell ref="A1976:F1976"/>
    <mergeCell ref="G1976:N1976"/>
    <mergeCell ref="O1976:U1976"/>
    <mergeCell ref="V1976:AA1976"/>
    <mergeCell ref="AB1976:AF1976"/>
    <mergeCell ref="AG1976:AK1976"/>
    <mergeCell ref="A1977:F1977"/>
    <mergeCell ref="G1977:N1977"/>
    <mergeCell ref="O1977:U1977"/>
    <mergeCell ref="V1977:AA1977"/>
    <mergeCell ref="AB1977:AF1977"/>
    <mergeCell ref="AG1977:AK1977"/>
    <mergeCell ref="A1978:F1978"/>
    <mergeCell ref="G1978:N1978"/>
    <mergeCell ref="O1978:U1978"/>
    <mergeCell ref="V1978:AA1978"/>
    <mergeCell ref="AB1978:AF1978"/>
    <mergeCell ref="AG1978:AK1978"/>
    <mergeCell ref="A1979:F1979"/>
    <mergeCell ref="G1979:N1979"/>
    <mergeCell ref="O1979:U1979"/>
    <mergeCell ref="V1979:AA1979"/>
    <mergeCell ref="AB1979:AF1979"/>
    <mergeCell ref="AG1979:AK1979"/>
    <mergeCell ref="A1980:F1980"/>
    <mergeCell ref="G1980:N1980"/>
    <mergeCell ref="O1980:U1980"/>
    <mergeCell ref="V1980:AA1980"/>
    <mergeCell ref="AB1980:AF1980"/>
    <mergeCell ref="AG1980:AK1980"/>
    <mergeCell ref="A1981:F1981"/>
    <mergeCell ref="G1981:N1981"/>
    <mergeCell ref="O1981:U1981"/>
    <mergeCell ref="V1981:AA1981"/>
    <mergeCell ref="AB1981:AF1981"/>
    <mergeCell ref="AG1981:AK1981"/>
    <mergeCell ref="A1982:F1982"/>
    <mergeCell ref="G1982:N1982"/>
    <mergeCell ref="O1982:U1982"/>
    <mergeCell ref="V1982:AA1982"/>
    <mergeCell ref="AB1982:AF1982"/>
    <mergeCell ref="AG1982:AK1982"/>
    <mergeCell ref="A1983:F1983"/>
    <mergeCell ref="G1983:N1983"/>
    <mergeCell ref="O1983:U1983"/>
    <mergeCell ref="V1983:AA1983"/>
    <mergeCell ref="AB1983:AF1983"/>
    <mergeCell ref="AG1983:AK1983"/>
    <mergeCell ref="A1984:F1984"/>
    <mergeCell ref="G1984:N1984"/>
    <mergeCell ref="O1984:U1984"/>
    <mergeCell ref="V1984:AA1984"/>
    <mergeCell ref="AB1984:AF1984"/>
    <mergeCell ref="AG1984:AK1984"/>
    <mergeCell ref="A1985:F1985"/>
    <mergeCell ref="G1985:N1985"/>
    <mergeCell ref="O1985:U1985"/>
    <mergeCell ref="V1985:AA1985"/>
    <mergeCell ref="AB1985:AF1985"/>
    <mergeCell ref="AG1985:AK1985"/>
    <mergeCell ref="A1986:F1986"/>
    <mergeCell ref="G1986:N1986"/>
    <mergeCell ref="O1986:U1986"/>
    <mergeCell ref="V1986:AA1986"/>
    <mergeCell ref="AB1986:AF1986"/>
    <mergeCell ref="AG1986:AK1986"/>
    <mergeCell ref="A1987:F1987"/>
    <mergeCell ref="G1987:N1987"/>
    <mergeCell ref="O1987:U1987"/>
    <mergeCell ref="V1987:AA1987"/>
    <mergeCell ref="AB1987:AF1987"/>
    <mergeCell ref="AG1987:AK1987"/>
    <mergeCell ref="A1988:F1988"/>
    <mergeCell ref="G1988:N1988"/>
    <mergeCell ref="O1988:U1988"/>
    <mergeCell ref="V1988:AA1988"/>
    <mergeCell ref="AB1988:AF1988"/>
    <mergeCell ref="AG1988:AK1988"/>
    <mergeCell ref="A1989:F1989"/>
    <mergeCell ref="G1989:N1989"/>
    <mergeCell ref="O1989:U1989"/>
    <mergeCell ref="V1989:AA1989"/>
    <mergeCell ref="AB1989:AF1989"/>
    <mergeCell ref="AG1989:AK1989"/>
    <mergeCell ref="A1990:F1990"/>
    <mergeCell ref="G1990:N1990"/>
    <mergeCell ref="O1990:U1990"/>
    <mergeCell ref="V1990:AA1990"/>
    <mergeCell ref="AB1990:AF1990"/>
    <mergeCell ref="AG1990:AK1990"/>
    <mergeCell ref="A1991:F1991"/>
    <mergeCell ref="G1991:N1991"/>
    <mergeCell ref="O1991:U1991"/>
    <mergeCell ref="V1991:AA1991"/>
    <mergeCell ref="AB1991:AF1991"/>
    <mergeCell ref="AG1991:AK1991"/>
    <mergeCell ref="A1992:F1992"/>
    <mergeCell ref="G1992:N1992"/>
    <mergeCell ref="O1992:U1992"/>
    <mergeCell ref="V1992:AA1992"/>
    <mergeCell ref="AB1992:AF1992"/>
    <mergeCell ref="AG1992:AK1992"/>
    <mergeCell ref="A1993:F1993"/>
    <mergeCell ref="G1993:N1993"/>
    <mergeCell ref="O1993:U1993"/>
    <mergeCell ref="V1993:AA1993"/>
    <mergeCell ref="AB1993:AF1993"/>
    <mergeCell ref="AG1993:AK1993"/>
    <mergeCell ref="A1994:F1994"/>
    <mergeCell ref="G1994:N1994"/>
    <mergeCell ref="O1994:U1994"/>
    <mergeCell ref="V1994:AA1994"/>
    <mergeCell ref="AB1994:AF1994"/>
    <mergeCell ref="AG1994:AK1994"/>
    <mergeCell ref="A1995:F1995"/>
    <mergeCell ref="G1995:N1995"/>
    <mergeCell ref="O1995:U1995"/>
    <mergeCell ref="V1995:AA1995"/>
    <mergeCell ref="AB1995:AF1995"/>
    <mergeCell ref="AG1995:AK1995"/>
    <mergeCell ref="A1996:F1996"/>
    <mergeCell ref="G1996:N1996"/>
    <mergeCell ref="O1996:U1996"/>
    <mergeCell ref="V1996:AA1996"/>
    <mergeCell ref="AB1996:AF1996"/>
    <mergeCell ref="AG1996:AK1996"/>
    <mergeCell ref="A1997:F1997"/>
    <mergeCell ref="G1997:N1997"/>
    <mergeCell ref="O1997:U1997"/>
    <mergeCell ref="V1997:AA1997"/>
    <mergeCell ref="AB1997:AF1997"/>
    <mergeCell ref="AG1997:AK1997"/>
    <mergeCell ref="A1998:F1998"/>
    <mergeCell ref="G1998:N1998"/>
    <mergeCell ref="O1998:U1998"/>
    <mergeCell ref="V1998:AA1998"/>
    <mergeCell ref="AB1998:AF1998"/>
    <mergeCell ref="AG1998:AK1998"/>
    <mergeCell ref="A1999:F1999"/>
    <mergeCell ref="G1999:N1999"/>
    <mergeCell ref="O1999:U1999"/>
    <mergeCell ref="V1999:AA1999"/>
    <mergeCell ref="AB1999:AF1999"/>
    <mergeCell ref="AG1999:AK1999"/>
    <mergeCell ref="A2000:F2000"/>
    <mergeCell ref="G2000:N2000"/>
    <mergeCell ref="O2000:U2000"/>
    <mergeCell ref="V2000:AA2000"/>
    <mergeCell ref="AB2000:AF2000"/>
    <mergeCell ref="AG2000:AK2000"/>
    <mergeCell ref="A2001:F2001"/>
    <mergeCell ref="G2001:N2001"/>
    <mergeCell ref="O2001:U2001"/>
    <mergeCell ref="V2001:AA2001"/>
    <mergeCell ref="AB2001:AF2001"/>
    <mergeCell ref="AG2001:AK2001"/>
    <mergeCell ref="A2002:F2002"/>
    <mergeCell ref="G2002:N2002"/>
    <mergeCell ref="O2002:U2002"/>
    <mergeCell ref="V2002:AA2002"/>
    <mergeCell ref="AB2002:AF2002"/>
    <mergeCell ref="AG2002:AK2002"/>
    <mergeCell ref="A2003:F2003"/>
    <mergeCell ref="G2003:N2003"/>
    <mergeCell ref="O2003:U2003"/>
    <mergeCell ref="V2003:AA2003"/>
    <mergeCell ref="AB2003:AF2003"/>
    <mergeCell ref="AG2003:AK2003"/>
    <mergeCell ref="A2004:F2004"/>
    <mergeCell ref="G2004:N2004"/>
    <mergeCell ref="O2004:U2004"/>
    <mergeCell ref="V2004:AA2004"/>
    <mergeCell ref="AB2004:AF2004"/>
    <mergeCell ref="AG2004:AK2004"/>
    <mergeCell ref="A2005:F2005"/>
    <mergeCell ref="G2005:N2005"/>
    <mergeCell ref="O2005:U2005"/>
    <mergeCell ref="V2005:AA2005"/>
    <mergeCell ref="AB2005:AF2005"/>
    <mergeCell ref="AG2005:AK2005"/>
    <mergeCell ref="A2006:F2006"/>
    <mergeCell ref="G2006:N2006"/>
    <mergeCell ref="O2006:U2006"/>
    <mergeCell ref="V2006:AA2006"/>
    <mergeCell ref="AB2006:AF2006"/>
    <mergeCell ref="AG2006:AK2006"/>
    <mergeCell ref="A2007:F2007"/>
    <mergeCell ref="G2007:N2007"/>
    <mergeCell ref="O2007:U2007"/>
    <mergeCell ref="V2007:AA2007"/>
    <mergeCell ref="AB2007:AF2007"/>
    <mergeCell ref="AG2007:AK2007"/>
    <mergeCell ref="A2008:F2008"/>
    <mergeCell ref="G2008:N2008"/>
    <mergeCell ref="O2008:U2008"/>
    <mergeCell ref="V2008:AA2008"/>
    <mergeCell ref="AB2008:AF2008"/>
    <mergeCell ref="AG2008:AK2008"/>
    <mergeCell ref="A2009:F2009"/>
    <mergeCell ref="G2009:N2009"/>
    <mergeCell ref="O2009:U2009"/>
    <mergeCell ref="V2009:AA2009"/>
    <mergeCell ref="AB2009:AF2009"/>
    <mergeCell ref="AG2009:AK2009"/>
    <mergeCell ref="A2010:F2010"/>
    <mergeCell ref="G2010:N2010"/>
    <mergeCell ref="O2010:U2010"/>
    <mergeCell ref="V2010:AA2010"/>
    <mergeCell ref="AB2010:AF2010"/>
    <mergeCell ref="AG2010:AK2010"/>
    <mergeCell ref="A2011:F2011"/>
    <mergeCell ref="G2011:N2011"/>
    <mergeCell ref="O2011:U2011"/>
    <mergeCell ref="V2011:AA2011"/>
    <mergeCell ref="AB2011:AF2011"/>
    <mergeCell ref="AG2011:AK2011"/>
    <mergeCell ref="A2012:F2012"/>
    <mergeCell ref="G2012:N2012"/>
    <mergeCell ref="O2012:U2012"/>
    <mergeCell ref="V2012:AA2012"/>
    <mergeCell ref="AB2012:AF2012"/>
    <mergeCell ref="AG2012:AK2012"/>
    <mergeCell ref="A2013:F2013"/>
    <mergeCell ref="G2013:N2013"/>
    <mergeCell ref="O2013:U2013"/>
    <mergeCell ref="V2013:AA2013"/>
    <mergeCell ref="AB2013:AF2013"/>
    <mergeCell ref="AG2013:AK2013"/>
    <mergeCell ref="A2014:F2014"/>
    <mergeCell ref="G2014:N2014"/>
    <mergeCell ref="O2014:U2014"/>
    <mergeCell ref="V2014:AA2014"/>
    <mergeCell ref="AB2014:AF2014"/>
    <mergeCell ref="AG2014:AK2014"/>
    <mergeCell ref="A2015:F2015"/>
    <mergeCell ref="G2015:N2015"/>
    <mergeCell ref="O2015:U2015"/>
    <mergeCell ref="V2015:AA2015"/>
    <mergeCell ref="AB2015:AF2015"/>
    <mergeCell ref="AG2015:AK2015"/>
    <mergeCell ref="A2016:F2016"/>
    <mergeCell ref="G2016:N2016"/>
    <mergeCell ref="O2016:U2016"/>
    <mergeCell ref="V2016:AA2016"/>
    <mergeCell ref="AB2016:AF2016"/>
    <mergeCell ref="AG2016:AK2016"/>
    <mergeCell ref="A2017:F2017"/>
    <mergeCell ref="G2017:N2017"/>
    <mergeCell ref="O2017:U2017"/>
    <mergeCell ref="V2017:AA2017"/>
    <mergeCell ref="AB2017:AF2017"/>
    <mergeCell ref="AG2017:AK2017"/>
    <mergeCell ref="A2018:F2018"/>
    <mergeCell ref="G2018:N2018"/>
    <mergeCell ref="O2018:U2018"/>
    <mergeCell ref="V2018:AA2018"/>
    <mergeCell ref="AB2018:AF2018"/>
    <mergeCell ref="AG2018:AK2018"/>
    <mergeCell ref="A2019:F2019"/>
    <mergeCell ref="G2019:N2019"/>
    <mergeCell ref="O2019:U2019"/>
    <mergeCell ref="V2019:AA2019"/>
    <mergeCell ref="AB2019:AF2019"/>
    <mergeCell ref="AG2019:AK2019"/>
    <mergeCell ref="A2020:F2020"/>
    <mergeCell ref="G2020:N2020"/>
    <mergeCell ref="O2020:U2020"/>
    <mergeCell ref="V2020:AA2020"/>
    <mergeCell ref="AB2020:AF2020"/>
    <mergeCell ref="AG2020:AK2020"/>
    <mergeCell ref="A2021:F2021"/>
    <mergeCell ref="G2021:N2021"/>
    <mergeCell ref="O2021:U2021"/>
    <mergeCell ref="V2021:AA2021"/>
    <mergeCell ref="AB2021:AF2021"/>
    <mergeCell ref="AG2021:AK2021"/>
    <mergeCell ref="A2022:F2022"/>
    <mergeCell ref="G2022:N2022"/>
    <mergeCell ref="O2022:U2022"/>
    <mergeCell ref="V2022:AA2022"/>
    <mergeCell ref="AB2022:AF2022"/>
    <mergeCell ref="AG2022:AK2022"/>
    <mergeCell ref="A2023:F2023"/>
    <mergeCell ref="G2023:N2023"/>
    <mergeCell ref="O2023:U2023"/>
    <mergeCell ref="V2023:AA2023"/>
    <mergeCell ref="AB2023:AF2023"/>
    <mergeCell ref="AG2023:AK2023"/>
    <mergeCell ref="A2024:F2024"/>
    <mergeCell ref="G2024:N2024"/>
    <mergeCell ref="O2024:U2024"/>
    <mergeCell ref="V2024:AA2024"/>
    <mergeCell ref="AB2024:AF2024"/>
    <mergeCell ref="AG2024:AK2024"/>
    <mergeCell ref="A2025:F2025"/>
    <mergeCell ref="G2025:N2025"/>
    <mergeCell ref="O2025:U2025"/>
    <mergeCell ref="V2025:AA2025"/>
    <mergeCell ref="AB2025:AF2025"/>
    <mergeCell ref="AG2025:AK2025"/>
    <mergeCell ref="A2026:F2026"/>
    <mergeCell ref="G2026:N2026"/>
    <mergeCell ref="O2026:U2026"/>
    <mergeCell ref="V2026:AA2026"/>
    <mergeCell ref="AB2026:AF2026"/>
    <mergeCell ref="AG2026:AK2026"/>
    <mergeCell ref="A2027:F2027"/>
    <mergeCell ref="G2027:N2027"/>
    <mergeCell ref="O2027:U2027"/>
    <mergeCell ref="V2027:AA2027"/>
    <mergeCell ref="AB2027:AF2027"/>
    <mergeCell ref="AG2027:AK2027"/>
    <mergeCell ref="A2028:F2028"/>
    <mergeCell ref="G2028:N2028"/>
    <mergeCell ref="O2028:U2028"/>
    <mergeCell ref="V2028:AA2028"/>
    <mergeCell ref="AB2028:AF2028"/>
    <mergeCell ref="AG2028:AK2028"/>
    <mergeCell ref="A2029:F2029"/>
    <mergeCell ref="G2029:N2029"/>
    <mergeCell ref="O2029:U2029"/>
    <mergeCell ref="V2029:AA2029"/>
    <mergeCell ref="AB2029:AF2029"/>
    <mergeCell ref="AG2029:AK2029"/>
    <mergeCell ref="A2030:F2030"/>
    <mergeCell ref="G2030:N2030"/>
    <mergeCell ref="O2030:U2030"/>
    <mergeCell ref="V2030:AA2030"/>
    <mergeCell ref="AB2030:AF2030"/>
    <mergeCell ref="AG2030:AK2030"/>
    <mergeCell ref="A2031:F2031"/>
    <mergeCell ref="G2031:N2031"/>
    <mergeCell ref="O2031:U2031"/>
    <mergeCell ref="V2031:AA2031"/>
    <mergeCell ref="AB2031:AF2031"/>
    <mergeCell ref="AG2031:AK2031"/>
    <mergeCell ref="A2032:F2032"/>
    <mergeCell ref="G2032:N2032"/>
    <mergeCell ref="O2032:U2032"/>
    <mergeCell ref="V2032:AA2032"/>
    <mergeCell ref="AB2032:AF2032"/>
    <mergeCell ref="AG2032:AK2032"/>
    <mergeCell ref="A2033:F2033"/>
    <mergeCell ref="G2033:N2033"/>
    <mergeCell ref="O2033:U2033"/>
    <mergeCell ref="V2033:AA2033"/>
    <mergeCell ref="AB2033:AF2033"/>
    <mergeCell ref="AG2033:AK2033"/>
    <mergeCell ref="A2034:F2034"/>
    <mergeCell ref="G2034:N2034"/>
    <mergeCell ref="O2034:U2034"/>
    <mergeCell ref="V2034:AA2034"/>
    <mergeCell ref="AB2034:AF2034"/>
    <mergeCell ref="AG2034:AK2034"/>
    <mergeCell ref="A2035:F2035"/>
    <mergeCell ref="G2035:N2035"/>
    <mergeCell ref="O2035:U2035"/>
    <mergeCell ref="V2035:AA2035"/>
    <mergeCell ref="AB2035:AF2035"/>
    <mergeCell ref="AG2035:AK2035"/>
    <mergeCell ref="A2036:F2036"/>
    <mergeCell ref="G2036:N2036"/>
    <mergeCell ref="O2036:U2036"/>
    <mergeCell ref="V2036:AA2036"/>
    <mergeCell ref="AB2036:AF2036"/>
    <mergeCell ref="AG2036:AK2036"/>
    <mergeCell ref="A2037:F2037"/>
    <mergeCell ref="G2037:N2037"/>
    <mergeCell ref="O2037:U2037"/>
    <mergeCell ref="V2037:AA2037"/>
    <mergeCell ref="AB2037:AF2037"/>
    <mergeCell ref="AG2037:AK2037"/>
    <mergeCell ref="A2038:F2038"/>
    <mergeCell ref="G2038:N2038"/>
    <mergeCell ref="O2038:U2038"/>
    <mergeCell ref="V2038:AA2038"/>
    <mergeCell ref="AB2038:AF2038"/>
    <mergeCell ref="AG2038:AK2038"/>
    <mergeCell ref="A2039:F2039"/>
    <mergeCell ref="G2039:N2039"/>
    <mergeCell ref="O2039:U2039"/>
    <mergeCell ref="V2039:AA2039"/>
    <mergeCell ref="AB2039:AF2039"/>
    <mergeCell ref="AG2039:AK2039"/>
    <mergeCell ref="A2040:F2040"/>
    <mergeCell ref="G2040:N2040"/>
    <mergeCell ref="O2040:U2040"/>
    <mergeCell ref="V2040:AA2040"/>
    <mergeCell ref="AB2040:AF2040"/>
    <mergeCell ref="AG2040:AK2040"/>
    <mergeCell ref="A2041:F2041"/>
    <mergeCell ref="G2041:N2041"/>
    <mergeCell ref="O2041:U2041"/>
    <mergeCell ref="V2041:AA2041"/>
    <mergeCell ref="AB2041:AF2041"/>
    <mergeCell ref="AG2041:AK2041"/>
    <mergeCell ref="A2042:F2042"/>
    <mergeCell ref="G2042:N2042"/>
    <mergeCell ref="O2042:U2042"/>
    <mergeCell ref="V2042:AA2042"/>
    <mergeCell ref="AB2042:AF2042"/>
    <mergeCell ref="AG2042:AK2042"/>
    <mergeCell ref="A2043:F2043"/>
    <mergeCell ref="G2043:N2043"/>
    <mergeCell ref="O2043:U2043"/>
    <mergeCell ref="V2043:AA2043"/>
    <mergeCell ref="AB2043:AF2043"/>
    <mergeCell ref="AG2043:AK2043"/>
    <mergeCell ref="A2044:F2044"/>
    <mergeCell ref="G2044:N2044"/>
    <mergeCell ref="O2044:U2044"/>
    <mergeCell ref="V2044:AA2044"/>
    <mergeCell ref="AB2044:AF2044"/>
    <mergeCell ref="AG2044:AK2044"/>
    <mergeCell ref="A2045:F2045"/>
    <mergeCell ref="G2045:N2045"/>
    <mergeCell ref="O2045:U2045"/>
    <mergeCell ref="V2045:AA2045"/>
    <mergeCell ref="AB2045:AF2045"/>
    <mergeCell ref="AG2045:AK2045"/>
    <mergeCell ref="A2046:F2046"/>
    <mergeCell ref="G2046:N2046"/>
    <mergeCell ref="O2046:U2046"/>
    <mergeCell ref="V2046:AA2046"/>
    <mergeCell ref="AB2046:AF2046"/>
    <mergeCell ref="AG2046:AK2046"/>
    <mergeCell ref="A2047:F2047"/>
    <mergeCell ref="G2047:N2047"/>
    <mergeCell ref="O2047:U2047"/>
    <mergeCell ref="V2047:AA2047"/>
    <mergeCell ref="AB2047:AF2047"/>
    <mergeCell ref="AG2047:AK2047"/>
    <mergeCell ref="A2048:F2048"/>
    <mergeCell ref="G2048:N2048"/>
    <mergeCell ref="O2048:U2048"/>
    <mergeCell ref="V2048:AA2048"/>
    <mergeCell ref="AB2048:AF2048"/>
    <mergeCell ref="AG2048:AK2048"/>
    <mergeCell ref="A2049:F2049"/>
    <mergeCell ref="G2049:N2049"/>
    <mergeCell ref="O2049:U2049"/>
    <mergeCell ref="V2049:AA2049"/>
    <mergeCell ref="AB2049:AF2049"/>
    <mergeCell ref="AG2049:AK2049"/>
    <mergeCell ref="A2050:F2050"/>
    <mergeCell ref="G2050:N2050"/>
    <mergeCell ref="O2050:U2050"/>
    <mergeCell ref="V2050:AA2050"/>
    <mergeCell ref="AB2050:AF2050"/>
    <mergeCell ref="AG2050:AK2050"/>
    <mergeCell ref="A2051:F2051"/>
    <mergeCell ref="G2051:N2051"/>
    <mergeCell ref="O2051:U2051"/>
    <mergeCell ref="V2051:AA2051"/>
    <mergeCell ref="AB2051:AF2051"/>
    <mergeCell ref="AG2051:AK2051"/>
    <mergeCell ref="A2052:F2052"/>
    <mergeCell ref="G2052:N2052"/>
    <mergeCell ref="O2052:U2052"/>
    <mergeCell ref="V2052:AA2052"/>
    <mergeCell ref="AB2052:AF2052"/>
    <mergeCell ref="AG2052:AK2052"/>
    <mergeCell ref="A2053:F2053"/>
    <mergeCell ref="G2053:N2053"/>
    <mergeCell ref="O2053:U2053"/>
    <mergeCell ref="V2053:AA2053"/>
    <mergeCell ref="AB2053:AF2053"/>
    <mergeCell ref="AG2053:AK2053"/>
    <mergeCell ref="A2054:F2054"/>
    <mergeCell ref="G2054:N2054"/>
    <mergeCell ref="O2054:U2054"/>
    <mergeCell ref="V2054:AA2054"/>
    <mergeCell ref="AB2054:AF2054"/>
    <mergeCell ref="AG2054:AK2054"/>
    <mergeCell ref="A2055:F2055"/>
    <mergeCell ref="G2055:N2055"/>
    <mergeCell ref="O2055:U2055"/>
    <mergeCell ref="V2055:AA2055"/>
    <mergeCell ref="AB2055:AF2055"/>
    <mergeCell ref="AG2055:AK2055"/>
    <mergeCell ref="A2056:F2056"/>
    <mergeCell ref="G2056:N2056"/>
    <mergeCell ref="O2056:U2056"/>
    <mergeCell ref="V2056:AA2056"/>
    <mergeCell ref="AB2056:AF2056"/>
    <mergeCell ref="AG2056:AK2056"/>
    <mergeCell ref="A2057:F2057"/>
    <mergeCell ref="G2057:N2057"/>
    <mergeCell ref="O2057:U2057"/>
    <mergeCell ref="V2057:AA2057"/>
    <mergeCell ref="AB2057:AF2057"/>
    <mergeCell ref="AG2057:AK2057"/>
    <mergeCell ref="A2058:F2058"/>
    <mergeCell ref="G2058:N2058"/>
    <mergeCell ref="O2058:U2058"/>
    <mergeCell ref="V2058:AA2058"/>
    <mergeCell ref="AB2058:AF2058"/>
    <mergeCell ref="AG2058:AK2058"/>
    <mergeCell ref="A2059:F2059"/>
    <mergeCell ref="G2059:N2059"/>
    <mergeCell ref="O2059:U2059"/>
    <mergeCell ref="V2059:AA2059"/>
    <mergeCell ref="AB2059:AF2059"/>
    <mergeCell ref="AG2059:AK2059"/>
    <mergeCell ref="A2060:F2060"/>
    <mergeCell ref="G2060:N2060"/>
    <mergeCell ref="O2060:U2060"/>
    <mergeCell ref="V2060:AA2060"/>
    <mergeCell ref="AB2060:AF2060"/>
    <mergeCell ref="AG2060:AK2060"/>
    <mergeCell ref="A2061:F2061"/>
    <mergeCell ref="G2061:N2061"/>
    <mergeCell ref="O2061:U2061"/>
    <mergeCell ref="V2061:AA2061"/>
    <mergeCell ref="AB2061:AF2061"/>
    <mergeCell ref="AG2061:AK2061"/>
    <mergeCell ref="A2062:F2062"/>
    <mergeCell ref="G2062:N2062"/>
    <mergeCell ref="O2062:U2062"/>
    <mergeCell ref="V2062:AA2062"/>
    <mergeCell ref="AB2062:AF2062"/>
    <mergeCell ref="AG2062:AK2062"/>
    <mergeCell ref="A2063:F2063"/>
    <mergeCell ref="G2063:N2063"/>
    <mergeCell ref="O2063:U2063"/>
    <mergeCell ref="V2063:AA2063"/>
    <mergeCell ref="AB2063:AF2063"/>
    <mergeCell ref="AG2063:AK2063"/>
    <mergeCell ref="A2064:F2064"/>
    <mergeCell ref="G2064:N2064"/>
    <mergeCell ref="O2064:U2064"/>
    <mergeCell ref="V2064:AA2064"/>
    <mergeCell ref="AB2064:AF2064"/>
    <mergeCell ref="AG2064:AK2064"/>
    <mergeCell ref="A2065:F2065"/>
    <mergeCell ref="G2065:N2065"/>
    <mergeCell ref="O2065:U2065"/>
    <mergeCell ref="V2065:AA2065"/>
    <mergeCell ref="AB2065:AF2065"/>
    <mergeCell ref="AG2065:AK2065"/>
    <mergeCell ref="A2066:F2066"/>
    <mergeCell ref="G2066:N2066"/>
    <mergeCell ref="O2066:U2066"/>
    <mergeCell ref="V2066:AA2066"/>
    <mergeCell ref="AB2066:AF2066"/>
    <mergeCell ref="AG2066:AK2066"/>
    <mergeCell ref="A2067:F2067"/>
    <mergeCell ref="G2067:N2067"/>
    <mergeCell ref="O2067:U2067"/>
    <mergeCell ref="V2067:AA2067"/>
    <mergeCell ref="AB2067:AF2067"/>
    <mergeCell ref="AG2067:AK2067"/>
    <mergeCell ref="A2068:F2068"/>
    <mergeCell ref="G2068:N2068"/>
    <mergeCell ref="O2068:U2068"/>
    <mergeCell ref="V2068:AA2068"/>
    <mergeCell ref="AB2068:AF2068"/>
    <mergeCell ref="AG2068:AK2068"/>
    <mergeCell ref="A2069:F2069"/>
    <mergeCell ref="G2069:N2069"/>
    <mergeCell ref="O2069:U2069"/>
    <mergeCell ref="V2069:AA2069"/>
    <mergeCell ref="AB2069:AF2069"/>
    <mergeCell ref="AG2069:AK2069"/>
    <mergeCell ref="A2070:F2070"/>
    <mergeCell ref="G2070:N2070"/>
    <mergeCell ref="O2070:U2070"/>
    <mergeCell ref="V2070:AA2070"/>
    <mergeCell ref="AB2070:AF2070"/>
    <mergeCell ref="AG2070:AK2070"/>
    <mergeCell ref="A2071:F2071"/>
    <mergeCell ref="G2071:N2071"/>
    <mergeCell ref="O2071:U2071"/>
    <mergeCell ref="V2071:AA2071"/>
    <mergeCell ref="AB2071:AF2071"/>
    <mergeCell ref="AG2071:AK2071"/>
    <mergeCell ref="A2072:F2072"/>
    <mergeCell ref="G2072:N2072"/>
    <mergeCell ref="O2072:U2072"/>
    <mergeCell ref="V2072:AA2072"/>
    <mergeCell ref="AB2072:AF2072"/>
    <mergeCell ref="AG2072:AK2072"/>
    <mergeCell ref="A2073:F2073"/>
    <mergeCell ref="G2073:N2073"/>
    <mergeCell ref="O2073:U2073"/>
    <mergeCell ref="V2073:AA2073"/>
    <mergeCell ref="AB2073:AF2073"/>
    <mergeCell ref="AG2073:AK2073"/>
    <mergeCell ref="A2074:F2074"/>
    <mergeCell ref="G2074:N2074"/>
    <mergeCell ref="O2074:U2074"/>
    <mergeCell ref="V2074:AA2074"/>
    <mergeCell ref="AB2074:AF2074"/>
    <mergeCell ref="AG2074:AK2074"/>
    <mergeCell ref="A2075:F2075"/>
    <mergeCell ref="G2075:N2075"/>
    <mergeCell ref="O2075:U2075"/>
    <mergeCell ref="V2075:AA2075"/>
    <mergeCell ref="AB2075:AF2075"/>
    <mergeCell ref="AG2075:AK2075"/>
    <mergeCell ref="A2076:F2076"/>
    <mergeCell ref="G2076:N2076"/>
    <mergeCell ref="O2076:U2076"/>
    <mergeCell ref="V2076:AA2076"/>
    <mergeCell ref="AB2076:AF2076"/>
    <mergeCell ref="AG2076:AK2076"/>
    <mergeCell ref="A2077:F2077"/>
    <mergeCell ref="G2077:N2077"/>
    <mergeCell ref="O2077:U2077"/>
    <mergeCell ref="V2077:AA2077"/>
    <mergeCell ref="AB2077:AF2077"/>
    <mergeCell ref="AG2077:AK2077"/>
    <mergeCell ref="A2078:F2078"/>
    <mergeCell ref="G2078:N2078"/>
    <mergeCell ref="O2078:U2078"/>
    <mergeCell ref="V2078:AA2078"/>
    <mergeCell ref="AB2078:AF2078"/>
    <mergeCell ref="AG2078:AK2078"/>
    <mergeCell ref="A2079:F2079"/>
    <mergeCell ref="G2079:N2079"/>
    <mergeCell ref="O2079:U2079"/>
    <mergeCell ref="V2079:AA2079"/>
    <mergeCell ref="AB2079:AF2079"/>
    <mergeCell ref="AG2079:AK2079"/>
    <mergeCell ref="A2080:F2080"/>
    <mergeCell ref="G2080:N2080"/>
    <mergeCell ref="O2080:U2080"/>
    <mergeCell ref="V2080:AA2080"/>
    <mergeCell ref="AB2080:AF2080"/>
    <mergeCell ref="AG2080:AK2080"/>
    <mergeCell ref="A2081:F2081"/>
    <mergeCell ref="G2081:N2081"/>
    <mergeCell ref="O2081:U2081"/>
    <mergeCell ref="V2081:AA2081"/>
    <mergeCell ref="AB2081:AF2081"/>
    <mergeCell ref="AG2081:AK2081"/>
    <mergeCell ref="A2082:F2082"/>
    <mergeCell ref="G2082:N2082"/>
    <mergeCell ref="O2082:U2082"/>
    <mergeCell ref="V2082:AA2082"/>
    <mergeCell ref="AB2082:AF2082"/>
    <mergeCell ref="AG2082:AK2082"/>
    <mergeCell ref="A2083:F2083"/>
    <mergeCell ref="G2083:N2083"/>
    <mergeCell ref="O2083:U2083"/>
    <mergeCell ref="V2083:AA2083"/>
    <mergeCell ref="AB2083:AF2083"/>
    <mergeCell ref="AG2083:AK2083"/>
    <mergeCell ref="A2084:F2084"/>
    <mergeCell ref="G2084:N2084"/>
    <mergeCell ref="O2084:U2084"/>
    <mergeCell ref="V2084:AA2084"/>
    <mergeCell ref="AB2084:AF2084"/>
    <mergeCell ref="AG2084:AK2084"/>
    <mergeCell ref="A2085:F2085"/>
    <mergeCell ref="G2085:N2085"/>
    <mergeCell ref="O2085:U2085"/>
    <mergeCell ref="V2085:AA2085"/>
    <mergeCell ref="AB2085:AF2085"/>
    <mergeCell ref="AG2085:AK2085"/>
    <mergeCell ref="A2086:F2086"/>
    <mergeCell ref="G2086:N2086"/>
    <mergeCell ref="O2086:U2086"/>
    <mergeCell ref="V2086:AA2086"/>
    <mergeCell ref="AB2086:AF2086"/>
    <mergeCell ref="AG2086:AK2086"/>
    <mergeCell ref="A2087:F2087"/>
    <mergeCell ref="G2087:N2087"/>
    <mergeCell ref="O2087:U2087"/>
    <mergeCell ref="V2087:AA2087"/>
    <mergeCell ref="AB2087:AF2087"/>
    <mergeCell ref="AG2087:AK2087"/>
    <mergeCell ref="A2088:F2088"/>
    <mergeCell ref="G2088:N2088"/>
    <mergeCell ref="O2088:U2088"/>
    <mergeCell ref="V2088:AA2088"/>
    <mergeCell ref="AB2088:AF2088"/>
    <mergeCell ref="AG2088:AK2088"/>
    <mergeCell ref="A2089:F2089"/>
    <mergeCell ref="G2089:N2089"/>
    <mergeCell ref="O2089:U2089"/>
    <mergeCell ref="V2089:AA2089"/>
    <mergeCell ref="AB2089:AF2089"/>
    <mergeCell ref="AG2089:AK2089"/>
    <mergeCell ref="A2090:F2090"/>
    <mergeCell ref="G2090:N2090"/>
    <mergeCell ref="O2090:U2090"/>
    <mergeCell ref="V2090:AA2090"/>
    <mergeCell ref="AB2090:AF2090"/>
    <mergeCell ref="AG2090:AK2090"/>
    <mergeCell ref="A2091:F2091"/>
    <mergeCell ref="G2091:N2091"/>
    <mergeCell ref="O2091:U2091"/>
    <mergeCell ref="V2091:AA2091"/>
    <mergeCell ref="AB2091:AF2091"/>
    <mergeCell ref="AG2091:AK2091"/>
    <mergeCell ref="A2092:F2092"/>
    <mergeCell ref="G2092:N2092"/>
    <mergeCell ref="O2092:U2092"/>
    <mergeCell ref="V2092:AA2092"/>
    <mergeCell ref="AB2092:AF2092"/>
    <mergeCell ref="AG2092:AK2092"/>
    <mergeCell ref="A2093:F2093"/>
    <mergeCell ref="G2093:N2093"/>
    <mergeCell ref="O2093:U2093"/>
    <mergeCell ref="V2093:AA2093"/>
    <mergeCell ref="AB2093:AF2093"/>
    <mergeCell ref="AG2093:AK2093"/>
    <mergeCell ref="A2094:F2094"/>
    <mergeCell ref="G2094:N2094"/>
    <mergeCell ref="O2094:U2094"/>
    <mergeCell ref="V2094:AA2094"/>
    <mergeCell ref="AB2094:AF2094"/>
    <mergeCell ref="AG2094:AK2094"/>
    <mergeCell ref="A2095:F2095"/>
    <mergeCell ref="G2095:N2095"/>
    <mergeCell ref="O2095:U2095"/>
    <mergeCell ref="V2095:AA2095"/>
    <mergeCell ref="AB2095:AF2095"/>
    <mergeCell ref="AG2095:AK2095"/>
    <mergeCell ref="A2096:F2096"/>
    <mergeCell ref="G2096:N2096"/>
    <mergeCell ref="O2096:U2096"/>
    <mergeCell ref="V2096:AA2096"/>
    <mergeCell ref="AB2096:AF2096"/>
    <mergeCell ref="AG2096:AK2096"/>
    <mergeCell ref="A2097:F2097"/>
    <mergeCell ref="G2097:N2097"/>
    <mergeCell ref="O2097:U2097"/>
    <mergeCell ref="V2097:AA2097"/>
    <mergeCell ref="AB2097:AF2097"/>
    <mergeCell ref="AG2097:AK2097"/>
    <mergeCell ref="A2098:F2098"/>
    <mergeCell ref="G2098:N2098"/>
    <mergeCell ref="O2098:U2098"/>
    <mergeCell ref="V2098:AA2098"/>
    <mergeCell ref="AB2098:AF2098"/>
    <mergeCell ref="AG2098:AK2098"/>
    <mergeCell ref="A2099:F2099"/>
    <mergeCell ref="G2099:N2099"/>
    <mergeCell ref="O2099:U2099"/>
    <mergeCell ref="V2099:AA2099"/>
    <mergeCell ref="AB2099:AF2099"/>
    <mergeCell ref="AG2099:AK2099"/>
    <mergeCell ref="A2100:F2100"/>
    <mergeCell ref="G2100:N2100"/>
    <mergeCell ref="O2100:U2100"/>
    <mergeCell ref="V2100:AA2100"/>
    <mergeCell ref="AB2100:AF2100"/>
    <mergeCell ref="AG2100:AK2100"/>
    <mergeCell ref="A2101:F2101"/>
    <mergeCell ref="G2101:N2101"/>
    <mergeCell ref="O2101:U2101"/>
    <mergeCell ref="V2101:AA2101"/>
    <mergeCell ref="AB2101:AF2101"/>
    <mergeCell ref="AG2101:AK2101"/>
    <mergeCell ref="A2102:F2102"/>
    <mergeCell ref="G2102:N2102"/>
    <mergeCell ref="O2102:U2102"/>
    <mergeCell ref="V2102:AA2102"/>
    <mergeCell ref="AB2102:AF2102"/>
    <mergeCell ref="AG2102:AK2102"/>
    <mergeCell ref="A2103:F2103"/>
    <mergeCell ref="G2103:N2103"/>
    <mergeCell ref="O2103:U2103"/>
    <mergeCell ref="V2103:AA2103"/>
    <mergeCell ref="AB2103:AF2103"/>
    <mergeCell ref="AG2103:AK2103"/>
    <mergeCell ref="A2104:F2104"/>
    <mergeCell ref="G2104:N2104"/>
    <mergeCell ref="O2104:U2104"/>
    <mergeCell ref="V2104:AA2104"/>
    <mergeCell ref="AB2104:AF2104"/>
    <mergeCell ref="AG2104:AK2104"/>
    <mergeCell ref="A2105:F2105"/>
    <mergeCell ref="G2105:N2105"/>
    <mergeCell ref="O2105:U2105"/>
    <mergeCell ref="V2105:AA2105"/>
    <mergeCell ref="AB2105:AF2105"/>
    <mergeCell ref="AG2105:AK2105"/>
    <mergeCell ref="A2106:F2106"/>
    <mergeCell ref="G2106:N2106"/>
    <mergeCell ref="O2106:U2106"/>
    <mergeCell ref="V2106:AA2106"/>
    <mergeCell ref="AB2106:AF2106"/>
    <mergeCell ref="AG2106:AK2106"/>
    <mergeCell ref="A2107:F2107"/>
    <mergeCell ref="G2107:N2107"/>
    <mergeCell ref="O2107:U2107"/>
    <mergeCell ref="V2107:AA2107"/>
    <mergeCell ref="AB2107:AF2107"/>
    <mergeCell ref="AG2107:AK2107"/>
    <mergeCell ref="A2108:F2108"/>
    <mergeCell ref="G2108:N2108"/>
    <mergeCell ref="O2108:U2108"/>
    <mergeCell ref="V2108:AA2108"/>
    <mergeCell ref="AB2108:AF2108"/>
    <mergeCell ref="AG2108:AK2108"/>
    <mergeCell ref="A2109:F2109"/>
    <mergeCell ref="G2109:N2109"/>
    <mergeCell ref="O2109:U2109"/>
    <mergeCell ref="V2109:AA2109"/>
    <mergeCell ref="AB2109:AF2109"/>
    <mergeCell ref="AG2109:AK2109"/>
    <mergeCell ref="A2110:F2110"/>
    <mergeCell ref="G2110:N2110"/>
    <mergeCell ref="O2110:U2110"/>
    <mergeCell ref="V2110:AA2110"/>
    <mergeCell ref="AB2110:AF2110"/>
    <mergeCell ref="AG2110:AK2110"/>
    <mergeCell ref="A2111:F2111"/>
    <mergeCell ref="G2111:N2111"/>
    <mergeCell ref="O2111:U2111"/>
    <mergeCell ref="V2111:AA2111"/>
    <mergeCell ref="AB2111:AF2111"/>
    <mergeCell ref="AG2111:AK2111"/>
    <mergeCell ref="A2112:F2112"/>
    <mergeCell ref="G2112:N2112"/>
    <mergeCell ref="O2112:U2112"/>
    <mergeCell ref="V2112:AA2112"/>
    <mergeCell ref="AB2112:AF2112"/>
    <mergeCell ref="AG2112:AK2112"/>
    <mergeCell ref="A2113:F2113"/>
    <mergeCell ref="G2113:N2113"/>
    <mergeCell ref="O2113:U2113"/>
    <mergeCell ref="V2113:AA2113"/>
    <mergeCell ref="AB2113:AF2113"/>
    <mergeCell ref="AG2113:AK2113"/>
    <mergeCell ref="A2114:F2114"/>
    <mergeCell ref="G2114:N2114"/>
    <mergeCell ref="O2114:U2114"/>
    <mergeCell ref="V2114:AA2114"/>
    <mergeCell ref="AB2114:AF2114"/>
    <mergeCell ref="AG2114:AK2114"/>
    <mergeCell ref="A2115:F2115"/>
    <mergeCell ref="G2115:N2115"/>
    <mergeCell ref="O2115:U2115"/>
    <mergeCell ref="V2115:AA2115"/>
    <mergeCell ref="AB2115:AF2115"/>
    <mergeCell ref="AG2115:AK2115"/>
    <mergeCell ref="A2116:F2116"/>
    <mergeCell ref="G2116:N2116"/>
    <mergeCell ref="O2116:U2116"/>
    <mergeCell ref="V2116:AA2116"/>
    <mergeCell ref="AB2116:AF2116"/>
    <mergeCell ref="AG2116:AK2116"/>
    <mergeCell ref="A2117:F2117"/>
    <mergeCell ref="G2117:N2117"/>
    <mergeCell ref="O2117:U2117"/>
    <mergeCell ref="V2117:AA2117"/>
    <mergeCell ref="AB2117:AF2117"/>
    <mergeCell ref="AG2117:AK2117"/>
    <mergeCell ref="A2118:F2118"/>
    <mergeCell ref="G2118:N2118"/>
    <mergeCell ref="O2118:U2118"/>
    <mergeCell ref="V2118:AA2118"/>
    <mergeCell ref="AB2118:AF2118"/>
    <mergeCell ref="AG2118:AK2118"/>
    <mergeCell ref="A2119:F2119"/>
    <mergeCell ref="G2119:N2119"/>
    <mergeCell ref="O2119:U2119"/>
    <mergeCell ref="V2119:AA2119"/>
    <mergeCell ref="AB2119:AF2119"/>
    <mergeCell ref="AG2119:AK2119"/>
    <mergeCell ref="A2120:F2120"/>
    <mergeCell ref="G2120:N2120"/>
    <mergeCell ref="O2120:U2120"/>
    <mergeCell ref="V2120:AA2120"/>
    <mergeCell ref="AB2120:AF2120"/>
    <mergeCell ref="AG2120:AK2120"/>
    <mergeCell ref="A2121:F2121"/>
    <mergeCell ref="G2121:N2121"/>
    <mergeCell ref="O2121:U2121"/>
    <mergeCell ref="V2121:AA2121"/>
    <mergeCell ref="AB2121:AF2121"/>
    <mergeCell ref="AG2121:AK2121"/>
    <mergeCell ref="A2122:F2122"/>
    <mergeCell ref="G2122:N2122"/>
    <mergeCell ref="O2122:U2122"/>
    <mergeCell ref="V2122:AA2122"/>
    <mergeCell ref="AB2122:AF2122"/>
    <mergeCell ref="AG2122:AK2122"/>
    <mergeCell ref="A2123:F2123"/>
    <mergeCell ref="G2123:N2123"/>
    <mergeCell ref="O2123:U2123"/>
    <mergeCell ref="V2123:AA2123"/>
    <mergeCell ref="AB2123:AF2123"/>
    <mergeCell ref="AG2123:AK2123"/>
    <mergeCell ref="A2124:F2124"/>
    <mergeCell ref="G2124:N2124"/>
    <mergeCell ref="O2124:U2124"/>
    <mergeCell ref="V2124:AA2124"/>
    <mergeCell ref="AB2124:AF2124"/>
    <mergeCell ref="AG2124:AK2124"/>
    <mergeCell ref="A2125:F2125"/>
    <mergeCell ref="G2125:N2125"/>
    <mergeCell ref="O2125:U2125"/>
    <mergeCell ref="V2125:AA2125"/>
    <mergeCell ref="AB2125:AF2125"/>
    <mergeCell ref="AG2125:AK2125"/>
    <mergeCell ref="A2126:F2126"/>
    <mergeCell ref="G2126:N2126"/>
    <mergeCell ref="O2126:U2126"/>
    <mergeCell ref="V2126:AA2126"/>
    <mergeCell ref="AB2126:AF2126"/>
    <mergeCell ref="AG2126:AK2126"/>
    <mergeCell ref="A2127:F2127"/>
    <mergeCell ref="G2127:N2127"/>
    <mergeCell ref="O2127:U2127"/>
    <mergeCell ref="V2127:AA2127"/>
    <mergeCell ref="AB2127:AF2127"/>
    <mergeCell ref="AG2127:AK2127"/>
    <mergeCell ref="A2128:F2128"/>
    <mergeCell ref="G2128:N2128"/>
    <mergeCell ref="O2128:U2128"/>
    <mergeCell ref="V2128:AA2128"/>
    <mergeCell ref="AB2128:AF2128"/>
    <mergeCell ref="AG2128:AK2128"/>
    <mergeCell ref="A2129:F2129"/>
    <mergeCell ref="G2129:N2129"/>
    <mergeCell ref="O2129:U2129"/>
    <mergeCell ref="V2129:AA2129"/>
    <mergeCell ref="AB2129:AF2129"/>
    <mergeCell ref="AG2129:AK2129"/>
    <mergeCell ref="A2130:F2130"/>
    <mergeCell ref="G2130:N2130"/>
    <mergeCell ref="O2130:U2130"/>
    <mergeCell ref="V2130:AA2130"/>
    <mergeCell ref="AB2130:AF2130"/>
    <mergeCell ref="AG2130:AK2130"/>
    <mergeCell ref="A2131:F2131"/>
    <mergeCell ref="G2131:N2131"/>
    <mergeCell ref="O2131:U2131"/>
    <mergeCell ref="V2131:AA2131"/>
    <mergeCell ref="AB2131:AF2131"/>
    <mergeCell ref="AG2131:AK2131"/>
    <mergeCell ref="A2132:F2132"/>
    <mergeCell ref="G2132:N2132"/>
    <mergeCell ref="O2132:U2132"/>
    <mergeCell ref="V2132:AA2132"/>
    <mergeCell ref="AB2132:AF2132"/>
    <mergeCell ref="AG2132:AK2132"/>
    <mergeCell ref="A2133:F2133"/>
    <mergeCell ref="G2133:N2133"/>
    <mergeCell ref="O2133:U2133"/>
    <mergeCell ref="V2133:AA2133"/>
    <mergeCell ref="AB2133:AF2133"/>
    <mergeCell ref="AG2133:AK2133"/>
    <mergeCell ref="A2134:F2134"/>
    <mergeCell ref="G2134:N2134"/>
    <mergeCell ref="O2134:U2134"/>
    <mergeCell ref="V2134:AA2134"/>
    <mergeCell ref="AB2134:AF2134"/>
    <mergeCell ref="AG2134:AK2134"/>
    <mergeCell ref="A2135:F2135"/>
    <mergeCell ref="G2135:N2135"/>
    <mergeCell ref="O2135:U2135"/>
    <mergeCell ref="V2135:AA2135"/>
    <mergeCell ref="AB2135:AF2135"/>
    <mergeCell ref="AG2135:AK2135"/>
    <mergeCell ref="A2136:F2136"/>
    <mergeCell ref="G2136:N2136"/>
    <mergeCell ref="O2136:U2136"/>
    <mergeCell ref="V2136:AA2136"/>
    <mergeCell ref="AB2136:AF2136"/>
    <mergeCell ref="AG2136:AK2136"/>
    <mergeCell ref="A2137:F2137"/>
    <mergeCell ref="G2137:N2137"/>
    <mergeCell ref="O2137:U2137"/>
    <mergeCell ref="V2137:AA2137"/>
    <mergeCell ref="AB2137:AF2137"/>
    <mergeCell ref="AG2137:AK2137"/>
    <mergeCell ref="A2138:F2138"/>
    <mergeCell ref="G2138:N2138"/>
    <mergeCell ref="O2138:U2138"/>
    <mergeCell ref="V2138:AA2138"/>
    <mergeCell ref="AB2138:AF2138"/>
    <mergeCell ref="AG2138:AK2138"/>
    <mergeCell ref="A2139:F2139"/>
    <mergeCell ref="G2139:N2139"/>
    <mergeCell ref="O2139:U2139"/>
    <mergeCell ref="V2139:AA2139"/>
    <mergeCell ref="AB2139:AF2139"/>
    <mergeCell ref="AG2139:AK2139"/>
    <mergeCell ref="A2140:F2140"/>
    <mergeCell ref="G2140:N2140"/>
    <mergeCell ref="O2140:U2140"/>
    <mergeCell ref="V2140:AA2140"/>
    <mergeCell ref="AB2140:AF2140"/>
    <mergeCell ref="AG2140:AK2140"/>
    <mergeCell ref="A2141:F2141"/>
    <mergeCell ref="G2141:N2141"/>
    <mergeCell ref="O2141:U2141"/>
    <mergeCell ref="V2141:AA2141"/>
    <mergeCell ref="AB2141:AF2141"/>
    <mergeCell ref="AG2141:AK2141"/>
    <mergeCell ref="A2142:F2142"/>
    <mergeCell ref="G2142:N2142"/>
    <mergeCell ref="O2142:U2142"/>
    <mergeCell ref="V2142:AA2142"/>
    <mergeCell ref="AB2142:AF2142"/>
    <mergeCell ref="AG2142:AK2142"/>
    <mergeCell ref="A2143:F2143"/>
    <mergeCell ref="G2143:N2143"/>
    <mergeCell ref="O2143:U2143"/>
    <mergeCell ref="V2143:AA2143"/>
    <mergeCell ref="AB2143:AF2143"/>
    <mergeCell ref="AG2143:AK2143"/>
    <mergeCell ref="A2144:F2144"/>
    <mergeCell ref="G2144:N2144"/>
    <mergeCell ref="O2144:U2144"/>
    <mergeCell ref="V2144:AA2144"/>
    <mergeCell ref="AB2144:AF2144"/>
    <mergeCell ref="AG2144:AK2144"/>
    <mergeCell ref="A2145:F2145"/>
    <mergeCell ref="G2145:N2145"/>
    <mergeCell ref="O2145:U2145"/>
    <mergeCell ref="V2145:AA2145"/>
    <mergeCell ref="AB2145:AF2145"/>
    <mergeCell ref="AG2145:AK2145"/>
    <mergeCell ref="A2146:F2146"/>
    <mergeCell ref="G2146:N2146"/>
    <mergeCell ref="O2146:U2146"/>
    <mergeCell ref="V2146:AA2146"/>
    <mergeCell ref="AB2146:AF2146"/>
    <mergeCell ref="AG2146:AK2146"/>
    <mergeCell ref="A2147:F2147"/>
    <mergeCell ref="G2147:N2147"/>
    <mergeCell ref="O2147:U2147"/>
    <mergeCell ref="V2147:AA2147"/>
    <mergeCell ref="AB2147:AF2147"/>
    <mergeCell ref="AG2147:AK2147"/>
    <mergeCell ref="A2148:F2148"/>
    <mergeCell ref="G2148:N2148"/>
    <mergeCell ref="O2148:U2148"/>
    <mergeCell ref="V2148:AA2148"/>
    <mergeCell ref="AB2148:AF2148"/>
    <mergeCell ref="AG2148:AK2148"/>
    <mergeCell ref="A2149:F2149"/>
    <mergeCell ref="G2149:N2149"/>
    <mergeCell ref="O2149:U2149"/>
    <mergeCell ref="V2149:AA2149"/>
    <mergeCell ref="AB2149:AF2149"/>
    <mergeCell ref="AG2149:AK2149"/>
    <mergeCell ref="A2150:F2150"/>
    <mergeCell ref="G2150:N2150"/>
    <mergeCell ref="O2150:U2150"/>
    <mergeCell ref="V2150:AA2150"/>
    <mergeCell ref="AB2150:AF2150"/>
    <mergeCell ref="AG2150:AK2150"/>
    <mergeCell ref="A2151:F2151"/>
    <mergeCell ref="G2151:N2151"/>
    <mergeCell ref="O2151:U2151"/>
    <mergeCell ref="V2151:AA2151"/>
    <mergeCell ref="AB2151:AF2151"/>
    <mergeCell ref="AG2151:AK2151"/>
    <mergeCell ref="A2152:F2152"/>
    <mergeCell ref="G2152:N2152"/>
    <mergeCell ref="O2152:U2152"/>
    <mergeCell ref="V2152:AA2152"/>
    <mergeCell ref="AB2152:AF2152"/>
    <mergeCell ref="AG2152:AK2152"/>
    <mergeCell ref="A2153:F2153"/>
    <mergeCell ref="G2153:N2153"/>
    <mergeCell ref="O2153:U2153"/>
    <mergeCell ref="V2153:AA2153"/>
    <mergeCell ref="AB2153:AF2153"/>
    <mergeCell ref="AG2153:AK2153"/>
    <mergeCell ref="A2154:F2154"/>
    <mergeCell ref="G2154:N2154"/>
    <mergeCell ref="O2154:U2154"/>
    <mergeCell ref="V2154:AA2154"/>
    <mergeCell ref="AB2154:AF2154"/>
    <mergeCell ref="AG2154:AK2154"/>
    <mergeCell ref="A2155:F2155"/>
    <mergeCell ref="G2155:N2155"/>
    <mergeCell ref="O2155:U2155"/>
    <mergeCell ref="V2155:AA2155"/>
    <mergeCell ref="AB2155:AF2155"/>
    <mergeCell ref="AG2155:AK2155"/>
    <mergeCell ref="A2156:F2156"/>
    <mergeCell ref="G2156:N2156"/>
    <mergeCell ref="O2156:U2156"/>
    <mergeCell ref="V2156:AA2156"/>
    <mergeCell ref="AB2156:AF2156"/>
    <mergeCell ref="AG2156:AK2156"/>
    <mergeCell ref="A2157:F2157"/>
    <mergeCell ref="G2157:N2157"/>
    <mergeCell ref="O2157:U2157"/>
    <mergeCell ref="V2157:AA2157"/>
    <mergeCell ref="AB2157:AF2157"/>
    <mergeCell ref="AG2157:AK2157"/>
    <mergeCell ref="A2158:F2158"/>
    <mergeCell ref="G2158:N2158"/>
    <mergeCell ref="O2158:U2158"/>
    <mergeCell ref="V2158:AA2158"/>
    <mergeCell ref="AB2158:AF2158"/>
    <mergeCell ref="AG2158:AK2158"/>
    <mergeCell ref="A2159:F2159"/>
    <mergeCell ref="G2159:N2159"/>
    <mergeCell ref="O2159:U2159"/>
    <mergeCell ref="V2159:AA2159"/>
    <mergeCell ref="AB2159:AF2159"/>
    <mergeCell ref="AG2159:AK2159"/>
    <mergeCell ref="A2160:F2160"/>
    <mergeCell ref="G2160:N2160"/>
    <mergeCell ref="O2160:U2160"/>
    <mergeCell ref="V2160:AA2160"/>
    <mergeCell ref="AB2160:AF2160"/>
    <mergeCell ref="AG2160:AK2160"/>
    <mergeCell ref="A2161:F2161"/>
    <mergeCell ref="G2161:N2161"/>
    <mergeCell ref="O2161:U2161"/>
    <mergeCell ref="V2161:AA2161"/>
    <mergeCell ref="AB2161:AF2161"/>
    <mergeCell ref="AG2161:AK2161"/>
    <mergeCell ref="A2162:F2162"/>
    <mergeCell ref="G2162:N2162"/>
    <mergeCell ref="O2162:U2162"/>
    <mergeCell ref="V2162:AA2162"/>
    <mergeCell ref="AB2162:AF2162"/>
    <mergeCell ref="AG2162:AK2162"/>
    <mergeCell ref="A2163:F2163"/>
    <mergeCell ref="G2163:N2163"/>
    <mergeCell ref="O2163:U2163"/>
    <mergeCell ref="V2163:AA2163"/>
    <mergeCell ref="AB2163:AF2163"/>
    <mergeCell ref="AG2163:AK2163"/>
    <mergeCell ref="A2164:F2164"/>
    <mergeCell ref="G2164:N2164"/>
    <mergeCell ref="O2164:U2164"/>
    <mergeCell ref="V2164:AA2164"/>
    <mergeCell ref="AB2164:AF2164"/>
    <mergeCell ref="AG2164:AK2164"/>
    <mergeCell ref="A2165:F2165"/>
    <mergeCell ref="G2165:N2165"/>
    <mergeCell ref="O2165:U2165"/>
    <mergeCell ref="V2165:AA2165"/>
    <mergeCell ref="AB2165:AF2165"/>
    <mergeCell ref="AG2165:AK2165"/>
    <mergeCell ref="A2166:F2166"/>
    <mergeCell ref="G2166:N2166"/>
    <mergeCell ref="O2166:U2166"/>
    <mergeCell ref="V2166:AA2166"/>
    <mergeCell ref="AB2166:AF2166"/>
    <mergeCell ref="AG2166:AK2166"/>
    <mergeCell ref="A2167:F2167"/>
    <mergeCell ref="G2167:N2167"/>
    <mergeCell ref="O2167:U2167"/>
    <mergeCell ref="V2167:AA2167"/>
    <mergeCell ref="AB2167:AF2167"/>
    <mergeCell ref="AG2167:AK2167"/>
    <mergeCell ref="A2168:F2168"/>
    <mergeCell ref="G2168:N2168"/>
    <mergeCell ref="O2168:U2168"/>
    <mergeCell ref="V2168:AA2168"/>
    <mergeCell ref="AB2168:AF2168"/>
    <mergeCell ref="AG2168:AK2168"/>
    <mergeCell ref="A2169:F2169"/>
    <mergeCell ref="G2169:N2169"/>
    <mergeCell ref="O2169:U2169"/>
    <mergeCell ref="V2169:AA2169"/>
    <mergeCell ref="AB2169:AF2169"/>
    <mergeCell ref="AG2169:AK2169"/>
    <mergeCell ref="A2170:F2170"/>
    <mergeCell ref="G2170:N2170"/>
    <mergeCell ref="O2170:U2170"/>
    <mergeCell ref="V2170:AA2170"/>
    <mergeCell ref="AB2170:AF2170"/>
    <mergeCell ref="AG2170:AK2170"/>
    <mergeCell ref="A2171:F2171"/>
    <mergeCell ref="G2171:N2171"/>
    <mergeCell ref="O2171:U2171"/>
    <mergeCell ref="V2171:AA2171"/>
    <mergeCell ref="AB2171:AF2171"/>
    <mergeCell ref="AG2171:AK2171"/>
    <mergeCell ref="A2172:F2172"/>
    <mergeCell ref="G2172:N2172"/>
    <mergeCell ref="O2172:U2172"/>
    <mergeCell ref="V2172:AA2172"/>
    <mergeCell ref="AB2172:AF2172"/>
    <mergeCell ref="AG2172:AK2172"/>
    <mergeCell ref="A2173:F2173"/>
    <mergeCell ref="G2173:N2173"/>
    <mergeCell ref="O2173:U2173"/>
    <mergeCell ref="V2173:AA2173"/>
    <mergeCell ref="AB2173:AF2173"/>
    <mergeCell ref="AG2173:AK2173"/>
    <mergeCell ref="A2174:F2174"/>
    <mergeCell ref="G2174:N2174"/>
    <mergeCell ref="O2174:U2174"/>
    <mergeCell ref="V2174:AA2174"/>
    <mergeCell ref="AB2174:AF2174"/>
    <mergeCell ref="AG2174:AK2174"/>
    <mergeCell ref="A2175:F2175"/>
    <mergeCell ref="G2175:N2175"/>
    <mergeCell ref="O2175:U2175"/>
    <mergeCell ref="V2175:AA2175"/>
    <mergeCell ref="AB2175:AF2175"/>
    <mergeCell ref="AG2175:AK2175"/>
    <mergeCell ref="A2176:F2176"/>
    <mergeCell ref="G2176:N2176"/>
    <mergeCell ref="O2176:U2176"/>
    <mergeCell ref="V2176:AA2176"/>
    <mergeCell ref="AB2176:AF2176"/>
    <mergeCell ref="AG2176:AK2176"/>
    <mergeCell ref="A2177:F2177"/>
    <mergeCell ref="G2177:N2177"/>
    <mergeCell ref="O2177:U2177"/>
    <mergeCell ref="V2177:AA2177"/>
    <mergeCell ref="AB2177:AF2177"/>
    <mergeCell ref="AG2177:AK2177"/>
    <mergeCell ref="A2178:F2178"/>
    <mergeCell ref="G2178:N2178"/>
    <mergeCell ref="O2178:U2178"/>
    <mergeCell ref="V2178:AA2178"/>
    <mergeCell ref="AB2178:AF2178"/>
    <mergeCell ref="AG2178:AK2178"/>
    <mergeCell ref="A2179:F2179"/>
    <mergeCell ref="G2179:N2179"/>
    <mergeCell ref="O2179:U2179"/>
    <mergeCell ref="V2179:AA2179"/>
    <mergeCell ref="AB2179:AF2179"/>
    <mergeCell ref="AG2179:AK2179"/>
    <mergeCell ref="A2180:F2180"/>
    <mergeCell ref="G2180:N2180"/>
    <mergeCell ref="O2180:U2180"/>
    <mergeCell ref="V2180:AA2180"/>
    <mergeCell ref="AB2180:AF2180"/>
    <mergeCell ref="AG2180:AK2180"/>
    <mergeCell ref="A2181:F2181"/>
    <mergeCell ref="G2181:N2181"/>
    <mergeCell ref="O2181:U2181"/>
    <mergeCell ref="V2181:AA2181"/>
    <mergeCell ref="AB2181:AF2181"/>
    <mergeCell ref="AG2181:AK2181"/>
    <mergeCell ref="A2182:F2182"/>
    <mergeCell ref="G2182:N2182"/>
    <mergeCell ref="O2182:U2182"/>
    <mergeCell ref="V2182:AA2182"/>
    <mergeCell ref="AB2182:AF2182"/>
    <mergeCell ref="AG2182:AK2182"/>
    <mergeCell ref="A2183:F2183"/>
    <mergeCell ref="G2183:N2183"/>
    <mergeCell ref="O2183:U2183"/>
    <mergeCell ref="V2183:AA2183"/>
    <mergeCell ref="AB2183:AF2183"/>
    <mergeCell ref="AG2183:AK2183"/>
    <mergeCell ref="A2184:F2184"/>
    <mergeCell ref="G2184:N2184"/>
    <mergeCell ref="O2184:U2184"/>
    <mergeCell ref="V2184:AA2184"/>
    <mergeCell ref="AB2184:AF2184"/>
    <mergeCell ref="AG2184:AK2184"/>
    <mergeCell ref="A2185:F2185"/>
    <mergeCell ref="G2185:N2185"/>
    <mergeCell ref="O2185:U2185"/>
    <mergeCell ref="V2185:AA2185"/>
    <mergeCell ref="AB2185:AF2185"/>
    <mergeCell ref="AG2185:AK2185"/>
    <mergeCell ref="A2186:F2186"/>
    <mergeCell ref="G2186:N2186"/>
    <mergeCell ref="O2186:U2186"/>
    <mergeCell ref="V2186:AA2186"/>
    <mergeCell ref="AB2186:AF2186"/>
    <mergeCell ref="AG2186:AK2186"/>
    <mergeCell ref="A2187:F2187"/>
    <mergeCell ref="G2187:N2187"/>
    <mergeCell ref="O2187:U2187"/>
    <mergeCell ref="V2187:AA2187"/>
    <mergeCell ref="AB2187:AF2187"/>
    <mergeCell ref="AG2187:AK2187"/>
    <mergeCell ref="A2188:F2188"/>
    <mergeCell ref="G2188:N2188"/>
    <mergeCell ref="O2188:U2188"/>
    <mergeCell ref="V2188:AA2188"/>
    <mergeCell ref="AB2188:AF2188"/>
    <mergeCell ref="AG2188:AK2188"/>
    <mergeCell ref="A2189:F2189"/>
    <mergeCell ref="G2189:N2189"/>
    <mergeCell ref="O2189:U2189"/>
    <mergeCell ref="V2189:AA2189"/>
    <mergeCell ref="AB2189:AF2189"/>
    <mergeCell ref="AG2189:AK2189"/>
    <mergeCell ref="A2190:F2190"/>
    <mergeCell ref="G2190:N2190"/>
    <mergeCell ref="O2190:U2190"/>
    <mergeCell ref="V2190:AA2190"/>
    <mergeCell ref="AB2190:AF2190"/>
    <mergeCell ref="AG2190:AK2190"/>
    <mergeCell ref="A2191:F2191"/>
    <mergeCell ref="G2191:N2191"/>
    <mergeCell ref="O2191:U2191"/>
    <mergeCell ref="V2191:AA2191"/>
    <mergeCell ref="AB2191:AF2191"/>
    <mergeCell ref="AG2191:AK2191"/>
    <mergeCell ref="A2192:F2192"/>
    <mergeCell ref="G2192:N2192"/>
    <mergeCell ref="O2192:U2192"/>
    <mergeCell ref="V2192:AA2192"/>
    <mergeCell ref="AB2192:AF2192"/>
    <mergeCell ref="AG2192:AK2192"/>
    <mergeCell ref="A2193:F2193"/>
    <mergeCell ref="G2193:N2193"/>
    <mergeCell ref="O2193:U2193"/>
    <mergeCell ref="V2193:AA2193"/>
    <mergeCell ref="AB2193:AF2193"/>
    <mergeCell ref="AG2193:AK2193"/>
    <mergeCell ref="A2194:F2194"/>
    <mergeCell ref="G2194:N2194"/>
    <mergeCell ref="O2194:U2194"/>
    <mergeCell ref="V2194:AA2194"/>
    <mergeCell ref="AB2194:AF2194"/>
    <mergeCell ref="AG2194:AK2194"/>
    <mergeCell ref="A2195:F2195"/>
    <mergeCell ref="G2195:N2195"/>
    <mergeCell ref="O2195:U2195"/>
    <mergeCell ref="V2195:AA2195"/>
    <mergeCell ref="AB2195:AF2195"/>
    <mergeCell ref="AG2195:AK2195"/>
    <mergeCell ref="A2196:F2196"/>
    <mergeCell ref="G2196:N2196"/>
    <mergeCell ref="O2196:U2196"/>
    <mergeCell ref="V2196:AA2196"/>
    <mergeCell ref="AB2196:AF2196"/>
    <mergeCell ref="AG2196:AK2196"/>
    <mergeCell ref="A2197:F2197"/>
    <mergeCell ref="G2197:N2197"/>
    <mergeCell ref="O2197:U2197"/>
    <mergeCell ref="V2197:AA2197"/>
    <mergeCell ref="AB2197:AF2197"/>
    <mergeCell ref="AG2197:AK2197"/>
    <mergeCell ref="A2198:F2198"/>
    <mergeCell ref="G2198:N2198"/>
    <mergeCell ref="O2198:U2198"/>
    <mergeCell ref="V2198:AA2198"/>
    <mergeCell ref="AB2198:AF2198"/>
    <mergeCell ref="AG2198:AK2198"/>
    <mergeCell ref="A2199:F2199"/>
    <mergeCell ref="G2199:N2199"/>
    <mergeCell ref="O2199:U2199"/>
    <mergeCell ref="V2199:AA2199"/>
    <mergeCell ref="AB2199:AF2199"/>
    <mergeCell ref="AG2199:AK2199"/>
    <mergeCell ref="A2200:F2200"/>
    <mergeCell ref="G2200:N2200"/>
    <mergeCell ref="O2200:U2200"/>
    <mergeCell ref="V2200:AA2200"/>
    <mergeCell ref="AB2200:AF2200"/>
    <mergeCell ref="AG2200:AK2200"/>
    <mergeCell ref="A2201:F2201"/>
    <mergeCell ref="G2201:N2201"/>
    <mergeCell ref="O2201:U2201"/>
    <mergeCell ref="V2201:AA2201"/>
    <mergeCell ref="AB2201:AF2201"/>
    <mergeCell ref="AG2201:AK2201"/>
    <mergeCell ref="A2202:F2202"/>
    <mergeCell ref="G2202:N2202"/>
    <mergeCell ref="O2202:U2202"/>
    <mergeCell ref="V2202:AA2202"/>
    <mergeCell ref="AB2202:AF2202"/>
    <mergeCell ref="AG2202:AK2202"/>
    <mergeCell ref="A2203:F2203"/>
    <mergeCell ref="G2203:N2203"/>
    <mergeCell ref="O2203:U2203"/>
    <mergeCell ref="V2203:AA2203"/>
    <mergeCell ref="AB2203:AF2203"/>
    <mergeCell ref="AG2203:AK2203"/>
    <mergeCell ref="A2204:F2204"/>
    <mergeCell ref="G2204:N2204"/>
    <mergeCell ref="O2204:U2204"/>
    <mergeCell ref="V2204:AA2204"/>
    <mergeCell ref="AB2204:AF2204"/>
    <mergeCell ref="AG2204:AK2204"/>
    <mergeCell ref="A2205:F2205"/>
    <mergeCell ref="G2205:N2205"/>
    <mergeCell ref="O2205:U2205"/>
    <mergeCell ref="V2205:AA2205"/>
    <mergeCell ref="AB2205:AF2205"/>
    <mergeCell ref="AG2205:AK2205"/>
    <mergeCell ref="A2206:F2206"/>
    <mergeCell ref="G2206:N2206"/>
    <mergeCell ref="O2206:U2206"/>
    <mergeCell ref="V2206:AA2206"/>
    <mergeCell ref="AB2206:AF2206"/>
    <mergeCell ref="AG2206:AK2206"/>
    <mergeCell ref="A2207:F2207"/>
    <mergeCell ref="G2207:N2207"/>
    <mergeCell ref="O2207:U2207"/>
    <mergeCell ref="V2207:AA2207"/>
    <mergeCell ref="AB2207:AF2207"/>
    <mergeCell ref="AG2207:AK2207"/>
    <mergeCell ref="A2208:F2208"/>
    <mergeCell ref="G2208:N2208"/>
    <mergeCell ref="O2208:U2208"/>
    <mergeCell ref="V2208:AA2208"/>
    <mergeCell ref="AB2208:AF2208"/>
    <mergeCell ref="AG2208:AK2208"/>
    <mergeCell ref="A2209:F2209"/>
    <mergeCell ref="G2209:N2209"/>
    <mergeCell ref="O2209:U2209"/>
    <mergeCell ref="V2209:AA2209"/>
    <mergeCell ref="AB2209:AF2209"/>
    <mergeCell ref="AG2209:AK2209"/>
    <mergeCell ref="A2210:F2210"/>
    <mergeCell ref="G2210:N2210"/>
    <mergeCell ref="O2210:U2210"/>
    <mergeCell ref="V2210:AA2210"/>
    <mergeCell ref="AB2210:AF2210"/>
    <mergeCell ref="AG2210:AK2210"/>
    <mergeCell ref="A2211:F2211"/>
    <mergeCell ref="G2211:N2211"/>
    <mergeCell ref="O2211:U2211"/>
    <mergeCell ref="V2211:AA2211"/>
    <mergeCell ref="AB2211:AF2211"/>
    <mergeCell ref="AG2211:AK2211"/>
    <mergeCell ref="A2212:F2212"/>
    <mergeCell ref="G2212:N2212"/>
    <mergeCell ref="O2212:U2212"/>
    <mergeCell ref="V2212:AA2212"/>
    <mergeCell ref="AB2212:AF2212"/>
    <mergeCell ref="AG2212:AK2212"/>
    <mergeCell ref="A2213:F2213"/>
    <mergeCell ref="G2213:N2213"/>
    <mergeCell ref="O2213:U2213"/>
    <mergeCell ref="V2213:AA2213"/>
    <mergeCell ref="AB2213:AF2213"/>
    <mergeCell ref="AG2213:AK2213"/>
    <mergeCell ref="A2214:F2214"/>
    <mergeCell ref="G2214:N2214"/>
    <mergeCell ref="O2214:U2214"/>
    <mergeCell ref="V2214:AA2214"/>
    <mergeCell ref="AB2214:AF2214"/>
    <mergeCell ref="AG2214:AK2214"/>
    <mergeCell ref="A2215:F2215"/>
    <mergeCell ref="G2215:N2215"/>
    <mergeCell ref="O2215:U2215"/>
    <mergeCell ref="V2215:AA2215"/>
    <mergeCell ref="AB2215:AF2215"/>
    <mergeCell ref="AG2215:AK2215"/>
    <mergeCell ref="A2216:F2216"/>
    <mergeCell ref="G2216:N2216"/>
    <mergeCell ref="O2216:U2216"/>
    <mergeCell ref="V2216:AA2216"/>
    <mergeCell ref="AB2216:AF2216"/>
    <mergeCell ref="AG2216:AK2216"/>
    <mergeCell ref="A2217:F2217"/>
    <mergeCell ref="G2217:N2217"/>
    <mergeCell ref="O2217:U2217"/>
    <mergeCell ref="V2217:AA2217"/>
    <mergeCell ref="AB2217:AF2217"/>
    <mergeCell ref="AG2217:AK2217"/>
    <mergeCell ref="A2218:F2218"/>
    <mergeCell ref="G2218:N2218"/>
    <mergeCell ref="O2218:U2218"/>
    <mergeCell ref="V2218:AA2218"/>
    <mergeCell ref="AB2218:AF2218"/>
    <mergeCell ref="AG2218:AK2218"/>
    <mergeCell ref="A2219:F2219"/>
    <mergeCell ref="G2219:N2219"/>
    <mergeCell ref="O2219:U2219"/>
    <mergeCell ref="V2219:AA2219"/>
    <mergeCell ref="AB2219:AF2219"/>
    <mergeCell ref="AG2219:AK2219"/>
    <mergeCell ref="A2220:F2220"/>
    <mergeCell ref="G2220:N2220"/>
    <mergeCell ref="O2220:U2220"/>
    <mergeCell ref="V2220:AA2220"/>
    <mergeCell ref="AB2220:AF2220"/>
    <mergeCell ref="AG2220:AK2220"/>
    <mergeCell ref="A2221:F2221"/>
    <mergeCell ref="G2221:N2221"/>
    <mergeCell ref="O2221:U2221"/>
    <mergeCell ref="V2221:AA2221"/>
    <mergeCell ref="AB2221:AF2221"/>
    <mergeCell ref="AG2221:AK2221"/>
    <mergeCell ref="A2222:F2222"/>
    <mergeCell ref="G2222:N2222"/>
    <mergeCell ref="O2222:U2222"/>
    <mergeCell ref="V2222:AA2222"/>
    <mergeCell ref="AB2222:AF2222"/>
    <mergeCell ref="AG2222:AK2222"/>
    <mergeCell ref="A2223:F2223"/>
    <mergeCell ref="G2223:N2223"/>
    <mergeCell ref="O2223:U2223"/>
    <mergeCell ref="V2223:AA2223"/>
    <mergeCell ref="AB2223:AF2223"/>
    <mergeCell ref="AG2223:AK2223"/>
    <mergeCell ref="A2224:F2224"/>
    <mergeCell ref="G2224:N2224"/>
    <mergeCell ref="O2224:U2224"/>
    <mergeCell ref="V2224:AA2224"/>
    <mergeCell ref="AB2224:AF2224"/>
    <mergeCell ref="AG2224:AK2224"/>
    <mergeCell ref="A2225:F2225"/>
    <mergeCell ref="G2225:N2225"/>
    <mergeCell ref="O2225:U2225"/>
    <mergeCell ref="V2225:AA2225"/>
    <mergeCell ref="AB2225:AF2225"/>
    <mergeCell ref="AG2225:AK2225"/>
    <mergeCell ref="A2226:F2226"/>
    <mergeCell ref="G2226:N2226"/>
    <mergeCell ref="O2226:U2226"/>
    <mergeCell ref="V2226:AA2226"/>
    <mergeCell ref="AB2226:AF2226"/>
    <mergeCell ref="AG2226:AK2226"/>
    <mergeCell ref="A2227:F2227"/>
    <mergeCell ref="G2227:N2227"/>
    <mergeCell ref="O2227:U2227"/>
    <mergeCell ref="V2227:AA2227"/>
    <mergeCell ref="AB2227:AF2227"/>
    <mergeCell ref="AG2227:AK2227"/>
    <mergeCell ref="A2228:F2228"/>
    <mergeCell ref="G2228:N2228"/>
    <mergeCell ref="O2228:U2228"/>
    <mergeCell ref="V2228:AA2228"/>
    <mergeCell ref="AB2228:AF2228"/>
    <mergeCell ref="AG2228:AK2228"/>
    <mergeCell ref="A2229:F2229"/>
    <mergeCell ref="G2229:N2229"/>
    <mergeCell ref="O2229:U2229"/>
    <mergeCell ref="V2229:AA2229"/>
    <mergeCell ref="AB2229:AF2229"/>
    <mergeCell ref="AG2229:AK2229"/>
    <mergeCell ref="A2230:F2230"/>
    <mergeCell ref="G2230:N2230"/>
    <mergeCell ref="O2230:U2230"/>
    <mergeCell ref="V2230:AA2230"/>
    <mergeCell ref="AB2230:AF2230"/>
    <mergeCell ref="AG2230:AK2230"/>
    <mergeCell ref="A2231:F2231"/>
    <mergeCell ref="G2231:N2231"/>
    <mergeCell ref="O2231:U2231"/>
    <mergeCell ref="V2231:AA2231"/>
    <mergeCell ref="AB2231:AF2231"/>
    <mergeCell ref="AG2231:AK2231"/>
    <mergeCell ref="A2232:F2232"/>
    <mergeCell ref="G2232:N2232"/>
    <mergeCell ref="O2232:U2232"/>
    <mergeCell ref="V2232:AA2232"/>
    <mergeCell ref="AB2232:AF2232"/>
    <mergeCell ref="AG2232:AK2232"/>
    <mergeCell ref="A2233:F2233"/>
    <mergeCell ref="G2233:N2233"/>
    <mergeCell ref="O2233:U2233"/>
    <mergeCell ref="V2233:AA2233"/>
    <mergeCell ref="AB2233:AF2233"/>
    <mergeCell ref="AG2233:AK2233"/>
    <mergeCell ref="A2234:F2234"/>
    <mergeCell ref="G2234:N2234"/>
    <mergeCell ref="O2234:U2234"/>
    <mergeCell ref="V2234:AA2234"/>
    <mergeCell ref="AB2234:AF2234"/>
    <mergeCell ref="AG2234:AK2234"/>
    <mergeCell ref="A2235:F2235"/>
    <mergeCell ref="G2235:N2235"/>
    <mergeCell ref="O2235:U2235"/>
    <mergeCell ref="V2235:AA2235"/>
    <mergeCell ref="AB2235:AF2235"/>
    <mergeCell ref="AG2235:AK2235"/>
    <mergeCell ref="A2236:F2236"/>
    <mergeCell ref="G2236:N2236"/>
    <mergeCell ref="O2236:U2236"/>
    <mergeCell ref="V2236:AA2236"/>
    <mergeCell ref="AB2236:AF2236"/>
    <mergeCell ref="AG2236:AK2236"/>
    <mergeCell ref="A2237:F2237"/>
    <mergeCell ref="G2237:N2237"/>
    <mergeCell ref="O2237:U2237"/>
    <mergeCell ref="V2237:AA2237"/>
    <mergeCell ref="AB2237:AF2237"/>
    <mergeCell ref="AG2237:AK2237"/>
    <mergeCell ref="A2238:F2238"/>
    <mergeCell ref="G2238:N2238"/>
    <mergeCell ref="O2238:U2238"/>
    <mergeCell ref="V2238:AA2238"/>
    <mergeCell ref="AB2238:AF2238"/>
    <mergeCell ref="AG2238:AK2238"/>
    <mergeCell ref="A2239:F2239"/>
    <mergeCell ref="G2239:N2239"/>
    <mergeCell ref="O2239:U2239"/>
    <mergeCell ref="V2239:AA2239"/>
    <mergeCell ref="AB2239:AF2239"/>
    <mergeCell ref="AG2239:AK2239"/>
    <mergeCell ref="A2240:F2240"/>
    <mergeCell ref="G2240:N2240"/>
    <mergeCell ref="O2240:U2240"/>
    <mergeCell ref="V2240:AA2240"/>
    <mergeCell ref="AB2240:AF2240"/>
    <mergeCell ref="AG2240:AK2240"/>
    <mergeCell ref="A2241:F2241"/>
    <mergeCell ref="G2241:N2241"/>
    <mergeCell ref="O2241:U2241"/>
    <mergeCell ref="V2241:AA2241"/>
    <mergeCell ref="AB2241:AF2241"/>
    <mergeCell ref="AG2241:AK2241"/>
    <mergeCell ref="A2242:F2242"/>
    <mergeCell ref="G2242:N2242"/>
    <mergeCell ref="O2242:U2242"/>
    <mergeCell ref="V2242:AA2242"/>
    <mergeCell ref="AB2242:AF2242"/>
    <mergeCell ref="AG2242:AK2242"/>
    <mergeCell ref="A2243:F2243"/>
    <mergeCell ref="G2243:N2243"/>
    <mergeCell ref="O2243:U2243"/>
    <mergeCell ref="V2243:AA2243"/>
    <mergeCell ref="AB2243:AF2243"/>
    <mergeCell ref="AG2243:AK2243"/>
    <mergeCell ref="A2244:F2244"/>
    <mergeCell ref="G2244:N2244"/>
    <mergeCell ref="O2244:U2244"/>
    <mergeCell ref="V2244:AA2244"/>
    <mergeCell ref="AB2244:AF2244"/>
    <mergeCell ref="AG2244:AK2244"/>
    <mergeCell ref="A2245:F2245"/>
    <mergeCell ref="G2245:N2245"/>
    <mergeCell ref="O2245:U2245"/>
    <mergeCell ref="V2245:AA2245"/>
    <mergeCell ref="AB2245:AF2245"/>
    <mergeCell ref="AG2245:AK2245"/>
    <mergeCell ref="A2246:F2246"/>
    <mergeCell ref="G2246:N2246"/>
    <mergeCell ref="O2246:U2246"/>
    <mergeCell ref="V2246:AA2246"/>
    <mergeCell ref="AB2246:AF2246"/>
    <mergeCell ref="AG2246:AK2246"/>
    <mergeCell ref="A2247:F2247"/>
    <mergeCell ref="G2247:N2247"/>
    <mergeCell ref="O2247:U2247"/>
    <mergeCell ref="V2247:AA2247"/>
    <mergeCell ref="AB2247:AF2247"/>
    <mergeCell ref="AG2247:AK2247"/>
    <mergeCell ref="A2248:F2248"/>
    <mergeCell ref="G2248:N2248"/>
    <mergeCell ref="O2248:U2248"/>
    <mergeCell ref="V2248:AA2248"/>
    <mergeCell ref="AB2248:AF2248"/>
    <mergeCell ref="AG2248:AK2248"/>
    <mergeCell ref="A2249:F2249"/>
    <mergeCell ref="G2249:N2249"/>
    <mergeCell ref="O2249:U2249"/>
    <mergeCell ref="V2249:AA2249"/>
    <mergeCell ref="AB2249:AF2249"/>
    <mergeCell ref="AG2249:AK2249"/>
    <mergeCell ref="A2250:F2250"/>
    <mergeCell ref="G2250:N2250"/>
    <mergeCell ref="O2250:U2250"/>
    <mergeCell ref="V2250:AA2250"/>
    <mergeCell ref="AB2250:AF2250"/>
    <mergeCell ref="AG2250:AK2250"/>
    <mergeCell ref="A2251:F2251"/>
    <mergeCell ref="G2251:N2251"/>
    <mergeCell ref="O2251:U2251"/>
    <mergeCell ref="V2251:AA2251"/>
    <mergeCell ref="AB2251:AF2251"/>
    <mergeCell ref="AG2251:AK2251"/>
    <mergeCell ref="A2252:F2252"/>
    <mergeCell ref="G2252:N2252"/>
    <mergeCell ref="O2252:U2252"/>
    <mergeCell ref="V2252:AA2252"/>
    <mergeCell ref="AB2252:AF2252"/>
    <mergeCell ref="AG2252:AK2252"/>
    <mergeCell ref="A2253:F2253"/>
    <mergeCell ref="G2253:N2253"/>
    <mergeCell ref="O2253:U2253"/>
    <mergeCell ref="V2253:AA2253"/>
    <mergeCell ref="AB2253:AF2253"/>
    <mergeCell ref="AG2253:AK2253"/>
    <mergeCell ref="A2254:F2254"/>
    <mergeCell ref="G2254:N2254"/>
    <mergeCell ref="O2254:U2254"/>
    <mergeCell ref="V2254:AA2254"/>
    <mergeCell ref="AB2254:AF2254"/>
    <mergeCell ref="AG2254:AK2254"/>
    <mergeCell ref="A2255:F2255"/>
    <mergeCell ref="G2255:N2255"/>
    <mergeCell ref="O2255:U2255"/>
    <mergeCell ref="V2255:AA2255"/>
    <mergeCell ref="AB2255:AF2255"/>
    <mergeCell ref="AG2255:AK2255"/>
    <mergeCell ref="A2256:F2256"/>
    <mergeCell ref="G2256:N2256"/>
    <mergeCell ref="O2256:U2256"/>
    <mergeCell ref="V2256:AA2256"/>
    <mergeCell ref="AB2256:AF2256"/>
    <mergeCell ref="AG2256:AK2256"/>
    <mergeCell ref="A2257:F2257"/>
    <mergeCell ref="G2257:N2257"/>
    <mergeCell ref="O2257:U2257"/>
    <mergeCell ref="V2257:AA2257"/>
    <mergeCell ref="AB2257:AF2257"/>
    <mergeCell ref="AG2257:AK2257"/>
    <mergeCell ref="A2258:F2258"/>
    <mergeCell ref="G2258:N2258"/>
    <mergeCell ref="O2258:U2258"/>
    <mergeCell ref="V2258:AA2258"/>
    <mergeCell ref="AB2258:AF2258"/>
    <mergeCell ref="AG2258:AK2258"/>
    <mergeCell ref="A2259:F2259"/>
    <mergeCell ref="G2259:N2259"/>
    <mergeCell ref="O2259:U2259"/>
    <mergeCell ref="V2259:AA2259"/>
    <mergeCell ref="AB2259:AF2259"/>
    <mergeCell ref="AG2259:AK2259"/>
    <mergeCell ref="A2260:F2260"/>
    <mergeCell ref="G2260:N2260"/>
    <mergeCell ref="O2260:U2260"/>
    <mergeCell ref="V2260:AA2260"/>
    <mergeCell ref="AB2260:AF2260"/>
    <mergeCell ref="AG2260:AK2260"/>
    <mergeCell ref="A2261:F2261"/>
    <mergeCell ref="G2261:N2261"/>
    <mergeCell ref="O2261:U2261"/>
    <mergeCell ref="V2261:AA2261"/>
    <mergeCell ref="AB2261:AF2261"/>
    <mergeCell ref="AG2261:AK2261"/>
    <mergeCell ref="A2262:F2262"/>
    <mergeCell ref="G2262:N2262"/>
    <mergeCell ref="O2262:U2262"/>
    <mergeCell ref="V2262:AA2262"/>
    <mergeCell ref="AB2262:AF2262"/>
    <mergeCell ref="AG2262:AK2262"/>
    <mergeCell ref="A2263:F2263"/>
    <mergeCell ref="G2263:N2263"/>
    <mergeCell ref="O2263:U2263"/>
    <mergeCell ref="V2263:AA2263"/>
    <mergeCell ref="AB2263:AF2263"/>
    <mergeCell ref="AG2263:AK2263"/>
    <mergeCell ref="A2264:F2264"/>
    <mergeCell ref="G2264:N2264"/>
    <mergeCell ref="O2264:U2264"/>
    <mergeCell ref="V2264:AA2264"/>
    <mergeCell ref="AB2264:AF2264"/>
    <mergeCell ref="AG2264:AK2264"/>
    <mergeCell ref="A2265:F2265"/>
    <mergeCell ref="G2265:N2265"/>
    <mergeCell ref="O2265:U2265"/>
    <mergeCell ref="V2265:AA2265"/>
    <mergeCell ref="AB2265:AF2265"/>
    <mergeCell ref="AG2265:AK2265"/>
    <mergeCell ref="A2266:F2266"/>
    <mergeCell ref="G2266:N2266"/>
    <mergeCell ref="O2266:U2266"/>
    <mergeCell ref="V2266:AA2266"/>
    <mergeCell ref="AB2266:AF2266"/>
    <mergeCell ref="AG2266:AK2266"/>
    <mergeCell ref="A2267:F2267"/>
    <mergeCell ref="G2267:N2267"/>
    <mergeCell ref="O2267:U2267"/>
    <mergeCell ref="V2267:AA2267"/>
    <mergeCell ref="AB2267:AF2267"/>
    <mergeCell ref="AG2267:AK2267"/>
    <mergeCell ref="A2268:F2268"/>
    <mergeCell ref="G2268:N2268"/>
    <mergeCell ref="O2268:U2268"/>
    <mergeCell ref="V2268:AA2268"/>
    <mergeCell ref="AB2268:AF2268"/>
    <mergeCell ref="AG2268:AK2268"/>
    <mergeCell ref="A2269:F2269"/>
    <mergeCell ref="G2269:N2269"/>
    <mergeCell ref="O2269:U2269"/>
    <mergeCell ref="V2269:AA2269"/>
    <mergeCell ref="AB2269:AF2269"/>
    <mergeCell ref="AG2269:AK2269"/>
    <mergeCell ref="A2270:F2270"/>
    <mergeCell ref="G2270:N2270"/>
    <mergeCell ref="O2270:U2270"/>
    <mergeCell ref="V2270:AA2270"/>
    <mergeCell ref="AB2270:AF2270"/>
    <mergeCell ref="AG2270:AK2270"/>
    <mergeCell ref="A2271:F2271"/>
    <mergeCell ref="G2271:N2271"/>
    <mergeCell ref="O2271:U2271"/>
    <mergeCell ref="V2271:AA2271"/>
    <mergeCell ref="AB2271:AF2271"/>
    <mergeCell ref="AG2271:AK2271"/>
    <mergeCell ref="A2272:F2272"/>
    <mergeCell ref="G2272:N2272"/>
    <mergeCell ref="O2272:U2272"/>
    <mergeCell ref="V2272:AA2272"/>
    <mergeCell ref="AB2272:AF2272"/>
    <mergeCell ref="AG2272:AK2272"/>
    <mergeCell ref="A2273:F2273"/>
    <mergeCell ref="G2273:N2273"/>
    <mergeCell ref="O2273:U2273"/>
    <mergeCell ref="V2273:AA2273"/>
    <mergeCell ref="AB2273:AF2273"/>
    <mergeCell ref="AG2273:AK2273"/>
    <mergeCell ref="A2274:F2274"/>
    <mergeCell ref="G2274:N2274"/>
    <mergeCell ref="O2274:U2274"/>
    <mergeCell ref="V2274:AA2274"/>
    <mergeCell ref="AB2274:AF2274"/>
    <mergeCell ref="AG2274:AK2274"/>
    <mergeCell ref="A2275:F2275"/>
    <mergeCell ref="G2275:N2275"/>
    <mergeCell ref="O2275:U2275"/>
    <mergeCell ref="V2275:AA2275"/>
    <mergeCell ref="AB2275:AF2275"/>
    <mergeCell ref="AG2275:AK2275"/>
    <mergeCell ref="A2276:F2276"/>
    <mergeCell ref="G2276:N2276"/>
    <mergeCell ref="O2276:U2276"/>
    <mergeCell ref="V2276:AA2276"/>
    <mergeCell ref="AB2276:AF2276"/>
    <mergeCell ref="AG2276:AK2276"/>
    <mergeCell ref="A2277:F2277"/>
    <mergeCell ref="G2277:N2277"/>
    <mergeCell ref="O2277:U2277"/>
    <mergeCell ref="V2277:AA2277"/>
    <mergeCell ref="AB2277:AF2277"/>
    <mergeCell ref="AG2277:AK2277"/>
    <mergeCell ref="A2278:F2278"/>
    <mergeCell ref="G2278:N2278"/>
    <mergeCell ref="O2278:U2278"/>
    <mergeCell ref="V2278:AA2278"/>
    <mergeCell ref="AB2278:AF2278"/>
    <mergeCell ref="AG2278:AK2278"/>
    <mergeCell ref="A2279:F2279"/>
    <mergeCell ref="G2279:N2279"/>
    <mergeCell ref="O2279:U2279"/>
    <mergeCell ref="V2279:AA2279"/>
    <mergeCell ref="AB2279:AF2279"/>
    <mergeCell ref="AG2279:AK2279"/>
    <mergeCell ref="A2280:F2280"/>
    <mergeCell ref="G2280:N2280"/>
    <mergeCell ref="O2280:U2280"/>
    <mergeCell ref="V2280:AA2280"/>
    <mergeCell ref="AB2280:AF2280"/>
    <mergeCell ref="AG2280:AK2280"/>
    <mergeCell ref="A2281:F2281"/>
    <mergeCell ref="G2281:N2281"/>
    <mergeCell ref="O2281:U2281"/>
    <mergeCell ref="V2281:AA2281"/>
    <mergeCell ref="AB2281:AF2281"/>
    <mergeCell ref="AG2281:AK2281"/>
    <mergeCell ref="A2282:F2282"/>
    <mergeCell ref="G2282:N2282"/>
    <mergeCell ref="O2282:U2282"/>
    <mergeCell ref="V2282:AA2282"/>
    <mergeCell ref="AB2282:AF2282"/>
    <mergeCell ref="AG2282:AK2282"/>
    <mergeCell ref="A2283:F2283"/>
    <mergeCell ref="G2283:N2283"/>
    <mergeCell ref="O2283:U2283"/>
    <mergeCell ref="V2283:AA2283"/>
    <mergeCell ref="AB2283:AF2283"/>
    <mergeCell ref="AG2283:AK2283"/>
    <mergeCell ref="A2284:F2284"/>
    <mergeCell ref="G2284:N2284"/>
    <mergeCell ref="O2284:U2284"/>
    <mergeCell ref="V2284:AA2284"/>
    <mergeCell ref="AB2284:AF2284"/>
    <mergeCell ref="AG2284:AK2284"/>
    <mergeCell ref="A2285:F2285"/>
    <mergeCell ref="G2285:N2285"/>
    <mergeCell ref="O2285:U2285"/>
    <mergeCell ref="V2285:AA2285"/>
    <mergeCell ref="AB2285:AF2285"/>
    <mergeCell ref="AG2285:AK2285"/>
    <mergeCell ref="A2286:F2286"/>
    <mergeCell ref="G2286:N2286"/>
    <mergeCell ref="O2286:U2286"/>
    <mergeCell ref="V2286:AA2286"/>
    <mergeCell ref="AB2286:AF2286"/>
    <mergeCell ref="AG2286:AK2286"/>
    <mergeCell ref="A2287:F2287"/>
    <mergeCell ref="G2287:N2287"/>
    <mergeCell ref="O2287:U2287"/>
    <mergeCell ref="V2287:AA2287"/>
    <mergeCell ref="AB2287:AF2287"/>
    <mergeCell ref="AG2287:AK2287"/>
    <mergeCell ref="A2288:F2288"/>
    <mergeCell ref="G2288:N2288"/>
    <mergeCell ref="O2288:U2288"/>
    <mergeCell ref="V2288:AA2288"/>
    <mergeCell ref="AB2288:AF2288"/>
    <mergeCell ref="AG2288:AK2288"/>
    <mergeCell ref="A2289:F2289"/>
    <mergeCell ref="G2289:N2289"/>
    <mergeCell ref="O2289:U2289"/>
    <mergeCell ref="V2289:AA2289"/>
    <mergeCell ref="AB2289:AF2289"/>
    <mergeCell ref="AG2289:AK2289"/>
    <mergeCell ref="A2290:F2290"/>
    <mergeCell ref="G2290:N2290"/>
    <mergeCell ref="O2290:U2290"/>
    <mergeCell ref="V2290:AA2290"/>
    <mergeCell ref="AB2290:AF2290"/>
    <mergeCell ref="AG2290:AK2290"/>
    <mergeCell ref="A2291:F2291"/>
    <mergeCell ref="G2291:N2291"/>
    <mergeCell ref="O2291:U2291"/>
    <mergeCell ref="V2291:AA2291"/>
    <mergeCell ref="AB2291:AF2291"/>
    <mergeCell ref="AG2291:AK2291"/>
    <mergeCell ref="A2292:F2292"/>
    <mergeCell ref="G2292:N2292"/>
    <mergeCell ref="O2292:U2292"/>
    <mergeCell ref="V2292:AA2292"/>
    <mergeCell ref="AB2292:AF2292"/>
    <mergeCell ref="AG2292:AK2292"/>
    <mergeCell ref="A2293:F2293"/>
    <mergeCell ref="G2293:N2293"/>
    <mergeCell ref="O2293:U2293"/>
    <mergeCell ref="V2293:AA2293"/>
    <mergeCell ref="AB2293:AF2293"/>
    <mergeCell ref="AG2293:AK2293"/>
    <mergeCell ref="A2294:F2294"/>
    <mergeCell ref="G2294:N2294"/>
    <mergeCell ref="O2294:U2294"/>
    <mergeCell ref="V2294:AA2294"/>
    <mergeCell ref="AB2294:AF2294"/>
    <mergeCell ref="AG2294:AK2294"/>
    <mergeCell ref="A2295:F2295"/>
    <mergeCell ref="G2295:N2295"/>
    <mergeCell ref="O2295:U2295"/>
    <mergeCell ref="V2295:AA2295"/>
    <mergeCell ref="AB2295:AF2295"/>
    <mergeCell ref="AG2295:AK2295"/>
    <mergeCell ref="A2296:F2296"/>
    <mergeCell ref="G2296:N2296"/>
    <mergeCell ref="O2296:U2296"/>
    <mergeCell ref="V2296:AA2296"/>
    <mergeCell ref="AB2296:AF2296"/>
    <mergeCell ref="AG2296:AK2296"/>
    <mergeCell ref="A2297:F2297"/>
    <mergeCell ref="G2297:N2297"/>
    <mergeCell ref="O2297:U2297"/>
    <mergeCell ref="V2297:AA2297"/>
    <mergeCell ref="AB2297:AF2297"/>
    <mergeCell ref="AG2297:AK2297"/>
    <mergeCell ref="A2298:F2298"/>
    <mergeCell ref="G2298:N2298"/>
    <mergeCell ref="O2298:U2298"/>
    <mergeCell ref="V2298:AA2298"/>
    <mergeCell ref="AB2298:AF2298"/>
    <mergeCell ref="AG2298:AK2298"/>
    <mergeCell ref="A2299:F2299"/>
    <mergeCell ref="G2299:N2299"/>
    <mergeCell ref="O2299:U2299"/>
    <mergeCell ref="V2299:AA2299"/>
    <mergeCell ref="AB2299:AF2299"/>
    <mergeCell ref="AG2299:AK2299"/>
    <mergeCell ref="A2300:F2300"/>
    <mergeCell ref="G2300:N2300"/>
    <mergeCell ref="O2300:U2300"/>
    <mergeCell ref="V2300:AA2300"/>
    <mergeCell ref="AB2300:AF2300"/>
    <mergeCell ref="AG2300:AK2300"/>
    <mergeCell ref="A2301:F2301"/>
    <mergeCell ref="G2301:N2301"/>
    <mergeCell ref="O2301:U2301"/>
    <mergeCell ref="V2301:AA2301"/>
    <mergeCell ref="AB2301:AF2301"/>
    <mergeCell ref="AG2301:AK2301"/>
    <mergeCell ref="A2302:F2302"/>
    <mergeCell ref="G2302:N2302"/>
    <mergeCell ref="O2302:U2302"/>
    <mergeCell ref="V2302:AA2302"/>
    <mergeCell ref="AB2302:AF2302"/>
    <mergeCell ref="AG2302:AK2302"/>
    <mergeCell ref="A2303:F2303"/>
    <mergeCell ref="G2303:N2303"/>
    <mergeCell ref="O2303:U2303"/>
    <mergeCell ref="V2303:AA2303"/>
    <mergeCell ref="AB2303:AF2303"/>
    <mergeCell ref="AG2303:AK2303"/>
    <mergeCell ref="A2304:F2304"/>
    <mergeCell ref="G2304:N2304"/>
    <mergeCell ref="O2304:U2304"/>
    <mergeCell ref="V2304:AA2304"/>
    <mergeCell ref="AB2304:AF2304"/>
    <mergeCell ref="AG2304:AK2304"/>
    <mergeCell ref="A2305:F2305"/>
    <mergeCell ref="G2305:N2305"/>
    <mergeCell ref="O2305:U2305"/>
    <mergeCell ref="V2305:AA2305"/>
    <mergeCell ref="AB2305:AF2305"/>
    <mergeCell ref="AG2305:AK2305"/>
    <mergeCell ref="A2306:F2306"/>
    <mergeCell ref="G2306:N2306"/>
    <mergeCell ref="O2306:U2306"/>
    <mergeCell ref="V2306:AA2306"/>
    <mergeCell ref="AB2306:AF2306"/>
    <mergeCell ref="AG2306:AK2306"/>
    <mergeCell ref="A2307:F2307"/>
    <mergeCell ref="G2307:N2307"/>
    <mergeCell ref="O2307:U2307"/>
    <mergeCell ref="V2307:AA2307"/>
    <mergeCell ref="AB2307:AF2307"/>
    <mergeCell ref="AG2307:AK2307"/>
    <mergeCell ref="A2308:F2308"/>
    <mergeCell ref="G2308:N2308"/>
    <mergeCell ref="O2308:U2308"/>
    <mergeCell ref="V2308:AA2308"/>
    <mergeCell ref="AB2308:AF2308"/>
    <mergeCell ref="AG2308:AK2308"/>
    <mergeCell ref="A2309:F2309"/>
    <mergeCell ref="G2309:N2309"/>
    <mergeCell ref="O2309:U2309"/>
    <mergeCell ref="V2309:AA2309"/>
    <mergeCell ref="AB2309:AF2309"/>
    <mergeCell ref="AG2309:AK2309"/>
    <mergeCell ref="A2310:F2310"/>
    <mergeCell ref="G2310:N2310"/>
    <mergeCell ref="O2310:U2310"/>
    <mergeCell ref="V2310:AA2310"/>
    <mergeCell ref="AB2310:AF2310"/>
    <mergeCell ref="AG2310:AK2310"/>
    <mergeCell ref="A2311:F2311"/>
    <mergeCell ref="G2311:N2311"/>
    <mergeCell ref="O2311:U2311"/>
    <mergeCell ref="V2311:AA2311"/>
    <mergeCell ref="AB2311:AF2311"/>
    <mergeCell ref="AG2311:AK2311"/>
    <mergeCell ref="A2312:F2312"/>
    <mergeCell ref="G2312:N2312"/>
    <mergeCell ref="O2312:U2312"/>
    <mergeCell ref="V2312:AA2312"/>
    <mergeCell ref="AB2312:AF2312"/>
    <mergeCell ref="AG2312:AK2312"/>
    <mergeCell ref="A2313:F2313"/>
    <mergeCell ref="G2313:N2313"/>
    <mergeCell ref="O2313:U2313"/>
    <mergeCell ref="V2313:AA2313"/>
    <mergeCell ref="AB2313:AF2313"/>
    <mergeCell ref="AG2313:AK2313"/>
    <mergeCell ref="A2314:F2314"/>
    <mergeCell ref="G2314:N2314"/>
    <mergeCell ref="O2314:U2314"/>
    <mergeCell ref="V2314:AA2314"/>
    <mergeCell ref="AB2314:AF2314"/>
    <mergeCell ref="AG2314:AK2314"/>
    <mergeCell ref="A2315:F2315"/>
    <mergeCell ref="G2315:N2315"/>
    <mergeCell ref="O2315:U2315"/>
    <mergeCell ref="V2315:AA2315"/>
    <mergeCell ref="AB2315:AF2315"/>
    <mergeCell ref="AG2315:AK2315"/>
    <mergeCell ref="A2316:F2316"/>
    <mergeCell ref="G2316:N2316"/>
    <mergeCell ref="O2316:U2316"/>
    <mergeCell ref="V2316:AA2316"/>
    <mergeCell ref="AB2316:AF2316"/>
    <mergeCell ref="AG2316:AK2316"/>
    <mergeCell ref="A2317:F2317"/>
    <mergeCell ref="G2317:N2317"/>
    <mergeCell ref="O2317:U2317"/>
    <mergeCell ref="V2317:AA2317"/>
    <mergeCell ref="AB2317:AF2317"/>
    <mergeCell ref="AG2317:AK2317"/>
    <mergeCell ref="A2318:F2318"/>
    <mergeCell ref="G2318:N2318"/>
    <mergeCell ref="O2318:U2318"/>
    <mergeCell ref="V2318:AA2318"/>
    <mergeCell ref="AB2318:AF2318"/>
    <mergeCell ref="AG2318:AK2318"/>
    <mergeCell ref="A2319:F2319"/>
    <mergeCell ref="G2319:N2319"/>
    <mergeCell ref="O2319:U2319"/>
    <mergeCell ref="V2319:AA2319"/>
    <mergeCell ref="AB2319:AF2319"/>
    <mergeCell ref="AG2319:AK2319"/>
    <mergeCell ref="A2320:F2320"/>
    <mergeCell ref="G2320:N2320"/>
    <mergeCell ref="O2320:U2320"/>
    <mergeCell ref="V2320:AA2320"/>
    <mergeCell ref="AB2320:AF2320"/>
    <mergeCell ref="AG2320:AK2320"/>
    <mergeCell ref="A2321:F2321"/>
    <mergeCell ref="G2321:N2321"/>
    <mergeCell ref="O2321:U2321"/>
    <mergeCell ref="V2321:AA2321"/>
    <mergeCell ref="AB2321:AF2321"/>
    <mergeCell ref="AG2321:AK2321"/>
    <mergeCell ref="A2322:F2322"/>
    <mergeCell ref="G2322:N2322"/>
    <mergeCell ref="O2322:U2322"/>
    <mergeCell ref="V2322:AA2322"/>
    <mergeCell ref="AB2322:AF2322"/>
    <mergeCell ref="AG2322:AK2322"/>
    <mergeCell ref="A2323:F2323"/>
    <mergeCell ref="G2323:N2323"/>
    <mergeCell ref="O2323:U2323"/>
    <mergeCell ref="V2323:AA2323"/>
    <mergeCell ref="AB2323:AF2323"/>
    <mergeCell ref="AG2323:AK2323"/>
    <mergeCell ref="A2324:F2324"/>
    <mergeCell ref="G2324:N2324"/>
    <mergeCell ref="O2324:U2324"/>
    <mergeCell ref="V2324:AA2324"/>
    <mergeCell ref="AB2324:AF2324"/>
    <mergeCell ref="AG2324:AK2324"/>
    <mergeCell ref="A2325:F2325"/>
    <mergeCell ref="G2325:N2325"/>
    <mergeCell ref="O2325:U2325"/>
    <mergeCell ref="V2325:AA2325"/>
    <mergeCell ref="AB2325:AF2325"/>
    <mergeCell ref="AG2325:AK2325"/>
    <mergeCell ref="A2326:F2326"/>
    <mergeCell ref="G2326:N2326"/>
    <mergeCell ref="O2326:U2326"/>
    <mergeCell ref="V2326:AA2326"/>
    <mergeCell ref="AB2326:AF2326"/>
    <mergeCell ref="AG2326:AK2326"/>
    <mergeCell ref="A2327:F2327"/>
    <mergeCell ref="G2327:N2327"/>
    <mergeCell ref="O2327:U2327"/>
    <mergeCell ref="V2327:AA2327"/>
    <mergeCell ref="AB2327:AF2327"/>
    <mergeCell ref="AG2327:AK2327"/>
    <mergeCell ref="A2328:F2328"/>
    <mergeCell ref="G2328:N2328"/>
    <mergeCell ref="O2328:U2328"/>
    <mergeCell ref="V2328:AA2328"/>
    <mergeCell ref="AB2328:AF2328"/>
    <mergeCell ref="AG2328:AK2328"/>
    <mergeCell ref="A2329:F2329"/>
    <mergeCell ref="G2329:N2329"/>
    <mergeCell ref="O2329:U2329"/>
    <mergeCell ref="V2329:AA2329"/>
    <mergeCell ref="AB2329:AF2329"/>
    <mergeCell ref="AG2329:AK2329"/>
    <mergeCell ref="A2330:F2330"/>
    <mergeCell ref="G2330:N2330"/>
    <mergeCell ref="O2330:U2330"/>
    <mergeCell ref="V2330:AA2330"/>
    <mergeCell ref="AB2330:AF2330"/>
    <mergeCell ref="AG2330:AK2330"/>
    <mergeCell ref="A2331:F2331"/>
    <mergeCell ref="G2331:N2331"/>
    <mergeCell ref="O2331:U2331"/>
    <mergeCell ref="V2331:AA2331"/>
    <mergeCell ref="AB2331:AF2331"/>
    <mergeCell ref="AG2331:AK2331"/>
    <mergeCell ref="A2332:F2332"/>
    <mergeCell ref="G2332:N2332"/>
    <mergeCell ref="O2332:U2332"/>
    <mergeCell ref="V2332:AA2332"/>
    <mergeCell ref="AB2332:AF2332"/>
    <mergeCell ref="AG2332:AK2332"/>
    <mergeCell ref="A2333:F2333"/>
    <mergeCell ref="G2333:N2333"/>
    <mergeCell ref="O2333:U2333"/>
    <mergeCell ref="V2333:AA2333"/>
    <mergeCell ref="AB2333:AF2333"/>
    <mergeCell ref="AG2333:AK2333"/>
    <mergeCell ref="A2334:F2334"/>
    <mergeCell ref="G2334:N2334"/>
    <mergeCell ref="O2334:U2334"/>
    <mergeCell ref="V2334:AA2334"/>
    <mergeCell ref="AB2334:AF2334"/>
    <mergeCell ref="AG2334:AK2334"/>
    <mergeCell ref="A2335:F2335"/>
    <mergeCell ref="G2335:N2335"/>
    <mergeCell ref="O2335:U2335"/>
    <mergeCell ref="V2335:AA2335"/>
    <mergeCell ref="AB2335:AF2335"/>
    <mergeCell ref="AG2335:AK2335"/>
    <mergeCell ref="A2336:F2336"/>
    <mergeCell ref="G2336:N2336"/>
    <mergeCell ref="O2336:U2336"/>
    <mergeCell ref="V2336:AA2336"/>
    <mergeCell ref="AB2336:AF2336"/>
    <mergeCell ref="AG2336:AK2336"/>
    <mergeCell ref="A2337:F2337"/>
    <mergeCell ref="G2337:N2337"/>
    <mergeCell ref="O2337:U2337"/>
    <mergeCell ref="V2337:AA2337"/>
    <mergeCell ref="AB2337:AF2337"/>
    <mergeCell ref="AG2337:AK2337"/>
    <mergeCell ref="A2338:F2338"/>
    <mergeCell ref="G2338:N2338"/>
    <mergeCell ref="O2338:U2338"/>
    <mergeCell ref="V2338:AA2338"/>
    <mergeCell ref="AB2338:AF2338"/>
    <mergeCell ref="AG2338:AK2338"/>
    <mergeCell ref="A2339:F2339"/>
    <mergeCell ref="G2339:N2339"/>
    <mergeCell ref="O2339:U2339"/>
    <mergeCell ref="V2339:AA2339"/>
    <mergeCell ref="AB2339:AF2339"/>
    <mergeCell ref="AG2339:AK2339"/>
    <mergeCell ref="A2340:F2340"/>
    <mergeCell ref="G2340:N2340"/>
    <mergeCell ref="O2340:U2340"/>
    <mergeCell ref="V2340:AA2340"/>
    <mergeCell ref="AB2340:AF2340"/>
    <mergeCell ref="AG2340:AK2340"/>
    <mergeCell ref="A2341:F2341"/>
    <mergeCell ref="G2341:N2341"/>
    <mergeCell ref="O2341:U2341"/>
    <mergeCell ref="V2341:AA2341"/>
    <mergeCell ref="AB2341:AF2341"/>
    <mergeCell ref="AG2341:AK2341"/>
    <mergeCell ref="A2342:F2342"/>
    <mergeCell ref="G2342:N2342"/>
    <mergeCell ref="O2342:U2342"/>
    <mergeCell ref="V2342:AA2342"/>
    <mergeCell ref="AB2342:AF2342"/>
    <mergeCell ref="AG2342:AK2342"/>
    <mergeCell ref="A2343:F2343"/>
    <mergeCell ref="G2343:N2343"/>
    <mergeCell ref="O2343:U2343"/>
    <mergeCell ref="V2343:AA2343"/>
    <mergeCell ref="AB2343:AF2343"/>
    <mergeCell ref="AG2343:AK2343"/>
    <mergeCell ref="A2344:F2344"/>
    <mergeCell ref="G2344:N2344"/>
    <mergeCell ref="O2344:U2344"/>
    <mergeCell ref="V2344:AA2344"/>
    <mergeCell ref="AB2344:AF2344"/>
    <mergeCell ref="AG2344:AK2344"/>
    <mergeCell ref="A2345:F2345"/>
    <mergeCell ref="G2345:N2345"/>
    <mergeCell ref="O2345:U2345"/>
    <mergeCell ref="V2345:AA2345"/>
    <mergeCell ref="AB2345:AF2345"/>
    <mergeCell ref="AG2345:AK2345"/>
    <mergeCell ref="A2346:F2346"/>
    <mergeCell ref="G2346:N2346"/>
    <mergeCell ref="O2346:U2346"/>
    <mergeCell ref="V2346:AA2346"/>
    <mergeCell ref="AB2346:AF2346"/>
    <mergeCell ref="AG2346:AK2346"/>
    <mergeCell ref="A2347:F2347"/>
    <mergeCell ref="G2347:N2347"/>
    <mergeCell ref="O2347:U2347"/>
    <mergeCell ref="V2347:AA2347"/>
    <mergeCell ref="AB2347:AF2347"/>
    <mergeCell ref="AG2347:AK2347"/>
    <mergeCell ref="A2348:F2348"/>
    <mergeCell ref="G2348:N2348"/>
    <mergeCell ref="O2348:U2348"/>
    <mergeCell ref="V2348:AA2348"/>
    <mergeCell ref="AB2348:AF2348"/>
    <mergeCell ref="AG2348:AK2348"/>
    <mergeCell ref="A2349:F2349"/>
    <mergeCell ref="G2349:N2349"/>
    <mergeCell ref="O2349:U2349"/>
    <mergeCell ref="V2349:AA2349"/>
    <mergeCell ref="AB2349:AF2349"/>
    <mergeCell ref="AG2349:AK2349"/>
    <mergeCell ref="A2350:F2350"/>
    <mergeCell ref="G2350:N2350"/>
    <mergeCell ref="O2350:U2350"/>
    <mergeCell ref="V2350:AA2350"/>
    <mergeCell ref="AB2350:AF2350"/>
    <mergeCell ref="AG2350:AK2350"/>
    <mergeCell ref="A2351:F2351"/>
    <mergeCell ref="G2351:N2351"/>
    <mergeCell ref="O2351:U2351"/>
    <mergeCell ref="V2351:AA2351"/>
    <mergeCell ref="AB2351:AF2351"/>
    <mergeCell ref="AG2351:AK2351"/>
    <mergeCell ref="A2352:F2352"/>
    <mergeCell ref="G2352:N2352"/>
    <mergeCell ref="O2352:U2352"/>
    <mergeCell ref="V2352:AA2352"/>
    <mergeCell ref="AB2352:AF2352"/>
    <mergeCell ref="AG2352:AK2352"/>
    <mergeCell ref="A2353:F2353"/>
    <mergeCell ref="G2353:N2353"/>
    <mergeCell ref="O2353:U2353"/>
    <mergeCell ref="V2353:AA2353"/>
    <mergeCell ref="AB2353:AF2353"/>
    <mergeCell ref="AG2353:AK2353"/>
    <mergeCell ref="A2354:F2354"/>
    <mergeCell ref="G2354:N2354"/>
    <mergeCell ref="O2354:U2354"/>
    <mergeCell ref="V2354:AA2354"/>
    <mergeCell ref="AB2354:AF2354"/>
    <mergeCell ref="AG2354:AK2354"/>
    <mergeCell ref="A2355:F2355"/>
    <mergeCell ref="G2355:N2355"/>
    <mergeCell ref="O2355:U2355"/>
    <mergeCell ref="V2355:AA2355"/>
    <mergeCell ref="AB2355:AF2355"/>
    <mergeCell ref="AG2355:AK2355"/>
    <mergeCell ref="A2356:F2356"/>
    <mergeCell ref="G2356:N2356"/>
    <mergeCell ref="O2356:U2356"/>
    <mergeCell ref="V2356:AA2356"/>
    <mergeCell ref="AB2356:AF2356"/>
    <mergeCell ref="AG2356:AK2356"/>
    <mergeCell ref="A2357:F2357"/>
    <mergeCell ref="G2357:N2357"/>
    <mergeCell ref="O2357:U2357"/>
    <mergeCell ref="V2357:AA2357"/>
    <mergeCell ref="AB2357:AF2357"/>
    <mergeCell ref="AG2357:AK2357"/>
    <mergeCell ref="A2358:F2358"/>
    <mergeCell ref="G2358:N2358"/>
    <mergeCell ref="O2358:U2358"/>
    <mergeCell ref="V2358:AA2358"/>
    <mergeCell ref="AB2358:AF2358"/>
    <mergeCell ref="AG2358:AK2358"/>
    <mergeCell ref="A2359:F2359"/>
    <mergeCell ref="G2359:N2359"/>
    <mergeCell ref="O2359:U2359"/>
    <mergeCell ref="V2359:AA2359"/>
    <mergeCell ref="AB2359:AF2359"/>
    <mergeCell ref="AG2359:AK2359"/>
    <mergeCell ref="A2360:F2360"/>
    <mergeCell ref="G2360:N2360"/>
    <mergeCell ref="O2360:U2360"/>
    <mergeCell ref="V2360:AA2360"/>
    <mergeCell ref="AB2360:AF2360"/>
    <mergeCell ref="AG2360:AK2360"/>
    <mergeCell ref="A2361:F2361"/>
    <mergeCell ref="G2361:N2361"/>
    <mergeCell ref="O2361:U2361"/>
    <mergeCell ref="V2361:AA2361"/>
    <mergeCell ref="AB2361:AF2361"/>
    <mergeCell ref="AG2361:AK2361"/>
    <mergeCell ref="A2362:F2362"/>
    <mergeCell ref="G2362:N2362"/>
    <mergeCell ref="O2362:U2362"/>
    <mergeCell ref="V2362:AA2362"/>
    <mergeCell ref="AB2362:AF2362"/>
    <mergeCell ref="AG2362:AK2362"/>
    <mergeCell ref="A2363:F2363"/>
    <mergeCell ref="G2363:N2363"/>
    <mergeCell ref="O2363:U2363"/>
    <mergeCell ref="V2363:AA2363"/>
    <mergeCell ref="AB2363:AF2363"/>
    <mergeCell ref="AG2363:AK2363"/>
    <mergeCell ref="A2364:F2364"/>
    <mergeCell ref="G2364:N2364"/>
    <mergeCell ref="O2364:U2364"/>
    <mergeCell ref="V2364:AA2364"/>
    <mergeCell ref="AB2364:AF2364"/>
    <mergeCell ref="AG2364:AK2364"/>
    <mergeCell ref="A2365:F2365"/>
    <mergeCell ref="G2365:N2365"/>
    <mergeCell ref="O2365:U2365"/>
    <mergeCell ref="V2365:AA2365"/>
    <mergeCell ref="AB2365:AF2365"/>
    <mergeCell ref="AG2365:AK2365"/>
    <mergeCell ref="A2366:F2366"/>
    <mergeCell ref="G2366:N2366"/>
    <mergeCell ref="O2366:U2366"/>
    <mergeCell ref="V2366:AA2366"/>
    <mergeCell ref="AB2366:AF2366"/>
    <mergeCell ref="AG2366:AK2366"/>
    <mergeCell ref="A2367:F2367"/>
    <mergeCell ref="G2367:N2367"/>
    <mergeCell ref="O2367:U2367"/>
    <mergeCell ref="V2367:AA2367"/>
    <mergeCell ref="AB2367:AF2367"/>
    <mergeCell ref="AG2367:AK2367"/>
    <mergeCell ref="A2368:F2368"/>
    <mergeCell ref="G2368:N2368"/>
    <mergeCell ref="O2368:U2368"/>
    <mergeCell ref="V2368:AA2368"/>
    <mergeCell ref="AB2368:AF2368"/>
    <mergeCell ref="AG2368:AK2368"/>
    <mergeCell ref="A2369:F2369"/>
    <mergeCell ref="G2369:N2369"/>
    <mergeCell ref="O2369:U2369"/>
    <mergeCell ref="V2369:AA2369"/>
    <mergeCell ref="AB2369:AF2369"/>
    <mergeCell ref="AG2369:AK2369"/>
    <mergeCell ref="A2370:F2370"/>
    <mergeCell ref="G2370:N2370"/>
    <mergeCell ref="O2370:U2370"/>
    <mergeCell ref="V2370:AA2370"/>
    <mergeCell ref="AB2370:AF2370"/>
    <mergeCell ref="AG2370:AK2370"/>
    <mergeCell ref="A2371:F2371"/>
    <mergeCell ref="G2371:N2371"/>
    <mergeCell ref="O2371:U2371"/>
    <mergeCell ref="V2371:AA2371"/>
    <mergeCell ref="AB2371:AF2371"/>
    <mergeCell ref="AG2371:AK2371"/>
    <mergeCell ref="A2372:F2372"/>
    <mergeCell ref="G2372:N2372"/>
    <mergeCell ref="O2372:U2372"/>
    <mergeCell ref="V2372:AA2372"/>
    <mergeCell ref="AB2372:AF2372"/>
    <mergeCell ref="AG2372:AK2372"/>
    <mergeCell ref="A2373:F2373"/>
    <mergeCell ref="G2373:N2373"/>
    <mergeCell ref="O2373:U2373"/>
    <mergeCell ref="V2373:AA2373"/>
    <mergeCell ref="AB2373:AF2373"/>
    <mergeCell ref="AG2373:AK2373"/>
    <mergeCell ref="A2374:F2374"/>
    <mergeCell ref="G2374:N2374"/>
    <mergeCell ref="O2374:U2374"/>
    <mergeCell ref="V2374:AA2374"/>
    <mergeCell ref="AB2374:AF2374"/>
    <mergeCell ref="AG2374:AK2374"/>
    <mergeCell ref="A2375:F2375"/>
    <mergeCell ref="G2375:N2375"/>
    <mergeCell ref="O2375:U2375"/>
    <mergeCell ref="V2375:AA2375"/>
    <mergeCell ref="AB2375:AF2375"/>
    <mergeCell ref="AG2375:AK2375"/>
    <mergeCell ref="A2376:F2376"/>
    <mergeCell ref="G2376:N2376"/>
    <mergeCell ref="O2376:U2376"/>
    <mergeCell ref="V2376:AA2376"/>
    <mergeCell ref="AB2376:AF2376"/>
    <mergeCell ref="AG2376:AK2376"/>
    <mergeCell ref="A2377:F2377"/>
    <mergeCell ref="G2377:N2377"/>
    <mergeCell ref="O2377:U2377"/>
    <mergeCell ref="V2377:AA2377"/>
    <mergeCell ref="AB2377:AF2377"/>
    <mergeCell ref="AG2377:AK2377"/>
    <mergeCell ref="A2378:F2378"/>
    <mergeCell ref="G2378:N2378"/>
    <mergeCell ref="O2378:U2378"/>
    <mergeCell ref="V2378:AA2378"/>
    <mergeCell ref="AB2378:AF2378"/>
    <mergeCell ref="AG2378:AK2378"/>
    <mergeCell ref="A2379:F2379"/>
    <mergeCell ref="G2379:N2379"/>
    <mergeCell ref="O2379:U2379"/>
    <mergeCell ref="V2379:AA2379"/>
    <mergeCell ref="AB2379:AF2379"/>
    <mergeCell ref="AG2379:AK2379"/>
    <mergeCell ref="A2380:F2380"/>
    <mergeCell ref="G2380:N2380"/>
    <mergeCell ref="O2380:U2380"/>
    <mergeCell ref="V2380:AA2380"/>
    <mergeCell ref="AB2380:AF2380"/>
    <mergeCell ref="AG2380:AK2380"/>
    <mergeCell ref="A2381:F2381"/>
    <mergeCell ref="G2381:N2381"/>
    <mergeCell ref="O2381:U2381"/>
    <mergeCell ref="V2381:AA2381"/>
    <mergeCell ref="AB2381:AF2381"/>
    <mergeCell ref="AG2381:AK2381"/>
    <mergeCell ref="A2382:F2382"/>
    <mergeCell ref="G2382:N2382"/>
    <mergeCell ref="O2382:U2382"/>
    <mergeCell ref="V2382:AA2382"/>
    <mergeCell ref="AB2382:AF2382"/>
    <mergeCell ref="AG2382:AK2382"/>
    <mergeCell ref="A2383:F2383"/>
    <mergeCell ref="G2383:N2383"/>
    <mergeCell ref="O2383:U2383"/>
    <mergeCell ref="V2383:AA2383"/>
    <mergeCell ref="AB2383:AF2383"/>
    <mergeCell ref="AG2383:AK2383"/>
    <mergeCell ref="A2384:F2384"/>
    <mergeCell ref="G2384:N2384"/>
    <mergeCell ref="O2384:U2384"/>
    <mergeCell ref="V2384:AA2384"/>
    <mergeCell ref="AB2384:AF2384"/>
    <mergeCell ref="AG2384:AK2384"/>
    <mergeCell ref="A2385:F2385"/>
    <mergeCell ref="G2385:N2385"/>
    <mergeCell ref="O2385:U2385"/>
    <mergeCell ref="V2385:AA2385"/>
    <mergeCell ref="AB2385:AF2385"/>
    <mergeCell ref="AG2385:AK2385"/>
    <mergeCell ref="A2386:F2386"/>
    <mergeCell ref="G2386:N2386"/>
    <mergeCell ref="O2386:U2386"/>
    <mergeCell ref="V2386:AA2386"/>
    <mergeCell ref="AB2386:AF2386"/>
    <mergeCell ref="AG2386:AK2386"/>
    <mergeCell ref="A2387:F2387"/>
    <mergeCell ref="G2387:N2387"/>
    <mergeCell ref="O2387:U2387"/>
    <mergeCell ref="V2387:AA2387"/>
    <mergeCell ref="AB2387:AF2387"/>
    <mergeCell ref="AG2387:AK2387"/>
    <mergeCell ref="A2388:F2388"/>
    <mergeCell ref="G2388:N2388"/>
    <mergeCell ref="O2388:U2388"/>
    <mergeCell ref="V2388:AA2388"/>
    <mergeCell ref="AB2388:AF2388"/>
    <mergeCell ref="AG2388:AK2388"/>
    <mergeCell ref="A2389:F2389"/>
    <mergeCell ref="G2389:N2389"/>
    <mergeCell ref="O2389:U2389"/>
    <mergeCell ref="V2389:AA2389"/>
    <mergeCell ref="AB2389:AF2389"/>
    <mergeCell ref="AG2389:AK2389"/>
    <mergeCell ref="A2390:F2390"/>
    <mergeCell ref="G2390:N2390"/>
    <mergeCell ref="O2390:U2390"/>
    <mergeCell ref="V2390:AA2390"/>
    <mergeCell ref="AB2390:AF2390"/>
    <mergeCell ref="AG2390:AK2390"/>
    <mergeCell ref="A2391:F2391"/>
    <mergeCell ref="G2391:N2391"/>
    <mergeCell ref="O2391:U2391"/>
    <mergeCell ref="V2391:AA2391"/>
    <mergeCell ref="AB2391:AF2391"/>
    <mergeCell ref="AG2391:AK2391"/>
    <mergeCell ref="A2392:F2392"/>
    <mergeCell ref="G2392:N2392"/>
    <mergeCell ref="O2392:U2392"/>
    <mergeCell ref="V2392:AA2392"/>
    <mergeCell ref="AB2392:AF2392"/>
    <mergeCell ref="AG2392:AK2392"/>
    <mergeCell ref="A2393:F2393"/>
    <mergeCell ref="G2393:N2393"/>
    <mergeCell ref="O2393:U2393"/>
    <mergeCell ref="V2393:AA2393"/>
    <mergeCell ref="AB2393:AF2393"/>
    <mergeCell ref="AG2393:AK2393"/>
    <mergeCell ref="A2394:F2394"/>
    <mergeCell ref="G2394:N2394"/>
    <mergeCell ref="O2394:U2394"/>
    <mergeCell ref="V2394:AA2394"/>
    <mergeCell ref="AB2394:AF2394"/>
    <mergeCell ref="AG2394:AK2394"/>
    <mergeCell ref="A2395:F2395"/>
    <mergeCell ref="G2395:N2395"/>
    <mergeCell ref="O2395:U2395"/>
    <mergeCell ref="V2395:AA2395"/>
    <mergeCell ref="AB2395:AF2395"/>
    <mergeCell ref="AG2395:AK2395"/>
    <mergeCell ref="A2396:F2396"/>
    <mergeCell ref="G2396:N2396"/>
    <mergeCell ref="O2396:U2396"/>
    <mergeCell ref="V2396:AA2396"/>
    <mergeCell ref="AB2396:AF2396"/>
    <mergeCell ref="AG2396:AK2396"/>
    <mergeCell ref="A2397:F2397"/>
    <mergeCell ref="G2397:N2397"/>
    <mergeCell ref="O2397:U2397"/>
    <mergeCell ref="V2397:AA2397"/>
    <mergeCell ref="AB2397:AF2397"/>
    <mergeCell ref="AG2397:AK2397"/>
    <mergeCell ref="A2398:F2398"/>
    <mergeCell ref="G2398:N2398"/>
    <mergeCell ref="O2398:U2398"/>
    <mergeCell ref="V2398:AA2398"/>
    <mergeCell ref="AB2398:AF2398"/>
    <mergeCell ref="AG2398:AK2398"/>
    <mergeCell ref="A2399:F2399"/>
    <mergeCell ref="G2399:N2399"/>
    <mergeCell ref="O2399:U2399"/>
    <mergeCell ref="V2399:AA2399"/>
    <mergeCell ref="AB2399:AF2399"/>
    <mergeCell ref="AG2399:AK2399"/>
    <mergeCell ref="A2400:F2400"/>
    <mergeCell ref="G2400:N2400"/>
    <mergeCell ref="O2400:U2400"/>
    <mergeCell ref="V2400:AA2400"/>
    <mergeCell ref="AB2400:AF2400"/>
    <mergeCell ref="AG2400:AK2400"/>
    <mergeCell ref="A2401:F2401"/>
    <mergeCell ref="G2401:N2401"/>
    <mergeCell ref="O2401:U2401"/>
    <mergeCell ref="V2401:AA2401"/>
    <mergeCell ref="AB2401:AF2401"/>
    <mergeCell ref="AG2401:AK2401"/>
    <mergeCell ref="A2402:F2402"/>
    <mergeCell ref="G2402:N2402"/>
    <mergeCell ref="O2402:U2402"/>
    <mergeCell ref="V2402:AA2402"/>
    <mergeCell ref="AB2402:AF2402"/>
    <mergeCell ref="AG2402:AK2402"/>
    <mergeCell ref="A2403:F2403"/>
    <mergeCell ref="G2403:N2403"/>
    <mergeCell ref="O2403:U2403"/>
    <mergeCell ref="V2403:AA2403"/>
    <mergeCell ref="AB2403:AF2403"/>
    <mergeCell ref="AG2403:AK2403"/>
    <mergeCell ref="A2404:F2404"/>
    <mergeCell ref="G2404:N2404"/>
    <mergeCell ref="O2404:U2404"/>
    <mergeCell ref="V2404:AA2404"/>
    <mergeCell ref="AB2404:AF2404"/>
    <mergeCell ref="AG2404:AK2404"/>
    <mergeCell ref="A2405:F2405"/>
    <mergeCell ref="G2405:N2405"/>
    <mergeCell ref="O2405:U2405"/>
    <mergeCell ref="V2405:AA2405"/>
    <mergeCell ref="AB2405:AF2405"/>
    <mergeCell ref="AG2405:AK2405"/>
    <mergeCell ref="A2406:F2406"/>
    <mergeCell ref="G2406:N2406"/>
    <mergeCell ref="O2406:U2406"/>
    <mergeCell ref="V2406:AA2406"/>
    <mergeCell ref="AB2406:AF2406"/>
    <mergeCell ref="AG2406:AK2406"/>
    <mergeCell ref="A2407:F2407"/>
    <mergeCell ref="G2407:N2407"/>
    <mergeCell ref="O2407:U2407"/>
    <mergeCell ref="V2407:AA2407"/>
    <mergeCell ref="AB2407:AF2407"/>
    <mergeCell ref="AG2407:AK2407"/>
    <mergeCell ref="A2408:F2408"/>
    <mergeCell ref="G2408:N2408"/>
    <mergeCell ref="O2408:U2408"/>
    <mergeCell ref="V2408:AA2408"/>
    <mergeCell ref="AB2408:AF2408"/>
    <mergeCell ref="AG2408:AK2408"/>
    <mergeCell ref="A2409:F2409"/>
    <mergeCell ref="G2409:N2409"/>
    <mergeCell ref="O2409:U2409"/>
    <mergeCell ref="V2409:AA2409"/>
    <mergeCell ref="AB2409:AF2409"/>
    <mergeCell ref="AG2409:AK2409"/>
    <mergeCell ref="A2410:F2410"/>
    <mergeCell ref="G2410:N2410"/>
    <mergeCell ref="O2410:U2410"/>
    <mergeCell ref="V2410:AA2410"/>
    <mergeCell ref="AB2410:AF2410"/>
    <mergeCell ref="AG2410:AK2410"/>
    <mergeCell ref="A2411:F2411"/>
    <mergeCell ref="G2411:N2411"/>
    <mergeCell ref="O2411:U2411"/>
    <mergeCell ref="V2411:AA2411"/>
    <mergeCell ref="AB2411:AF2411"/>
    <mergeCell ref="AG2411:AK2411"/>
    <mergeCell ref="A2412:F2412"/>
    <mergeCell ref="G2412:N2412"/>
    <mergeCell ref="O2412:U2412"/>
    <mergeCell ref="V2412:AA2412"/>
    <mergeCell ref="AB2412:AF2412"/>
    <mergeCell ref="AG2412:AK2412"/>
    <mergeCell ref="A2413:F2413"/>
    <mergeCell ref="G2413:N2413"/>
    <mergeCell ref="O2413:U2413"/>
    <mergeCell ref="V2413:AA2413"/>
    <mergeCell ref="AB2413:AF2413"/>
    <mergeCell ref="AG2413:AK2413"/>
    <mergeCell ref="A2414:F2414"/>
    <mergeCell ref="G2414:N2414"/>
    <mergeCell ref="O2414:U2414"/>
    <mergeCell ref="V2414:AA2414"/>
    <mergeCell ref="AB2414:AF2414"/>
    <mergeCell ref="AG2414:AK2414"/>
    <mergeCell ref="A2415:F2415"/>
    <mergeCell ref="G2415:N2415"/>
    <mergeCell ref="O2415:U2415"/>
    <mergeCell ref="V2415:AA2415"/>
    <mergeCell ref="AB2415:AF2415"/>
    <mergeCell ref="AG2415:AK2415"/>
    <mergeCell ref="A2416:F2416"/>
    <mergeCell ref="G2416:N2416"/>
    <mergeCell ref="O2416:U2416"/>
    <mergeCell ref="V2416:AA2416"/>
    <mergeCell ref="AB2416:AF2416"/>
    <mergeCell ref="AG2416:AK2416"/>
    <mergeCell ref="A2417:F2417"/>
    <mergeCell ref="G2417:N2417"/>
    <mergeCell ref="O2417:U2417"/>
    <mergeCell ref="V2417:AA2417"/>
    <mergeCell ref="AB2417:AF2417"/>
    <mergeCell ref="AG2417:AK2417"/>
    <mergeCell ref="A2418:F2418"/>
    <mergeCell ref="G2418:N2418"/>
    <mergeCell ref="O2418:U2418"/>
    <mergeCell ref="V2418:AA2418"/>
    <mergeCell ref="AB2418:AF2418"/>
    <mergeCell ref="AG2418:AK2418"/>
    <mergeCell ref="A2419:F2419"/>
    <mergeCell ref="G2419:N2419"/>
    <mergeCell ref="O2419:U2419"/>
    <mergeCell ref="V2419:AA2419"/>
    <mergeCell ref="AB2419:AF2419"/>
    <mergeCell ref="AG2419:AK2419"/>
    <mergeCell ref="A2420:F2420"/>
    <mergeCell ref="G2420:N2420"/>
    <mergeCell ref="O2420:U2420"/>
    <mergeCell ref="V2420:AA2420"/>
    <mergeCell ref="AB2420:AF2420"/>
    <mergeCell ref="AG2420:AK2420"/>
    <mergeCell ref="A2421:F2421"/>
    <mergeCell ref="G2421:N2421"/>
    <mergeCell ref="O2421:U2421"/>
    <mergeCell ref="V2421:AA2421"/>
    <mergeCell ref="AB2421:AF2421"/>
    <mergeCell ref="AG2421:AK2421"/>
    <mergeCell ref="A2422:F2422"/>
    <mergeCell ref="G2422:N2422"/>
    <mergeCell ref="O2422:U2422"/>
    <mergeCell ref="V2422:AA2422"/>
    <mergeCell ref="AB2422:AF2422"/>
    <mergeCell ref="AG2422:AK2422"/>
    <mergeCell ref="A2423:F2423"/>
    <mergeCell ref="G2423:N2423"/>
    <mergeCell ref="O2423:U2423"/>
    <mergeCell ref="V2423:AA2423"/>
    <mergeCell ref="AB2423:AF2423"/>
    <mergeCell ref="AG2423:AK2423"/>
    <mergeCell ref="A2424:F2424"/>
    <mergeCell ref="G2424:N2424"/>
    <mergeCell ref="O2424:U2424"/>
    <mergeCell ref="V2424:AA2424"/>
    <mergeCell ref="AB2424:AF2424"/>
    <mergeCell ref="AG2424:AK2424"/>
    <mergeCell ref="A2425:F2425"/>
    <mergeCell ref="G2425:N2425"/>
    <mergeCell ref="O2425:U2425"/>
    <mergeCell ref="V2425:AA2425"/>
    <mergeCell ref="AB2425:AF2425"/>
    <mergeCell ref="AG2425:AK2425"/>
    <mergeCell ref="A2426:F2426"/>
    <mergeCell ref="G2426:N2426"/>
    <mergeCell ref="O2426:U2426"/>
    <mergeCell ref="V2426:AA2426"/>
    <mergeCell ref="AB2426:AF2426"/>
    <mergeCell ref="AG2426:AK2426"/>
    <mergeCell ref="A2427:F2427"/>
    <mergeCell ref="G2427:N2427"/>
    <mergeCell ref="O2427:U2427"/>
    <mergeCell ref="V2427:AA2427"/>
    <mergeCell ref="AB2427:AF2427"/>
    <mergeCell ref="AG2427:AK2427"/>
    <mergeCell ref="A2428:F2428"/>
    <mergeCell ref="G2428:N2428"/>
    <mergeCell ref="O2428:U2428"/>
    <mergeCell ref="V2428:AA2428"/>
    <mergeCell ref="AB2428:AF2428"/>
    <mergeCell ref="AG2428:AK2428"/>
    <mergeCell ref="A2429:F2429"/>
    <mergeCell ref="G2429:N2429"/>
    <mergeCell ref="O2429:U2429"/>
    <mergeCell ref="V2429:AA2429"/>
    <mergeCell ref="AB2429:AF2429"/>
    <mergeCell ref="AG2429:AK2429"/>
    <mergeCell ref="A2430:F2430"/>
    <mergeCell ref="G2430:N2430"/>
    <mergeCell ref="O2430:U2430"/>
    <mergeCell ref="V2430:AA2430"/>
    <mergeCell ref="AB2430:AF2430"/>
    <mergeCell ref="AG2430:AK2430"/>
    <mergeCell ref="A2431:F2431"/>
    <mergeCell ref="G2431:N2431"/>
    <mergeCell ref="O2431:U2431"/>
    <mergeCell ref="V2431:AA2431"/>
    <mergeCell ref="AB2431:AF2431"/>
    <mergeCell ref="AG2431:AK2431"/>
    <mergeCell ref="A2432:F2432"/>
    <mergeCell ref="G2432:N2432"/>
    <mergeCell ref="O2432:U2432"/>
    <mergeCell ref="V2432:AA2432"/>
    <mergeCell ref="AB2432:AF2432"/>
    <mergeCell ref="AG2432:AK2432"/>
    <mergeCell ref="A2433:F2433"/>
    <mergeCell ref="G2433:N2433"/>
    <mergeCell ref="O2433:U2433"/>
    <mergeCell ref="V2433:AA2433"/>
    <mergeCell ref="AB2433:AF2433"/>
    <mergeCell ref="AG2433:AK2433"/>
    <mergeCell ref="A2434:F2434"/>
    <mergeCell ref="G2434:N2434"/>
    <mergeCell ref="O2434:U2434"/>
    <mergeCell ref="V2434:AA2434"/>
    <mergeCell ref="AB2434:AF2434"/>
    <mergeCell ref="AG2434:AK2434"/>
    <mergeCell ref="A2435:F2435"/>
    <mergeCell ref="G2435:N2435"/>
    <mergeCell ref="O2435:U2435"/>
    <mergeCell ref="V2435:AA2435"/>
    <mergeCell ref="AB2435:AF2435"/>
    <mergeCell ref="AG2435:AK2435"/>
    <mergeCell ref="A2436:F2436"/>
    <mergeCell ref="G2436:N2436"/>
    <mergeCell ref="O2436:U2436"/>
    <mergeCell ref="V2436:AA2436"/>
    <mergeCell ref="AB2436:AF2436"/>
    <mergeCell ref="AG2436:AK2436"/>
    <mergeCell ref="A2437:F2437"/>
    <mergeCell ref="G2437:N2437"/>
    <mergeCell ref="O2437:U2437"/>
    <mergeCell ref="V2437:AA2437"/>
    <mergeCell ref="AB2437:AF2437"/>
    <mergeCell ref="AG2437:AK2437"/>
    <mergeCell ref="A2438:F2438"/>
    <mergeCell ref="G2438:N2438"/>
    <mergeCell ref="O2438:U2438"/>
    <mergeCell ref="V2438:AA2438"/>
    <mergeCell ref="AB2438:AF2438"/>
    <mergeCell ref="AG2438:AK2438"/>
    <mergeCell ref="A2439:F2439"/>
    <mergeCell ref="G2439:N2439"/>
    <mergeCell ref="O2439:U2439"/>
    <mergeCell ref="V2439:AA2439"/>
    <mergeCell ref="AB2439:AF2439"/>
    <mergeCell ref="AG2439:AK2439"/>
    <mergeCell ref="A2440:F2440"/>
    <mergeCell ref="G2440:N2440"/>
    <mergeCell ref="O2440:U2440"/>
    <mergeCell ref="V2440:AA2440"/>
    <mergeCell ref="AB2440:AF2440"/>
    <mergeCell ref="AG2440:AK2440"/>
    <mergeCell ref="A2441:F2441"/>
    <mergeCell ref="G2441:N2441"/>
    <mergeCell ref="O2441:U2441"/>
    <mergeCell ref="V2441:AA2441"/>
    <mergeCell ref="AB2441:AF2441"/>
    <mergeCell ref="AG2441:AK2441"/>
    <mergeCell ref="A2442:F2442"/>
    <mergeCell ref="G2442:N2442"/>
    <mergeCell ref="O2442:U2442"/>
    <mergeCell ref="V2442:AA2442"/>
    <mergeCell ref="AB2442:AF2442"/>
    <mergeCell ref="AG2442:AK2442"/>
    <mergeCell ref="A2443:F2443"/>
    <mergeCell ref="G2443:N2443"/>
    <mergeCell ref="O2443:U2443"/>
    <mergeCell ref="V2443:AA2443"/>
    <mergeCell ref="AB2443:AF2443"/>
    <mergeCell ref="AG2443:AK2443"/>
    <mergeCell ref="A2444:F2444"/>
    <mergeCell ref="G2444:N2444"/>
    <mergeCell ref="O2444:U2444"/>
    <mergeCell ref="V2444:AA2444"/>
    <mergeCell ref="AB2444:AF2444"/>
    <mergeCell ref="AG2444:AK2444"/>
    <mergeCell ref="A2445:F2445"/>
    <mergeCell ref="G2445:N2445"/>
    <mergeCell ref="O2445:U2445"/>
    <mergeCell ref="V2445:AA2445"/>
    <mergeCell ref="AB2445:AF2445"/>
    <mergeCell ref="AG2445:AK2445"/>
    <mergeCell ref="A2446:F2446"/>
    <mergeCell ref="G2446:N2446"/>
    <mergeCell ref="O2446:U2446"/>
    <mergeCell ref="V2446:AA2446"/>
    <mergeCell ref="AB2446:AF2446"/>
    <mergeCell ref="AG2446:AK2446"/>
    <mergeCell ref="A2447:F2447"/>
    <mergeCell ref="G2447:N2447"/>
    <mergeCell ref="O2447:U2447"/>
    <mergeCell ref="V2447:AA2447"/>
    <mergeCell ref="AB2447:AF2447"/>
    <mergeCell ref="AG2447:AK2447"/>
    <mergeCell ref="A2448:F2448"/>
    <mergeCell ref="G2448:N2448"/>
    <mergeCell ref="O2448:U2448"/>
    <mergeCell ref="V2448:AA2448"/>
    <mergeCell ref="AB2448:AF2448"/>
    <mergeCell ref="AG2448:AK2448"/>
    <mergeCell ref="A2449:F2449"/>
    <mergeCell ref="G2449:N2449"/>
    <mergeCell ref="O2449:U2449"/>
    <mergeCell ref="V2449:AA2449"/>
    <mergeCell ref="AB2449:AF2449"/>
    <mergeCell ref="AG2449:AK2449"/>
    <mergeCell ref="A2450:F2450"/>
    <mergeCell ref="G2450:N2450"/>
    <mergeCell ref="O2450:U2450"/>
    <mergeCell ref="V2450:AA2450"/>
    <mergeCell ref="AB2450:AF2450"/>
    <mergeCell ref="AG2450:AK2450"/>
    <mergeCell ref="A2451:F2451"/>
    <mergeCell ref="G2451:N2451"/>
    <mergeCell ref="O2451:U2451"/>
    <mergeCell ref="V2451:AA2451"/>
    <mergeCell ref="AB2451:AF2451"/>
    <mergeCell ref="AG2451:AK2451"/>
    <mergeCell ref="A2452:F2452"/>
    <mergeCell ref="G2452:N2452"/>
    <mergeCell ref="O2452:U2452"/>
    <mergeCell ref="V2452:AA2452"/>
    <mergeCell ref="AB2452:AF2452"/>
    <mergeCell ref="AG2452:AK2452"/>
    <mergeCell ref="A2453:F2453"/>
    <mergeCell ref="G2453:N2453"/>
    <mergeCell ref="O2453:U2453"/>
    <mergeCell ref="V2453:AA2453"/>
    <mergeCell ref="AB2453:AF2453"/>
    <mergeCell ref="AG2453:AK2453"/>
    <mergeCell ref="A2454:F2454"/>
    <mergeCell ref="G2454:N2454"/>
    <mergeCell ref="O2454:U2454"/>
    <mergeCell ref="V2454:AA2454"/>
    <mergeCell ref="AB2454:AF2454"/>
    <mergeCell ref="AG2454:AK2454"/>
    <mergeCell ref="A2455:F2455"/>
    <mergeCell ref="G2455:N2455"/>
    <mergeCell ref="O2455:U2455"/>
    <mergeCell ref="V2455:AA2455"/>
    <mergeCell ref="AB2455:AF2455"/>
    <mergeCell ref="AG2455:AK2455"/>
    <mergeCell ref="A2456:F2456"/>
    <mergeCell ref="G2456:N2456"/>
    <mergeCell ref="O2456:U2456"/>
    <mergeCell ref="V2456:AA2456"/>
    <mergeCell ref="AB2456:AF2456"/>
    <mergeCell ref="AG2456:AK2456"/>
    <mergeCell ref="A2457:F2457"/>
    <mergeCell ref="G2457:N2457"/>
    <mergeCell ref="O2457:U2457"/>
    <mergeCell ref="V2457:AA2457"/>
    <mergeCell ref="AB2457:AF2457"/>
    <mergeCell ref="AG2457:AK2457"/>
    <mergeCell ref="A2458:F2458"/>
    <mergeCell ref="G2458:N2458"/>
    <mergeCell ref="O2458:U2458"/>
    <mergeCell ref="V2458:AA2458"/>
    <mergeCell ref="AB2458:AF2458"/>
    <mergeCell ref="AG2458:AK2458"/>
    <mergeCell ref="A2459:F2459"/>
    <mergeCell ref="G2459:N2459"/>
    <mergeCell ref="O2459:U2459"/>
    <mergeCell ref="V2459:AA2459"/>
    <mergeCell ref="AB2459:AF2459"/>
    <mergeCell ref="AG2459:AK2459"/>
    <mergeCell ref="A2460:F2460"/>
    <mergeCell ref="G2460:N2460"/>
    <mergeCell ref="O2460:U2460"/>
    <mergeCell ref="V2460:AA2460"/>
    <mergeCell ref="AB2460:AF2460"/>
    <mergeCell ref="AG2460:AK2460"/>
    <mergeCell ref="A2461:F2461"/>
    <mergeCell ref="G2461:N2461"/>
    <mergeCell ref="O2461:U2461"/>
    <mergeCell ref="V2461:AA2461"/>
    <mergeCell ref="AB2461:AF2461"/>
    <mergeCell ref="AG2461:AK2461"/>
    <mergeCell ref="A2462:F2462"/>
    <mergeCell ref="G2462:N2462"/>
    <mergeCell ref="O2462:U2462"/>
    <mergeCell ref="V2462:AA2462"/>
    <mergeCell ref="AB2462:AF2462"/>
    <mergeCell ref="AG2462:AK2462"/>
    <mergeCell ref="A2463:F2463"/>
    <mergeCell ref="G2463:N2463"/>
    <mergeCell ref="O2463:U2463"/>
    <mergeCell ref="V2463:AA2463"/>
    <mergeCell ref="AB2463:AF2463"/>
    <mergeCell ref="AG2463:AK2463"/>
    <mergeCell ref="A2464:F2464"/>
    <mergeCell ref="G2464:N2464"/>
    <mergeCell ref="O2464:U2464"/>
    <mergeCell ref="V2464:AA2464"/>
    <mergeCell ref="AB2464:AF2464"/>
    <mergeCell ref="AG2464:AK2464"/>
    <mergeCell ref="A2465:F2465"/>
    <mergeCell ref="G2465:N2465"/>
    <mergeCell ref="O2465:U2465"/>
    <mergeCell ref="V2465:AA2465"/>
    <mergeCell ref="AB2465:AF2465"/>
    <mergeCell ref="AG2465:AK2465"/>
    <mergeCell ref="A2466:F2466"/>
    <mergeCell ref="G2466:N2466"/>
    <mergeCell ref="O2466:U2466"/>
    <mergeCell ref="V2466:AA2466"/>
    <mergeCell ref="AB2466:AF2466"/>
    <mergeCell ref="AG2466:AK2466"/>
    <mergeCell ref="A2467:F2467"/>
    <mergeCell ref="G2467:N2467"/>
    <mergeCell ref="O2467:U2467"/>
    <mergeCell ref="V2467:AA2467"/>
    <mergeCell ref="AB2467:AF2467"/>
    <mergeCell ref="AG2467:AK2467"/>
    <mergeCell ref="A2468:F2468"/>
    <mergeCell ref="G2468:N2468"/>
    <mergeCell ref="O2468:U2468"/>
    <mergeCell ref="V2468:AA2468"/>
    <mergeCell ref="AB2468:AF2468"/>
    <mergeCell ref="AG2468:AK2468"/>
    <mergeCell ref="A2469:F2469"/>
    <mergeCell ref="G2469:N2469"/>
    <mergeCell ref="O2469:U2469"/>
    <mergeCell ref="V2469:AA2469"/>
    <mergeCell ref="AB2469:AF2469"/>
    <mergeCell ref="AG2469:AK2469"/>
    <mergeCell ref="A2470:F2470"/>
    <mergeCell ref="G2470:N2470"/>
    <mergeCell ref="O2470:U2470"/>
    <mergeCell ref="V2470:AA2470"/>
    <mergeCell ref="AB2470:AF2470"/>
    <mergeCell ref="AG2470:AK2470"/>
    <mergeCell ref="A2471:F2471"/>
    <mergeCell ref="G2471:N2471"/>
    <mergeCell ref="O2471:U2471"/>
    <mergeCell ref="V2471:AA2471"/>
    <mergeCell ref="AB2471:AF2471"/>
    <mergeCell ref="AG2471:AK2471"/>
    <mergeCell ref="A2472:F2472"/>
    <mergeCell ref="G2472:N2472"/>
    <mergeCell ref="O2472:U2472"/>
    <mergeCell ref="V2472:AA2472"/>
    <mergeCell ref="AB2472:AF2472"/>
    <mergeCell ref="AG2472:AK2472"/>
    <mergeCell ref="A2473:F2473"/>
    <mergeCell ref="G2473:N2473"/>
    <mergeCell ref="O2473:U2473"/>
    <mergeCell ref="V2473:AA2473"/>
    <mergeCell ref="AB2473:AF2473"/>
    <mergeCell ref="AG2473:AK2473"/>
    <mergeCell ref="A2474:F2474"/>
    <mergeCell ref="G2474:N2474"/>
    <mergeCell ref="O2474:U2474"/>
    <mergeCell ref="V2474:AA2474"/>
    <mergeCell ref="AB2474:AF2474"/>
    <mergeCell ref="AG2474:AK2474"/>
    <mergeCell ref="A2475:F2475"/>
    <mergeCell ref="G2475:N2475"/>
    <mergeCell ref="O2475:U2475"/>
    <mergeCell ref="V2475:AA2475"/>
    <mergeCell ref="AB2475:AF2475"/>
    <mergeCell ref="AG2475:AK2475"/>
    <mergeCell ref="A2476:F2476"/>
    <mergeCell ref="G2476:N2476"/>
    <mergeCell ref="O2476:U2476"/>
    <mergeCell ref="V2476:AA2476"/>
    <mergeCell ref="AB2476:AF2476"/>
    <mergeCell ref="AG2476:AK2476"/>
    <mergeCell ref="A2477:F2477"/>
    <mergeCell ref="G2477:N2477"/>
    <mergeCell ref="O2477:U2477"/>
    <mergeCell ref="V2477:AA2477"/>
    <mergeCell ref="AB2477:AF2477"/>
    <mergeCell ref="AG2477:AK2477"/>
    <mergeCell ref="A2478:F2478"/>
    <mergeCell ref="G2478:N2478"/>
    <mergeCell ref="O2478:U2478"/>
    <mergeCell ref="V2478:AA2478"/>
    <mergeCell ref="AB2478:AF2478"/>
    <mergeCell ref="AG2478:AK2478"/>
    <mergeCell ref="A2479:F2479"/>
    <mergeCell ref="G2479:N2479"/>
    <mergeCell ref="O2479:U2479"/>
    <mergeCell ref="V2479:AA2479"/>
    <mergeCell ref="AB2479:AF2479"/>
    <mergeCell ref="AG2479:AK2479"/>
    <mergeCell ref="A2480:F2480"/>
    <mergeCell ref="G2480:N2480"/>
    <mergeCell ref="O2480:U2480"/>
    <mergeCell ref="V2480:AA2480"/>
    <mergeCell ref="AB2480:AF2480"/>
    <mergeCell ref="AG2480:AK2480"/>
    <mergeCell ref="A2481:F2481"/>
    <mergeCell ref="G2481:N2481"/>
    <mergeCell ref="O2481:U2481"/>
    <mergeCell ref="V2481:AA2481"/>
    <mergeCell ref="AB2481:AF2481"/>
    <mergeCell ref="AG2481:AK2481"/>
    <mergeCell ref="A2482:F2482"/>
    <mergeCell ref="G2482:N2482"/>
    <mergeCell ref="O2482:U2482"/>
    <mergeCell ref="V2482:AA2482"/>
    <mergeCell ref="AB2482:AF2482"/>
    <mergeCell ref="AG2482:AK2482"/>
    <mergeCell ref="A2483:F2483"/>
    <mergeCell ref="G2483:N2483"/>
    <mergeCell ref="O2483:U2483"/>
    <mergeCell ref="V2483:AA2483"/>
    <mergeCell ref="AB2483:AF2483"/>
    <mergeCell ref="AG2483:AK2483"/>
    <mergeCell ref="A2484:F2484"/>
    <mergeCell ref="G2484:N2484"/>
    <mergeCell ref="O2484:U2484"/>
    <mergeCell ref="V2484:AA2484"/>
    <mergeCell ref="AB2484:AF2484"/>
    <mergeCell ref="AG2484:AK2484"/>
    <mergeCell ref="A2485:F2485"/>
    <mergeCell ref="G2485:N2485"/>
    <mergeCell ref="O2485:U2485"/>
    <mergeCell ref="V2485:AA2485"/>
    <mergeCell ref="AB2485:AF2485"/>
    <mergeCell ref="AG2485:AK2485"/>
    <mergeCell ref="A2486:F2486"/>
    <mergeCell ref="G2486:N2486"/>
    <mergeCell ref="O2486:U2486"/>
    <mergeCell ref="V2486:AA2486"/>
    <mergeCell ref="AB2486:AF2486"/>
    <mergeCell ref="AG2486:AK2486"/>
    <mergeCell ref="A2487:F2487"/>
    <mergeCell ref="G2487:N2487"/>
    <mergeCell ref="O2487:U2487"/>
    <mergeCell ref="V2487:AA2487"/>
    <mergeCell ref="AB2487:AF2487"/>
    <mergeCell ref="AG2487:AK2487"/>
    <mergeCell ref="A2488:F2488"/>
    <mergeCell ref="G2488:N2488"/>
    <mergeCell ref="O2488:U2488"/>
    <mergeCell ref="V2488:AA2488"/>
    <mergeCell ref="AB2488:AF2488"/>
    <mergeCell ref="AG2488:AK2488"/>
    <mergeCell ref="A2489:F2489"/>
    <mergeCell ref="G2489:N2489"/>
    <mergeCell ref="O2489:U2489"/>
    <mergeCell ref="V2489:AA2489"/>
    <mergeCell ref="AB2489:AF2489"/>
    <mergeCell ref="AG2489:AK2489"/>
    <mergeCell ref="A2490:F2490"/>
    <mergeCell ref="G2490:N2490"/>
    <mergeCell ref="O2490:U2490"/>
    <mergeCell ref="V2490:AA2490"/>
    <mergeCell ref="AB2490:AF2490"/>
    <mergeCell ref="AG2490:AK2490"/>
    <mergeCell ref="A2491:F2491"/>
    <mergeCell ref="G2491:N2491"/>
    <mergeCell ref="O2491:U2491"/>
    <mergeCell ref="V2491:AA2491"/>
    <mergeCell ref="AB2491:AF2491"/>
    <mergeCell ref="AG2491:AK2491"/>
    <mergeCell ref="A2492:F2492"/>
    <mergeCell ref="G2492:N2492"/>
    <mergeCell ref="O2492:U2492"/>
    <mergeCell ref="V2492:AA2492"/>
    <mergeCell ref="AB2492:AF2492"/>
    <mergeCell ref="AG2492:AK2492"/>
    <mergeCell ref="A2493:F2493"/>
    <mergeCell ref="G2493:N2493"/>
    <mergeCell ref="O2493:U2493"/>
    <mergeCell ref="V2493:AA2493"/>
    <mergeCell ref="AB2493:AF2493"/>
    <mergeCell ref="AG2493:AK2493"/>
    <mergeCell ref="A2494:F2494"/>
    <mergeCell ref="G2494:N2494"/>
    <mergeCell ref="O2494:U2494"/>
    <mergeCell ref="V2494:AA2494"/>
    <mergeCell ref="AB2494:AF2494"/>
    <mergeCell ref="AG2494:AK2494"/>
    <mergeCell ref="A2495:F2495"/>
    <mergeCell ref="G2495:N2495"/>
    <mergeCell ref="O2495:U2495"/>
    <mergeCell ref="V2495:AA2495"/>
    <mergeCell ref="AB2495:AF2495"/>
    <mergeCell ref="AG2495:AK2495"/>
    <mergeCell ref="A2496:F2496"/>
    <mergeCell ref="G2496:N2496"/>
    <mergeCell ref="O2496:U2496"/>
    <mergeCell ref="V2496:AA2496"/>
    <mergeCell ref="AB2496:AF2496"/>
    <mergeCell ref="AG2496:AK2496"/>
    <mergeCell ref="A2497:F2497"/>
    <mergeCell ref="G2497:N2497"/>
    <mergeCell ref="O2497:U2497"/>
    <mergeCell ref="V2497:AA2497"/>
    <mergeCell ref="AB2497:AF2497"/>
    <mergeCell ref="AG2497:AK2497"/>
    <mergeCell ref="A2498:F2498"/>
    <mergeCell ref="G2498:N2498"/>
    <mergeCell ref="O2498:U2498"/>
    <mergeCell ref="V2498:AA2498"/>
    <mergeCell ref="AB2498:AF2498"/>
    <mergeCell ref="AG2498:AK2498"/>
    <mergeCell ref="A2499:F2499"/>
    <mergeCell ref="G2499:N2499"/>
    <mergeCell ref="O2499:U2499"/>
    <mergeCell ref="V2499:AA2499"/>
    <mergeCell ref="AB2499:AF2499"/>
    <mergeCell ref="AG2499:AK2499"/>
    <mergeCell ref="A2500:F2500"/>
    <mergeCell ref="G2500:N2500"/>
    <mergeCell ref="O2500:U2500"/>
    <mergeCell ref="V2500:AA2500"/>
    <mergeCell ref="AB2500:AF2500"/>
    <mergeCell ref="AG2500:AK2500"/>
    <mergeCell ref="A2501:F2501"/>
    <mergeCell ref="G2501:N2501"/>
    <mergeCell ref="O2501:U2501"/>
    <mergeCell ref="V2501:AA2501"/>
    <mergeCell ref="AB2501:AF2501"/>
    <mergeCell ref="AG2501:AK2501"/>
    <mergeCell ref="A2502:F2502"/>
    <mergeCell ref="G2502:N2502"/>
    <mergeCell ref="O2502:U2502"/>
    <mergeCell ref="V2502:AA2502"/>
    <mergeCell ref="AB2502:AF2502"/>
    <mergeCell ref="AG2502:AK2502"/>
    <mergeCell ref="A2503:F2503"/>
    <mergeCell ref="G2503:N2503"/>
    <mergeCell ref="O2503:U2503"/>
    <mergeCell ref="V2503:AA2503"/>
    <mergeCell ref="AB2503:AF2503"/>
    <mergeCell ref="AG2503:AK2503"/>
    <mergeCell ref="A2504:F2504"/>
    <mergeCell ref="G2504:N2504"/>
    <mergeCell ref="O2504:U2504"/>
    <mergeCell ref="V2504:AA2504"/>
    <mergeCell ref="AB2504:AF2504"/>
    <mergeCell ref="AG2504:AK2504"/>
    <mergeCell ref="A2505:F2505"/>
    <mergeCell ref="G2505:N2505"/>
    <mergeCell ref="O2505:U2505"/>
    <mergeCell ref="V2505:AA2505"/>
    <mergeCell ref="AB2505:AF2505"/>
    <mergeCell ref="AG2505:AK2505"/>
    <mergeCell ref="A2506:F2506"/>
    <mergeCell ref="G2506:N2506"/>
    <mergeCell ref="O2506:U2506"/>
    <mergeCell ref="V2506:AA2506"/>
    <mergeCell ref="AB2506:AF2506"/>
    <mergeCell ref="AG2506:AK2506"/>
    <mergeCell ref="A2507:F2507"/>
    <mergeCell ref="G2507:N2507"/>
    <mergeCell ref="O2507:U2507"/>
    <mergeCell ref="V2507:AA2507"/>
    <mergeCell ref="AB2507:AF2507"/>
    <mergeCell ref="AG2507:AK2507"/>
    <mergeCell ref="A2508:F2508"/>
    <mergeCell ref="G2508:N2508"/>
    <mergeCell ref="O2508:U2508"/>
    <mergeCell ref="V2508:AA2508"/>
    <mergeCell ref="AB2508:AF2508"/>
    <mergeCell ref="AG2508:AK2508"/>
    <mergeCell ref="A2509:F2509"/>
    <mergeCell ref="G2509:N2509"/>
    <mergeCell ref="O2509:U2509"/>
    <mergeCell ref="V2509:AA2509"/>
    <mergeCell ref="AB2509:AF2509"/>
    <mergeCell ref="AG2509:AK2509"/>
    <mergeCell ref="A2510:F2510"/>
    <mergeCell ref="G2510:N2510"/>
    <mergeCell ref="O2510:U2510"/>
    <mergeCell ref="V2510:AA2510"/>
    <mergeCell ref="AB2510:AF2510"/>
    <mergeCell ref="AG2510:AK2510"/>
    <mergeCell ref="A2511:F2511"/>
    <mergeCell ref="G2511:N2511"/>
    <mergeCell ref="O2511:U2511"/>
    <mergeCell ref="V2511:AA2511"/>
    <mergeCell ref="AB2511:AF2511"/>
    <mergeCell ref="AG2511:AK2511"/>
    <mergeCell ref="A2512:F2512"/>
    <mergeCell ref="G2512:N2512"/>
    <mergeCell ref="O2512:U2512"/>
    <mergeCell ref="V2512:AA2512"/>
    <mergeCell ref="AB2512:AF2512"/>
    <mergeCell ref="AG2512:AK2512"/>
    <mergeCell ref="A2513:F2513"/>
    <mergeCell ref="G2513:N2513"/>
    <mergeCell ref="O2513:U2513"/>
    <mergeCell ref="V2513:AA2513"/>
    <mergeCell ref="AB2513:AF2513"/>
    <mergeCell ref="AG2513:AK2513"/>
    <mergeCell ref="A2514:F2514"/>
    <mergeCell ref="G2514:N2514"/>
    <mergeCell ref="O2514:U2514"/>
    <mergeCell ref="V2514:AA2514"/>
    <mergeCell ref="AB2514:AF2514"/>
    <mergeCell ref="AG2514:AK2514"/>
    <mergeCell ref="A2515:F2515"/>
    <mergeCell ref="G2515:N2515"/>
    <mergeCell ref="O2515:U2515"/>
    <mergeCell ref="V2515:AA2515"/>
    <mergeCell ref="AB2515:AF2515"/>
    <mergeCell ref="AG2515:AK2515"/>
    <mergeCell ref="A2516:F2516"/>
    <mergeCell ref="G2516:N2516"/>
    <mergeCell ref="O2516:U2516"/>
    <mergeCell ref="V2516:AA2516"/>
    <mergeCell ref="AB2516:AF2516"/>
    <mergeCell ref="AG2516:AK2516"/>
    <mergeCell ref="A2517:F2517"/>
    <mergeCell ref="G2517:N2517"/>
    <mergeCell ref="O2517:U2517"/>
    <mergeCell ref="V2517:AA2517"/>
    <mergeCell ref="AB2517:AF2517"/>
    <mergeCell ref="AG2517:AK2517"/>
    <mergeCell ref="A2518:F2518"/>
    <mergeCell ref="G2518:N2518"/>
    <mergeCell ref="O2518:U2518"/>
    <mergeCell ref="V2518:AA2518"/>
    <mergeCell ref="AB2518:AF2518"/>
    <mergeCell ref="AG2518:AK2518"/>
    <mergeCell ref="A2519:F2519"/>
    <mergeCell ref="G2519:N2519"/>
    <mergeCell ref="O2519:U2519"/>
    <mergeCell ref="V2519:AA2519"/>
    <mergeCell ref="AB2519:AF2519"/>
    <mergeCell ref="AG2519:AK2519"/>
    <mergeCell ref="A2520:F2520"/>
    <mergeCell ref="G2520:N2520"/>
    <mergeCell ref="O2520:U2520"/>
    <mergeCell ref="V2520:AA2520"/>
    <mergeCell ref="AB2520:AF2520"/>
    <mergeCell ref="AG2520:AK2520"/>
    <mergeCell ref="A2521:F2521"/>
    <mergeCell ref="G2521:N2521"/>
    <mergeCell ref="O2521:U2521"/>
    <mergeCell ref="V2521:AA2521"/>
    <mergeCell ref="AB2521:AF2521"/>
    <mergeCell ref="AG2521:AK2521"/>
    <mergeCell ref="A2522:F2522"/>
    <mergeCell ref="G2522:N2522"/>
    <mergeCell ref="O2522:U2522"/>
    <mergeCell ref="V2522:AA2522"/>
    <mergeCell ref="AB2522:AF2522"/>
    <mergeCell ref="AG2522:AK2522"/>
    <mergeCell ref="A2523:F2523"/>
    <mergeCell ref="G2523:N2523"/>
    <mergeCell ref="O2523:U2523"/>
    <mergeCell ref="V2523:AA2523"/>
    <mergeCell ref="AB2523:AF2523"/>
    <mergeCell ref="AG2523:AK2523"/>
    <mergeCell ref="A2524:F2524"/>
    <mergeCell ref="G2524:N2524"/>
    <mergeCell ref="O2524:U2524"/>
    <mergeCell ref="V2524:AA2524"/>
    <mergeCell ref="AB2524:AF2524"/>
    <mergeCell ref="AG2524:AK2524"/>
    <mergeCell ref="A2525:F2525"/>
    <mergeCell ref="G2525:N2525"/>
    <mergeCell ref="O2525:U2525"/>
    <mergeCell ref="V2525:AA2525"/>
    <mergeCell ref="AB2525:AF2525"/>
    <mergeCell ref="AG2525:AK2525"/>
    <mergeCell ref="A2526:F2526"/>
    <mergeCell ref="G2526:N2526"/>
    <mergeCell ref="O2526:U2526"/>
    <mergeCell ref="V2526:AA2526"/>
    <mergeCell ref="AB2526:AF2526"/>
    <mergeCell ref="AG2526:AK2526"/>
    <mergeCell ref="A2527:F2527"/>
    <mergeCell ref="G2527:N2527"/>
    <mergeCell ref="O2527:U2527"/>
    <mergeCell ref="V2527:AA2527"/>
    <mergeCell ref="AB2527:AF2527"/>
    <mergeCell ref="AG2527:AK2527"/>
    <mergeCell ref="A2528:F2528"/>
    <mergeCell ref="G2528:N2528"/>
    <mergeCell ref="O2528:U2528"/>
    <mergeCell ref="V2528:AA2528"/>
    <mergeCell ref="AB2528:AF2528"/>
    <mergeCell ref="AG2528:AK2528"/>
    <mergeCell ref="A2529:F2529"/>
    <mergeCell ref="G2529:N2529"/>
    <mergeCell ref="O2529:U2529"/>
    <mergeCell ref="V2529:AA2529"/>
    <mergeCell ref="AB2529:AF2529"/>
    <mergeCell ref="AG2529:AK2529"/>
    <mergeCell ref="A2530:F2530"/>
    <mergeCell ref="G2530:N2530"/>
    <mergeCell ref="O2530:U2530"/>
    <mergeCell ref="V2530:AA2530"/>
    <mergeCell ref="AB2530:AF2530"/>
    <mergeCell ref="AG2530:AK2530"/>
    <mergeCell ref="A2531:F2531"/>
    <mergeCell ref="G2531:N2531"/>
    <mergeCell ref="O2531:U2531"/>
    <mergeCell ref="V2531:AA2531"/>
    <mergeCell ref="AB2531:AF2531"/>
    <mergeCell ref="AG2531:AK2531"/>
    <mergeCell ref="A2532:F2532"/>
    <mergeCell ref="G2532:N2532"/>
    <mergeCell ref="O2532:U2532"/>
    <mergeCell ref="V2532:AA2532"/>
    <mergeCell ref="AB2532:AF2532"/>
    <mergeCell ref="AG2532:AK2532"/>
    <mergeCell ref="A2533:F2533"/>
    <mergeCell ref="G2533:N2533"/>
    <mergeCell ref="O2533:U2533"/>
    <mergeCell ref="V2533:AA2533"/>
    <mergeCell ref="AB2533:AF2533"/>
    <mergeCell ref="AG2533:AK2533"/>
    <mergeCell ref="A2534:F2534"/>
    <mergeCell ref="G2534:N2534"/>
    <mergeCell ref="O2534:U2534"/>
    <mergeCell ref="V2534:AA2534"/>
    <mergeCell ref="AB2534:AF2534"/>
    <mergeCell ref="AG2534:AK2534"/>
    <mergeCell ref="A2535:F2535"/>
    <mergeCell ref="G2535:N2535"/>
    <mergeCell ref="O2535:U2535"/>
    <mergeCell ref="V2535:AA2535"/>
    <mergeCell ref="AB2535:AF2535"/>
    <mergeCell ref="AG2535:AK2535"/>
    <mergeCell ref="A2536:F2536"/>
    <mergeCell ref="G2536:N2536"/>
    <mergeCell ref="O2536:U2536"/>
    <mergeCell ref="V2536:AA2536"/>
    <mergeCell ref="AB2536:AF2536"/>
    <mergeCell ref="AG2536:AK2536"/>
    <mergeCell ref="A2537:F2537"/>
    <mergeCell ref="G2537:N2537"/>
    <mergeCell ref="O2537:U2537"/>
    <mergeCell ref="V2537:AA2537"/>
    <mergeCell ref="AB2537:AF2537"/>
    <mergeCell ref="AG2537:AK2537"/>
    <mergeCell ref="A2538:F2538"/>
    <mergeCell ref="G2538:N2538"/>
    <mergeCell ref="O2538:U2538"/>
    <mergeCell ref="V2538:AA2538"/>
    <mergeCell ref="AB2538:AF2538"/>
    <mergeCell ref="AG2538:AK2538"/>
    <mergeCell ref="A2539:F2539"/>
    <mergeCell ref="G2539:N2539"/>
    <mergeCell ref="O2539:U2539"/>
    <mergeCell ref="V2539:AA2539"/>
    <mergeCell ref="AB2539:AF2539"/>
    <mergeCell ref="AG2539:AK2539"/>
    <mergeCell ref="A2540:F2540"/>
    <mergeCell ref="G2540:N2540"/>
    <mergeCell ref="O2540:U2540"/>
    <mergeCell ref="V2540:AA2540"/>
    <mergeCell ref="AB2540:AF2540"/>
    <mergeCell ref="AG2540:AK2540"/>
    <mergeCell ref="A2541:F2541"/>
    <mergeCell ref="G2541:N2541"/>
    <mergeCell ref="O2541:U2541"/>
    <mergeCell ref="V2541:AA2541"/>
    <mergeCell ref="AB2541:AF2541"/>
    <mergeCell ref="AG2541:AK2541"/>
    <mergeCell ref="A2542:F2542"/>
    <mergeCell ref="G2542:N2542"/>
    <mergeCell ref="O2542:U2542"/>
    <mergeCell ref="V2542:AA2542"/>
    <mergeCell ref="AB2542:AF2542"/>
    <mergeCell ref="AG2542:AK2542"/>
    <mergeCell ref="A2543:F2543"/>
    <mergeCell ref="G2543:N2543"/>
    <mergeCell ref="O2543:U2543"/>
    <mergeCell ref="V2543:AA2543"/>
    <mergeCell ref="AB2543:AF2543"/>
    <mergeCell ref="AG2543:AK2543"/>
    <mergeCell ref="A2544:F2544"/>
    <mergeCell ref="G2544:N2544"/>
    <mergeCell ref="O2544:U2544"/>
    <mergeCell ref="V2544:AA2544"/>
    <mergeCell ref="AB2544:AF2544"/>
    <mergeCell ref="AG2544:AK2544"/>
    <mergeCell ref="A2545:F2545"/>
    <mergeCell ref="G2545:N2545"/>
    <mergeCell ref="O2545:U2545"/>
    <mergeCell ref="V2545:AA2545"/>
    <mergeCell ref="AB2545:AF2545"/>
    <mergeCell ref="AG2545:AK2545"/>
    <mergeCell ref="A2546:F2546"/>
    <mergeCell ref="G2546:N2546"/>
    <mergeCell ref="O2546:U2546"/>
    <mergeCell ref="V2546:AA2546"/>
    <mergeCell ref="AB2546:AF2546"/>
    <mergeCell ref="AG2546:AK2546"/>
    <mergeCell ref="A2547:F2547"/>
    <mergeCell ref="G2547:N2547"/>
    <mergeCell ref="O2547:U2547"/>
    <mergeCell ref="V2547:AA2547"/>
    <mergeCell ref="AB2547:AF2547"/>
    <mergeCell ref="AG2547:AK2547"/>
    <mergeCell ref="A2548:F2548"/>
    <mergeCell ref="G2548:N2548"/>
    <mergeCell ref="O2548:U2548"/>
    <mergeCell ref="V2548:AA2548"/>
    <mergeCell ref="AB2548:AF2548"/>
    <mergeCell ref="AG2548:AK2548"/>
    <mergeCell ref="A2549:F2549"/>
    <mergeCell ref="G2549:N2549"/>
    <mergeCell ref="O2549:U2549"/>
    <mergeCell ref="V2549:AA2549"/>
    <mergeCell ref="AB2549:AF2549"/>
    <mergeCell ref="AG2549:AK2549"/>
    <mergeCell ref="A2550:F2550"/>
    <mergeCell ref="G2550:N2550"/>
    <mergeCell ref="O2550:U2550"/>
    <mergeCell ref="V2550:AA2550"/>
    <mergeCell ref="AB2550:AF2550"/>
    <mergeCell ref="AG2550:AK2550"/>
    <mergeCell ref="A2551:F2551"/>
    <mergeCell ref="G2551:N2551"/>
    <mergeCell ref="O2551:U2551"/>
    <mergeCell ref="V2551:AA2551"/>
    <mergeCell ref="AB2551:AF2551"/>
    <mergeCell ref="AG2551:AK2551"/>
    <mergeCell ref="A2552:F2552"/>
    <mergeCell ref="G2552:N2552"/>
    <mergeCell ref="O2552:U2552"/>
    <mergeCell ref="V2552:AA2552"/>
    <mergeCell ref="AB2552:AF2552"/>
    <mergeCell ref="AG2552:AK2552"/>
    <mergeCell ref="A2553:F2553"/>
    <mergeCell ref="G2553:N2553"/>
    <mergeCell ref="O2553:U2553"/>
    <mergeCell ref="V2553:AA2553"/>
    <mergeCell ref="AB2553:AF2553"/>
    <mergeCell ref="AG2553:AK2553"/>
    <mergeCell ref="A2554:F2554"/>
    <mergeCell ref="G2554:N2554"/>
    <mergeCell ref="O2554:U2554"/>
    <mergeCell ref="V2554:AA2554"/>
    <mergeCell ref="AB2554:AF2554"/>
    <mergeCell ref="AG2554:AK2554"/>
    <mergeCell ref="A2555:F2555"/>
    <mergeCell ref="G2555:N2555"/>
    <mergeCell ref="O2555:U2555"/>
    <mergeCell ref="V2555:AA2555"/>
    <mergeCell ref="AB2555:AF2555"/>
    <mergeCell ref="AG2555:AK2555"/>
    <mergeCell ref="A2556:F2556"/>
    <mergeCell ref="G2556:N2556"/>
    <mergeCell ref="O2556:U2556"/>
    <mergeCell ref="V2556:AA2556"/>
    <mergeCell ref="AB2556:AF2556"/>
    <mergeCell ref="AG2556:AK2556"/>
    <mergeCell ref="A2557:F2557"/>
    <mergeCell ref="G2557:N2557"/>
    <mergeCell ref="O2557:U2557"/>
    <mergeCell ref="V2557:AA2557"/>
    <mergeCell ref="AB2557:AF2557"/>
    <mergeCell ref="AG2557:AK2557"/>
    <mergeCell ref="A2558:F2558"/>
    <mergeCell ref="G2558:N2558"/>
    <mergeCell ref="O2558:U2558"/>
    <mergeCell ref="V2558:AA2558"/>
    <mergeCell ref="AB2558:AF2558"/>
    <mergeCell ref="AG2558:AK2558"/>
    <mergeCell ref="A2559:F2559"/>
    <mergeCell ref="G2559:N2559"/>
    <mergeCell ref="O2559:U2559"/>
    <mergeCell ref="V2559:AA2559"/>
    <mergeCell ref="AB2559:AF2559"/>
    <mergeCell ref="AG2559:AK2559"/>
    <mergeCell ref="A2560:F2560"/>
    <mergeCell ref="G2560:N2560"/>
    <mergeCell ref="O2560:U2560"/>
    <mergeCell ref="V2560:AA2560"/>
    <mergeCell ref="AB2560:AF2560"/>
    <mergeCell ref="AG2560:AK2560"/>
    <mergeCell ref="A2561:F2561"/>
    <mergeCell ref="G2561:N2561"/>
    <mergeCell ref="O2561:U2561"/>
    <mergeCell ref="V2561:AA2561"/>
    <mergeCell ref="AB2561:AF2561"/>
    <mergeCell ref="AG2561:AK2561"/>
    <mergeCell ref="A2562:F2562"/>
    <mergeCell ref="G2562:N2562"/>
    <mergeCell ref="O2562:U2562"/>
    <mergeCell ref="V2562:AA2562"/>
    <mergeCell ref="AB2562:AF2562"/>
    <mergeCell ref="AG2562:AK2562"/>
    <mergeCell ref="A2563:F2563"/>
    <mergeCell ref="G2563:N2563"/>
    <mergeCell ref="O2563:U2563"/>
    <mergeCell ref="V2563:AA2563"/>
    <mergeCell ref="AB2563:AF2563"/>
    <mergeCell ref="AG2563:AK2563"/>
    <mergeCell ref="A2564:F2564"/>
    <mergeCell ref="G2564:N2564"/>
    <mergeCell ref="O2564:U2564"/>
    <mergeCell ref="V2564:AA2564"/>
    <mergeCell ref="AB2564:AF2564"/>
    <mergeCell ref="AG2564:AK2564"/>
    <mergeCell ref="A2565:F2565"/>
    <mergeCell ref="G2565:N2565"/>
    <mergeCell ref="O2565:U2565"/>
    <mergeCell ref="V2565:AA2565"/>
    <mergeCell ref="AB2565:AF2565"/>
    <mergeCell ref="AG2565:AK2565"/>
    <mergeCell ref="A2566:F2566"/>
    <mergeCell ref="G2566:N2566"/>
    <mergeCell ref="O2566:U2566"/>
    <mergeCell ref="V2566:AA2566"/>
    <mergeCell ref="AB2566:AF2566"/>
    <mergeCell ref="AG2566:AK2566"/>
    <mergeCell ref="A2567:F2567"/>
    <mergeCell ref="G2567:N2567"/>
    <mergeCell ref="O2567:U2567"/>
    <mergeCell ref="V2567:AA2567"/>
    <mergeCell ref="AB2567:AF2567"/>
    <mergeCell ref="AG2567:AK2567"/>
    <mergeCell ref="A2568:F2568"/>
    <mergeCell ref="G2568:N2568"/>
    <mergeCell ref="O2568:U2568"/>
    <mergeCell ref="V2568:AA2568"/>
    <mergeCell ref="AB2568:AF2568"/>
    <mergeCell ref="AG2568:AK2568"/>
    <mergeCell ref="A2569:F2569"/>
    <mergeCell ref="G2569:N2569"/>
    <mergeCell ref="O2569:U2569"/>
    <mergeCell ref="V2569:AA2569"/>
    <mergeCell ref="AB2569:AF2569"/>
    <mergeCell ref="AG2569:AK2569"/>
    <mergeCell ref="A2570:F2570"/>
    <mergeCell ref="G2570:N2570"/>
    <mergeCell ref="O2570:U2570"/>
    <mergeCell ref="V2570:AA2570"/>
    <mergeCell ref="AB2570:AF2570"/>
    <mergeCell ref="AG2570:AK2570"/>
    <mergeCell ref="A2571:F2571"/>
    <mergeCell ref="G2571:N2571"/>
    <mergeCell ref="O2571:U2571"/>
    <mergeCell ref="V2571:AA2571"/>
    <mergeCell ref="AB2571:AF2571"/>
    <mergeCell ref="AG2571:AK2571"/>
    <mergeCell ref="A2572:F2572"/>
    <mergeCell ref="G2572:N2572"/>
    <mergeCell ref="O2572:U2572"/>
    <mergeCell ref="V2572:AA2572"/>
    <mergeCell ref="AB2572:AF2572"/>
    <mergeCell ref="AG2572:AK2572"/>
    <mergeCell ref="A2573:F2573"/>
    <mergeCell ref="G2573:N2573"/>
    <mergeCell ref="O2573:U2573"/>
    <mergeCell ref="V2573:AA2573"/>
    <mergeCell ref="AB2573:AF2573"/>
    <mergeCell ref="AG2573:AK2573"/>
    <mergeCell ref="A2574:F2574"/>
    <mergeCell ref="G2574:N2574"/>
    <mergeCell ref="O2574:U2574"/>
    <mergeCell ref="V2574:AA2574"/>
    <mergeCell ref="AB2574:AF2574"/>
    <mergeCell ref="AG2574:AK2574"/>
    <mergeCell ref="A2575:F2575"/>
    <mergeCell ref="G2575:N2575"/>
    <mergeCell ref="O2575:U2575"/>
    <mergeCell ref="V2575:AA2575"/>
    <mergeCell ref="AB2575:AF2575"/>
    <mergeCell ref="AG2575:AK2575"/>
    <mergeCell ref="A2576:F2576"/>
    <mergeCell ref="G2576:N2576"/>
    <mergeCell ref="O2576:U2576"/>
    <mergeCell ref="V2576:AA2576"/>
    <mergeCell ref="AB2576:AF2576"/>
    <mergeCell ref="AG2576:AK2576"/>
    <mergeCell ref="A2577:F2577"/>
    <mergeCell ref="G2577:N2577"/>
    <mergeCell ref="O2577:U2577"/>
    <mergeCell ref="V2577:AA2577"/>
    <mergeCell ref="AB2577:AF2577"/>
    <mergeCell ref="AG2577:AK2577"/>
    <mergeCell ref="A2578:F2578"/>
    <mergeCell ref="G2578:N2578"/>
    <mergeCell ref="O2578:U2578"/>
    <mergeCell ref="V2578:AA2578"/>
    <mergeCell ref="AB2578:AF2578"/>
    <mergeCell ref="AG2578:AK2578"/>
    <mergeCell ref="A2579:F2579"/>
    <mergeCell ref="G2579:N2579"/>
    <mergeCell ref="O2579:U2579"/>
    <mergeCell ref="V2579:AA2579"/>
    <mergeCell ref="AB2579:AF2579"/>
    <mergeCell ref="AG2579:AK2579"/>
    <mergeCell ref="A2580:F2580"/>
    <mergeCell ref="G2580:N2580"/>
    <mergeCell ref="O2580:U2580"/>
    <mergeCell ref="V2580:AA2580"/>
    <mergeCell ref="AB2580:AF2580"/>
    <mergeCell ref="AG2580:AK2580"/>
    <mergeCell ref="A2581:F2581"/>
    <mergeCell ref="G2581:N2581"/>
    <mergeCell ref="O2581:U2581"/>
    <mergeCell ref="V2581:AA2581"/>
    <mergeCell ref="AB2581:AF2581"/>
    <mergeCell ref="AG2581:AK2581"/>
    <mergeCell ref="A2582:F2582"/>
    <mergeCell ref="G2582:N2582"/>
    <mergeCell ref="O2582:U2582"/>
    <mergeCell ref="V2582:AA2582"/>
    <mergeCell ref="AB2582:AF2582"/>
    <mergeCell ref="AG2582:AK2582"/>
    <mergeCell ref="A2583:F2583"/>
    <mergeCell ref="G2583:N2583"/>
    <mergeCell ref="O2583:U2583"/>
    <mergeCell ref="V2583:AA2583"/>
    <mergeCell ref="AB2583:AF2583"/>
    <mergeCell ref="AG2583:AK2583"/>
    <mergeCell ref="A2584:F2584"/>
    <mergeCell ref="G2584:N2584"/>
    <mergeCell ref="O2584:U2584"/>
    <mergeCell ref="V2584:AA2584"/>
    <mergeCell ref="AB2584:AF2584"/>
    <mergeCell ref="AG2584:AK2584"/>
    <mergeCell ref="A2585:F2585"/>
    <mergeCell ref="G2585:N2585"/>
    <mergeCell ref="O2585:U2585"/>
    <mergeCell ref="V2585:AA2585"/>
    <mergeCell ref="AB2585:AF2585"/>
    <mergeCell ref="AG2585:AK2585"/>
    <mergeCell ref="A2586:F2586"/>
    <mergeCell ref="G2586:N2586"/>
    <mergeCell ref="O2586:U2586"/>
    <mergeCell ref="V2586:AA2586"/>
    <mergeCell ref="AB2586:AF2586"/>
    <mergeCell ref="AG2586:AK2586"/>
    <mergeCell ref="A2587:F2587"/>
    <mergeCell ref="G2587:N2587"/>
    <mergeCell ref="O2587:U2587"/>
    <mergeCell ref="V2587:AA2587"/>
    <mergeCell ref="AB2587:AF2587"/>
    <mergeCell ref="AG2587:AK2587"/>
    <mergeCell ref="A2588:F2588"/>
    <mergeCell ref="G2588:N2588"/>
    <mergeCell ref="O2588:U2588"/>
    <mergeCell ref="V2588:AA2588"/>
    <mergeCell ref="AB2588:AF2588"/>
    <mergeCell ref="AG2588:AK2588"/>
    <mergeCell ref="A2589:F2589"/>
    <mergeCell ref="G2589:N2589"/>
    <mergeCell ref="O2589:U2589"/>
    <mergeCell ref="V2589:AA2589"/>
    <mergeCell ref="AB2589:AF2589"/>
    <mergeCell ref="AG2589:AK2589"/>
    <mergeCell ref="A2590:F2590"/>
    <mergeCell ref="G2590:N2590"/>
    <mergeCell ref="O2590:U2590"/>
    <mergeCell ref="V2590:AA2590"/>
    <mergeCell ref="AB2590:AF2590"/>
    <mergeCell ref="AG2590:AK2590"/>
    <mergeCell ref="A2591:F2591"/>
    <mergeCell ref="G2591:N2591"/>
    <mergeCell ref="O2591:U2591"/>
    <mergeCell ref="V2591:AA2591"/>
    <mergeCell ref="AB2591:AF2591"/>
    <mergeCell ref="AG2591:AK2591"/>
    <mergeCell ref="A2592:F2592"/>
    <mergeCell ref="G2592:N2592"/>
    <mergeCell ref="O2592:U2592"/>
    <mergeCell ref="V2592:AA2592"/>
    <mergeCell ref="AB2592:AF2592"/>
    <mergeCell ref="AG2592:AK2592"/>
    <mergeCell ref="A2593:F2593"/>
    <mergeCell ref="G2593:N2593"/>
    <mergeCell ref="O2593:U2593"/>
    <mergeCell ref="V2593:AA2593"/>
    <mergeCell ref="AB2593:AF2593"/>
    <mergeCell ref="AG2593:AK2593"/>
    <mergeCell ref="A2594:F2594"/>
    <mergeCell ref="G2594:N2594"/>
    <mergeCell ref="O2594:U2594"/>
    <mergeCell ref="V2594:AA2594"/>
    <mergeCell ref="AB2594:AF2594"/>
    <mergeCell ref="AG2594:AK2594"/>
    <mergeCell ref="A2595:F2595"/>
    <mergeCell ref="G2595:N2595"/>
    <mergeCell ref="O2595:U2595"/>
    <mergeCell ref="V2595:AA2595"/>
    <mergeCell ref="AB2595:AF2595"/>
    <mergeCell ref="AG2595:AK2595"/>
    <mergeCell ref="A2596:F2596"/>
    <mergeCell ref="G2596:N2596"/>
    <mergeCell ref="O2596:U2596"/>
    <mergeCell ref="V2596:AA2596"/>
    <mergeCell ref="AB2596:AF2596"/>
    <mergeCell ref="AG2596:AK2596"/>
    <mergeCell ref="A2597:F2597"/>
    <mergeCell ref="G2597:N2597"/>
    <mergeCell ref="O2597:U2597"/>
    <mergeCell ref="V2597:AA2597"/>
    <mergeCell ref="AB2597:AF2597"/>
    <mergeCell ref="AG2597:AK2597"/>
    <mergeCell ref="A2598:F2598"/>
    <mergeCell ref="G2598:N2598"/>
    <mergeCell ref="O2598:U2598"/>
    <mergeCell ref="V2598:AA2598"/>
    <mergeCell ref="AB2598:AF2598"/>
    <mergeCell ref="AG2598:AK2598"/>
    <mergeCell ref="A2599:F2599"/>
    <mergeCell ref="G2599:N2599"/>
    <mergeCell ref="O2599:U2599"/>
    <mergeCell ref="V2599:AA2599"/>
    <mergeCell ref="AB2599:AF2599"/>
    <mergeCell ref="AG2599:AK2599"/>
    <mergeCell ref="A2600:F2600"/>
    <mergeCell ref="G2600:N2600"/>
    <mergeCell ref="O2600:U2600"/>
    <mergeCell ref="V2600:AA2600"/>
    <mergeCell ref="AB2600:AF2600"/>
    <mergeCell ref="AG2600:AK2600"/>
    <mergeCell ref="A2601:F2601"/>
    <mergeCell ref="G2601:N2601"/>
    <mergeCell ref="O2601:U2601"/>
    <mergeCell ref="V2601:AA2601"/>
    <mergeCell ref="AB2601:AF2601"/>
    <mergeCell ref="AG2601:AK2601"/>
    <mergeCell ref="A2602:F2602"/>
    <mergeCell ref="G2602:N2602"/>
    <mergeCell ref="O2602:U2602"/>
    <mergeCell ref="V2602:AA2602"/>
    <mergeCell ref="AB2602:AF2602"/>
    <mergeCell ref="AG2602:AK2602"/>
    <mergeCell ref="A2603:F2603"/>
    <mergeCell ref="G2603:N2603"/>
    <mergeCell ref="O2603:U2603"/>
    <mergeCell ref="V2603:AA2603"/>
    <mergeCell ref="AB2603:AF2603"/>
    <mergeCell ref="AG2603:AK2603"/>
    <mergeCell ref="A2604:F2604"/>
    <mergeCell ref="G2604:N2604"/>
    <mergeCell ref="O2604:U2604"/>
    <mergeCell ref="V2604:AA2604"/>
    <mergeCell ref="AB2604:AF2604"/>
    <mergeCell ref="AG2604:AK2604"/>
    <mergeCell ref="A2605:F2605"/>
    <mergeCell ref="G2605:N2605"/>
    <mergeCell ref="O2605:U2605"/>
    <mergeCell ref="V2605:AA2605"/>
    <mergeCell ref="AB2605:AF2605"/>
    <mergeCell ref="AG2605:AK2605"/>
    <mergeCell ref="A2606:F2606"/>
    <mergeCell ref="G2606:N2606"/>
    <mergeCell ref="O2606:U2606"/>
    <mergeCell ref="V2606:AA2606"/>
    <mergeCell ref="AB2606:AF2606"/>
    <mergeCell ref="AG2606:AK2606"/>
    <mergeCell ref="A2607:F2607"/>
    <mergeCell ref="G2607:N2607"/>
    <mergeCell ref="O2607:U2607"/>
    <mergeCell ref="V2607:AA2607"/>
    <mergeCell ref="AB2607:AF2607"/>
    <mergeCell ref="AG2607:AK2607"/>
    <mergeCell ref="A2608:F2608"/>
    <mergeCell ref="G2608:N2608"/>
    <mergeCell ref="O2608:U2608"/>
    <mergeCell ref="V2608:AA2608"/>
    <mergeCell ref="AB2608:AF2608"/>
    <mergeCell ref="AG2608:AK2608"/>
    <mergeCell ref="A2609:F2609"/>
    <mergeCell ref="G2609:N2609"/>
    <mergeCell ref="O2609:U2609"/>
    <mergeCell ref="V2609:AA2609"/>
    <mergeCell ref="AB2609:AF2609"/>
    <mergeCell ref="AG2609:AK2609"/>
    <mergeCell ref="A2610:F2610"/>
    <mergeCell ref="G2610:N2610"/>
    <mergeCell ref="O2610:U2610"/>
    <mergeCell ref="V2610:AA2610"/>
    <mergeCell ref="AB2610:AF2610"/>
    <mergeCell ref="AG2610:AK2610"/>
    <mergeCell ref="A2611:F2611"/>
    <mergeCell ref="G2611:N2611"/>
    <mergeCell ref="O2611:U2611"/>
    <mergeCell ref="V2611:AA2611"/>
    <mergeCell ref="AB2611:AF2611"/>
    <mergeCell ref="AG2611:AK2611"/>
    <mergeCell ref="A2612:F2612"/>
    <mergeCell ref="G2612:N2612"/>
    <mergeCell ref="O2612:U2612"/>
    <mergeCell ref="V2612:AA2612"/>
    <mergeCell ref="AB2612:AF2612"/>
    <mergeCell ref="AG2612:AK2612"/>
    <mergeCell ref="A2613:F2613"/>
    <mergeCell ref="G2613:N2613"/>
    <mergeCell ref="O2613:U2613"/>
    <mergeCell ref="V2613:AA2613"/>
    <mergeCell ref="AB2613:AF2613"/>
    <mergeCell ref="AG2613:AK2613"/>
    <mergeCell ref="A2614:F2614"/>
    <mergeCell ref="G2614:N2614"/>
    <mergeCell ref="O2614:U2614"/>
    <mergeCell ref="V2614:AA2614"/>
    <mergeCell ref="AB2614:AF2614"/>
    <mergeCell ref="AG2614:AK2614"/>
    <mergeCell ref="A2615:F2615"/>
    <mergeCell ref="G2615:N2615"/>
    <mergeCell ref="O2615:U2615"/>
    <mergeCell ref="V2615:AA2615"/>
    <mergeCell ref="AB2615:AF2615"/>
    <mergeCell ref="AG2615:AK2615"/>
    <mergeCell ref="A2616:F2616"/>
    <mergeCell ref="G2616:N2616"/>
    <mergeCell ref="O2616:U2616"/>
    <mergeCell ref="V2616:AA2616"/>
    <mergeCell ref="AB2616:AF2616"/>
    <mergeCell ref="AG2616:AK2616"/>
    <mergeCell ref="A2617:F2617"/>
    <mergeCell ref="G2617:N2617"/>
    <mergeCell ref="O2617:U2617"/>
    <mergeCell ref="V2617:AA2617"/>
    <mergeCell ref="AB2617:AF2617"/>
    <mergeCell ref="AG2617:AK2617"/>
    <mergeCell ref="A2618:F2618"/>
    <mergeCell ref="G2618:N2618"/>
    <mergeCell ref="O2618:U2618"/>
    <mergeCell ref="V2618:AA2618"/>
    <mergeCell ref="AB2618:AF2618"/>
    <mergeCell ref="AG2618:AK2618"/>
    <mergeCell ref="A2619:F2619"/>
    <mergeCell ref="G2619:N2619"/>
    <mergeCell ref="O2619:U2619"/>
    <mergeCell ref="V2619:AA2619"/>
    <mergeCell ref="AB2619:AF2619"/>
    <mergeCell ref="AG2619:AK2619"/>
    <mergeCell ref="A2620:F2620"/>
    <mergeCell ref="G2620:N2620"/>
    <mergeCell ref="O2620:U2620"/>
    <mergeCell ref="V2620:AA2620"/>
    <mergeCell ref="AB2620:AF2620"/>
    <mergeCell ref="AG2620:AK2620"/>
    <mergeCell ref="A2621:F2621"/>
    <mergeCell ref="G2621:N2621"/>
    <mergeCell ref="O2621:U2621"/>
    <mergeCell ref="V2621:AA2621"/>
    <mergeCell ref="AB2621:AF2621"/>
    <mergeCell ref="AG2621:AK2621"/>
    <mergeCell ref="A2622:F2622"/>
    <mergeCell ref="G2622:N2622"/>
    <mergeCell ref="O2622:U2622"/>
    <mergeCell ref="V2622:AA2622"/>
    <mergeCell ref="AB2622:AF2622"/>
    <mergeCell ref="AG2622:AK2622"/>
    <mergeCell ref="A2623:F2623"/>
    <mergeCell ref="G2623:N2623"/>
    <mergeCell ref="O2623:U2623"/>
    <mergeCell ref="V2623:AA2623"/>
    <mergeCell ref="AB2623:AF2623"/>
    <mergeCell ref="AG2623:AK2623"/>
    <mergeCell ref="A2624:F2624"/>
    <mergeCell ref="G2624:N2624"/>
    <mergeCell ref="O2624:U2624"/>
    <mergeCell ref="V2624:AA2624"/>
    <mergeCell ref="AB2624:AF2624"/>
    <mergeCell ref="AG2624:AK2624"/>
    <mergeCell ref="A2625:F2625"/>
    <mergeCell ref="G2625:N2625"/>
    <mergeCell ref="O2625:U2625"/>
    <mergeCell ref="V2625:AA2625"/>
    <mergeCell ref="AB2625:AF2625"/>
    <mergeCell ref="AG2625:AK2625"/>
    <mergeCell ref="A2626:F2626"/>
    <mergeCell ref="G2626:N2626"/>
    <mergeCell ref="O2626:U2626"/>
    <mergeCell ref="V2626:AA2626"/>
    <mergeCell ref="AB2626:AF2626"/>
    <mergeCell ref="AG2626:AK2626"/>
    <mergeCell ref="A2627:F2627"/>
    <mergeCell ref="G2627:N2627"/>
    <mergeCell ref="O2627:U2627"/>
    <mergeCell ref="V2627:AA2627"/>
    <mergeCell ref="AB2627:AF2627"/>
    <mergeCell ref="AG2627:AK2627"/>
    <mergeCell ref="A2628:F2628"/>
    <mergeCell ref="G2628:N2628"/>
    <mergeCell ref="O2628:U2628"/>
    <mergeCell ref="V2628:AA2628"/>
    <mergeCell ref="AB2628:AF2628"/>
    <mergeCell ref="AG2628:AK2628"/>
    <mergeCell ref="A2629:F2629"/>
    <mergeCell ref="G2629:N2629"/>
    <mergeCell ref="O2629:U2629"/>
    <mergeCell ref="V2629:AA2629"/>
    <mergeCell ref="AB2629:AF2629"/>
    <mergeCell ref="AG2629:AK2629"/>
    <mergeCell ref="A2630:F2630"/>
    <mergeCell ref="G2630:N2630"/>
    <mergeCell ref="O2630:U2630"/>
    <mergeCell ref="V2630:AA2630"/>
    <mergeCell ref="AB2630:AF2630"/>
    <mergeCell ref="AG2630:AK2630"/>
    <mergeCell ref="A2631:F2631"/>
    <mergeCell ref="G2631:N2631"/>
    <mergeCell ref="O2631:U2631"/>
    <mergeCell ref="V2631:AA2631"/>
    <mergeCell ref="AB2631:AF2631"/>
    <mergeCell ref="AG2631:AK2631"/>
    <mergeCell ref="A2632:F2632"/>
    <mergeCell ref="G2632:N2632"/>
    <mergeCell ref="O2632:U2632"/>
    <mergeCell ref="V2632:AA2632"/>
    <mergeCell ref="AB2632:AF2632"/>
    <mergeCell ref="AG2632:AK2632"/>
    <mergeCell ref="A2633:F2633"/>
    <mergeCell ref="G2633:N2633"/>
    <mergeCell ref="O2633:U2633"/>
    <mergeCell ref="V2633:AA2633"/>
    <mergeCell ref="AB2633:AF2633"/>
    <mergeCell ref="AG2633:AK2633"/>
    <mergeCell ref="A2634:F2634"/>
    <mergeCell ref="G2634:N2634"/>
    <mergeCell ref="O2634:U2634"/>
    <mergeCell ref="V2634:AA2634"/>
    <mergeCell ref="AB2634:AF2634"/>
    <mergeCell ref="AG2634:AK2634"/>
    <mergeCell ref="A2635:F2635"/>
    <mergeCell ref="G2635:N2635"/>
    <mergeCell ref="O2635:U2635"/>
    <mergeCell ref="V2635:AA2635"/>
    <mergeCell ref="AB2635:AF2635"/>
    <mergeCell ref="AG2635:AK2635"/>
    <mergeCell ref="A2636:F2636"/>
    <mergeCell ref="G2636:N2636"/>
    <mergeCell ref="O2636:U2636"/>
    <mergeCell ref="V2636:AA2636"/>
    <mergeCell ref="AB2636:AF2636"/>
    <mergeCell ref="AG2636:AK2636"/>
    <mergeCell ref="A2637:F2637"/>
    <mergeCell ref="G2637:N2637"/>
    <mergeCell ref="O2637:U2637"/>
    <mergeCell ref="V2637:AA2637"/>
    <mergeCell ref="AB2637:AF2637"/>
    <mergeCell ref="AG2637:AK2637"/>
    <mergeCell ref="A2638:F2638"/>
    <mergeCell ref="G2638:N2638"/>
    <mergeCell ref="O2638:U2638"/>
    <mergeCell ref="V2638:AA2638"/>
    <mergeCell ref="AB2638:AF2638"/>
    <mergeCell ref="AG2638:AK2638"/>
    <mergeCell ref="A2639:F2639"/>
    <mergeCell ref="G2639:N2639"/>
    <mergeCell ref="O2639:U2639"/>
    <mergeCell ref="V2639:AA2639"/>
    <mergeCell ref="AB2639:AF2639"/>
    <mergeCell ref="AG2639:AK2639"/>
    <mergeCell ref="A2640:F2640"/>
    <mergeCell ref="G2640:N2640"/>
    <mergeCell ref="O2640:U2640"/>
    <mergeCell ref="V2640:AA2640"/>
    <mergeCell ref="AB2640:AF2640"/>
    <mergeCell ref="AG2640:AK2640"/>
    <mergeCell ref="A2641:F2641"/>
    <mergeCell ref="G2641:N2641"/>
    <mergeCell ref="O2641:U2641"/>
    <mergeCell ref="V2641:AA2641"/>
    <mergeCell ref="AB2641:AF2641"/>
    <mergeCell ref="AG2641:AK2641"/>
    <mergeCell ref="A2642:F2642"/>
    <mergeCell ref="G2642:N2642"/>
    <mergeCell ref="O2642:U2642"/>
    <mergeCell ref="V2642:AA2642"/>
    <mergeCell ref="AB2642:AF2642"/>
    <mergeCell ref="AG2642:AK2642"/>
    <mergeCell ref="A2643:F2643"/>
    <mergeCell ref="G2643:N2643"/>
    <mergeCell ref="O2643:U2643"/>
    <mergeCell ref="V2643:AA2643"/>
    <mergeCell ref="AB2643:AF2643"/>
    <mergeCell ref="AG2643:AK2643"/>
    <mergeCell ref="A2644:F2644"/>
    <mergeCell ref="G2644:N2644"/>
    <mergeCell ref="O2644:U2644"/>
    <mergeCell ref="V2644:AA2644"/>
    <mergeCell ref="AB2644:AF2644"/>
    <mergeCell ref="AG2644:AK2644"/>
    <mergeCell ref="A2645:F2645"/>
    <mergeCell ref="G2645:N2645"/>
    <mergeCell ref="O2645:U2645"/>
    <mergeCell ref="V2645:AA2645"/>
    <mergeCell ref="AB2645:AF2645"/>
    <mergeCell ref="AG2645:AK2645"/>
    <mergeCell ref="A2646:F2646"/>
    <mergeCell ref="G2646:N2646"/>
    <mergeCell ref="O2646:U2646"/>
    <mergeCell ref="V2646:AA2646"/>
    <mergeCell ref="AB2646:AF2646"/>
    <mergeCell ref="AG2646:AK2646"/>
    <mergeCell ref="A2647:F2647"/>
    <mergeCell ref="G2647:N2647"/>
    <mergeCell ref="O2647:U2647"/>
    <mergeCell ref="V2647:AA2647"/>
    <mergeCell ref="AB2647:AF2647"/>
    <mergeCell ref="AG2647:AK2647"/>
    <mergeCell ref="A2648:F2648"/>
    <mergeCell ref="G2648:N2648"/>
    <mergeCell ref="O2648:U2648"/>
    <mergeCell ref="V2648:AA2648"/>
    <mergeCell ref="AB2648:AF2648"/>
    <mergeCell ref="AG2648:AK2648"/>
    <mergeCell ref="A2649:F2649"/>
    <mergeCell ref="G2649:N2649"/>
    <mergeCell ref="O2649:U2649"/>
    <mergeCell ref="V2649:AA2649"/>
    <mergeCell ref="AB2649:AF2649"/>
    <mergeCell ref="AG2649:AK2649"/>
    <mergeCell ref="A2650:F2650"/>
    <mergeCell ref="G2650:N2650"/>
    <mergeCell ref="O2650:U2650"/>
    <mergeCell ref="V2650:AA2650"/>
    <mergeCell ref="AB2650:AF2650"/>
    <mergeCell ref="AG2650:AK2650"/>
    <mergeCell ref="A2651:F2651"/>
    <mergeCell ref="G2651:N2651"/>
    <mergeCell ref="O2651:U2651"/>
    <mergeCell ref="V2651:AA2651"/>
    <mergeCell ref="AB2651:AF2651"/>
    <mergeCell ref="AG2651:AK2651"/>
    <mergeCell ref="A2652:F2652"/>
    <mergeCell ref="G2652:N2652"/>
    <mergeCell ref="O2652:U2652"/>
    <mergeCell ref="V2652:AA2652"/>
    <mergeCell ref="AB2652:AF2652"/>
    <mergeCell ref="AG2652:AK2652"/>
    <mergeCell ref="A2653:F2653"/>
    <mergeCell ref="G2653:N2653"/>
    <mergeCell ref="O2653:U2653"/>
    <mergeCell ref="V2653:AA2653"/>
    <mergeCell ref="AB2653:AF2653"/>
    <mergeCell ref="AG2653:AK2653"/>
    <mergeCell ref="A2654:F2654"/>
    <mergeCell ref="G2654:N2654"/>
    <mergeCell ref="O2654:U2654"/>
    <mergeCell ref="V2654:AA2654"/>
    <mergeCell ref="AB2654:AF2654"/>
    <mergeCell ref="AG2654:AK2654"/>
    <mergeCell ref="A2655:F2655"/>
    <mergeCell ref="G2655:N2655"/>
    <mergeCell ref="O2655:U2655"/>
    <mergeCell ref="V2655:AA2655"/>
    <mergeCell ref="AB2655:AF2655"/>
    <mergeCell ref="AG2655:AK2655"/>
    <mergeCell ref="A2656:F2656"/>
    <mergeCell ref="G2656:N2656"/>
    <mergeCell ref="O2656:U2656"/>
    <mergeCell ref="V2656:AA2656"/>
    <mergeCell ref="AB2656:AF2656"/>
    <mergeCell ref="AG2656:AK2656"/>
    <mergeCell ref="A2657:F2657"/>
    <mergeCell ref="G2657:N2657"/>
    <mergeCell ref="O2657:U2657"/>
    <mergeCell ref="V2657:AA2657"/>
    <mergeCell ref="AB2657:AF2657"/>
    <mergeCell ref="AG2657:AK2657"/>
    <mergeCell ref="A2658:F2658"/>
    <mergeCell ref="G2658:N2658"/>
    <mergeCell ref="O2658:U2658"/>
    <mergeCell ref="V2658:AA2658"/>
    <mergeCell ref="AB2658:AF2658"/>
    <mergeCell ref="AG2658:AK2658"/>
    <mergeCell ref="A2659:F2659"/>
    <mergeCell ref="G2659:N2659"/>
    <mergeCell ref="O2659:U2659"/>
    <mergeCell ref="V2659:AA2659"/>
    <mergeCell ref="AB2659:AF2659"/>
    <mergeCell ref="AG2659:AK2659"/>
    <mergeCell ref="A2660:F2660"/>
    <mergeCell ref="G2660:N2660"/>
    <mergeCell ref="O2660:U2660"/>
    <mergeCell ref="V2660:AA2660"/>
    <mergeCell ref="AB2660:AF2660"/>
    <mergeCell ref="AG2660:AK2660"/>
    <mergeCell ref="A2661:F2661"/>
    <mergeCell ref="G2661:N2661"/>
    <mergeCell ref="O2661:U2661"/>
    <mergeCell ref="V2661:AA2661"/>
    <mergeCell ref="AB2661:AF2661"/>
    <mergeCell ref="AG2661:AK2661"/>
    <mergeCell ref="A2662:F2662"/>
    <mergeCell ref="G2662:N2662"/>
    <mergeCell ref="O2662:U2662"/>
    <mergeCell ref="V2662:AA2662"/>
    <mergeCell ref="AB2662:AF2662"/>
    <mergeCell ref="AG2662:AK2662"/>
    <mergeCell ref="A2663:F2663"/>
    <mergeCell ref="G2663:N2663"/>
    <mergeCell ref="O2663:U2663"/>
    <mergeCell ref="V2663:AA2663"/>
    <mergeCell ref="AB2663:AF2663"/>
    <mergeCell ref="AG2663:AK2663"/>
    <mergeCell ref="A2664:F2664"/>
    <mergeCell ref="G2664:N2664"/>
    <mergeCell ref="O2664:U2664"/>
    <mergeCell ref="V2664:AA2664"/>
    <mergeCell ref="AB2664:AF2664"/>
    <mergeCell ref="AG2664:AK2664"/>
    <mergeCell ref="A2665:F2665"/>
    <mergeCell ref="G2665:N2665"/>
    <mergeCell ref="O2665:U2665"/>
    <mergeCell ref="V2665:AA2665"/>
    <mergeCell ref="AB2665:AF2665"/>
    <mergeCell ref="AG2665:AK2665"/>
    <mergeCell ref="A2666:F2666"/>
    <mergeCell ref="G2666:N2666"/>
    <mergeCell ref="O2666:U2666"/>
    <mergeCell ref="V2666:AA2666"/>
    <mergeCell ref="AB2666:AF2666"/>
    <mergeCell ref="AG2666:AK2666"/>
    <mergeCell ref="A2667:F2667"/>
    <mergeCell ref="G2667:N2667"/>
    <mergeCell ref="O2667:U2667"/>
    <mergeCell ref="V2667:AA2667"/>
    <mergeCell ref="AB2667:AF2667"/>
    <mergeCell ref="AG2667:AK2667"/>
    <mergeCell ref="A2668:F2668"/>
    <mergeCell ref="G2668:N2668"/>
    <mergeCell ref="O2668:U2668"/>
    <mergeCell ref="V2668:AA2668"/>
    <mergeCell ref="AB2668:AF2668"/>
    <mergeCell ref="AG2668:AK2668"/>
    <mergeCell ref="A2669:F2669"/>
    <mergeCell ref="G2669:N2669"/>
    <mergeCell ref="O2669:U2669"/>
    <mergeCell ref="V2669:AA2669"/>
    <mergeCell ref="AB2669:AF2669"/>
    <mergeCell ref="AG2669:AK2669"/>
    <mergeCell ref="A2670:F2670"/>
    <mergeCell ref="G2670:N2670"/>
    <mergeCell ref="O2670:U2670"/>
    <mergeCell ref="V2670:AA2670"/>
    <mergeCell ref="AB2670:AF2670"/>
    <mergeCell ref="AG2670:AK2670"/>
    <mergeCell ref="A2671:F2671"/>
    <mergeCell ref="G2671:N2671"/>
    <mergeCell ref="O2671:U2671"/>
    <mergeCell ref="V2671:AA2671"/>
    <mergeCell ref="AB2671:AF2671"/>
    <mergeCell ref="AG2671:AK2671"/>
    <mergeCell ref="A2672:F2672"/>
    <mergeCell ref="G2672:N2672"/>
    <mergeCell ref="O2672:U2672"/>
    <mergeCell ref="V2672:AA2672"/>
    <mergeCell ref="AB2672:AF2672"/>
    <mergeCell ref="AG2672:AK2672"/>
    <mergeCell ref="A2673:F2673"/>
    <mergeCell ref="G2673:N2673"/>
    <mergeCell ref="O2673:U2673"/>
    <mergeCell ref="V2673:AA2673"/>
    <mergeCell ref="AB2673:AF2673"/>
    <mergeCell ref="AG2673:AK2673"/>
    <mergeCell ref="A2674:F2674"/>
    <mergeCell ref="G2674:N2674"/>
    <mergeCell ref="O2674:U2674"/>
    <mergeCell ref="V2674:AA2674"/>
    <mergeCell ref="AB2674:AF2674"/>
    <mergeCell ref="AG2674:AK2674"/>
    <mergeCell ref="A2675:F2675"/>
    <mergeCell ref="G2675:N2675"/>
    <mergeCell ref="O2675:U2675"/>
    <mergeCell ref="V2675:AA2675"/>
    <mergeCell ref="AB2675:AF2675"/>
    <mergeCell ref="AG2675:AK2675"/>
    <mergeCell ref="A2676:F2676"/>
    <mergeCell ref="G2676:N2676"/>
    <mergeCell ref="O2676:U2676"/>
    <mergeCell ref="V2676:AA2676"/>
    <mergeCell ref="AB2676:AF2676"/>
    <mergeCell ref="AG2676:AK2676"/>
    <mergeCell ref="A2677:F2677"/>
    <mergeCell ref="G2677:N2677"/>
    <mergeCell ref="O2677:U2677"/>
    <mergeCell ref="V2677:AA2677"/>
    <mergeCell ref="AB2677:AF2677"/>
    <mergeCell ref="AG2677:AK2677"/>
    <mergeCell ref="A2678:F2678"/>
    <mergeCell ref="G2678:N2678"/>
    <mergeCell ref="O2678:U2678"/>
    <mergeCell ref="V2678:AA2678"/>
    <mergeCell ref="AB2678:AF2678"/>
    <mergeCell ref="AG2678:AK2678"/>
    <mergeCell ref="A2679:F2679"/>
    <mergeCell ref="G2679:N2679"/>
    <mergeCell ref="O2679:U2679"/>
    <mergeCell ref="V2679:AA2679"/>
    <mergeCell ref="AB2679:AF2679"/>
    <mergeCell ref="AG2679:AK2679"/>
    <mergeCell ref="A2680:F2680"/>
    <mergeCell ref="G2680:N2680"/>
    <mergeCell ref="O2680:U2680"/>
    <mergeCell ref="V2680:AA2680"/>
    <mergeCell ref="AB2680:AF2680"/>
    <mergeCell ref="AG2680:AK2680"/>
    <mergeCell ref="A2681:AK2681"/>
    <mergeCell ref="A2682:I2682"/>
    <mergeCell ref="J2682:P2682"/>
    <mergeCell ref="Q2682:X2682"/>
    <mergeCell ref="Y2682:AD2682"/>
    <mergeCell ref="AE2682:AK2682"/>
    <mergeCell ref="A2683:I2683"/>
    <mergeCell ref="J2683:P2683"/>
    <mergeCell ref="Q2683:X2683"/>
    <mergeCell ref="Y2683:AD2683"/>
    <mergeCell ref="AE2683:AK2683"/>
    <mergeCell ref="A2684:I2684"/>
    <mergeCell ref="J2684:P2684"/>
    <mergeCell ref="Q2684:X2684"/>
    <mergeCell ref="Y2684:AD2684"/>
    <mergeCell ref="AE2684:AK2684"/>
    <mergeCell ref="A2685:I2685"/>
    <mergeCell ref="J2685:P2685"/>
    <mergeCell ref="Q2685:X2685"/>
    <mergeCell ref="Y2685:AD2685"/>
    <mergeCell ref="AE2685:AK2685"/>
    <mergeCell ref="A2686:I2686"/>
    <mergeCell ref="J2686:P2686"/>
    <mergeCell ref="Q2686:X2686"/>
    <mergeCell ref="Y2686:AD2686"/>
    <mergeCell ref="AE2686:AK2686"/>
    <mergeCell ref="A2687:I2687"/>
    <mergeCell ref="J2687:P2687"/>
    <mergeCell ref="Q2687:X2687"/>
    <mergeCell ref="Y2687:AD2687"/>
    <mergeCell ref="AE2687:AK2687"/>
    <mergeCell ref="A2688:I2688"/>
    <mergeCell ref="J2688:P2688"/>
    <mergeCell ref="Q2688:X2688"/>
    <mergeCell ref="Y2688:AD2688"/>
    <mergeCell ref="AE2688:AK2688"/>
    <mergeCell ref="A2689:I2689"/>
    <mergeCell ref="J2689:P2689"/>
    <mergeCell ref="Q2689:X2689"/>
    <mergeCell ref="Y2689:AD2689"/>
    <mergeCell ref="AE2689:AK2689"/>
    <mergeCell ref="A2690:I2690"/>
    <mergeCell ref="J2690:P2690"/>
    <mergeCell ref="Q2690:X2690"/>
    <mergeCell ref="Y2690:AD2690"/>
    <mergeCell ref="AE2690:AK2690"/>
    <mergeCell ref="A2691:I2691"/>
    <mergeCell ref="J2691:P2691"/>
    <mergeCell ref="Q2691:X2691"/>
    <mergeCell ref="Y2691:AD2691"/>
    <mergeCell ref="AE2691:AK2691"/>
    <mergeCell ref="A2692:I2692"/>
    <mergeCell ref="J2692:P2692"/>
    <mergeCell ref="Q2692:X2692"/>
    <mergeCell ref="Y2692:AD2692"/>
    <mergeCell ref="AE2692:AK2692"/>
    <mergeCell ref="A2693:I2693"/>
    <mergeCell ref="J2693:P2693"/>
    <mergeCell ref="Q2693:X2693"/>
    <mergeCell ref="Y2693:AD2693"/>
    <mergeCell ref="AE2693:AK2693"/>
    <mergeCell ref="A2694:I2694"/>
    <mergeCell ref="J2694:P2694"/>
    <mergeCell ref="Q2694:X2694"/>
    <mergeCell ref="Y2694:AD2694"/>
    <mergeCell ref="AE2694:AK2694"/>
    <mergeCell ref="A2695:I2695"/>
    <mergeCell ref="J2695:P2695"/>
    <mergeCell ref="Q2695:X2695"/>
    <mergeCell ref="Y2695:AD2695"/>
    <mergeCell ref="AE2695:AK2695"/>
    <mergeCell ref="A2696:I2696"/>
    <mergeCell ref="J2696:P2696"/>
    <mergeCell ref="Q2696:X2696"/>
    <mergeCell ref="Y2696:AD2696"/>
    <mergeCell ref="AE2696:AK2696"/>
    <mergeCell ref="A2697:I2697"/>
    <mergeCell ref="J2697:P2697"/>
    <mergeCell ref="Q2697:X2697"/>
    <mergeCell ref="Y2697:AD2697"/>
    <mergeCell ref="AE2697:AK2697"/>
    <mergeCell ref="A2698:I2698"/>
    <mergeCell ref="J2698:P2698"/>
    <mergeCell ref="Q2698:X2698"/>
    <mergeCell ref="Y2698:AD2698"/>
    <mergeCell ref="AE2698:AK2698"/>
    <mergeCell ref="A2699:I2699"/>
    <mergeCell ref="J2699:P2699"/>
    <mergeCell ref="Q2699:X2699"/>
    <mergeCell ref="Y2699:AD2699"/>
    <mergeCell ref="AE2699:AK2699"/>
    <mergeCell ref="A2700:I2700"/>
    <mergeCell ref="J2700:P2700"/>
    <mergeCell ref="Q2700:X2700"/>
    <mergeCell ref="Y2700:AD2700"/>
    <mergeCell ref="AE2700:AK2700"/>
    <mergeCell ref="A2701:I2701"/>
    <mergeCell ref="J2701:P2701"/>
    <mergeCell ref="Q2701:X2701"/>
    <mergeCell ref="Y2701:AD2701"/>
    <mergeCell ref="AE2701:AK2701"/>
    <mergeCell ref="A2702:I2702"/>
    <mergeCell ref="J2702:P2702"/>
    <mergeCell ref="Q2702:X2702"/>
    <mergeCell ref="Y2702:AD2702"/>
    <mergeCell ref="AE2702:AK2702"/>
    <mergeCell ref="A2703:I2703"/>
    <mergeCell ref="J2703:P2703"/>
    <mergeCell ref="Q2703:X2703"/>
    <mergeCell ref="Y2703:AD2703"/>
    <mergeCell ref="AE2703:AK2703"/>
    <mergeCell ref="A2704:I2704"/>
    <mergeCell ref="J2704:P2704"/>
    <mergeCell ref="Q2704:X2704"/>
    <mergeCell ref="Y2704:AD2704"/>
    <mergeCell ref="AE2704:AK2704"/>
    <mergeCell ref="A2705:I2705"/>
    <mergeCell ref="J2705:P2705"/>
    <mergeCell ref="Q2705:X2705"/>
    <mergeCell ref="Y2705:AD2705"/>
    <mergeCell ref="AE2705:AK2705"/>
    <mergeCell ref="A2706:I2706"/>
    <mergeCell ref="J2706:P2706"/>
    <mergeCell ref="Q2706:X2706"/>
    <mergeCell ref="Y2706:AD2706"/>
    <mergeCell ref="AE2706:AK2706"/>
    <mergeCell ref="A2707:I2707"/>
    <mergeCell ref="J2707:P2707"/>
    <mergeCell ref="Q2707:X2707"/>
    <mergeCell ref="Y2707:AD2707"/>
    <mergeCell ref="AE2707:AK2707"/>
    <mergeCell ref="A2708:I2708"/>
    <mergeCell ref="J2708:P2708"/>
    <mergeCell ref="Q2708:X2708"/>
    <mergeCell ref="Y2708:AD2708"/>
    <mergeCell ref="AE2708:AK2708"/>
    <mergeCell ref="A2709:I2709"/>
    <mergeCell ref="J2709:P2709"/>
    <mergeCell ref="Q2709:X2709"/>
    <mergeCell ref="Y2709:AD2709"/>
    <mergeCell ref="AE2709:AK2709"/>
    <mergeCell ref="A2710:I2710"/>
    <mergeCell ref="J2710:P2710"/>
    <mergeCell ref="Q2710:X2710"/>
    <mergeCell ref="Y2710:AD2710"/>
    <mergeCell ref="AE2710:AK2710"/>
    <mergeCell ref="A2711:I2711"/>
    <mergeCell ref="J2711:P2711"/>
    <mergeCell ref="Q2711:X2711"/>
    <mergeCell ref="Y2711:AD2711"/>
    <mergeCell ref="AE2711:AK2711"/>
    <mergeCell ref="A2712:I2712"/>
    <mergeCell ref="J2712:P2712"/>
    <mergeCell ref="Q2712:X2712"/>
    <mergeCell ref="Y2712:AD2712"/>
    <mergeCell ref="AE2712:AK2712"/>
    <mergeCell ref="A2713:I2713"/>
    <mergeCell ref="J2713:P2713"/>
    <mergeCell ref="Q2713:X2713"/>
    <mergeCell ref="Y2713:AD2713"/>
    <mergeCell ref="AE2713:AK2713"/>
    <mergeCell ref="A2714:I2714"/>
    <mergeCell ref="J2714:P2714"/>
    <mergeCell ref="Q2714:X2714"/>
    <mergeCell ref="Y2714:AD2714"/>
    <mergeCell ref="AE2714:AK2714"/>
    <mergeCell ref="A2715:I2715"/>
    <mergeCell ref="J2715:P2715"/>
    <mergeCell ref="Q2715:X2715"/>
    <mergeCell ref="Y2715:AD2715"/>
    <mergeCell ref="AE2715:AK2715"/>
    <mergeCell ref="A2716:I2716"/>
    <mergeCell ref="J2716:P2716"/>
    <mergeCell ref="Q2716:X2716"/>
    <mergeCell ref="Y2716:AD2716"/>
    <mergeCell ref="AE2716:AK2716"/>
    <mergeCell ref="A2717:I2717"/>
    <mergeCell ref="J2717:P2717"/>
    <mergeCell ref="Q2717:X2717"/>
    <mergeCell ref="Y2717:AD2717"/>
    <mergeCell ref="AE2717:AK2717"/>
    <mergeCell ref="A2718:I2718"/>
    <mergeCell ref="J2718:P2718"/>
    <mergeCell ref="Q2718:X2718"/>
    <mergeCell ref="Y2718:AD2718"/>
    <mergeCell ref="AE2718:AK2718"/>
    <mergeCell ref="A2719:I2719"/>
    <mergeCell ref="J2719:P2719"/>
    <mergeCell ref="Q2719:X2719"/>
    <mergeCell ref="Y2719:AD2719"/>
    <mergeCell ref="AE2719:AK2719"/>
    <mergeCell ref="A2720:I2720"/>
    <mergeCell ref="J2720:P2720"/>
    <mergeCell ref="Q2720:X2720"/>
    <mergeCell ref="Y2720:AD2720"/>
    <mergeCell ref="AE2720:AK2720"/>
    <mergeCell ref="A2721:I2721"/>
    <mergeCell ref="J2721:P2721"/>
    <mergeCell ref="Q2721:X2721"/>
    <mergeCell ref="Y2721:AD2721"/>
    <mergeCell ref="AE2721:AK2721"/>
    <mergeCell ref="A2722:I2722"/>
    <mergeCell ref="J2722:P2722"/>
    <mergeCell ref="Q2722:X2722"/>
    <mergeCell ref="Y2722:AD2722"/>
    <mergeCell ref="AE2722:AK2722"/>
    <mergeCell ref="A2723:I2723"/>
    <mergeCell ref="J2723:P2723"/>
    <mergeCell ref="Q2723:X2723"/>
    <mergeCell ref="Y2723:AD2723"/>
    <mergeCell ref="AE2723:AK2723"/>
    <mergeCell ref="A2724:I2724"/>
    <mergeCell ref="J2724:P2724"/>
    <mergeCell ref="Q2724:X2724"/>
    <mergeCell ref="Y2724:AD2724"/>
    <mergeCell ref="AE2724:AK2724"/>
    <mergeCell ref="A2725:I2725"/>
    <mergeCell ref="J2725:P2725"/>
    <mergeCell ref="Q2725:X2725"/>
    <mergeCell ref="Y2725:AD2725"/>
    <mergeCell ref="AE2725:AK2725"/>
    <mergeCell ref="A2726:I2726"/>
    <mergeCell ref="J2726:P2726"/>
    <mergeCell ref="Q2726:X2726"/>
    <mergeCell ref="Y2726:AD2726"/>
    <mergeCell ref="AE2726:AK2726"/>
    <mergeCell ref="A2727:I2727"/>
    <mergeCell ref="J2727:P2727"/>
    <mergeCell ref="Q2727:X2727"/>
    <mergeCell ref="Y2727:AD2727"/>
    <mergeCell ref="AE2727:AK2727"/>
    <mergeCell ref="A2728:I2728"/>
    <mergeCell ref="J2728:P2728"/>
    <mergeCell ref="Q2728:X2728"/>
    <mergeCell ref="Y2728:AD2728"/>
    <mergeCell ref="AE2728:AK2728"/>
    <mergeCell ref="A2729:I2729"/>
    <mergeCell ref="J2729:P2729"/>
    <mergeCell ref="Q2729:X2729"/>
    <mergeCell ref="Y2729:AD2729"/>
    <mergeCell ref="AE2729:AK2729"/>
    <mergeCell ref="A2730:I2730"/>
    <mergeCell ref="J2730:P2730"/>
    <mergeCell ref="Q2730:X2730"/>
    <mergeCell ref="Y2730:AD2730"/>
    <mergeCell ref="AE2730:AK2730"/>
    <mergeCell ref="A2731:I2731"/>
    <mergeCell ref="J2731:P2731"/>
    <mergeCell ref="Q2731:X2731"/>
    <mergeCell ref="Y2731:AD2731"/>
    <mergeCell ref="AE2731:AK2731"/>
    <mergeCell ref="A2732:I2732"/>
    <mergeCell ref="J2732:P2732"/>
    <mergeCell ref="Q2732:X2732"/>
    <mergeCell ref="Y2732:AD2732"/>
    <mergeCell ref="AE2732:AK2732"/>
    <mergeCell ref="A2733:I2733"/>
    <mergeCell ref="J2733:P2733"/>
    <mergeCell ref="Q2733:X2733"/>
    <mergeCell ref="Y2733:AD2733"/>
    <mergeCell ref="AE2733:AK2733"/>
    <mergeCell ref="A2734:I2734"/>
    <mergeCell ref="J2734:P2734"/>
    <mergeCell ref="Q2734:X2734"/>
    <mergeCell ref="Y2734:AD2734"/>
    <mergeCell ref="AE2734:AK2734"/>
    <mergeCell ref="A2735:I2735"/>
    <mergeCell ref="J2735:P2735"/>
    <mergeCell ref="Q2735:X2735"/>
    <mergeCell ref="Y2735:AD2735"/>
    <mergeCell ref="AE2735:AK2735"/>
    <mergeCell ref="A2736:I2736"/>
    <mergeCell ref="J2736:P2736"/>
    <mergeCell ref="Q2736:X2736"/>
    <mergeCell ref="Y2736:AD2736"/>
    <mergeCell ref="AE2736:AK2736"/>
    <mergeCell ref="A2737:I2737"/>
    <mergeCell ref="J2737:P2737"/>
    <mergeCell ref="Q2737:X2737"/>
    <mergeCell ref="Y2737:AD2737"/>
    <mergeCell ref="AE2737:AK2737"/>
    <mergeCell ref="A2738:I2738"/>
    <mergeCell ref="J2738:P2738"/>
    <mergeCell ref="Q2738:X2738"/>
    <mergeCell ref="Y2738:AD2738"/>
    <mergeCell ref="AE2738:AK2738"/>
    <mergeCell ref="A2739:I2739"/>
    <mergeCell ref="J2739:P2739"/>
    <mergeCell ref="Q2739:X2739"/>
    <mergeCell ref="Y2739:AD2739"/>
    <mergeCell ref="AE2739:AK2739"/>
    <mergeCell ref="A2740:I2740"/>
    <mergeCell ref="J2740:P2740"/>
    <mergeCell ref="Q2740:X2740"/>
    <mergeCell ref="Y2740:AD2740"/>
    <mergeCell ref="AE2740:AK2740"/>
    <mergeCell ref="A2741:I2741"/>
    <mergeCell ref="J2741:P2741"/>
    <mergeCell ref="Q2741:X2741"/>
    <mergeCell ref="Y2741:AD2741"/>
    <mergeCell ref="AE2741:AK2741"/>
    <mergeCell ref="A2742:I2742"/>
    <mergeCell ref="J2742:P2742"/>
    <mergeCell ref="Q2742:X2742"/>
    <mergeCell ref="Y2742:AD2742"/>
    <mergeCell ref="AE2742:AK2742"/>
    <mergeCell ref="A2743:I2743"/>
    <mergeCell ref="J2743:P2743"/>
    <mergeCell ref="Q2743:X2743"/>
    <mergeCell ref="Y2743:AD2743"/>
    <mergeCell ref="AE2743:AK2743"/>
    <mergeCell ref="A2744:I2744"/>
    <mergeCell ref="J2744:P2744"/>
    <mergeCell ref="Q2744:X2744"/>
    <mergeCell ref="Y2744:AD2744"/>
    <mergeCell ref="AE2744:AK2744"/>
    <mergeCell ref="A2745:I2745"/>
    <mergeCell ref="J2745:P2745"/>
    <mergeCell ref="Q2745:X2745"/>
    <mergeCell ref="Y2745:AD2745"/>
    <mergeCell ref="AE2745:AK2745"/>
    <mergeCell ref="A2746:I2746"/>
    <mergeCell ref="J2746:P2746"/>
    <mergeCell ref="Q2746:X2746"/>
    <mergeCell ref="Y2746:AD2746"/>
    <mergeCell ref="AE2746:AK2746"/>
    <mergeCell ref="A2747:I2747"/>
    <mergeCell ref="J2747:P2747"/>
    <mergeCell ref="Q2747:X2747"/>
    <mergeCell ref="Y2747:AD2747"/>
    <mergeCell ref="AE2747:AK2747"/>
    <mergeCell ref="A2748:I2748"/>
    <mergeCell ref="J2748:P2748"/>
    <mergeCell ref="Q2748:X2748"/>
    <mergeCell ref="Y2748:AD2748"/>
    <mergeCell ref="AE2748:AK2748"/>
    <mergeCell ref="A2749:I2749"/>
    <mergeCell ref="J2749:P2749"/>
    <mergeCell ref="Q2749:X2749"/>
    <mergeCell ref="Y2749:AD2749"/>
    <mergeCell ref="AE2749:AK2749"/>
    <mergeCell ref="A2750:I2750"/>
    <mergeCell ref="J2750:P2750"/>
    <mergeCell ref="Q2750:X2750"/>
    <mergeCell ref="Y2750:AD2750"/>
    <mergeCell ref="AE2750:AK2750"/>
    <mergeCell ref="A2751:I2751"/>
    <mergeCell ref="J2751:P2751"/>
    <mergeCell ref="Q2751:X2751"/>
    <mergeCell ref="Y2751:AD2751"/>
    <mergeCell ref="AE2751:AK2751"/>
    <mergeCell ref="A2752:I2752"/>
    <mergeCell ref="J2752:P2752"/>
    <mergeCell ref="Q2752:X2752"/>
    <mergeCell ref="Y2752:AD2752"/>
    <mergeCell ref="AE2752:AK2752"/>
    <mergeCell ref="A2753:I2753"/>
    <mergeCell ref="J2753:P2753"/>
    <mergeCell ref="Q2753:X2753"/>
    <mergeCell ref="Y2753:AD2753"/>
    <mergeCell ref="AE2753:AK2753"/>
    <mergeCell ref="A2754:I2754"/>
    <mergeCell ref="J2754:P2754"/>
    <mergeCell ref="Q2754:X2754"/>
    <mergeCell ref="Y2754:AD2754"/>
    <mergeCell ref="AE2754:AK2754"/>
    <mergeCell ref="A2755:I2755"/>
    <mergeCell ref="J2755:P2755"/>
    <mergeCell ref="Q2755:X2755"/>
    <mergeCell ref="Y2755:AD2755"/>
    <mergeCell ref="AE2755:AK2755"/>
    <mergeCell ref="A2756:I2756"/>
    <mergeCell ref="J2756:P2756"/>
    <mergeCell ref="Q2756:X2756"/>
    <mergeCell ref="Y2756:AD2756"/>
    <mergeCell ref="AE2756:AK2756"/>
    <mergeCell ref="A2757:I2757"/>
    <mergeCell ref="J2757:P2757"/>
    <mergeCell ref="Q2757:X2757"/>
    <mergeCell ref="Y2757:AD2757"/>
    <mergeCell ref="AE2757:AK2757"/>
    <mergeCell ref="A2758:I2758"/>
    <mergeCell ref="J2758:P2758"/>
    <mergeCell ref="Q2758:X2758"/>
    <mergeCell ref="Y2758:AD2758"/>
    <mergeCell ref="AE2758:AK2758"/>
    <mergeCell ref="A2759:I2759"/>
    <mergeCell ref="J2759:P2759"/>
    <mergeCell ref="Q2759:X2759"/>
    <mergeCell ref="Y2759:AD2759"/>
    <mergeCell ref="AE2759:AK2759"/>
    <mergeCell ref="A2760:I2760"/>
    <mergeCell ref="J2760:P2760"/>
    <mergeCell ref="Q2760:X2760"/>
    <mergeCell ref="Y2760:AD2760"/>
    <mergeCell ref="AE2760:AK2760"/>
    <mergeCell ref="A2761:I2761"/>
    <mergeCell ref="J2761:P2761"/>
    <mergeCell ref="Q2761:X2761"/>
    <mergeCell ref="Y2761:AD2761"/>
    <mergeCell ref="AE2761:AK2761"/>
    <mergeCell ref="A2762:I2762"/>
    <mergeCell ref="J2762:P2762"/>
    <mergeCell ref="Q2762:X2762"/>
    <mergeCell ref="Y2762:AD2762"/>
    <mergeCell ref="AE2762:AK2762"/>
    <mergeCell ref="A2763:I2763"/>
    <mergeCell ref="J2763:P2763"/>
    <mergeCell ref="Q2763:X2763"/>
    <mergeCell ref="Y2763:AD2763"/>
    <mergeCell ref="AE2763:AK2763"/>
    <mergeCell ref="A2764:I2764"/>
    <mergeCell ref="J2764:P2764"/>
    <mergeCell ref="Q2764:X2764"/>
    <mergeCell ref="Y2764:AD2764"/>
    <mergeCell ref="AE2764:AK2764"/>
    <mergeCell ref="A2765:I2765"/>
    <mergeCell ref="J2765:P2765"/>
    <mergeCell ref="Q2765:X2765"/>
    <mergeCell ref="Y2765:AD2765"/>
    <mergeCell ref="AE2765:AK2765"/>
    <mergeCell ref="A2766:I2766"/>
    <mergeCell ref="J2766:P2766"/>
    <mergeCell ref="Q2766:X2766"/>
    <mergeCell ref="Y2766:AD2766"/>
    <mergeCell ref="AE2766:AK2766"/>
    <mergeCell ref="A2767:I2767"/>
    <mergeCell ref="J2767:P2767"/>
    <mergeCell ref="Q2767:X2767"/>
    <mergeCell ref="Y2767:AD2767"/>
    <mergeCell ref="AE2767:AK2767"/>
    <mergeCell ref="A2768:I2768"/>
    <mergeCell ref="J2768:P2768"/>
    <mergeCell ref="Q2768:X2768"/>
    <mergeCell ref="Y2768:AD2768"/>
    <mergeCell ref="AE2768:AK2768"/>
    <mergeCell ref="A2769:I2769"/>
    <mergeCell ref="J2769:P2769"/>
    <mergeCell ref="Q2769:X2769"/>
    <mergeCell ref="Y2769:AD2769"/>
    <mergeCell ref="AE2769:AK2769"/>
    <mergeCell ref="A2770:I2770"/>
    <mergeCell ref="J2770:P2770"/>
    <mergeCell ref="Q2770:X2770"/>
    <mergeCell ref="Y2770:AD2770"/>
    <mergeCell ref="AE2770:AK2770"/>
    <mergeCell ref="A2771:I2771"/>
    <mergeCell ref="J2771:P2771"/>
    <mergeCell ref="Q2771:X2771"/>
    <mergeCell ref="Y2771:AD2771"/>
    <mergeCell ref="AE2771:AK2771"/>
    <mergeCell ref="A2772:I2772"/>
    <mergeCell ref="J2772:P2772"/>
    <mergeCell ref="Q2772:X2772"/>
    <mergeCell ref="Y2772:AD2772"/>
    <mergeCell ref="AE2772:AK2772"/>
    <mergeCell ref="A2773:I2773"/>
    <mergeCell ref="J2773:P2773"/>
    <mergeCell ref="Q2773:X2773"/>
    <mergeCell ref="Y2773:AD2773"/>
    <mergeCell ref="AE2773:AK2773"/>
    <mergeCell ref="A2774:I2774"/>
    <mergeCell ref="J2774:P2774"/>
    <mergeCell ref="Q2774:X2774"/>
    <mergeCell ref="Y2774:AD2774"/>
    <mergeCell ref="AE2774:AK2774"/>
    <mergeCell ref="A2775:I2775"/>
    <mergeCell ref="J2775:P2775"/>
    <mergeCell ref="Q2775:X2775"/>
    <mergeCell ref="Y2775:AD2775"/>
    <mergeCell ref="AE2775:AK2775"/>
    <mergeCell ref="A2776:I2776"/>
    <mergeCell ref="J2776:P2776"/>
    <mergeCell ref="Q2776:X2776"/>
    <mergeCell ref="Y2776:AD2776"/>
    <mergeCell ref="AE2776:AK2776"/>
    <mergeCell ref="A2777:I2777"/>
    <mergeCell ref="J2777:P2777"/>
    <mergeCell ref="Q2777:X2777"/>
    <mergeCell ref="Y2777:AD2777"/>
    <mergeCell ref="AE2777:AK2777"/>
    <mergeCell ref="A2778:I2778"/>
    <mergeCell ref="J2778:P2778"/>
    <mergeCell ref="Q2778:X2778"/>
    <mergeCell ref="Y2778:AD2778"/>
    <mergeCell ref="AE2778:AK2778"/>
    <mergeCell ref="A2779:I2779"/>
    <mergeCell ref="J2779:P2779"/>
    <mergeCell ref="Q2779:X2779"/>
    <mergeCell ref="Y2779:AD2779"/>
    <mergeCell ref="AE2779:AK2779"/>
    <mergeCell ref="A2780:I2780"/>
    <mergeCell ref="J2780:P2780"/>
    <mergeCell ref="Q2780:X2780"/>
    <mergeCell ref="Y2780:AD2780"/>
    <mergeCell ref="AE2780:AK2780"/>
    <mergeCell ref="A2781:I2781"/>
    <mergeCell ref="J2781:P2781"/>
    <mergeCell ref="Q2781:X2781"/>
    <mergeCell ref="Y2781:AD2781"/>
    <mergeCell ref="AE2781:AK2781"/>
    <mergeCell ref="A2782:I2782"/>
    <mergeCell ref="J2782:P2782"/>
    <mergeCell ref="Q2782:X2782"/>
    <mergeCell ref="Y2782:AD2782"/>
    <mergeCell ref="AE2782:AK2782"/>
    <mergeCell ref="A2783:I2783"/>
    <mergeCell ref="J2783:P2783"/>
    <mergeCell ref="Q2783:X2783"/>
    <mergeCell ref="Y2783:AD2783"/>
    <mergeCell ref="AE2783:AK2783"/>
    <mergeCell ref="A2784:I2784"/>
    <mergeCell ref="J2784:P2784"/>
    <mergeCell ref="Q2784:X2784"/>
    <mergeCell ref="Y2784:AD2784"/>
    <mergeCell ref="AE2784:AK2784"/>
    <mergeCell ref="A2785:I2785"/>
    <mergeCell ref="J2785:P2785"/>
    <mergeCell ref="Q2785:X2785"/>
    <mergeCell ref="Y2785:AD2785"/>
    <mergeCell ref="AE2785:AK2785"/>
    <mergeCell ref="A2786:I2786"/>
    <mergeCell ref="J2786:P2786"/>
    <mergeCell ref="Q2786:X2786"/>
    <mergeCell ref="Y2786:AD2786"/>
    <mergeCell ref="AE2786:AK2786"/>
    <mergeCell ref="A2787:I2787"/>
    <mergeCell ref="J2787:P2787"/>
    <mergeCell ref="Q2787:X2787"/>
    <mergeCell ref="Y2787:AD2787"/>
    <mergeCell ref="AE2787:AK2787"/>
    <mergeCell ref="A2788:I2788"/>
    <mergeCell ref="J2788:P2788"/>
    <mergeCell ref="Q2788:X2788"/>
    <mergeCell ref="Y2788:AD2788"/>
    <mergeCell ref="AE2788:AK2788"/>
    <mergeCell ref="A2789:I2789"/>
    <mergeCell ref="J2789:P2789"/>
    <mergeCell ref="Q2789:X2789"/>
    <mergeCell ref="Y2789:AD2789"/>
    <mergeCell ref="AE2789:AK2789"/>
    <mergeCell ref="A2790:I2790"/>
    <mergeCell ref="J2790:P2790"/>
    <mergeCell ref="Q2790:X2790"/>
    <mergeCell ref="Y2790:AD2790"/>
    <mergeCell ref="AE2790:AK2790"/>
    <mergeCell ref="A2791:I2791"/>
    <mergeCell ref="J2791:P2791"/>
    <mergeCell ref="Q2791:X2791"/>
    <mergeCell ref="Y2791:AD2791"/>
    <mergeCell ref="AE2791:AK2791"/>
    <mergeCell ref="A2792:I2792"/>
    <mergeCell ref="J2792:P2792"/>
    <mergeCell ref="Q2792:X2792"/>
    <mergeCell ref="Y2792:AD2792"/>
    <mergeCell ref="AE2792:AK2792"/>
    <mergeCell ref="A2793:I2793"/>
    <mergeCell ref="J2793:P2793"/>
    <mergeCell ref="Q2793:X2793"/>
    <mergeCell ref="Y2793:AD2793"/>
    <mergeCell ref="AE2793:AK2793"/>
    <mergeCell ref="A2794:I2794"/>
    <mergeCell ref="J2794:P2794"/>
    <mergeCell ref="Q2794:X2794"/>
    <mergeCell ref="Y2794:AD2794"/>
    <mergeCell ref="AE2794:AK2794"/>
    <mergeCell ref="A2795:I2795"/>
    <mergeCell ref="J2795:P2795"/>
    <mergeCell ref="Q2795:X2795"/>
    <mergeCell ref="Y2795:AD2795"/>
    <mergeCell ref="AE2795:AK2795"/>
    <mergeCell ref="A2796:I2796"/>
    <mergeCell ref="J2796:P2796"/>
    <mergeCell ref="Q2796:X2796"/>
    <mergeCell ref="Y2796:AD2796"/>
    <mergeCell ref="AE2796:AK2796"/>
    <mergeCell ref="A2797:I2797"/>
    <mergeCell ref="J2797:P2797"/>
    <mergeCell ref="Q2797:X2797"/>
    <mergeCell ref="Y2797:AD2797"/>
    <mergeCell ref="AE2797:AK2797"/>
    <mergeCell ref="A2798:I2798"/>
    <mergeCell ref="J2798:P2798"/>
    <mergeCell ref="Q2798:X2798"/>
    <mergeCell ref="Y2798:AD2798"/>
    <mergeCell ref="AE2798:AK2798"/>
    <mergeCell ref="A2799:I2799"/>
    <mergeCell ref="J2799:P2799"/>
    <mergeCell ref="Q2799:X2799"/>
    <mergeCell ref="Y2799:AD2799"/>
    <mergeCell ref="AE2799:AK2799"/>
    <mergeCell ref="A2800:I2800"/>
    <mergeCell ref="J2800:P2800"/>
    <mergeCell ref="Q2800:X2800"/>
    <mergeCell ref="Y2800:AD2800"/>
    <mergeCell ref="AE2800:AK2800"/>
    <mergeCell ref="A2801:I2801"/>
    <mergeCell ref="J2801:P2801"/>
    <mergeCell ref="Q2801:X2801"/>
    <mergeCell ref="Y2801:AD2801"/>
    <mergeCell ref="AE2801:AK2801"/>
    <mergeCell ref="A2802:I2802"/>
    <mergeCell ref="J2802:P2802"/>
    <mergeCell ref="Q2802:X2802"/>
    <mergeCell ref="Y2802:AD2802"/>
    <mergeCell ref="AE2802:AK2802"/>
    <mergeCell ref="A2803:I2803"/>
    <mergeCell ref="J2803:P2803"/>
    <mergeCell ref="Q2803:X2803"/>
    <mergeCell ref="Y2803:AD2803"/>
    <mergeCell ref="AE2803:AK2803"/>
    <mergeCell ref="A2804:I2804"/>
    <mergeCell ref="J2804:P2804"/>
    <mergeCell ref="Q2804:X2804"/>
    <mergeCell ref="Y2804:AD2804"/>
    <mergeCell ref="AE2804:AK2804"/>
    <mergeCell ref="A2805:I2805"/>
    <mergeCell ref="J2805:P2805"/>
    <mergeCell ref="Q2805:X2805"/>
    <mergeCell ref="Y2805:AD2805"/>
    <mergeCell ref="AE2805:AK2805"/>
    <mergeCell ref="A2806:I2806"/>
    <mergeCell ref="J2806:P2806"/>
    <mergeCell ref="Q2806:X2806"/>
    <mergeCell ref="Y2806:AD2806"/>
    <mergeCell ref="AE2806:AK2806"/>
    <mergeCell ref="A2807:I2807"/>
    <mergeCell ref="J2807:P2807"/>
    <mergeCell ref="Q2807:X2807"/>
    <mergeCell ref="Y2807:AD2807"/>
    <mergeCell ref="AE2807:AK2807"/>
    <mergeCell ref="A2808:I2808"/>
    <mergeCell ref="J2808:P2808"/>
    <mergeCell ref="Q2808:X2808"/>
    <mergeCell ref="Y2808:AD2808"/>
    <mergeCell ref="AE2808:AK2808"/>
    <mergeCell ref="A2809:I2809"/>
    <mergeCell ref="J2809:P2809"/>
    <mergeCell ref="Q2809:X2809"/>
    <mergeCell ref="Y2809:AD2809"/>
    <mergeCell ref="AE2809:AK2809"/>
    <mergeCell ref="A2810:I2810"/>
    <mergeCell ref="J2810:P2810"/>
    <mergeCell ref="Q2810:X2810"/>
    <mergeCell ref="Y2810:AD2810"/>
    <mergeCell ref="AE2810:AK2810"/>
    <mergeCell ref="A2811:I2811"/>
    <mergeCell ref="J2811:P2811"/>
    <mergeCell ref="Q2811:X2811"/>
    <mergeCell ref="Y2811:AD2811"/>
    <mergeCell ref="AE2811:AK2811"/>
    <mergeCell ref="A2812:I2812"/>
    <mergeCell ref="J2812:P2812"/>
    <mergeCell ref="Q2812:X2812"/>
    <mergeCell ref="Y2812:AD2812"/>
    <mergeCell ref="AE2812:AK2812"/>
    <mergeCell ref="A2813:I2813"/>
    <mergeCell ref="J2813:P2813"/>
    <mergeCell ref="Q2813:X2813"/>
    <mergeCell ref="Y2813:AD2813"/>
    <mergeCell ref="AE2813:AK2813"/>
    <mergeCell ref="A2814:I2814"/>
    <mergeCell ref="J2814:P2814"/>
    <mergeCell ref="Q2814:X2814"/>
    <mergeCell ref="Y2814:AD2814"/>
    <mergeCell ref="AE2814:AK2814"/>
    <mergeCell ref="A2815:I2815"/>
    <mergeCell ref="J2815:P2815"/>
    <mergeCell ref="Q2815:X2815"/>
    <mergeCell ref="Y2815:AD2815"/>
    <mergeCell ref="AE2815:AK2815"/>
    <mergeCell ref="A2816:I2816"/>
    <mergeCell ref="J2816:P2816"/>
    <mergeCell ref="Q2816:X2816"/>
    <mergeCell ref="Y2816:AD2816"/>
    <mergeCell ref="AE2816:AK2816"/>
    <mergeCell ref="A2817:I2817"/>
    <mergeCell ref="J2817:P2817"/>
    <mergeCell ref="Q2817:X2817"/>
    <mergeCell ref="Y2817:AD2817"/>
    <mergeCell ref="AE2817:AK2817"/>
    <mergeCell ref="A2818:I2818"/>
    <mergeCell ref="J2818:P2818"/>
    <mergeCell ref="Q2818:X2818"/>
    <mergeCell ref="Y2818:AD2818"/>
    <mergeCell ref="AE2818:AK2818"/>
    <mergeCell ref="A2819:I2819"/>
    <mergeCell ref="J2819:P2819"/>
    <mergeCell ref="Q2819:X2819"/>
    <mergeCell ref="Y2819:AD2819"/>
    <mergeCell ref="AE2819:AK2819"/>
    <mergeCell ref="A2820:I2820"/>
    <mergeCell ref="J2820:P2820"/>
    <mergeCell ref="Q2820:X2820"/>
    <mergeCell ref="Y2820:AD2820"/>
    <mergeCell ref="AE2820:AK2820"/>
    <mergeCell ref="A2821:I2821"/>
    <mergeCell ref="J2821:P2821"/>
    <mergeCell ref="Q2821:X2821"/>
    <mergeCell ref="Y2821:AD2821"/>
    <mergeCell ref="AE2821:AK2821"/>
    <mergeCell ref="A2822:I2822"/>
    <mergeCell ref="J2822:P2822"/>
    <mergeCell ref="Q2822:X2822"/>
    <mergeCell ref="Y2822:AD2822"/>
    <mergeCell ref="AE2822:AK2822"/>
    <mergeCell ref="A2823:I2823"/>
    <mergeCell ref="J2823:P2823"/>
    <mergeCell ref="Q2823:X2823"/>
    <mergeCell ref="Y2823:AD2823"/>
    <mergeCell ref="AE2823:AK2823"/>
    <mergeCell ref="A2824:I2824"/>
    <mergeCell ref="J2824:P2824"/>
    <mergeCell ref="Q2824:X2824"/>
    <mergeCell ref="Y2824:AD2824"/>
    <mergeCell ref="AE2824:AK2824"/>
    <mergeCell ref="A2825:I2825"/>
    <mergeCell ref="J2825:P2825"/>
    <mergeCell ref="Q2825:X2825"/>
    <mergeCell ref="Y2825:AD2825"/>
    <mergeCell ref="AE2825:AK2825"/>
    <mergeCell ref="A2826:I2826"/>
    <mergeCell ref="J2826:P2826"/>
    <mergeCell ref="Q2826:X2826"/>
    <mergeCell ref="Y2826:AD2826"/>
    <mergeCell ref="AE2826:AK2826"/>
    <mergeCell ref="A2827:I2827"/>
    <mergeCell ref="J2827:P2827"/>
    <mergeCell ref="Q2827:X2827"/>
    <mergeCell ref="Y2827:AD2827"/>
    <mergeCell ref="AE2827:AK2827"/>
    <mergeCell ref="A2828:I2828"/>
    <mergeCell ref="J2828:P2828"/>
    <mergeCell ref="Q2828:X2828"/>
    <mergeCell ref="Y2828:AD2828"/>
    <mergeCell ref="AE2828:AK2828"/>
    <mergeCell ref="A2829:I2829"/>
    <mergeCell ref="J2829:P2829"/>
    <mergeCell ref="Q2829:X2829"/>
    <mergeCell ref="Y2829:AD2829"/>
    <mergeCell ref="AE2829:AK2829"/>
    <mergeCell ref="A2830:I2830"/>
    <mergeCell ref="J2830:P2830"/>
    <mergeCell ref="Q2830:X2830"/>
    <mergeCell ref="Y2830:AD2830"/>
    <mergeCell ref="AE2830:AK2830"/>
    <mergeCell ref="A2831:I2831"/>
    <mergeCell ref="J2831:P2831"/>
    <mergeCell ref="Q2831:X2831"/>
    <mergeCell ref="Y2831:AD2831"/>
    <mergeCell ref="AE2831:AK2831"/>
    <mergeCell ref="A2832:I2832"/>
    <mergeCell ref="J2832:P2832"/>
    <mergeCell ref="Q2832:X2832"/>
    <mergeCell ref="Y2832:AD2832"/>
    <mergeCell ref="AE2832:AK2832"/>
    <mergeCell ref="A2833:I2833"/>
    <mergeCell ref="J2833:P2833"/>
    <mergeCell ref="Q2833:X2833"/>
    <mergeCell ref="Y2833:AD2833"/>
    <mergeCell ref="AE2833:AK2833"/>
    <mergeCell ref="A2834:I2834"/>
    <mergeCell ref="J2834:P2834"/>
    <mergeCell ref="Q2834:X2834"/>
    <mergeCell ref="Y2834:AD2834"/>
    <mergeCell ref="AE2834:AK2834"/>
    <mergeCell ref="A2835:I2835"/>
    <mergeCell ref="J2835:P2835"/>
    <mergeCell ref="Q2835:X2835"/>
    <mergeCell ref="Y2835:AD2835"/>
    <mergeCell ref="AE2835:AK2835"/>
    <mergeCell ref="A2836:I2836"/>
    <mergeCell ref="J2836:P2836"/>
    <mergeCell ref="Q2836:X2836"/>
    <mergeCell ref="Y2836:AD2836"/>
    <mergeCell ref="AE2836:AK2836"/>
    <mergeCell ref="A2837:I2837"/>
    <mergeCell ref="J2837:P2837"/>
    <mergeCell ref="Q2837:X2837"/>
    <mergeCell ref="Y2837:AD2837"/>
    <mergeCell ref="AE2837:AK2837"/>
    <mergeCell ref="A2838:I2838"/>
    <mergeCell ref="J2838:P2838"/>
    <mergeCell ref="Q2838:X2838"/>
    <mergeCell ref="Y2838:AD2838"/>
    <mergeCell ref="AE2838:AK2838"/>
    <mergeCell ref="A2839:I2839"/>
    <mergeCell ref="J2839:P2839"/>
    <mergeCell ref="Q2839:X2839"/>
    <mergeCell ref="Y2839:AD2839"/>
    <mergeCell ref="AE2839:AK2839"/>
    <mergeCell ref="A2840:I2840"/>
    <mergeCell ref="J2840:P2840"/>
    <mergeCell ref="Q2840:X2840"/>
    <mergeCell ref="Y2840:AD2840"/>
    <mergeCell ref="AE2840:AK2840"/>
    <mergeCell ref="A2841:I2841"/>
    <mergeCell ref="J2841:P2841"/>
    <mergeCell ref="Q2841:X2841"/>
    <mergeCell ref="Y2841:AD2841"/>
    <mergeCell ref="AE2841:AK2841"/>
    <mergeCell ref="A2842:I2842"/>
    <mergeCell ref="J2842:P2842"/>
    <mergeCell ref="Q2842:X2842"/>
    <mergeCell ref="Y2842:AD2842"/>
    <mergeCell ref="AE2842:AK2842"/>
    <mergeCell ref="A2843:I2843"/>
    <mergeCell ref="J2843:P2843"/>
    <mergeCell ref="Q2843:X2843"/>
    <mergeCell ref="Y2843:AD2843"/>
    <mergeCell ref="AE2843:AK2843"/>
    <mergeCell ref="A2844:I2844"/>
    <mergeCell ref="J2844:P2844"/>
    <mergeCell ref="Q2844:X2844"/>
    <mergeCell ref="Y2844:AD2844"/>
    <mergeCell ref="AE2844:AK2844"/>
    <mergeCell ref="A2845:I2845"/>
    <mergeCell ref="J2845:P2845"/>
    <mergeCell ref="Q2845:X2845"/>
    <mergeCell ref="Y2845:AD2845"/>
    <mergeCell ref="AE2845:AK2845"/>
    <mergeCell ref="A2846:I2846"/>
    <mergeCell ref="J2846:P2846"/>
    <mergeCell ref="Q2846:X2846"/>
    <mergeCell ref="Y2846:AD2846"/>
    <mergeCell ref="AE2846:AK2846"/>
    <mergeCell ref="A2847:I2847"/>
    <mergeCell ref="J2847:P2847"/>
    <mergeCell ref="Q2847:X2847"/>
    <mergeCell ref="Y2847:AD2847"/>
    <mergeCell ref="AE2847:AK2847"/>
    <mergeCell ref="A2848:I2848"/>
    <mergeCell ref="J2848:P2848"/>
    <mergeCell ref="Q2848:X2848"/>
    <mergeCell ref="Y2848:AD2848"/>
    <mergeCell ref="AE2848:AK2848"/>
    <mergeCell ref="A2849:I2849"/>
    <mergeCell ref="J2849:P2849"/>
    <mergeCell ref="Q2849:X2849"/>
    <mergeCell ref="Y2849:AD2849"/>
    <mergeCell ref="AE2849:AK2849"/>
    <mergeCell ref="A2850:I2850"/>
    <mergeCell ref="J2850:P2850"/>
    <mergeCell ref="Q2850:X2850"/>
    <mergeCell ref="Y2850:AD2850"/>
    <mergeCell ref="AE2850:AK2850"/>
    <mergeCell ref="A2851:I2851"/>
    <mergeCell ref="J2851:P2851"/>
    <mergeCell ref="Q2851:X2851"/>
    <mergeCell ref="Y2851:AD2851"/>
    <mergeCell ref="AE2851:AK2851"/>
    <mergeCell ref="A2852:I2852"/>
    <mergeCell ref="J2852:P2852"/>
    <mergeCell ref="Q2852:X2852"/>
    <mergeCell ref="Y2852:AD2852"/>
    <mergeCell ref="AE2852:AK2852"/>
    <mergeCell ref="A2853:I2853"/>
    <mergeCell ref="J2853:P2853"/>
    <mergeCell ref="Q2853:X2853"/>
    <mergeCell ref="Y2853:AD2853"/>
    <mergeCell ref="AE2853:AK2853"/>
    <mergeCell ref="A2854:I2854"/>
    <mergeCell ref="J2854:P2854"/>
    <mergeCell ref="Q2854:X2854"/>
    <mergeCell ref="Y2854:AD2854"/>
    <mergeCell ref="AE2854:AK2854"/>
    <mergeCell ref="A2855:I2855"/>
    <mergeCell ref="J2855:P2855"/>
    <mergeCell ref="Q2855:X2855"/>
    <mergeCell ref="Y2855:AD2855"/>
    <mergeCell ref="AE2855:AK2855"/>
    <mergeCell ref="A2856:I2856"/>
    <mergeCell ref="J2856:P2856"/>
    <mergeCell ref="Q2856:X2856"/>
    <mergeCell ref="Y2856:AD2856"/>
    <mergeCell ref="AE2856:AK2856"/>
    <mergeCell ref="A2857:I2857"/>
    <mergeCell ref="J2857:P2857"/>
    <mergeCell ref="Q2857:X2857"/>
    <mergeCell ref="Y2857:AD2857"/>
    <mergeCell ref="AE2857:AK2857"/>
    <mergeCell ref="A2858:I2858"/>
    <mergeCell ref="J2858:P2858"/>
    <mergeCell ref="Q2858:X2858"/>
    <mergeCell ref="Y2858:AD2858"/>
    <mergeCell ref="AE2858:AK2858"/>
    <mergeCell ref="A2859:I2859"/>
    <mergeCell ref="J2859:P2859"/>
    <mergeCell ref="Q2859:X2859"/>
    <mergeCell ref="Y2859:AD2859"/>
    <mergeCell ref="AE2859:AK2859"/>
    <mergeCell ref="A2860:I2860"/>
    <mergeCell ref="J2860:P2860"/>
    <mergeCell ref="Q2860:X2860"/>
    <mergeCell ref="Y2860:AD2860"/>
    <mergeCell ref="AE2860:AK2860"/>
    <mergeCell ref="A2861:I2861"/>
    <mergeCell ref="J2861:P2861"/>
    <mergeCell ref="Q2861:X2861"/>
    <mergeCell ref="Y2861:AD2861"/>
    <mergeCell ref="AE2861:AK2861"/>
    <mergeCell ref="A2862:I2862"/>
    <mergeCell ref="J2862:P2862"/>
    <mergeCell ref="Q2862:X2862"/>
    <mergeCell ref="Y2862:AD2862"/>
    <mergeCell ref="AE2862:AK2862"/>
    <mergeCell ref="A2863:I2863"/>
    <mergeCell ref="J2863:P2863"/>
    <mergeCell ref="Q2863:X2863"/>
    <mergeCell ref="Y2863:AD2863"/>
    <mergeCell ref="AE2863:AK2863"/>
    <mergeCell ref="A2864:I2864"/>
    <mergeCell ref="J2864:P2864"/>
    <mergeCell ref="Q2864:X2864"/>
    <mergeCell ref="Y2864:AD2864"/>
    <mergeCell ref="AE2864:AK2864"/>
    <mergeCell ref="A2865:I2865"/>
    <mergeCell ref="J2865:P2865"/>
    <mergeCell ref="Q2865:X2865"/>
    <mergeCell ref="Y2865:AD2865"/>
    <mergeCell ref="AE2865:AK2865"/>
    <mergeCell ref="A2866:I2866"/>
    <mergeCell ref="J2866:P2866"/>
    <mergeCell ref="Q2866:X2866"/>
    <mergeCell ref="Y2866:AD2866"/>
    <mergeCell ref="AE2866:AK2866"/>
    <mergeCell ref="A2867:I2867"/>
    <mergeCell ref="J2867:P2867"/>
    <mergeCell ref="Q2867:X2867"/>
    <mergeCell ref="Y2867:AD2867"/>
    <mergeCell ref="AE2867:AK2867"/>
    <mergeCell ref="A2868:I2868"/>
    <mergeCell ref="J2868:P2868"/>
    <mergeCell ref="Q2868:X2868"/>
    <mergeCell ref="Y2868:AD2868"/>
    <mergeCell ref="AE2868:AK2868"/>
    <mergeCell ref="A2869:I2869"/>
    <mergeCell ref="J2869:P2869"/>
    <mergeCell ref="Q2869:X2869"/>
    <mergeCell ref="Y2869:AD2869"/>
    <mergeCell ref="AE2869:AK2869"/>
    <mergeCell ref="A2870:I2870"/>
    <mergeCell ref="J2870:P2870"/>
    <mergeCell ref="Q2870:X2870"/>
    <mergeCell ref="Y2870:AD2870"/>
    <mergeCell ref="AE2870:AK2870"/>
    <mergeCell ref="A2871:I2871"/>
    <mergeCell ref="J2871:P2871"/>
    <mergeCell ref="Q2871:X2871"/>
    <mergeCell ref="Y2871:AD2871"/>
    <mergeCell ref="AE2871:AK2871"/>
    <mergeCell ref="A2872:I2872"/>
    <mergeCell ref="J2872:P2872"/>
    <mergeCell ref="Q2872:X2872"/>
    <mergeCell ref="Y2872:AD2872"/>
    <mergeCell ref="AE2872:AK2872"/>
    <mergeCell ref="A2873:I2873"/>
    <mergeCell ref="J2873:P2873"/>
    <mergeCell ref="Q2873:X2873"/>
    <mergeCell ref="Y2873:AD2873"/>
    <mergeCell ref="AE2873:AK2873"/>
    <mergeCell ref="A2874:I2874"/>
    <mergeCell ref="J2874:P2874"/>
    <mergeCell ref="Q2874:X2874"/>
    <mergeCell ref="Y2874:AD2874"/>
    <mergeCell ref="AE2874:AK2874"/>
    <mergeCell ref="A2875:I2875"/>
    <mergeCell ref="J2875:P2875"/>
    <mergeCell ref="Q2875:X2875"/>
    <mergeCell ref="Y2875:AD2875"/>
    <mergeCell ref="AE2875:AK2875"/>
    <mergeCell ref="A2876:I2876"/>
    <mergeCell ref="J2876:P2876"/>
    <mergeCell ref="Q2876:X2876"/>
    <mergeCell ref="Y2876:AD2876"/>
    <mergeCell ref="AE2876:AK2876"/>
    <mergeCell ref="A2877:I2877"/>
    <mergeCell ref="J2877:P2877"/>
    <mergeCell ref="Q2877:X2877"/>
    <mergeCell ref="Y2877:AD2877"/>
    <mergeCell ref="AE2877:AK2877"/>
    <mergeCell ref="A2878:I2878"/>
    <mergeCell ref="J2878:P2878"/>
    <mergeCell ref="Q2878:X2878"/>
    <mergeCell ref="Y2878:AD2878"/>
    <mergeCell ref="AE2878:AK2878"/>
    <mergeCell ref="A2879:I2879"/>
    <mergeCell ref="J2879:P2879"/>
    <mergeCell ref="Q2879:X2879"/>
    <mergeCell ref="Y2879:AD2879"/>
    <mergeCell ref="AE2879:AK2879"/>
    <mergeCell ref="A2880:I2880"/>
    <mergeCell ref="J2880:P2880"/>
    <mergeCell ref="Q2880:X2880"/>
    <mergeCell ref="Y2880:AD2880"/>
    <mergeCell ref="AE2880:AK2880"/>
    <mergeCell ref="A2881:I2881"/>
    <mergeCell ref="J2881:P2881"/>
    <mergeCell ref="Q2881:X2881"/>
    <mergeCell ref="Y2881:AD2881"/>
    <mergeCell ref="AE2881:AK2881"/>
    <mergeCell ref="A2882:I2882"/>
    <mergeCell ref="J2882:P2882"/>
    <mergeCell ref="Q2882:X2882"/>
    <mergeCell ref="Y2882:AD2882"/>
    <mergeCell ref="AE2882:AK2882"/>
    <mergeCell ref="A2883:I2883"/>
    <mergeCell ref="J2883:P2883"/>
    <mergeCell ref="Q2883:X2883"/>
    <mergeCell ref="Y2883:AD2883"/>
    <mergeCell ref="AE2883:AK2883"/>
    <mergeCell ref="A2884:I2884"/>
    <mergeCell ref="J2884:P2884"/>
    <mergeCell ref="Q2884:X2884"/>
    <mergeCell ref="Y2884:AD2884"/>
    <mergeCell ref="AE2884:AK2884"/>
    <mergeCell ref="A2885:I2885"/>
    <mergeCell ref="J2885:P2885"/>
    <mergeCell ref="Q2885:X2885"/>
    <mergeCell ref="Y2885:AD2885"/>
    <mergeCell ref="AE2885:AK2885"/>
    <mergeCell ref="A2886:I2886"/>
    <mergeCell ref="J2886:P2886"/>
    <mergeCell ref="Q2886:X2886"/>
    <mergeCell ref="Y2886:AD2886"/>
    <mergeCell ref="AE2886:AK2886"/>
    <mergeCell ref="A2887:I2887"/>
    <mergeCell ref="J2887:P2887"/>
    <mergeCell ref="Q2887:X2887"/>
    <mergeCell ref="Y2887:AD2887"/>
    <mergeCell ref="AE2887:AK2887"/>
    <mergeCell ref="A2888:I2888"/>
    <mergeCell ref="J2888:P2888"/>
    <mergeCell ref="Q2888:X2888"/>
    <mergeCell ref="Y2888:AD2888"/>
    <mergeCell ref="AE2888:AK2888"/>
    <mergeCell ref="A2889:I2889"/>
    <mergeCell ref="J2889:P2889"/>
    <mergeCell ref="Q2889:X2889"/>
    <mergeCell ref="Y2889:AD2889"/>
    <mergeCell ref="AE2889:AK2889"/>
    <mergeCell ref="A2890:I2890"/>
    <mergeCell ref="J2890:P2890"/>
    <mergeCell ref="Q2890:X2890"/>
    <mergeCell ref="Y2890:AD2890"/>
    <mergeCell ref="AE2890:AK2890"/>
    <mergeCell ref="A2891:I2891"/>
    <mergeCell ref="J2891:P2891"/>
    <mergeCell ref="Q2891:X2891"/>
    <mergeCell ref="Y2891:AD2891"/>
    <mergeCell ref="AE2891:AK2891"/>
    <mergeCell ref="A2892:I2892"/>
    <mergeCell ref="J2892:P2892"/>
    <mergeCell ref="Q2892:X2892"/>
    <mergeCell ref="Y2892:AD2892"/>
    <mergeCell ref="AE2892:AK2892"/>
    <mergeCell ref="A2893:I2893"/>
    <mergeCell ref="J2893:P2893"/>
    <mergeCell ref="Q2893:X2893"/>
    <mergeCell ref="Y2893:AD2893"/>
    <mergeCell ref="AE2893:AK2893"/>
    <mergeCell ref="A2894:I2894"/>
    <mergeCell ref="J2894:P2894"/>
    <mergeCell ref="Q2894:X2894"/>
    <mergeCell ref="Y2894:AD2894"/>
    <mergeCell ref="AE2894:AK2894"/>
    <mergeCell ref="A2895:I2895"/>
    <mergeCell ref="J2895:P2895"/>
    <mergeCell ref="Q2895:X2895"/>
    <mergeCell ref="Y2895:AD2895"/>
    <mergeCell ref="AE2895:AK2895"/>
    <mergeCell ref="A2896:I2896"/>
    <mergeCell ref="J2896:P2896"/>
    <mergeCell ref="Q2896:X2896"/>
    <mergeCell ref="Y2896:AD2896"/>
    <mergeCell ref="AE2896:AK2896"/>
    <mergeCell ref="A2897:I2897"/>
    <mergeCell ref="J2897:P2897"/>
    <mergeCell ref="Q2897:X2897"/>
    <mergeCell ref="Y2897:AD2897"/>
    <mergeCell ref="AE2897:AK2897"/>
    <mergeCell ref="A2898:I2898"/>
    <mergeCell ref="J2898:P2898"/>
    <mergeCell ref="Q2898:X2898"/>
    <mergeCell ref="Y2898:AD2898"/>
    <mergeCell ref="AE2898:AK2898"/>
    <mergeCell ref="A2899:I2899"/>
    <mergeCell ref="J2899:P2899"/>
    <mergeCell ref="Q2899:X2899"/>
    <mergeCell ref="Y2899:AD2899"/>
    <mergeCell ref="AE2899:AK2899"/>
    <mergeCell ref="A2900:I2900"/>
    <mergeCell ref="J2900:P2900"/>
    <mergeCell ref="Q2900:X2900"/>
    <mergeCell ref="Y2900:AD2900"/>
    <mergeCell ref="AE2900:AK2900"/>
    <mergeCell ref="A2901:I2901"/>
    <mergeCell ref="J2901:P2901"/>
    <mergeCell ref="Q2901:X2901"/>
    <mergeCell ref="Y2901:AD2901"/>
    <mergeCell ref="AE2901:AK2901"/>
    <mergeCell ref="A2902:I2902"/>
    <mergeCell ref="J2902:P2902"/>
    <mergeCell ref="Q2902:X2902"/>
    <mergeCell ref="Y2902:AD2902"/>
    <mergeCell ref="AE2902:AK2902"/>
    <mergeCell ref="A2903:I2903"/>
    <mergeCell ref="J2903:P2903"/>
    <mergeCell ref="Q2903:X2903"/>
    <mergeCell ref="Y2903:AD2903"/>
    <mergeCell ref="AE2903:AK2903"/>
    <mergeCell ref="A2904:I2904"/>
    <mergeCell ref="J2904:P2904"/>
    <mergeCell ref="Q2904:X2904"/>
    <mergeCell ref="Y2904:AD2904"/>
    <mergeCell ref="AE2904:AK2904"/>
    <mergeCell ref="A2905:I2905"/>
    <mergeCell ref="J2905:P2905"/>
    <mergeCell ref="Q2905:X2905"/>
    <mergeCell ref="Y2905:AD2905"/>
    <mergeCell ref="AE2905:AK2905"/>
    <mergeCell ref="A2906:I2906"/>
    <mergeCell ref="J2906:P2906"/>
    <mergeCell ref="Q2906:X2906"/>
    <mergeCell ref="Y2906:AD2906"/>
    <mergeCell ref="AE2906:AK2906"/>
    <mergeCell ref="A2907:I2907"/>
    <mergeCell ref="J2907:P2907"/>
    <mergeCell ref="Q2907:X2907"/>
    <mergeCell ref="Y2907:AD2907"/>
    <mergeCell ref="AE2907:AK2907"/>
    <mergeCell ref="A2908:I2908"/>
    <mergeCell ref="J2908:P2908"/>
    <mergeCell ref="Q2908:X2908"/>
    <mergeCell ref="Y2908:AD2908"/>
    <mergeCell ref="AE2908:AK2908"/>
    <mergeCell ref="A2909:I2909"/>
    <mergeCell ref="J2909:P2909"/>
    <mergeCell ref="Q2909:X2909"/>
    <mergeCell ref="Y2909:AD2909"/>
    <mergeCell ref="AE2909:AK2909"/>
    <mergeCell ref="A2910:I2910"/>
    <mergeCell ref="J2910:P2910"/>
    <mergeCell ref="Q2910:X2910"/>
    <mergeCell ref="Y2910:AD2910"/>
    <mergeCell ref="AE2910:AK2910"/>
    <mergeCell ref="A2911:I2911"/>
    <mergeCell ref="J2911:P2911"/>
    <mergeCell ref="Q2911:X2911"/>
    <mergeCell ref="Y2911:AD2911"/>
    <mergeCell ref="AE2911:AK2911"/>
    <mergeCell ref="A2912:I2912"/>
    <mergeCell ref="J2912:P2912"/>
    <mergeCell ref="Q2912:X2912"/>
    <mergeCell ref="Y2912:AD2912"/>
    <mergeCell ref="AE2912:AK2912"/>
    <mergeCell ref="A2913:I2913"/>
    <mergeCell ref="J2913:P2913"/>
    <mergeCell ref="Q2913:X2913"/>
    <mergeCell ref="Y2913:AD2913"/>
    <mergeCell ref="AE2913:AK2913"/>
    <mergeCell ref="A2914:I2914"/>
    <mergeCell ref="J2914:P2914"/>
    <mergeCell ref="Q2914:X2914"/>
    <mergeCell ref="Y2914:AD2914"/>
    <mergeCell ref="AE2914:AK2914"/>
    <mergeCell ref="A2915:I2915"/>
    <mergeCell ref="J2915:P2915"/>
    <mergeCell ref="Q2915:X2915"/>
    <mergeCell ref="Y2915:AD2915"/>
    <mergeCell ref="AE2915:AK2915"/>
    <mergeCell ref="A2916:I2916"/>
    <mergeCell ref="J2916:P2916"/>
    <mergeCell ref="Q2916:X2916"/>
    <mergeCell ref="Y2916:AD2916"/>
    <mergeCell ref="AE2916:AK2916"/>
    <mergeCell ref="A2917:I2917"/>
    <mergeCell ref="J2917:P2917"/>
    <mergeCell ref="Q2917:X2917"/>
    <mergeCell ref="Y2917:AD2917"/>
    <mergeCell ref="AE2917:AK2917"/>
    <mergeCell ref="A2918:I2918"/>
    <mergeCell ref="J2918:P2918"/>
    <mergeCell ref="Q2918:X2918"/>
    <mergeCell ref="Y2918:AD2918"/>
    <mergeCell ref="AE2918:AK2918"/>
    <mergeCell ref="A2919:I2919"/>
    <mergeCell ref="J2919:P2919"/>
    <mergeCell ref="Q2919:X2919"/>
    <mergeCell ref="Y2919:AD2919"/>
    <mergeCell ref="AE2919:AK2919"/>
    <mergeCell ref="A2920:I2920"/>
    <mergeCell ref="J2920:P2920"/>
    <mergeCell ref="Q2920:X2920"/>
    <mergeCell ref="Y2920:AD2920"/>
    <mergeCell ref="AE2920:AK2920"/>
    <mergeCell ref="A2921:I2921"/>
    <mergeCell ref="J2921:P2921"/>
    <mergeCell ref="Q2921:X2921"/>
    <mergeCell ref="Y2921:AD2921"/>
    <mergeCell ref="AE2921:AK2921"/>
    <mergeCell ref="A2922:I2922"/>
    <mergeCell ref="J2922:P2922"/>
    <mergeCell ref="Q2922:X2922"/>
    <mergeCell ref="Y2922:AD2922"/>
    <mergeCell ref="AE2922:AK2922"/>
    <mergeCell ref="A2923:I2923"/>
    <mergeCell ref="J2923:P2923"/>
    <mergeCell ref="Q2923:X2923"/>
    <mergeCell ref="Y2923:AD2923"/>
    <mergeCell ref="AE2923:AK2923"/>
    <mergeCell ref="A2924:I2924"/>
    <mergeCell ref="J2924:P2924"/>
    <mergeCell ref="Q2924:X2924"/>
    <mergeCell ref="Y2924:AD2924"/>
    <mergeCell ref="AE2924:AK2924"/>
    <mergeCell ref="A2925:I2925"/>
    <mergeCell ref="J2925:P2925"/>
    <mergeCell ref="Q2925:X2925"/>
    <mergeCell ref="Y2925:AD2925"/>
    <mergeCell ref="AE2925:AK2925"/>
    <mergeCell ref="A2926:I2926"/>
    <mergeCell ref="J2926:P2926"/>
    <mergeCell ref="Q2926:X2926"/>
    <mergeCell ref="Y2926:AD2926"/>
    <mergeCell ref="AE2926:AK2926"/>
    <mergeCell ref="A2927:I2927"/>
    <mergeCell ref="J2927:P2927"/>
    <mergeCell ref="Q2927:X2927"/>
    <mergeCell ref="Y2927:AD2927"/>
    <mergeCell ref="AE2927:AK2927"/>
    <mergeCell ref="A2928:I2928"/>
    <mergeCell ref="J2928:P2928"/>
    <mergeCell ref="Q2928:X2928"/>
    <mergeCell ref="Y2928:AD2928"/>
    <mergeCell ref="AE2928:AK2928"/>
    <mergeCell ref="A2929:I2929"/>
    <mergeCell ref="J2929:P2929"/>
    <mergeCell ref="Q2929:X2929"/>
    <mergeCell ref="Y2929:AD2929"/>
    <mergeCell ref="AE2929:AK2929"/>
    <mergeCell ref="A2930:I2930"/>
    <mergeCell ref="J2930:P2930"/>
    <mergeCell ref="Q2930:X2930"/>
    <mergeCell ref="Y2930:AD2930"/>
    <mergeCell ref="AE2930:AK2930"/>
    <mergeCell ref="A2931:I2931"/>
    <mergeCell ref="J2931:P2931"/>
    <mergeCell ref="Q2931:X2931"/>
    <mergeCell ref="Y2931:AD2931"/>
    <mergeCell ref="AE2931:AK2931"/>
    <mergeCell ref="A2932:I2932"/>
    <mergeCell ref="J2932:P2932"/>
    <mergeCell ref="Q2932:X2932"/>
    <mergeCell ref="Y2932:AD2932"/>
    <mergeCell ref="AE2932:AK2932"/>
    <mergeCell ref="A2933:I2933"/>
    <mergeCell ref="J2933:P2933"/>
    <mergeCell ref="Q2933:X2933"/>
    <mergeCell ref="Y2933:AD2933"/>
    <mergeCell ref="AE2933:AK2933"/>
    <mergeCell ref="A2934:I2934"/>
    <mergeCell ref="J2934:P2934"/>
    <mergeCell ref="Q2934:X2934"/>
    <mergeCell ref="Y2934:AD2934"/>
    <mergeCell ref="AE2934:AK2934"/>
    <mergeCell ref="A2935:I2935"/>
    <mergeCell ref="J2935:P2935"/>
    <mergeCell ref="Q2935:X2935"/>
    <mergeCell ref="Y2935:AD2935"/>
    <mergeCell ref="AE2935:AK2935"/>
    <mergeCell ref="A2936:I2936"/>
    <mergeCell ref="J2936:P2936"/>
    <mergeCell ref="Q2936:X2936"/>
    <mergeCell ref="Y2936:AD2936"/>
    <mergeCell ref="AE2936:AK2936"/>
    <mergeCell ref="A2937:I2937"/>
    <mergeCell ref="J2937:P2937"/>
    <mergeCell ref="Q2937:X2937"/>
    <mergeCell ref="Y2937:AD2937"/>
    <mergeCell ref="AE2937:AK2937"/>
    <mergeCell ref="A2938:I2938"/>
    <mergeCell ref="J2938:P2938"/>
    <mergeCell ref="Q2938:X2938"/>
    <mergeCell ref="Y2938:AD2938"/>
    <mergeCell ref="AE2938:AK2938"/>
    <mergeCell ref="A2939:I2939"/>
    <mergeCell ref="J2939:P2939"/>
    <mergeCell ref="Q2939:X2939"/>
    <mergeCell ref="Y2939:AD2939"/>
    <mergeCell ref="AE2939:AK2939"/>
    <mergeCell ref="A2940:I2940"/>
    <mergeCell ref="J2940:P2940"/>
    <mergeCell ref="Q2940:X2940"/>
    <mergeCell ref="Y2940:AD2940"/>
    <mergeCell ref="AE2940:AK2940"/>
    <mergeCell ref="A2941:I2941"/>
    <mergeCell ref="J2941:P2941"/>
    <mergeCell ref="Q2941:X2941"/>
    <mergeCell ref="Y2941:AD2941"/>
    <mergeCell ref="AE2941:AK2941"/>
    <mergeCell ref="A2942:I2942"/>
    <mergeCell ref="J2942:P2942"/>
    <mergeCell ref="Q2942:X2942"/>
    <mergeCell ref="Y2942:AD2942"/>
    <mergeCell ref="AE2942:AK2942"/>
    <mergeCell ref="A2943:I2943"/>
    <mergeCell ref="J2943:P2943"/>
    <mergeCell ref="Q2943:X2943"/>
    <mergeCell ref="Y2943:AD2943"/>
    <mergeCell ref="AE2943:AK2943"/>
    <mergeCell ref="A2944:I2944"/>
    <mergeCell ref="J2944:P2944"/>
    <mergeCell ref="Q2944:X2944"/>
    <mergeCell ref="Y2944:AD2944"/>
    <mergeCell ref="AE2944:AK2944"/>
    <mergeCell ref="A2945:I2945"/>
    <mergeCell ref="J2945:P2945"/>
    <mergeCell ref="Q2945:X2945"/>
    <mergeCell ref="Y2945:AD2945"/>
    <mergeCell ref="AE2945:AK2945"/>
    <mergeCell ref="A2946:I2946"/>
    <mergeCell ref="J2946:P2946"/>
    <mergeCell ref="Q2946:X2946"/>
    <mergeCell ref="Y2946:AD2946"/>
    <mergeCell ref="AE2946:AK2946"/>
    <mergeCell ref="A2947:I2947"/>
    <mergeCell ref="J2947:P2947"/>
    <mergeCell ref="Q2947:X2947"/>
    <mergeCell ref="Y2947:AD2947"/>
    <mergeCell ref="AE2947:AK2947"/>
    <mergeCell ref="A2948:I2948"/>
    <mergeCell ref="J2948:P2948"/>
    <mergeCell ref="Q2948:X2948"/>
    <mergeCell ref="Y2948:AD2948"/>
    <mergeCell ref="AE2948:AK2948"/>
    <mergeCell ref="A2949:I2949"/>
    <mergeCell ref="J2949:P2949"/>
    <mergeCell ref="Q2949:X2949"/>
    <mergeCell ref="Y2949:AD2949"/>
    <mergeCell ref="AE2949:AK2949"/>
    <mergeCell ref="A2950:I2950"/>
    <mergeCell ref="J2950:P2950"/>
    <mergeCell ref="Q2950:X2950"/>
    <mergeCell ref="Y2950:AD2950"/>
    <mergeCell ref="AE2950:AK2950"/>
    <mergeCell ref="A2951:I2951"/>
    <mergeCell ref="J2951:P2951"/>
    <mergeCell ref="Q2951:X2951"/>
    <mergeCell ref="Y2951:AD2951"/>
    <mergeCell ref="AE2951:AK2951"/>
    <mergeCell ref="A2952:I2952"/>
    <mergeCell ref="J2952:P2952"/>
    <mergeCell ref="Q2952:X2952"/>
    <mergeCell ref="Y2952:AD2952"/>
    <mergeCell ref="AE2952:AK2952"/>
    <mergeCell ref="A2953:I2953"/>
    <mergeCell ref="J2953:P2953"/>
    <mergeCell ref="Q2953:X2953"/>
    <mergeCell ref="Y2953:AD2953"/>
    <mergeCell ref="AE2953:AK2953"/>
    <mergeCell ref="A2954:I2954"/>
    <mergeCell ref="J2954:P2954"/>
    <mergeCell ref="Q2954:X2954"/>
    <mergeCell ref="Y2954:AD2954"/>
    <mergeCell ref="AE2954:AK2954"/>
    <mergeCell ref="A2955:I2955"/>
    <mergeCell ref="J2955:P2955"/>
    <mergeCell ref="Q2955:X2955"/>
    <mergeCell ref="Y2955:AD2955"/>
    <mergeCell ref="AE2955:AK2955"/>
    <mergeCell ref="A2956:I2956"/>
    <mergeCell ref="J2956:P2956"/>
    <mergeCell ref="Q2956:X2956"/>
    <mergeCell ref="Y2956:AD2956"/>
    <mergeCell ref="AE2956:AK2956"/>
    <mergeCell ref="A2957:I2957"/>
    <mergeCell ref="J2957:P2957"/>
    <mergeCell ref="Q2957:X2957"/>
    <mergeCell ref="Y2957:AD2957"/>
    <mergeCell ref="AE2957:AK2957"/>
    <mergeCell ref="A2958:I2958"/>
    <mergeCell ref="J2958:P2958"/>
    <mergeCell ref="Q2958:X2958"/>
    <mergeCell ref="Y2958:AD2958"/>
    <mergeCell ref="AE2958:AK2958"/>
    <mergeCell ref="A2959:I2959"/>
    <mergeCell ref="J2959:P2959"/>
    <mergeCell ref="Q2959:X2959"/>
    <mergeCell ref="Y2959:AD2959"/>
    <mergeCell ref="AE2959:AK2959"/>
    <mergeCell ref="A2960:I2960"/>
    <mergeCell ref="J2960:P2960"/>
    <mergeCell ref="Q2960:X2960"/>
    <mergeCell ref="Y2960:AD2960"/>
    <mergeCell ref="AE2960:AK2960"/>
    <mergeCell ref="A2961:I2961"/>
    <mergeCell ref="J2961:P2961"/>
    <mergeCell ref="Q2961:X2961"/>
    <mergeCell ref="Y2961:AD2961"/>
    <mergeCell ref="AE2961:AK2961"/>
    <mergeCell ref="A2962:I2962"/>
    <mergeCell ref="J2962:P2962"/>
    <mergeCell ref="Q2962:X2962"/>
    <mergeCell ref="Y2962:AD2962"/>
    <mergeCell ref="AE2962:AK2962"/>
    <mergeCell ref="A2963:I2963"/>
    <mergeCell ref="J2963:P2963"/>
    <mergeCell ref="Q2963:X2963"/>
    <mergeCell ref="Y2963:AD2963"/>
    <mergeCell ref="AE2963:AK2963"/>
    <mergeCell ref="A2964:I2964"/>
    <mergeCell ref="J2964:P2964"/>
    <mergeCell ref="Q2964:X2964"/>
    <mergeCell ref="Y2964:AD2964"/>
    <mergeCell ref="AE2964:AK2964"/>
    <mergeCell ref="A2965:I2965"/>
    <mergeCell ref="J2965:P2965"/>
    <mergeCell ref="Q2965:X2965"/>
    <mergeCell ref="Y2965:AD2965"/>
    <mergeCell ref="AE2965:AK2965"/>
    <mergeCell ref="A2966:I2966"/>
    <mergeCell ref="J2966:P2966"/>
    <mergeCell ref="Q2966:X2966"/>
    <mergeCell ref="Y2966:AD2966"/>
    <mergeCell ref="AE2966:AK2966"/>
    <mergeCell ref="A2967:I2967"/>
    <mergeCell ref="J2967:P2967"/>
    <mergeCell ref="Q2967:X2967"/>
    <mergeCell ref="Y2967:AD2967"/>
    <mergeCell ref="AE2967:AK2967"/>
    <mergeCell ref="A2968:I2968"/>
    <mergeCell ref="J2968:P2968"/>
    <mergeCell ref="Q2968:X2968"/>
    <mergeCell ref="Y2968:AD2968"/>
    <mergeCell ref="AE2968:AK2968"/>
    <mergeCell ref="A2969:I2969"/>
    <mergeCell ref="J2969:P2969"/>
    <mergeCell ref="Q2969:X2969"/>
    <mergeCell ref="Y2969:AD2969"/>
    <mergeCell ref="AE2969:AK2969"/>
    <mergeCell ref="A2970:I2970"/>
    <mergeCell ref="J2970:P2970"/>
    <mergeCell ref="Q2970:X2970"/>
    <mergeCell ref="Y2970:AD2970"/>
    <mergeCell ref="AE2970:AK2970"/>
    <mergeCell ref="A2971:I2971"/>
    <mergeCell ref="J2971:P2971"/>
    <mergeCell ref="Q2971:X2971"/>
    <mergeCell ref="Y2971:AD2971"/>
    <mergeCell ref="AE2971:AK2971"/>
    <mergeCell ref="A2972:I2972"/>
    <mergeCell ref="J2972:P2972"/>
    <mergeCell ref="Q2972:X2972"/>
    <mergeCell ref="Y2972:AD2972"/>
    <mergeCell ref="AE2972:AK2972"/>
    <mergeCell ref="A2973:I2973"/>
    <mergeCell ref="J2973:P2973"/>
    <mergeCell ref="Q2973:X2973"/>
    <mergeCell ref="Y2973:AD2973"/>
    <mergeCell ref="AE2973:AK2973"/>
    <mergeCell ref="A2974:I2974"/>
    <mergeCell ref="J2974:P2974"/>
    <mergeCell ref="Q2974:X2974"/>
    <mergeCell ref="Y2974:AD2974"/>
    <mergeCell ref="AE2974:AK2974"/>
    <mergeCell ref="A2975:I2975"/>
    <mergeCell ref="J2975:P2975"/>
    <mergeCell ref="Q2975:X2975"/>
    <mergeCell ref="Y2975:AD2975"/>
    <mergeCell ref="AE2975:AK2975"/>
    <mergeCell ref="A2976:I2976"/>
    <mergeCell ref="J2976:P2976"/>
    <mergeCell ref="Q2976:X2976"/>
    <mergeCell ref="Y2976:AD2976"/>
    <mergeCell ref="AE2976:AK2976"/>
    <mergeCell ref="A2977:I2977"/>
    <mergeCell ref="J2977:P2977"/>
    <mergeCell ref="Q2977:X2977"/>
    <mergeCell ref="Y2977:AD2977"/>
    <mergeCell ref="AE2977:AK2977"/>
    <mergeCell ref="A2978:I2978"/>
    <mergeCell ref="J2978:P2978"/>
    <mergeCell ref="Q2978:X2978"/>
    <mergeCell ref="Y2978:AD2978"/>
    <mergeCell ref="AE2978:AK2978"/>
    <mergeCell ref="A2979:I2979"/>
    <mergeCell ref="J2979:P2979"/>
    <mergeCell ref="Q2979:X2979"/>
    <mergeCell ref="Y2979:AD2979"/>
    <mergeCell ref="AE2979:AK2979"/>
    <mergeCell ref="A2980:I2980"/>
    <mergeCell ref="J2980:P2980"/>
    <mergeCell ref="Q2980:X2980"/>
    <mergeCell ref="Y2980:AD2980"/>
    <mergeCell ref="AE2980:AK2980"/>
    <mergeCell ref="A2981:I2981"/>
    <mergeCell ref="J2981:P2981"/>
    <mergeCell ref="Q2981:X2981"/>
    <mergeCell ref="Y2981:AD2981"/>
    <mergeCell ref="AE2981:AK2981"/>
    <mergeCell ref="A2982:I2982"/>
    <mergeCell ref="J2982:P2982"/>
    <mergeCell ref="Q2982:X2982"/>
    <mergeCell ref="Y2982:AD2982"/>
    <mergeCell ref="AE2982:AK2982"/>
    <mergeCell ref="A2983:I2983"/>
    <mergeCell ref="J2983:P2983"/>
    <mergeCell ref="Q2983:X2983"/>
    <mergeCell ref="Y2983:AD2983"/>
    <mergeCell ref="AE2983:AK2983"/>
    <mergeCell ref="A2984:I2984"/>
    <mergeCell ref="J2984:P2984"/>
    <mergeCell ref="Q2984:X2984"/>
    <mergeCell ref="Y2984:AD2984"/>
    <mergeCell ref="AE2984:AK2984"/>
    <mergeCell ref="A2985:I2985"/>
    <mergeCell ref="J2985:P2985"/>
    <mergeCell ref="Q2985:X2985"/>
    <mergeCell ref="Y2985:AD2985"/>
    <mergeCell ref="AE2985:AK2985"/>
    <mergeCell ref="A2986:I2986"/>
    <mergeCell ref="J2986:P2986"/>
    <mergeCell ref="Q2986:X2986"/>
    <mergeCell ref="Y2986:AD2986"/>
    <mergeCell ref="AE2986:AK2986"/>
    <mergeCell ref="A2987:I2987"/>
    <mergeCell ref="J2987:P2987"/>
    <mergeCell ref="Q2987:X2987"/>
    <mergeCell ref="Y2987:AD2987"/>
    <mergeCell ref="AE2987:AK2987"/>
    <mergeCell ref="A2988:I2988"/>
    <mergeCell ref="J2988:P2988"/>
    <mergeCell ref="Q2988:X2988"/>
    <mergeCell ref="Y2988:AD2988"/>
    <mergeCell ref="AE2988:AK2988"/>
    <mergeCell ref="A2989:I2989"/>
    <mergeCell ref="J2989:P2989"/>
    <mergeCell ref="Q2989:X2989"/>
    <mergeCell ref="Y2989:AD2989"/>
    <mergeCell ref="AE2989:AK2989"/>
    <mergeCell ref="A2990:I2990"/>
    <mergeCell ref="J2990:P2990"/>
    <mergeCell ref="Q2990:X2990"/>
    <mergeCell ref="Y2990:AD2990"/>
    <mergeCell ref="AE2990:AK2990"/>
    <mergeCell ref="A2991:I2991"/>
    <mergeCell ref="J2991:P2991"/>
    <mergeCell ref="Q2991:X2991"/>
    <mergeCell ref="Y2991:AD2991"/>
    <mergeCell ref="AE2991:AK2991"/>
    <mergeCell ref="A2992:I2992"/>
    <mergeCell ref="J2992:P2992"/>
    <mergeCell ref="Q2992:X2992"/>
    <mergeCell ref="Y2992:AD2992"/>
    <mergeCell ref="AE2992:AK2992"/>
    <mergeCell ref="A2993:I2993"/>
    <mergeCell ref="J2993:P2993"/>
    <mergeCell ref="Q2993:X2993"/>
    <mergeCell ref="Y2993:AD2993"/>
    <mergeCell ref="AE2993:AK2993"/>
    <mergeCell ref="A2994:I2994"/>
    <mergeCell ref="J2994:P2994"/>
    <mergeCell ref="Q2994:X2994"/>
    <mergeCell ref="Y2994:AD2994"/>
    <mergeCell ref="AE2994:AK2994"/>
    <mergeCell ref="A2995:I2995"/>
    <mergeCell ref="J2995:P2995"/>
    <mergeCell ref="Q2995:X2995"/>
    <mergeCell ref="Y2995:AD2995"/>
    <mergeCell ref="AE2995:AK2995"/>
    <mergeCell ref="A2996:I2996"/>
    <mergeCell ref="J2996:P2996"/>
    <mergeCell ref="Q2996:X2996"/>
    <mergeCell ref="Y2996:AD2996"/>
    <mergeCell ref="AE2996:AK2996"/>
    <mergeCell ref="A2997:I2997"/>
    <mergeCell ref="J2997:P2997"/>
    <mergeCell ref="Q2997:X2997"/>
    <mergeCell ref="Y2997:AD2997"/>
    <mergeCell ref="AE2997:AK2997"/>
    <mergeCell ref="A2998:I2998"/>
    <mergeCell ref="J2998:P2998"/>
    <mergeCell ref="Q2998:X2998"/>
    <mergeCell ref="Y2998:AD2998"/>
    <mergeCell ref="AE2998:AK2998"/>
    <mergeCell ref="A2999:I2999"/>
    <mergeCell ref="J2999:P2999"/>
    <mergeCell ref="Q2999:X2999"/>
    <mergeCell ref="Y2999:AD2999"/>
    <mergeCell ref="AE2999:AK2999"/>
    <mergeCell ref="A3000:I3000"/>
    <mergeCell ref="J3000:P3000"/>
    <mergeCell ref="Q3000:X3000"/>
    <mergeCell ref="Y3000:AD3000"/>
    <mergeCell ref="AE3000:AK3000"/>
    <mergeCell ref="A3001:I3001"/>
    <mergeCell ref="J3001:P3001"/>
    <mergeCell ref="Q3001:X3001"/>
    <mergeCell ref="Y3001:AD3001"/>
    <mergeCell ref="AE3001:AK3001"/>
    <mergeCell ref="A3002:I3002"/>
    <mergeCell ref="J3002:P3002"/>
    <mergeCell ref="Q3002:X3002"/>
    <mergeCell ref="Y3002:AD3002"/>
    <mergeCell ref="AE3002:AK3002"/>
    <mergeCell ref="A3003:I3003"/>
    <mergeCell ref="J3003:P3003"/>
    <mergeCell ref="Q3003:X3003"/>
    <mergeCell ref="Y3003:AD3003"/>
    <mergeCell ref="AE3003:AK3003"/>
    <mergeCell ref="A3004:I3004"/>
    <mergeCell ref="J3004:P3004"/>
    <mergeCell ref="Q3004:X3004"/>
    <mergeCell ref="Y3004:AD3004"/>
    <mergeCell ref="AE3004:AK3004"/>
    <mergeCell ref="A3005:I3005"/>
    <mergeCell ref="J3005:P3005"/>
    <mergeCell ref="Q3005:X3005"/>
    <mergeCell ref="Y3005:AD3005"/>
    <mergeCell ref="AE3005:AK3005"/>
    <mergeCell ref="A3006:I3006"/>
    <mergeCell ref="J3006:P3006"/>
    <mergeCell ref="Q3006:X3006"/>
    <mergeCell ref="Y3006:AD3006"/>
    <mergeCell ref="AE3006:AK3006"/>
    <mergeCell ref="A3007:I3007"/>
    <mergeCell ref="J3007:P3007"/>
    <mergeCell ref="Q3007:X3007"/>
    <mergeCell ref="Y3007:AD3007"/>
    <mergeCell ref="AE3007:AK3007"/>
    <mergeCell ref="A3008:I3008"/>
    <mergeCell ref="J3008:P3008"/>
    <mergeCell ref="Q3008:X3008"/>
    <mergeCell ref="Y3008:AD3008"/>
    <mergeCell ref="AE3008:AK3008"/>
    <mergeCell ref="A3009:I3009"/>
    <mergeCell ref="J3009:P3009"/>
    <mergeCell ref="Q3009:X3009"/>
    <mergeCell ref="Y3009:AD3009"/>
    <mergeCell ref="AE3009:AK3009"/>
    <mergeCell ref="A3010:I3010"/>
    <mergeCell ref="J3010:P3010"/>
    <mergeCell ref="Q3010:X3010"/>
    <mergeCell ref="Y3010:AD3010"/>
    <mergeCell ref="AE3010:AK3010"/>
    <mergeCell ref="A3011:I3011"/>
    <mergeCell ref="J3011:P3011"/>
    <mergeCell ref="Q3011:X3011"/>
    <mergeCell ref="Y3011:AD3011"/>
    <mergeCell ref="AE3011:AK3011"/>
    <mergeCell ref="A3012:I3012"/>
    <mergeCell ref="J3012:P3012"/>
    <mergeCell ref="Q3012:X3012"/>
    <mergeCell ref="Y3012:AD3012"/>
    <mergeCell ref="AE3012:AK3012"/>
    <mergeCell ref="A3013:I3013"/>
    <mergeCell ref="J3013:P3013"/>
    <mergeCell ref="Q3013:X3013"/>
    <mergeCell ref="Y3013:AD3013"/>
    <mergeCell ref="AE3013:AK3013"/>
    <mergeCell ref="A3014:I3014"/>
    <mergeCell ref="J3014:P3014"/>
    <mergeCell ref="Q3014:X3014"/>
    <mergeCell ref="Y3014:AD3014"/>
    <mergeCell ref="AE3014:AK3014"/>
    <mergeCell ref="A3015:I3015"/>
    <mergeCell ref="J3015:P3015"/>
    <mergeCell ref="Q3015:X3015"/>
    <mergeCell ref="Y3015:AD3015"/>
    <mergeCell ref="AE3015:AK3015"/>
    <mergeCell ref="A3016:I3016"/>
    <mergeCell ref="J3016:P3016"/>
    <mergeCell ref="Q3016:X3016"/>
    <mergeCell ref="Y3016:AD3016"/>
    <mergeCell ref="AE3016:AK3016"/>
    <mergeCell ref="A3017:I3017"/>
    <mergeCell ref="J3017:P3017"/>
    <mergeCell ref="Q3017:X3017"/>
    <mergeCell ref="Y3017:AD3017"/>
    <mergeCell ref="AE3017:AK3017"/>
    <mergeCell ref="A3018:I3018"/>
    <mergeCell ref="J3018:P3018"/>
    <mergeCell ref="Q3018:X3018"/>
    <mergeCell ref="Y3018:AD3018"/>
    <mergeCell ref="AE3018:AK3018"/>
    <mergeCell ref="A3019:I3019"/>
    <mergeCell ref="J3019:P3019"/>
    <mergeCell ref="Q3019:X3019"/>
    <mergeCell ref="Y3019:AD3019"/>
    <mergeCell ref="AE3019:AK3019"/>
    <mergeCell ref="A3020:I3020"/>
    <mergeCell ref="J3020:P3020"/>
    <mergeCell ref="Q3020:X3020"/>
    <mergeCell ref="Y3020:AD3020"/>
    <mergeCell ref="AE3020:AK3020"/>
    <mergeCell ref="A3021:I3021"/>
    <mergeCell ref="J3021:P3021"/>
    <mergeCell ref="Q3021:X3021"/>
    <mergeCell ref="Y3021:AD3021"/>
    <mergeCell ref="AE3021:AK3021"/>
    <mergeCell ref="A3022:I3022"/>
    <mergeCell ref="J3022:P3022"/>
    <mergeCell ref="Q3022:X3022"/>
    <mergeCell ref="Y3022:AD3022"/>
    <mergeCell ref="AE3022:AK3022"/>
    <mergeCell ref="A3023:I3023"/>
    <mergeCell ref="J3023:P3023"/>
    <mergeCell ref="Q3023:X3023"/>
    <mergeCell ref="Y3023:AD3023"/>
    <mergeCell ref="AE3023:AK3023"/>
    <mergeCell ref="A3024:I3024"/>
    <mergeCell ref="J3024:P3024"/>
    <mergeCell ref="Q3024:X3024"/>
    <mergeCell ref="Y3024:AD3024"/>
    <mergeCell ref="AE3024:AK3024"/>
    <mergeCell ref="A3025:I3025"/>
    <mergeCell ref="J3025:P3025"/>
    <mergeCell ref="Q3025:X3025"/>
    <mergeCell ref="Y3025:AD3025"/>
    <mergeCell ref="AE3025:AK3025"/>
    <mergeCell ref="A3026:I3026"/>
    <mergeCell ref="J3026:P3026"/>
    <mergeCell ref="Q3026:X3026"/>
    <mergeCell ref="Y3026:AD3026"/>
    <mergeCell ref="AE3026:AK3026"/>
    <mergeCell ref="A3027:I3027"/>
    <mergeCell ref="J3027:P3027"/>
    <mergeCell ref="Q3027:X3027"/>
    <mergeCell ref="Y3027:AD3027"/>
    <mergeCell ref="AE3027:AK3027"/>
    <mergeCell ref="A3028:I3028"/>
    <mergeCell ref="J3028:P3028"/>
    <mergeCell ref="Q3028:X3028"/>
    <mergeCell ref="Y3028:AD3028"/>
    <mergeCell ref="AE3028:AK3028"/>
    <mergeCell ref="A3029:I3029"/>
    <mergeCell ref="J3029:P3029"/>
    <mergeCell ref="Q3029:X3029"/>
    <mergeCell ref="Y3029:AD3029"/>
    <mergeCell ref="AE3029:AK3029"/>
    <mergeCell ref="A3030:I3030"/>
    <mergeCell ref="J3030:P3030"/>
    <mergeCell ref="Q3030:X3030"/>
    <mergeCell ref="Y3030:AD3030"/>
    <mergeCell ref="AE3030:AK3030"/>
    <mergeCell ref="A3031:I3031"/>
    <mergeCell ref="J3031:P3031"/>
    <mergeCell ref="Q3031:X3031"/>
    <mergeCell ref="Y3031:AD3031"/>
    <mergeCell ref="AE3031:AK3031"/>
    <mergeCell ref="A3032:I3032"/>
    <mergeCell ref="J3032:P3032"/>
    <mergeCell ref="Q3032:X3032"/>
    <mergeCell ref="Y3032:AD3032"/>
    <mergeCell ref="AE3032:AK3032"/>
    <mergeCell ref="A3033:I3033"/>
    <mergeCell ref="J3033:P3033"/>
    <mergeCell ref="Q3033:X3033"/>
    <mergeCell ref="Y3033:AD3033"/>
    <mergeCell ref="AE3033:AK3033"/>
    <mergeCell ref="A3034:I3034"/>
    <mergeCell ref="J3034:P3034"/>
    <mergeCell ref="Q3034:X3034"/>
    <mergeCell ref="Y3034:AD3034"/>
    <mergeCell ref="AE3034:AK3034"/>
    <mergeCell ref="A3035:I3035"/>
    <mergeCell ref="J3035:P3035"/>
    <mergeCell ref="Q3035:X3035"/>
    <mergeCell ref="Y3035:AD3035"/>
    <mergeCell ref="AE3035:AK3035"/>
    <mergeCell ref="A3036:I3036"/>
    <mergeCell ref="J3036:P3036"/>
    <mergeCell ref="Q3036:X3036"/>
    <mergeCell ref="Y3036:AD3036"/>
    <mergeCell ref="AE3036:AK3036"/>
    <mergeCell ref="A3037:I3037"/>
    <mergeCell ref="J3037:P3037"/>
    <mergeCell ref="Q3037:X3037"/>
    <mergeCell ref="Y3037:AD3037"/>
    <mergeCell ref="AE3037:AK3037"/>
    <mergeCell ref="A3038:I3038"/>
    <mergeCell ref="J3038:P3038"/>
    <mergeCell ref="Q3038:X3038"/>
    <mergeCell ref="Y3038:AD3038"/>
    <mergeCell ref="AE3038:AK3038"/>
    <mergeCell ref="A3039:I3039"/>
    <mergeCell ref="J3039:P3039"/>
    <mergeCell ref="Q3039:X3039"/>
    <mergeCell ref="Y3039:AD3039"/>
    <mergeCell ref="AE3039:AK3039"/>
    <mergeCell ref="A3040:I3040"/>
    <mergeCell ref="J3040:P3040"/>
    <mergeCell ref="Q3040:X3040"/>
    <mergeCell ref="Y3040:AD3040"/>
    <mergeCell ref="AE3040:AK3040"/>
    <mergeCell ref="A3041:I3041"/>
    <mergeCell ref="J3041:P3041"/>
    <mergeCell ref="Q3041:X3041"/>
    <mergeCell ref="Y3041:AD3041"/>
    <mergeCell ref="AE3041:AK3041"/>
    <mergeCell ref="A3042:I3042"/>
    <mergeCell ref="J3042:P3042"/>
    <mergeCell ref="Q3042:X3042"/>
    <mergeCell ref="Y3042:AD3042"/>
    <mergeCell ref="AE3042:AK3042"/>
    <mergeCell ref="A3043:I3043"/>
    <mergeCell ref="J3043:P3043"/>
    <mergeCell ref="Q3043:X3043"/>
    <mergeCell ref="Y3043:AD3043"/>
    <mergeCell ref="AE3043:AK3043"/>
    <mergeCell ref="A3044:I3044"/>
    <mergeCell ref="J3044:P3044"/>
    <mergeCell ref="Q3044:X3044"/>
    <mergeCell ref="Y3044:AD3044"/>
    <mergeCell ref="AE3044:AK3044"/>
    <mergeCell ref="A3045:I3045"/>
    <mergeCell ref="J3045:P3045"/>
    <mergeCell ref="Q3045:X3045"/>
    <mergeCell ref="Y3045:AD3045"/>
    <mergeCell ref="AE3045:AK3045"/>
    <mergeCell ref="A3046:I3046"/>
    <mergeCell ref="J3046:P3046"/>
    <mergeCell ref="Q3046:X3046"/>
    <mergeCell ref="Y3046:AD3046"/>
    <mergeCell ref="AE3046:AK3046"/>
    <mergeCell ref="A3047:I3047"/>
    <mergeCell ref="J3047:P3047"/>
    <mergeCell ref="Q3047:X3047"/>
    <mergeCell ref="Y3047:AD3047"/>
    <mergeCell ref="AE3047:AK3047"/>
    <mergeCell ref="A3048:I3048"/>
    <mergeCell ref="J3048:P3048"/>
    <mergeCell ref="Q3048:X3048"/>
    <mergeCell ref="Y3048:AD3048"/>
    <mergeCell ref="AE3048:AK3048"/>
    <mergeCell ref="A3049:I3049"/>
    <mergeCell ref="J3049:P3049"/>
    <mergeCell ref="Q3049:X3049"/>
    <mergeCell ref="Y3049:AD3049"/>
    <mergeCell ref="AE3049:AK3049"/>
    <mergeCell ref="A3050:I3050"/>
    <mergeCell ref="J3050:P3050"/>
    <mergeCell ref="Q3050:X3050"/>
    <mergeCell ref="Y3050:AD3050"/>
    <mergeCell ref="AE3050:AK3050"/>
    <mergeCell ref="A3051:I3051"/>
    <mergeCell ref="J3051:P3051"/>
    <mergeCell ref="Q3051:X3051"/>
    <mergeCell ref="Y3051:AD3051"/>
    <mergeCell ref="AE3051:AK3051"/>
    <mergeCell ref="A3052:I3052"/>
    <mergeCell ref="J3052:P3052"/>
    <mergeCell ref="Q3052:X3052"/>
    <mergeCell ref="Y3052:AD3052"/>
    <mergeCell ref="AE3052:AK3052"/>
    <mergeCell ref="A3053:I3053"/>
    <mergeCell ref="J3053:P3053"/>
    <mergeCell ref="Q3053:X3053"/>
    <mergeCell ref="Y3053:AD3053"/>
    <mergeCell ref="AE3053:AK3053"/>
    <mergeCell ref="A3054:I3054"/>
    <mergeCell ref="J3054:P3054"/>
    <mergeCell ref="Q3054:X3054"/>
    <mergeCell ref="Y3054:AD3054"/>
    <mergeCell ref="AE3054:AK3054"/>
    <mergeCell ref="A3055:I3055"/>
    <mergeCell ref="J3055:P3055"/>
    <mergeCell ref="Q3055:X3055"/>
    <mergeCell ref="Y3055:AD3055"/>
    <mergeCell ref="AE3055:AK3055"/>
    <mergeCell ref="A3056:I3056"/>
    <mergeCell ref="J3056:P3056"/>
    <mergeCell ref="Q3056:X3056"/>
    <mergeCell ref="Y3056:AD3056"/>
    <mergeCell ref="AE3056:AK3056"/>
    <mergeCell ref="A3057:I3057"/>
    <mergeCell ref="J3057:P3057"/>
    <mergeCell ref="Q3057:X3057"/>
    <mergeCell ref="Y3057:AD3057"/>
    <mergeCell ref="AE3057:AK3057"/>
    <mergeCell ref="A3058:I3058"/>
    <mergeCell ref="J3058:P3058"/>
    <mergeCell ref="Q3058:X3058"/>
    <mergeCell ref="Y3058:AD3058"/>
    <mergeCell ref="AE3058:AK3058"/>
    <mergeCell ref="A3059:I3059"/>
    <mergeCell ref="J3059:P3059"/>
    <mergeCell ref="Q3059:X3059"/>
    <mergeCell ref="Y3059:AD3059"/>
    <mergeCell ref="AE3059:AK3059"/>
    <mergeCell ref="A3060:I3060"/>
    <mergeCell ref="J3060:P3060"/>
    <mergeCell ref="Q3060:X3060"/>
    <mergeCell ref="Y3060:AD3060"/>
    <mergeCell ref="AE3060:AK3060"/>
    <mergeCell ref="A3061:I3061"/>
    <mergeCell ref="J3061:P3061"/>
    <mergeCell ref="Q3061:X3061"/>
    <mergeCell ref="Y3061:AD3061"/>
    <mergeCell ref="AE3061:AK3061"/>
    <mergeCell ref="A3062:I3062"/>
    <mergeCell ref="J3062:P3062"/>
    <mergeCell ref="Q3062:X3062"/>
    <mergeCell ref="Y3062:AD3062"/>
    <mergeCell ref="AE3062:AK3062"/>
    <mergeCell ref="A3063:I3063"/>
    <mergeCell ref="J3063:P3063"/>
    <mergeCell ref="Q3063:X3063"/>
    <mergeCell ref="Y3063:AD3063"/>
    <mergeCell ref="AE3063:AK3063"/>
    <mergeCell ref="A3064:I3064"/>
    <mergeCell ref="J3064:P3064"/>
    <mergeCell ref="Q3064:X3064"/>
    <mergeCell ref="Y3064:AD3064"/>
    <mergeCell ref="AE3064:AK3064"/>
    <mergeCell ref="A3065:I3065"/>
    <mergeCell ref="J3065:P3065"/>
    <mergeCell ref="Q3065:X3065"/>
    <mergeCell ref="Y3065:AD3065"/>
    <mergeCell ref="AE3065:AK3065"/>
    <mergeCell ref="A3066:I3066"/>
    <mergeCell ref="J3066:P3066"/>
    <mergeCell ref="Q3066:X3066"/>
    <mergeCell ref="Y3066:AD3066"/>
    <mergeCell ref="AE3066:AK3066"/>
    <mergeCell ref="A3067:I3067"/>
    <mergeCell ref="J3067:P3067"/>
    <mergeCell ref="Q3067:X3067"/>
    <mergeCell ref="Y3067:AD3067"/>
    <mergeCell ref="AE3067:AK3067"/>
    <mergeCell ref="A3068:I3068"/>
    <mergeCell ref="J3068:P3068"/>
    <mergeCell ref="Q3068:X3068"/>
    <mergeCell ref="Y3068:AD3068"/>
    <mergeCell ref="AE3068:AK3068"/>
    <mergeCell ref="A3069:I3069"/>
    <mergeCell ref="J3069:P3069"/>
    <mergeCell ref="Q3069:X3069"/>
    <mergeCell ref="Y3069:AD3069"/>
    <mergeCell ref="AE3069:AK3069"/>
    <mergeCell ref="A3070:I3070"/>
    <mergeCell ref="J3070:P3070"/>
    <mergeCell ref="Q3070:X3070"/>
    <mergeCell ref="Y3070:AD3070"/>
    <mergeCell ref="AE3070:AK3070"/>
    <mergeCell ref="A3071:I3071"/>
    <mergeCell ref="J3071:P3071"/>
    <mergeCell ref="Q3071:X3071"/>
    <mergeCell ref="Y3071:AD3071"/>
    <mergeCell ref="AE3071:AK3071"/>
    <mergeCell ref="A3072:I3072"/>
    <mergeCell ref="J3072:P3072"/>
    <mergeCell ref="Q3072:X3072"/>
    <mergeCell ref="Y3072:AD3072"/>
    <mergeCell ref="AE3072:AK3072"/>
    <mergeCell ref="A3073:I3073"/>
    <mergeCell ref="J3073:P3073"/>
    <mergeCell ref="Q3073:X3073"/>
    <mergeCell ref="Y3073:AD3073"/>
    <mergeCell ref="AE3073:AK3073"/>
    <mergeCell ref="A3074:I3074"/>
    <mergeCell ref="J3074:P3074"/>
    <mergeCell ref="Q3074:X3074"/>
    <mergeCell ref="Y3074:AD3074"/>
    <mergeCell ref="AE3074:AK3074"/>
    <mergeCell ref="A3075:I3075"/>
    <mergeCell ref="J3075:P3075"/>
    <mergeCell ref="Q3075:X3075"/>
    <mergeCell ref="Y3075:AD3075"/>
    <mergeCell ref="AE3075:AK3075"/>
    <mergeCell ref="A3076:I3076"/>
    <mergeCell ref="J3076:P3076"/>
    <mergeCell ref="Q3076:X3076"/>
    <mergeCell ref="Y3076:AD3076"/>
    <mergeCell ref="AE3076:AK3076"/>
    <mergeCell ref="A3077:I3077"/>
    <mergeCell ref="J3077:P3077"/>
    <mergeCell ref="Q3077:X3077"/>
    <mergeCell ref="Y3077:AD3077"/>
    <mergeCell ref="AE3077:AK3077"/>
    <mergeCell ref="A3078:I3078"/>
    <mergeCell ref="J3078:P3078"/>
    <mergeCell ref="Q3078:X3078"/>
    <mergeCell ref="Y3078:AD3078"/>
    <mergeCell ref="AE3078:AK3078"/>
    <mergeCell ref="A3079:I3079"/>
    <mergeCell ref="J3079:P3079"/>
    <mergeCell ref="Q3079:X3079"/>
    <mergeCell ref="Y3079:AD3079"/>
    <mergeCell ref="AE3079:AK3079"/>
    <mergeCell ref="A3080:I3080"/>
    <mergeCell ref="J3080:P3080"/>
    <mergeCell ref="Q3080:X3080"/>
    <mergeCell ref="Y3080:AD3080"/>
    <mergeCell ref="AE3080:AK3080"/>
    <mergeCell ref="A3081:I3081"/>
    <mergeCell ref="J3081:P3081"/>
    <mergeCell ref="Q3081:X3081"/>
    <mergeCell ref="Y3081:AD3081"/>
    <mergeCell ref="AE3081:AK3081"/>
    <mergeCell ref="A3082:I3082"/>
    <mergeCell ref="J3082:P3082"/>
    <mergeCell ref="Q3082:X3082"/>
    <mergeCell ref="Y3082:AD3082"/>
    <mergeCell ref="AE3082:AK3082"/>
    <mergeCell ref="A3083:I3083"/>
    <mergeCell ref="J3083:P3083"/>
    <mergeCell ref="Q3083:X3083"/>
    <mergeCell ref="Y3083:AD3083"/>
    <mergeCell ref="AE3083:AK3083"/>
    <mergeCell ref="A3084:I3084"/>
    <mergeCell ref="J3084:P3084"/>
    <mergeCell ref="Q3084:X3084"/>
    <mergeCell ref="Y3084:AD3084"/>
    <mergeCell ref="AE3084:AK3084"/>
    <mergeCell ref="A3085:I3085"/>
    <mergeCell ref="J3085:P3085"/>
    <mergeCell ref="Q3085:X3085"/>
    <mergeCell ref="Y3085:AD3085"/>
    <mergeCell ref="AE3085:AK3085"/>
    <mergeCell ref="A3086:I3086"/>
    <mergeCell ref="J3086:P3086"/>
    <mergeCell ref="Q3086:X3086"/>
    <mergeCell ref="Y3086:AD3086"/>
    <mergeCell ref="AE3086:AK3086"/>
    <mergeCell ref="A3087:I3087"/>
    <mergeCell ref="J3087:P3087"/>
    <mergeCell ref="Q3087:X3087"/>
    <mergeCell ref="Y3087:AD3087"/>
    <mergeCell ref="AE3087:AK3087"/>
    <mergeCell ref="A3088:I3088"/>
    <mergeCell ref="J3088:P3088"/>
    <mergeCell ref="Q3088:X3088"/>
    <mergeCell ref="Y3088:AD3088"/>
    <mergeCell ref="AE3088:AK3088"/>
    <mergeCell ref="A3089:I3089"/>
    <mergeCell ref="J3089:P3089"/>
    <mergeCell ref="Q3089:X3089"/>
    <mergeCell ref="Y3089:AD3089"/>
    <mergeCell ref="AE3089:AK3089"/>
    <mergeCell ref="A3090:I3090"/>
    <mergeCell ref="J3090:P3090"/>
    <mergeCell ref="Q3090:X3090"/>
    <mergeCell ref="Y3090:AD3090"/>
    <mergeCell ref="AE3090:AK3090"/>
    <mergeCell ref="A3091:I3091"/>
    <mergeCell ref="J3091:P3091"/>
    <mergeCell ref="Q3091:X3091"/>
    <mergeCell ref="Y3091:AD3091"/>
    <mergeCell ref="AE3091:AK3091"/>
    <mergeCell ref="A3092:I3092"/>
    <mergeCell ref="J3092:P3092"/>
    <mergeCell ref="Q3092:X3092"/>
    <mergeCell ref="Y3092:AD3092"/>
    <mergeCell ref="AE3092:AK3092"/>
    <mergeCell ref="A3093:I3093"/>
    <mergeCell ref="J3093:P3093"/>
    <mergeCell ref="Q3093:X3093"/>
    <mergeCell ref="Y3093:AD3093"/>
    <mergeCell ref="AE3093:AK3093"/>
    <mergeCell ref="A3094:I3094"/>
    <mergeCell ref="J3094:P3094"/>
    <mergeCell ref="Q3094:X3094"/>
    <mergeCell ref="Y3094:AD3094"/>
    <mergeCell ref="AE3094:AK3094"/>
    <mergeCell ref="A3095:I3095"/>
    <mergeCell ref="J3095:P3095"/>
    <mergeCell ref="Q3095:X3095"/>
    <mergeCell ref="Y3095:AD3095"/>
    <mergeCell ref="AE3095:AK3095"/>
    <mergeCell ref="A3096:I3096"/>
    <mergeCell ref="J3096:P3096"/>
    <mergeCell ref="Q3096:X3096"/>
    <mergeCell ref="Y3096:AD3096"/>
    <mergeCell ref="AE3096:AK3096"/>
    <mergeCell ref="A3097:I3097"/>
    <mergeCell ref="J3097:P3097"/>
    <mergeCell ref="Q3097:X3097"/>
    <mergeCell ref="Y3097:AD3097"/>
    <mergeCell ref="AE3097:AK3097"/>
    <mergeCell ref="A3098:I3098"/>
    <mergeCell ref="J3098:P3098"/>
    <mergeCell ref="Q3098:X3098"/>
    <mergeCell ref="Y3098:AD3098"/>
    <mergeCell ref="AE3098:AK3098"/>
    <mergeCell ref="A3099:I3099"/>
    <mergeCell ref="J3099:P3099"/>
    <mergeCell ref="Q3099:X3099"/>
    <mergeCell ref="Y3099:AD3099"/>
    <mergeCell ref="AE3099:AK3099"/>
    <mergeCell ref="A3100:I3100"/>
    <mergeCell ref="J3100:P3100"/>
    <mergeCell ref="Q3100:X3100"/>
    <mergeCell ref="Y3100:AD3100"/>
    <mergeCell ref="AE3100:AK3100"/>
    <mergeCell ref="A3101:I3101"/>
    <mergeCell ref="J3101:P3101"/>
    <mergeCell ref="Q3101:X3101"/>
    <mergeCell ref="Y3101:AD3101"/>
    <mergeCell ref="AE3101:AK3101"/>
    <mergeCell ref="A3102:I3102"/>
    <mergeCell ref="J3102:P3102"/>
    <mergeCell ref="Q3102:X3102"/>
    <mergeCell ref="Y3102:AD3102"/>
    <mergeCell ref="AE3102:AK3102"/>
    <mergeCell ref="A3103:I3103"/>
    <mergeCell ref="J3103:P3103"/>
    <mergeCell ref="Q3103:X3103"/>
    <mergeCell ref="Y3103:AD3103"/>
    <mergeCell ref="AE3103:AK3103"/>
    <mergeCell ref="A3104:I3104"/>
    <mergeCell ref="J3104:P3104"/>
    <mergeCell ref="Q3104:X3104"/>
    <mergeCell ref="Y3104:AD3104"/>
    <mergeCell ref="AE3104:AK3104"/>
    <mergeCell ref="A3105:I3105"/>
    <mergeCell ref="J3105:P3105"/>
    <mergeCell ref="Q3105:X3105"/>
    <mergeCell ref="Y3105:AD3105"/>
    <mergeCell ref="AE3105:AK3105"/>
    <mergeCell ref="A3106:I3106"/>
    <mergeCell ref="J3106:P3106"/>
    <mergeCell ref="Q3106:X3106"/>
    <mergeCell ref="Y3106:AD3106"/>
    <mergeCell ref="AE3106:AK3106"/>
    <mergeCell ref="A3107:I3107"/>
    <mergeCell ref="J3107:P3107"/>
    <mergeCell ref="Q3107:X3107"/>
    <mergeCell ref="Y3107:AD3107"/>
    <mergeCell ref="AE3107:AK3107"/>
    <mergeCell ref="A3108:I3108"/>
    <mergeCell ref="J3108:P3108"/>
    <mergeCell ref="Q3108:X3108"/>
    <mergeCell ref="Y3108:AD3108"/>
    <mergeCell ref="AE3108:AK3108"/>
    <mergeCell ref="A3109:I3109"/>
    <mergeCell ref="J3109:P3109"/>
    <mergeCell ref="Q3109:X3109"/>
    <mergeCell ref="Y3109:AD3109"/>
    <mergeCell ref="AE3109:AK3109"/>
    <mergeCell ref="A3110:I3110"/>
    <mergeCell ref="J3110:P3110"/>
    <mergeCell ref="Q3110:X3110"/>
    <mergeCell ref="Y3110:AD3110"/>
    <mergeCell ref="AE3110:AK3110"/>
    <mergeCell ref="A3111:I3111"/>
    <mergeCell ref="J3111:P3111"/>
    <mergeCell ref="Q3111:X3111"/>
    <mergeCell ref="Y3111:AD3111"/>
    <mergeCell ref="AE3111:AK3111"/>
    <mergeCell ref="A3112:I3112"/>
    <mergeCell ref="J3112:P3112"/>
    <mergeCell ref="Q3112:X3112"/>
    <mergeCell ref="Y3112:AD3112"/>
    <mergeCell ref="AE3112:AK3112"/>
    <mergeCell ref="A3113:I3113"/>
    <mergeCell ref="J3113:P3113"/>
    <mergeCell ref="Q3113:X3113"/>
    <mergeCell ref="Y3113:AD3113"/>
    <mergeCell ref="AE3113:AK3113"/>
    <mergeCell ref="A3114:I3114"/>
    <mergeCell ref="J3114:P3114"/>
    <mergeCell ref="Q3114:X3114"/>
    <mergeCell ref="Y3114:AD3114"/>
    <mergeCell ref="AE3114:AK3114"/>
    <mergeCell ref="A3115:I3115"/>
    <mergeCell ref="J3115:P3115"/>
    <mergeCell ref="Q3115:X3115"/>
    <mergeCell ref="Y3115:AD3115"/>
    <mergeCell ref="AE3115:AK3115"/>
    <mergeCell ref="A3116:I3116"/>
    <mergeCell ref="J3116:P3116"/>
    <mergeCell ref="Q3116:X3116"/>
    <mergeCell ref="Y3116:AD3116"/>
    <mergeCell ref="AE3116:AK3116"/>
    <mergeCell ref="A3117:I3117"/>
    <mergeCell ref="J3117:P3117"/>
    <mergeCell ref="Q3117:X3117"/>
    <mergeCell ref="Y3117:AD3117"/>
    <mergeCell ref="AE3117:AK3117"/>
    <mergeCell ref="A3118:I3118"/>
    <mergeCell ref="J3118:P3118"/>
    <mergeCell ref="Q3118:X3118"/>
    <mergeCell ref="Y3118:AD3118"/>
    <mergeCell ref="AE3118:AK3118"/>
    <mergeCell ref="A3119:I3119"/>
    <mergeCell ref="J3119:P3119"/>
    <mergeCell ref="Q3119:X3119"/>
    <mergeCell ref="Y3119:AD3119"/>
    <mergeCell ref="AE3119:AK3119"/>
    <mergeCell ref="A3120:I3120"/>
    <mergeCell ref="J3120:P3120"/>
    <mergeCell ref="Q3120:X3120"/>
    <mergeCell ref="Y3120:AD3120"/>
    <mergeCell ref="AE3120:AK3120"/>
    <mergeCell ref="A3121:I3121"/>
    <mergeCell ref="J3121:P3121"/>
    <mergeCell ref="Q3121:X3121"/>
    <mergeCell ref="Y3121:AD3121"/>
    <mergeCell ref="AE3121:AK3121"/>
    <mergeCell ref="A3122:I3122"/>
    <mergeCell ref="J3122:P3122"/>
    <mergeCell ref="Q3122:X3122"/>
    <mergeCell ref="Y3122:AD3122"/>
    <mergeCell ref="AE3122:AK3122"/>
    <mergeCell ref="A3123:I3123"/>
    <mergeCell ref="J3123:P3123"/>
    <mergeCell ref="Q3123:X3123"/>
    <mergeCell ref="Y3123:AD3123"/>
    <mergeCell ref="AE3123:AK3123"/>
    <mergeCell ref="A3124:I3124"/>
    <mergeCell ref="J3124:P3124"/>
    <mergeCell ref="Q3124:X3124"/>
    <mergeCell ref="Y3124:AD3124"/>
    <mergeCell ref="AE3124:AK3124"/>
    <mergeCell ref="A3125:I3125"/>
    <mergeCell ref="J3125:P3125"/>
    <mergeCell ref="Q3125:X3125"/>
    <mergeCell ref="Y3125:AD3125"/>
    <mergeCell ref="AE3125:AK3125"/>
    <mergeCell ref="A3126:I3126"/>
    <mergeCell ref="J3126:P3126"/>
    <mergeCell ref="Q3126:X3126"/>
    <mergeCell ref="Y3126:AD3126"/>
    <mergeCell ref="AE3126:AK3126"/>
    <mergeCell ref="A3127:I3127"/>
    <mergeCell ref="J3127:P3127"/>
    <mergeCell ref="Q3127:X3127"/>
    <mergeCell ref="Y3127:AD3127"/>
    <mergeCell ref="AE3127:AK3127"/>
    <mergeCell ref="A3128:I3128"/>
    <mergeCell ref="J3128:P3128"/>
    <mergeCell ref="Q3128:X3128"/>
    <mergeCell ref="Y3128:AD3128"/>
    <mergeCell ref="AE3128:AK3128"/>
    <mergeCell ref="A3129:I3129"/>
    <mergeCell ref="J3129:P3129"/>
    <mergeCell ref="Q3129:X3129"/>
    <mergeCell ref="Y3129:AD3129"/>
    <mergeCell ref="AE3129:AK3129"/>
    <mergeCell ref="A3130:I3130"/>
    <mergeCell ref="J3130:P3130"/>
    <mergeCell ref="Q3130:X3130"/>
    <mergeCell ref="Y3130:AD3130"/>
    <mergeCell ref="AE3130:AK3130"/>
    <mergeCell ref="A3131:I3131"/>
    <mergeCell ref="J3131:P3131"/>
    <mergeCell ref="Q3131:X3131"/>
    <mergeCell ref="Y3131:AD3131"/>
    <mergeCell ref="AE3131:AK3131"/>
    <mergeCell ref="A3132:I3132"/>
    <mergeCell ref="J3132:P3132"/>
    <mergeCell ref="Q3132:X3132"/>
    <mergeCell ref="Y3132:AD3132"/>
    <mergeCell ref="AE3132:AK3132"/>
    <mergeCell ref="A3133:I3133"/>
    <mergeCell ref="J3133:P3133"/>
    <mergeCell ref="Q3133:X3133"/>
    <mergeCell ref="Y3133:AD3133"/>
    <mergeCell ref="AE3133:AK3133"/>
    <mergeCell ref="A3134:I3134"/>
    <mergeCell ref="J3134:P3134"/>
    <mergeCell ref="Q3134:X3134"/>
    <mergeCell ref="Y3134:AD3134"/>
    <mergeCell ref="AE3134:AK3134"/>
    <mergeCell ref="A3135:I3135"/>
    <mergeCell ref="J3135:P3135"/>
    <mergeCell ref="Q3135:X3135"/>
    <mergeCell ref="Y3135:AD3135"/>
    <mergeCell ref="AE3135:AK3135"/>
    <mergeCell ref="A3136:I3136"/>
    <mergeCell ref="J3136:P3136"/>
    <mergeCell ref="Q3136:X3136"/>
    <mergeCell ref="Y3136:AD3136"/>
    <mergeCell ref="AE3136:AK3136"/>
    <mergeCell ref="A3137:I3137"/>
    <mergeCell ref="J3137:P3137"/>
    <mergeCell ref="Q3137:X3137"/>
    <mergeCell ref="Y3137:AD3137"/>
    <mergeCell ref="AE3137:AK3137"/>
    <mergeCell ref="A3138:I3138"/>
    <mergeCell ref="J3138:P3138"/>
    <mergeCell ref="Q3138:X3138"/>
    <mergeCell ref="Y3138:AD3138"/>
    <mergeCell ref="AE3138:AK3138"/>
    <mergeCell ref="A3139:I3139"/>
    <mergeCell ref="J3139:P3139"/>
    <mergeCell ref="Q3139:X3139"/>
    <mergeCell ref="Y3139:AD3139"/>
    <mergeCell ref="AE3139:AK3139"/>
    <mergeCell ref="A3140:I3140"/>
    <mergeCell ref="J3140:P3140"/>
    <mergeCell ref="Q3140:X3140"/>
    <mergeCell ref="Y3140:AD3140"/>
    <mergeCell ref="AE3140:AK3140"/>
    <mergeCell ref="A3141:I3141"/>
    <mergeCell ref="J3141:P3141"/>
    <mergeCell ref="Q3141:X3141"/>
    <mergeCell ref="Y3141:AD3141"/>
    <mergeCell ref="AE3141:AK3141"/>
    <mergeCell ref="A3142:I3142"/>
    <mergeCell ref="J3142:P3142"/>
    <mergeCell ref="Q3142:X3142"/>
    <mergeCell ref="Y3142:AD3142"/>
    <mergeCell ref="AE3142:AK3142"/>
    <mergeCell ref="A3143:I3143"/>
    <mergeCell ref="J3143:P3143"/>
    <mergeCell ref="Q3143:X3143"/>
    <mergeCell ref="Y3143:AD3143"/>
    <mergeCell ref="AE3143:AK3143"/>
    <mergeCell ref="A3144:I3144"/>
    <mergeCell ref="J3144:P3144"/>
    <mergeCell ref="Q3144:X3144"/>
    <mergeCell ref="Y3144:AD3144"/>
    <mergeCell ref="AE3144:AK3144"/>
    <mergeCell ref="A3145:I3145"/>
    <mergeCell ref="J3145:P3145"/>
    <mergeCell ref="Q3145:X3145"/>
    <mergeCell ref="Y3145:AD3145"/>
    <mergeCell ref="AE3145:AK3145"/>
    <mergeCell ref="A3146:I3146"/>
    <mergeCell ref="J3146:P3146"/>
    <mergeCell ref="Q3146:X3146"/>
    <mergeCell ref="Y3146:AD3146"/>
    <mergeCell ref="AE3146:AK3146"/>
    <mergeCell ref="A3147:I3147"/>
    <mergeCell ref="J3147:P3147"/>
    <mergeCell ref="Q3147:X3147"/>
    <mergeCell ref="Y3147:AD3147"/>
    <mergeCell ref="AE3147:AK3147"/>
    <mergeCell ref="A3148:I3148"/>
    <mergeCell ref="J3148:P3148"/>
    <mergeCell ref="Q3148:X3148"/>
    <mergeCell ref="Y3148:AD3148"/>
    <mergeCell ref="AE3148:AK3148"/>
    <mergeCell ref="A3149:I3149"/>
    <mergeCell ref="J3149:P3149"/>
    <mergeCell ref="Q3149:X3149"/>
    <mergeCell ref="Y3149:AD3149"/>
    <mergeCell ref="AE3149:AK3149"/>
    <mergeCell ref="A3150:I3150"/>
    <mergeCell ref="J3150:P3150"/>
    <mergeCell ref="Q3150:X3150"/>
    <mergeCell ref="Y3150:AD3150"/>
    <mergeCell ref="AE3150:AK3150"/>
    <mergeCell ref="A3151:I3151"/>
    <mergeCell ref="J3151:P3151"/>
    <mergeCell ref="Q3151:X3151"/>
    <mergeCell ref="Y3151:AD3151"/>
    <mergeCell ref="AE3151:AK3151"/>
    <mergeCell ref="A3152:I3152"/>
    <mergeCell ref="J3152:P3152"/>
    <mergeCell ref="Q3152:X3152"/>
    <mergeCell ref="Y3152:AD3152"/>
    <mergeCell ref="AE3152:AK3152"/>
    <mergeCell ref="A3153:I3153"/>
    <mergeCell ref="J3153:P3153"/>
    <mergeCell ref="Q3153:X3153"/>
    <mergeCell ref="Y3153:AD3153"/>
    <mergeCell ref="AE3153:AK3153"/>
    <mergeCell ref="A3154:I3154"/>
    <mergeCell ref="J3154:P3154"/>
    <mergeCell ref="Q3154:X3154"/>
    <mergeCell ref="Y3154:AD3154"/>
    <mergeCell ref="AE3154:AK3154"/>
    <mergeCell ref="A3155:I3155"/>
    <mergeCell ref="J3155:P3155"/>
    <mergeCell ref="Q3155:X3155"/>
    <mergeCell ref="Y3155:AD3155"/>
    <mergeCell ref="AE3155:AK3155"/>
    <mergeCell ref="A3156:I3156"/>
    <mergeCell ref="J3156:P3156"/>
    <mergeCell ref="Q3156:X3156"/>
    <mergeCell ref="Y3156:AD3156"/>
    <mergeCell ref="AE3156:AK3156"/>
    <mergeCell ref="A3157:I3157"/>
    <mergeCell ref="J3157:P3157"/>
    <mergeCell ref="Q3157:X3157"/>
    <mergeCell ref="Y3157:AD3157"/>
    <mergeCell ref="AE3157:AK3157"/>
    <mergeCell ref="A3158:I3158"/>
    <mergeCell ref="J3158:P3158"/>
    <mergeCell ref="Q3158:X3158"/>
    <mergeCell ref="Y3158:AD3158"/>
    <mergeCell ref="AE3158:AK3158"/>
    <mergeCell ref="A3159:I3159"/>
    <mergeCell ref="J3159:P3159"/>
    <mergeCell ref="Q3159:X3159"/>
    <mergeCell ref="Y3159:AD3159"/>
    <mergeCell ref="AE3159:AK3159"/>
    <mergeCell ref="A3160:I3160"/>
    <mergeCell ref="J3160:P3160"/>
    <mergeCell ref="Q3160:X3160"/>
    <mergeCell ref="Y3160:AD3160"/>
    <mergeCell ref="AE3160:AK3160"/>
    <mergeCell ref="A3161:I3161"/>
    <mergeCell ref="J3161:P3161"/>
    <mergeCell ref="Q3161:X3161"/>
    <mergeCell ref="Y3161:AD3161"/>
    <mergeCell ref="AE3161:AK3161"/>
    <mergeCell ref="A3162:I3162"/>
    <mergeCell ref="J3162:P3162"/>
    <mergeCell ref="Q3162:X3162"/>
    <mergeCell ref="Y3162:AD3162"/>
    <mergeCell ref="AE3162:AK3162"/>
    <mergeCell ref="A3163:I3163"/>
    <mergeCell ref="J3163:P3163"/>
    <mergeCell ref="Q3163:X3163"/>
    <mergeCell ref="Y3163:AD3163"/>
    <mergeCell ref="AE3163:AK3163"/>
    <mergeCell ref="A3164:I3164"/>
    <mergeCell ref="J3164:P3164"/>
    <mergeCell ref="Q3164:X3164"/>
    <mergeCell ref="Y3164:AD3164"/>
    <mergeCell ref="AE3164:AK3164"/>
    <mergeCell ref="A3165:I3165"/>
    <mergeCell ref="J3165:P3165"/>
    <mergeCell ref="Q3165:X3165"/>
    <mergeCell ref="Y3165:AD3165"/>
    <mergeCell ref="AE3165:AK3165"/>
    <mergeCell ref="A3166:I3166"/>
    <mergeCell ref="J3166:P3166"/>
    <mergeCell ref="Q3166:X3166"/>
    <mergeCell ref="Y3166:AD3166"/>
    <mergeCell ref="AE3166:AK3166"/>
    <mergeCell ref="A3167:I3167"/>
    <mergeCell ref="J3167:P3167"/>
    <mergeCell ref="Q3167:X3167"/>
    <mergeCell ref="Y3167:AD3167"/>
    <mergeCell ref="AE3167:AK3167"/>
    <mergeCell ref="A3168:I3168"/>
    <mergeCell ref="J3168:P3168"/>
    <mergeCell ref="Q3168:X3168"/>
    <mergeCell ref="Y3168:AD3168"/>
    <mergeCell ref="AE3168:AK3168"/>
    <mergeCell ref="A3169:I3169"/>
    <mergeCell ref="J3169:P3169"/>
    <mergeCell ref="Q3169:X3169"/>
    <mergeCell ref="Y3169:AD3169"/>
    <mergeCell ref="AE3169:AK3169"/>
    <mergeCell ref="A3170:I3170"/>
    <mergeCell ref="J3170:P3170"/>
    <mergeCell ref="Q3170:X3170"/>
    <mergeCell ref="Y3170:AD3170"/>
    <mergeCell ref="AE3170:AK3170"/>
    <mergeCell ref="A3171:I3171"/>
    <mergeCell ref="J3171:P3171"/>
    <mergeCell ref="Q3171:X3171"/>
    <mergeCell ref="Y3171:AD3171"/>
    <mergeCell ref="AE3171:AK3171"/>
    <mergeCell ref="A3172:I3172"/>
    <mergeCell ref="J3172:P3172"/>
    <mergeCell ref="Q3172:X3172"/>
    <mergeCell ref="Y3172:AD3172"/>
    <mergeCell ref="AE3172:AK3172"/>
    <mergeCell ref="A3173:I3173"/>
    <mergeCell ref="J3173:P3173"/>
    <mergeCell ref="Q3173:X3173"/>
    <mergeCell ref="Y3173:AD3173"/>
    <mergeCell ref="AE3173:AK3173"/>
    <mergeCell ref="A3174:I3174"/>
    <mergeCell ref="J3174:P3174"/>
    <mergeCell ref="Q3174:X3174"/>
    <mergeCell ref="Y3174:AD3174"/>
    <mergeCell ref="AE3174:AK3174"/>
    <mergeCell ref="A3175:I3175"/>
    <mergeCell ref="J3175:P3175"/>
    <mergeCell ref="Q3175:X3175"/>
    <mergeCell ref="Y3175:AD3175"/>
    <mergeCell ref="AE3175:AK3175"/>
    <mergeCell ref="A3176:I3176"/>
    <mergeCell ref="J3176:P3176"/>
    <mergeCell ref="Q3176:X3176"/>
    <mergeCell ref="Y3176:AD3176"/>
    <mergeCell ref="AE3176:AK3176"/>
    <mergeCell ref="A3177:I3177"/>
    <mergeCell ref="J3177:P3177"/>
    <mergeCell ref="Q3177:X3177"/>
    <mergeCell ref="Y3177:AD3177"/>
    <mergeCell ref="AE3177:AK3177"/>
    <mergeCell ref="A3178:I3178"/>
    <mergeCell ref="J3178:P3178"/>
    <mergeCell ref="Q3178:X3178"/>
    <mergeCell ref="Y3178:AD3178"/>
    <mergeCell ref="AE3178:AK3178"/>
    <mergeCell ref="A3179:I3179"/>
    <mergeCell ref="J3179:P3179"/>
    <mergeCell ref="Q3179:X3179"/>
    <mergeCell ref="Y3179:AD3179"/>
    <mergeCell ref="AE3179:AK3179"/>
    <mergeCell ref="A3180:I3180"/>
    <mergeCell ref="J3180:P3180"/>
    <mergeCell ref="Q3180:X3180"/>
    <mergeCell ref="Y3180:AD3180"/>
    <mergeCell ref="AE3180:AK3180"/>
    <mergeCell ref="A3181:I3181"/>
    <mergeCell ref="J3181:P3181"/>
    <mergeCell ref="Q3181:X3181"/>
    <mergeCell ref="Y3181:AD3181"/>
    <mergeCell ref="AE3181:AK3181"/>
    <mergeCell ref="A3182:I3182"/>
    <mergeCell ref="J3182:P3182"/>
    <mergeCell ref="Q3182:X3182"/>
    <mergeCell ref="Y3182:AD3182"/>
    <mergeCell ref="AE3182:AK3182"/>
    <mergeCell ref="A3183:I3183"/>
    <mergeCell ref="J3183:P3183"/>
    <mergeCell ref="Q3183:X3183"/>
    <mergeCell ref="Y3183:AD3183"/>
    <mergeCell ref="AE3183:AK3183"/>
    <mergeCell ref="A3184:I3184"/>
    <mergeCell ref="J3184:P3184"/>
    <mergeCell ref="Q3184:X3184"/>
    <mergeCell ref="Y3184:AD3184"/>
    <mergeCell ref="AE3184:AK3184"/>
    <mergeCell ref="A3185:I3185"/>
    <mergeCell ref="J3185:P3185"/>
    <mergeCell ref="Q3185:X3185"/>
    <mergeCell ref="Y3185:AD3185"/>
    <mergeCell ref="AE3185:AK3185"/>
    <mergeCell ref="A3186:I3186"/>
    <mergeCell ref="J3186:P3186"/>
    <mergeCell ref="Q3186:X3186"/>
    <mergeCell ref="Y3186:AD3186"/>
    <mergeCell ref="AE3186:AK3186"/>
    <mergeCell ref="A3187:I3187"/>
    <mergeCell ref="J3187:P3187"/>
    <mergeCell ref="Q3187:X3187"/>
    <mergeCell ref="Y3187:AD3187"/>
    <mergeCell ref="AE3187:AK3187"/>
    <mergeCell ref="A3188:I3188"/>
    <mergeCell ref="J3188:P3188"/>
    <mergeCell ref="Q3188:X3188"/>
    <mergeCell ref="Y3188:AD3188"/>
    <mergeCell ref="AE3188:AK3188"/>
    <mergeCell ref="A3189:I3189"/>
    <mergeCell ref="J3189:P3189"/>
    <mergeCell ref="Q3189:X3189"/>
    <mergeCell ref="Y3189:AD3189"/>
    <mergeCell ref="AE3189:AK3189"/>
    <mergeCell ref="A3190:I3190"/>
    <mergeCell ref="J3190:P3190"/>
    <mergeCell ref="Q3190:X3190"/>
    <mergeCell ref="Y3190:AD3190"/>
    <mergeCell ref="AE3190:AK3190"/>
    <mergeCell ref="A3191:I3191"/>
    <mergeCell ref="J3191:P3191"/>
    <mergeCell ref="Q3191:X3191"/>
    <mergeCell ref="Y3191:AD3191"/>
    <mergeCell ref="AE3191:AK3191"/>
    <mergeCell ref="A3192:I3192"/>
    <mergeCell ref="J3192:P3192"/>
    <mergeCell ref="Q3192:X3192"/>
    <mergeCell ref="Y3192:AD3192"/>
    <mergeCell ref="AE3192:AK3192"/>
    <mergeCell ref="A3193:I3193"/>
    <mergeCell ref="J3193:P3193"/>
    <mergeCell ref="Q3193:X3193"/>
    <mergeCell ref="Y3193:AD3193"/>
    <mergeCell ref="AE3193:AK3193"/>
    <mergeCell ref="A3194:I3194"/>
    <mergeCell ref="J3194:P3194"/>
    <mergeCell ref="Q3194:X3194"/>
    <mergeCell ref="Y3194:AD3194"/>
    <mergeCell ref="AE3194:AK3194"/>
    <mergeCell ref="A3195:I3195"/>
    <mergeCell ref="J3195:P3195"/>
    <mergeCell ref="Q3195:X3195"/>
    <mergeCell ref="Y3195:AD3195"/>
    <mergeCell ref="AE3195:AK3195"/>
    <mergeCell ref="A3196:I3196"/>
    <mergeCell ref="J3196:P3196"/>
    <mergeCell ref="Q3196:X3196"/>
    <mergeCell ref="Y3196:AD3196"/>
    <mergeCell ref="AE3196:AK3196"/>
    <mergeCell ref="A3197:I3197"/>
    <mergeCell ref="J3197:P3197"/>
    <mergeCell ref="Q3197:X3197"/>
    <mergeCell ref="Y3197:AD3197"/>
    <mergeCell ref="AE3197:AK3197"/>
    <mergeCell ref="A3198:I3198"/>
    <mergeCell ref="J3198:P3198"/>
    <mergeCell ref="Q3198:X3198"/>
    <mergeCell ref="Y3198:AD3198"/>
    <mergeCell ref="AE3198:AK3198"/>
    <mergeCell ref="A3199:I3199"/>
    <mergeCell ref="J3199:P3199"/>
    <mergeCell ref="Q3199:X3199"/>
    <mergeCell ref="Y3199:AD3199"/>
    <mergeCell ref="AE3199:AK3199"/>
    <mergeCell ref="A3200:I3200"/>
    <mergeCell ref="J3200:P3200"/>
    <mergeCell ref="Q3200:X3200"/>
    <mergeCell ref="Y3200:AD3200"/>
    <mergeCell ref="AE3200:AK3200"/>
    <mergeCell ref="A3201:I3201"/>
    <mergeCell ref="J3201:P3201"/>
    <mergeCell ref="Q3201:X3201"/>
    <mergeCell ref="Y3201:AD3201"/>
    <mergeCell ref="AE3201:AK3201"/>
    <mergeCell ref="A3202:I3202"/>
    <mergeCell ref="J3202:P3202"/>
    <mergeCell ref="Q3202:X3202"/>
    <mergeCell ref="Y3202:AD3202"/>
    <mergeCell ref="AE3202:AK3202"/>
    <mergeCell ref="A3203:I3203"/>
    <mergeCell ref="J3203:P3203"/>
    <mergeCell ref="Q3203:X3203"/>
    <mergeCell ref="Y3203:AD3203"/>
    <mergeCell ref="AE3203:AK3203"/>
    <mergeCell ref="A3204:I3204"/>
    <mergeCell ref="J3204:P3204"/>
    <mergeCell ref="Q3204:X3204"/>
    <mergeCell ref="Y3204:AD3204"/>
    <mergeCell ref="AE3204:AK3204"/>
    <mergeCell ref="A3205:I3205"/>
    <mergeCell ref="J3205:P3205"/>
    <mergeCell ref="Q3205:X3205"/>
    <mergeCell ref="Y3205:AD3205"/>
    <mergeCell ref="AE3205:AK3205"/>
    <mergeCell ref="A3206:I3206"/>
    <mergeCell ref="J3206:P3206"/>
    <mergeCell ref="Q3206:X3206"/>
    <mergeCell ref="Y3206:AD3206"/>
    <mergeCell ref="AE3206:AK3206"/>
    <mergeCell ref="A3207:I3207"/>
    <mergeCell ref="J3207:P3207"/>
    <mergeCell ref="Q3207:X3207"/>
    <mergeCell ref="Y3207:AD3207"/>
    <mergeCell ref="AE3207:AK3207"/>
    <mergeCell ref="A3208:I3208"/>
    <mergeCell ref="J3208:P3208"/>
    <mergeCell ref="Q3208:X3208"/>
    <mergeCell ref="Y3208:AD3208"/>
    <mergeCell ref="AE3208:AK3208"/>
    <mergeCell ref="A3209:I3209"/>
    <mergeCell ref="J3209:P3209"/>
    <mergeCell ref="Q3209:X3209"/>
    <mergeCell ref="Y3209:AD3209"/>
    <mergeCell ref="AE3209:AK3209"/>
    <mergeCell ref="A3210:I3210"/>
    <mergeCell ref="J3210:P3210"/>
    <mergeCell ref="Q3210:X3210"/>
    <mergeCell ref="Y3210:AD3210"/>
    <mergeCell ref="AE3210:AK3210"/>
    <mergeCell ref="A3211:I3211"/>
    <mergeCell ref="J3211:P3211"/>
    <mergeCell ref="Q3211:X3211"/>
    <mergeCell ref="Y3211:AD3211"/>
    <mergeCell ref="AE3211:AK3211"/>
    <mergeCell ref="A3212:I3212"/>
    <mergeCell ref="J3212:P3212"/>
    <mergeCell ref="Q3212:X3212"/>
    <mergeCell ref="Y3212:AD3212"/>
    <mergeCell ref="AE3212:AK3212"/>
    <mergeCell ref="A3213:I3213"/>
    <mergeCell ref="J3213:P3213"/>
    <mergeCell ref="Q3213:X3213"/>
    <mergeCell ref="Y3213:AD3213"/>
    <mergeCell ref="AE3213:AK3213"/>
    <mergeCell ref="A3214:I3214"/>
    <mergeCell ref="J3214:P3214"/>
    <mergeCell ref="Q3214:X3214"/>
    <mergeCell ref="Y3214:AD3214"/>
    <mergeCell ref="AE3214:AK3214"/>
    <mergeCell ref="A3215:I3215"/>
    <mergeCell ref="J3215:P3215"/>
    <mergeCell ref="Q3215:X3215"/>
    <mergeCell ref="Y3215:AD3215"/>
    <mergeCell ref="AE3215:AK3215"/>
    <mergeCell ref="A3216:I3216"/>
    <mergeCell ref="J3216:P3216"/>
    <mergeCell ref="Q3216:X3216"/>
    <mergeCell ref="Y3216:AD3216"/>
    <mergeCell ref="AE3216:AK3216"/>
    <mergeCell ref="A3217:I3217"/>
    <mergeCell ref="J3217:P3217"/>
    <mergeCell ref="Q3217:X3217"/>
    <mergeCell ref="Y3217:AD3217"/>
    <mergeCell ref="AE3217:AK3217"/>
    <mergeCell ref="A3218:I3218"/>
    <mergeCell ref="J3218:P3218"/>
    <mergeCell ref="Q3218:X3218"/>
    <mergeCell ref="Y3218:AD3218"/>
    <mergeCell ref="AE3218:AK3218"/>
    <mergeCell ref="A3219:I3219"/>
    <mergeCell ref="J3219:P3219"/>
    <mergeCell ref="Q3219:X3219"/>
    <mergeCell ref="Y3219:AD3219"/>
    <mergeCell ref="AE3219:AK3219"/>
    <mergeCell ref="A3220:I3220"/>
    <mergeCell ref="J3220:P3220"/>
    <mergeCell ref="Q3220:X3220"/>
    <mergeCell ref="Y3220:AD3220"/>
    <mergeCell ref="AE3220:AK3220"/>
    <mergeCell ref="A3221:I3221"/>
    <mergeCell ref="J3221:P3221"/>
    <mergeCell ref="Q3221:X3221"/>
    <mergeCell ref="Y3221:AD3221"/>
    <mergeCell ref="AE3221:AK3221"/>
    <mergeCell ref="A3222:I3222"/>
    <mergeCell ref="J3222:P3222"/>
    <mergeCell ref="Q3222:X3222"/>
    <mergeCell ref="Y3222:AD3222"/>
    <mergeCell ref="AE3222:AK3222"/>
    <mergeCell ref="A3223:I3223"/>
    <mergeCell ref="J3223:P3223"/>
    <mergeCell ref="Q3223:X3223"/>
    <mergeCell ref="Y3223:AD3223"/>
    <mergeCell ref="AE3223:AK3223"/>
    <mergeCell ref="A3224:I3224"/>
    <mergeCell ref="J3224:P3224"/>
    <mergeCell ref="Q3224:X3224"/>
    <mergeCell ref="Y3224:AD3224"/>
    <mergeCell ref="AE3224:AK3224"/>
    <mergeCell ref="A3225:I3225"/>
    <mergeCell ref="J3225:P3225"/>
    <mergeCell ref="Q3225:X3225"/>
    <mergeCell ref="Y3225:AD3225"/>
    <mergeCell ref="AE3225:AK3225"/>
    <mergeCell ref="A3226:I3226"/>
    <mergeCell ref="J3226:P3226"/>
    <mergeCell ref="Q3226:X3226"/>
    <mergeCell ref="Y3226:AD3226"/>
    <mergeCell ref="AE3226:AK3226"/>
    <mergeCell ref="A3227:I3227"/>
    <mergeCell ref="J3227:P3227"/>
    <mergeCell ref="Q3227:X3227"/>
    <mergeCell ref="Y3227:AD3227"/>
    <mergeCell ref="AE3227:AK3227"/>
    <mergeCell ref="A3228:I3228"/>
    <mergeCell ref="J3228:P3228"/>
    <mergeCell ref="Q3228:X3228"/>
    <mergeCell ref="Y3228:AD3228"/>
    <mergeCell ref="AE3228:AK3228"/>
    <mergeCell ref="A3229:I3229"/>
    <mergeCell ref="J3229:P3229"/>
    <mergeCell ref="Q3229:X3229"/>
    <mergeCell ref="Y3229:AD3229"/>
    <mergeCell ref="AE3229:AK3229"/>
    <mergeCell ref="A3230:I3230"/>
    <mergeCell ref="J3230:P3230"/>
    <mergeCell ref="Q3230:X3230"/>
    <mergeCell ref="Y3230:AD3230"/>
    <mergeCell ref="AE3230:AK3230"/>
    <mergeCell ref="A3231:I3231"/>
    <mergeCell ref="J3231:P3231"/>
    <mergeCell ref="Q3231:X3231"/>
    <mergeCell ref="Y3231:AD3231"/>
    <mergeCell ref="AE3231:AK3231"/>
    <mergeCell ref="A3232:I3232"/>
    <mergeCell ref="J3232:P3232"/>
    <mergeCell ref="Q3232:X3232"/>
    <mergeCell ref="Y3232:AD3232"/>
    <mergeCell ref="AE3232:AK3232"/>
    <mergeCell ref="A3233:I3233"/>
    <mergeCell ref="J3233:P3233"/>
    <mergeCell ref="Q3233:X3233"/>
    <mergeCell ref="Y3233:AD3233"/>
    <mergeCell ref="AE3233:AK3233"/>
    <mergeCell ref="A3234:I3234"/>
    <mergeCell ref="J3234:P3234"/>
    <mergeCell ref="Q3234:X3234"/>
    <mergeCell ref="Y3234:AD3234"/>
    <mergeCell ref="AE3234:AK3234"/>
    <mergeCell ref="A3235:I3235"/>
    <mergeCell ref="J3235:P3235"/>
    <mergeCell ref="Q3235:X3235"/>
    <mergeCell ref="Y3235:AD3235"/>
    <mergeCell ref="AE3235:AK3235"/>
    <mergeCell ref="A3236:I3236"/>
    <mergeCell ref="J3236:P3236"/>
    <mergeCell ref="Q3236:X3236"/>
    <mergeCell ref="Y3236:AD3236"/>
    <mergeCell ref="AE3236:AK3236"/>
    <mergeCell ref="A3237:I3237"/>
    <mergeCell ref="J3237:P3237"/>
    <mergeCell ref="Q3237:X3237"/>
    <mergeCell ref="Y3237:AD3237"/>
    <mergeCell ref="AE3237:AK3237"/>
    <mergeCell ref="A3238:I3238"/>
    <mergeCell ref="J3238:P3238"/>
    <mergeCell ref="Q3238:X3238"/>
    <mergeCell ref="Y3238:AD3238"/>
    <mergeCell ref="AE3238:AK3238"/>
    <mergeCell ref="A3239:I3239"/>
    <mergeCell ref="J3239:P3239"/>
    <mergeCell ref="Q3239:X3239"/>
    <mergeCell ref="Y3239:AD3239"/>
    <mergeCell ref="AE3239:AK3239"/>
    <mergeCell ref="A3240:I3240"/>
    <mergeCell ref="J3240:P3240"/>
    <mergeCell ref="Q3240:X3240"/>
    <mergeCell ref="Y3240:AD3240"/>
    <mergeCell ref="AE3240:AK3240"/>
    <mergeCell ref="A3241:I3241"/>
    <mergeCell ref="J3241:P3241"/>
    <mergeCell ref="Q3241:X3241"/>
    <mergeCell ref="Y3241:AD3241"/>
    <mergeCell ref="AE3241:AK3241"/>
    <mergeCell ref="A3242:I3242"/>
    <mergeCell ref="J3242:P3242"/>
    <mergeCell ref="Q3242:X3242"/>
    <mergeCell ref="Y3242:AD3242"/>
    <mergeCell ref="AE3242:AK3242"/>
    <mergeCell ref="A3243:I3243"/>
    <mergeCell ref="J3243:P3243"/>
    <mergeCell ref="Q3243:X3243"/>
    <mergeCell ref="Y3243:AD3243"/>
    <mergeCell ref="AE3243:AK3243"/>
    <mergeCell ref="A3244:I3244"/>
    <mergeCell ref="J3244:P3244"/>
    <mergeCell ref="Q3244:X3244"/>
    <mergeCell ref="Y3244:AD3244"/>
    <mergeCell ref="AE3244:AK3244"/>
    <mergeCell ref="A3245:I3245"/>
    <mergeCell ref="J3245:P3245"/>
    <mergeCell ref="Q3245:X3245"/>
    <mergeCell ref="Y3245:AD3245"/>
    <mergeCell ref="AE3245:AK3245"/>
    <mergeCell ref="A3246:I3246"/>
    <mergeCell ref="J3246:P3246"/>
    <mergeCell ref="Q3246:X3246"/>
    <mergeCell ref="Y3246:AD3246"/>
    <mergeCell ref="AE3246:AK3246"/>
    <mergeCell ref="A3247:I3247"/>
    <mergeCell ref="J3247:P3247"/>
    <mergeCell ref="Q3247:X3247"/>
    <mergeCell ref="Y3247:AD3247"/>
    <mergeCell ref="AE3247:AK3247"/>
    <mergeCell ref="A3248:I3248"/>
    <mergeCell ref="J3248:P3248"/>
    <mergeCell ref="Q3248:X3248"/>
    <mergeCell ref="Y3248:AD3248"/>
    <mergeCell ref="AE3248:AK3248"/>
    <mergeCell ref="A3249:I3249"/>
    <mergeCell ref="J3249:P3249"/>
    <mergeCell ref="Q3249:X3249"/>
    <mergeCell ref="Y3249:AD3249"/>
    <mergeCell ref="AE3249:AK3249"/>
    <mergeCell ref="A3250:I3250"/>
    <mergeCell ref="J3250:P3250"/>
    <mergeCell ref="Q3250:X3250"/>
    <mergeCell ref="Y3250:AD3250"/>
    <mergeCell ref="AE3250:AK3250"/>
    <mergeCell ref="A3251:I3251"/>
    <mergeCell ref="J3251:P3251"/>
    <mergeCell ref="Q3251:X3251"/>
    <mergeCell ref="Y3251:AD3251"/>
    <mergeCell ref="AE3251:AK3251"/>
    <mergeCell ref="A3252:I3252"/>
    <mergeCell ref="J3252:P3252"/>
    <mergeCell ref="Q3252:X3252"/>
    <mergeCell ref="Y3252:AD3252"/>
    <mergeCell ref="AE3252:AK3252"/>
    <mergeCell ref="A3253:I3253"/>
    <mergeCell ref="J3253:P3253"/>
    <mergeCell ref="Q3253:X3253"/>
    <mergeCell ref="Y3253:AD3253"/>
    <mergeCell ref="AE3253:AK3253"/>
    <mergeCell ref="A3254:I3254"/>
    <mergeCell ref="J3254:P3254"/>
    <mergeCell ref="Q3254:X3254"/>
    <mergeCell ref="Y3254:AD3254"/>
    <mergeCell ref="AE3254:AK3254"/>
    <mergeCell ref="A3255:I3255"/>
    <mergeCell ref="J3255:P3255"/>
    <mergeCell ref="Q3255:X3255"/>
    <mergeCell ref="Y3255:AD3255"/>
    <mergeCell ref="AE3255:AK3255"/>
    <mergeCell ref="A3256:I3256"/>
    <mergeCell ref="J3256:P3256"/>
    <mergeCell ref="Q3256:X3256"/>
    <mergeCell ref="Y3256:AD3256"/>
    <mergeCell ref="AE3256:AK3256"/>
    <mergeCell ref="A3257:I3257"/>
    <mergeCell ref="J3257:P3257"/>
    <mergeCell ref="Q3257:X3257"/>
    <mergeCell ref="Y3257:AD3257"/>
    <mergeCell ref="AE3257:AK3257"/>
    <mergeCell ref="A3258:I3258"/>
    <mergeCell ref="J3258:P3258"/>
    <mergeCell ref="Q3258:X3258"/>
    <mergeCell ref="Y3258:AD3258"/>
    <mergeCell ref="AE3258:AK3258"/>
    <mergeCell ref="A3259:I3259"/>
    <mergeCell ref="J3259:P3259"/>
    <mergeCell ref="Q3259:X3259"/>
    <mergeCell ref="Y3259:AD3259"/>
    <mergeCell ref="AE3259:AK3259"/>
    <mergeCell ref="A3260:I3260"/>
    <mergeCell ref="J3260:P3260"/>
    <mergeCell ref="Q3260:X3260"/>
    <mergeCell ref="Y3260:AD3260"/>
    <mergeCell ref="AE3260:AK3260"/>
    <mergeCell ref="A3261:I3261"/>
    <mergeCell ref="J3261:P3261"/>
    <mergeCell ref="Q3261:X3261"/>
    <mergeCell ref="Y3261:AD3261"/>
    <mergeCell ref="AE3261:AK3261"/>
    <mergeCell ref="A3262:I3262"/>
    <mergeCell ref="J3262:P3262"/>
    <mergeCell ref="Q3262:X3262"/>
    <mergeCell ref="Y3262:AD3262"/>
    <mergeCell ref="AE3262:AK3262"/>
    <mergeCell ref="A3263:I3263"/>
    <mergeCell ref="J3263:P3263"/>
    <mergeCell ref="Q3263:X3263"/>
    <mergeCell ref="Y3263:AD3263"/>
    <mergeCell ref="AE3263:AK3263"/>
    <mergeCell ref="A3264:I3264"/>
    <mergeCell ref="J3264:P3264"/>
    <mergeCell ref="Q3264:X3264"/>
    <mergeCell ref="Y3264:AD3264"/>
    <mergeCell ref="AE3264:AK3264"/>
    <mergeCell ref="A3265:I3265"/>
    <mergeCell ref="J3265:P3265"/>
    <mergeCell ref="Q3265:X3265"/>
    <mergeCell ref="Y3265:AD3265"/>
    <mergeCell ref="AE3265:AK3265"/>
    <mergeCell ref="A3266:I3266"/>
    <mergeCell ref="J3266:P3266"/>
    <mergeCell ref="Q3266:X3266"/>
    <mergeCell ref="Y3266:AD3266"/>
    <mergeCell ref="AE3266:AK3266"/>
    <mergeCell ref="A3267:I3267"/>
    <mergeCell ref="J3267:P3267"/>
    <mergeCell ref="Q3267:X3267"/>
    <mergeCell ref="Y3267:AD3267"/>
    <mergeCell ref="AE3267:AK3267"/>
    <mergeCell ref="A3268:I3268"/>
    <mergeCell ref="J3268:P3268"/>
    <mergeCell ref="Q3268:X3268"/>
    <mergeCell ref="Y3268:AD3268"/>
    <mergeCell ref="AE3268:AK3268"/>
    <mergeCell ref="A3269:I3269"/>
    <mergeCell ref="J3269:P3269"/>
    <mergeCell ref="Q3269:X3269"/>
    <mergeCell ref="Y3269:AD3269"/>
    <mergeCell ref="AE3269:AK3269"/>
    <mergeCell ref="A3270:I3270"/>
    <mergeCell ref="J3270:P3270"/>
    <mergeCell ref="Q3270:X3270"/>
    <mergeCell ref="Y3270:AD3270"/>
    <mergeCell ref="AE3270:AK3270"/>
    <mergeCell ref="A3271:I3271"/>
    <mergeCell ref="J3271:P3271"/>
    <mergeCell ref="Q3271:X3271"/>
    <mergeCell ref="Y3271:AD3271"/>
    <mergeCell ref="AE3271:AK3271"/>
    <mergeCell ref="A3272:I3272"/>
    <mergeCell ref="J3272:P3272"/>
    <mergeCell ref="Q3272:X3272"/>
    <mergeCell ref="Y3272:AD3272"/>
    <mergeCell ref="AE3272:AK3272"/>
    <mergeCell ref="A3273:I3273"/>
    <mergeCell ref="J3273:P3273"/>
    <mergeCell ref="Q3273:X3273"/>
    <mergeCell ref="Y3273:AD3273"/>
    <mergeCell ref="AE3273:AK3273"/>
    <mergeCell ref="A3274:I3274"/>
    <mergeCell ref="J3274:P3274"/>
    <mergeCell ref="Q3274:X3274"/>
    <mergeCell ref="Y3274:AD3274"/>
    <mergeCell ref="AE3274:AK3274"/>
    <mergeCell ref="A3275:I3275"/>
    <mergeCell ref="J3275:P3275"/>
    <mergeCell ref="Q3275:X3275"/>
    <mergeCell ref="Y3275:AD3275"/>
    <mergeCell ref="AE3275:AK3275"/>
    <mergeCell ref="A3276:I3276"/>
    <mergeCell ref="J3276:P3276"/>
    <mergeCell ref="Q3276:X3276"/>
    <mergeCell ref="Y3276:AD3276"/>
    <mergeCell ref="AE3276:AK3276"/>
    <mergeCell ref="A3277:I3277"/>
    <mergeCell ref="J3277:P3277"/>
    <mergeCell ref="Q3277:X3277"/>
    <mergeCell ref="Y3277:AD3277"/>
    <mergeCell ref="AE3277:AK3277"/>
    <mergeCell ref="A3278:I3278"/>
    <mergeCell ref="J3278:P3278"/>
    <mergeCell ref="Q3278:X3278"/>
    <mergeCell ref="Y3278:AD3278"/>
    <mergeCell ref="AE3278:AK3278"/>
    <mergeCell ref="A3279:I3279"/>
    <mergeCell ref="J3279:P3279"/>
    <mergeCell ref="Q3279:X3279"/>
    <mergeCell ref="Y3279:AD3279"/>
    <mergeCell ref="AE3279:AK3279"/>
    <mergeCell ref="A3280:I3280"/>
    <mergeCell ref="J3280:P3280"/>
    <mergeCell ref="Q3280:X3280"/>
    <mergeCell ref="Y3280:AD3280"/>
    <mergeCell ref="AE3280:AK3280"/>
    <mergeCell ref="A3281:I3281"/>
    <mergeCell ref="J3281:P3281"/>
    <mergeCell ref="Q3281:X3281"/>
    <mergeCell ref="Y3281:AD3281"/>
    <mergeCell ref="AE3281:AK3281"/>
    <mergeCell ref="A3282:I3282"/>
    <mergeCell ref="J3282:P3282"/>
    <mergeCell ref="Q3282:X3282"/>
    <mergeCell ref="Y3282:AD3282"/>
    <mergeCell ref="AE3282:AK3282"/>
    <mergeCell ref="A3283:I3283"/>
    <mergeCell ref="J3283:P3283"/>
    <mergeCell ref="Q3283:X3283"/>
    <mergeCell ref="Y3283:AD3283"/>
    <mergeCell ref="AE3283:AK3283"/>
    <mergeCell ref="A3284:I3284"/>
    <mergeCell ref="J3284:P3284"/>
    <mergeCell ref="Q3284:X3284"/>
    <mergeCell ref="Y3284:AD3284"/>
    <mergeCell ref="AE3284:AK3284"/>
    <mergeCell ref="A3285:I3285"/>
    <mergeCell ref="J3285:P3285"/>
    <mergeCell ref="Q3285:X3285"/>
    <mergeCell ref="Y3285:AD3285"/>
    <mergeCell ref="AE3285:AK3285"/>
    <mergeCell ref="A3286:I3286"/>
    <mergeCell ref="J3286:P3286"/>
    <mergeCell ref="Q3286:X3286"/>
    <mergeCell ref="Y3286:AD3286"/>
    <mergeCell ref="AE3286:AK3286"/>
    <mergeCell ref="A3287:I3287"/>
    <mergeCell ref="J3287:P3287"/>
    <mergeCell ref="Q3287:X3287"/>
    <mergeCell ref="Y3287:AD3287"/>
    <mergeCell ref="AE3287:AK3287"/>
    <mergeCell ref="A3288:I3288"/>
    <mergeCell ref="J3288:P3288"/>
    <mergeCell ref="Q3288:X3288"/>
    <mergeCell ref="Y3288:AD3288"/>
    <mergeCell ref="AE3288:AK3288"/>
    <mergeCell ref="A3289:I3289"/>
    <mergeCell ref="J3289:P3289"/>
    <mergeCell ref="Q3289:X3289"/>
    <mergeCell ref="Y3289:AD3289"/>
    <mergeCell ref="AE3289:AK3289"/>
    <mergeCell ref="A3290:I3290"/>
    <mergeCell ref="J3290:P3290"/>
    <mergeCell ref="Q3290:X3290"/>
    <mergeCell ref="Y3290:AD3290"/>
    <mergeCell ref="AE3290:AK3290"/>
    <mergeCell ref="A3291:I3291"/>
    <mergeCell ref="J3291:P3291"/>
    <mergeCell ref="Q3291:X3291"/>
    <mergeCell ref="Y3291:AD3291"/>
    <mergeCell ref="AE3291:AK3291"/>
    <mergeCell ref="A3292:I3292"/>
    <mergeCell ref="J3292:P3292"/>
    <mergeCell ref="Q3292:X3292"/>
    <mergeCell ref="Y3292:AD3292"/>
    <mergeCell ref="AE3292:AK3292"/>
    <mergeCell ref="A3293:I3293"/>
    <mergeCell ref="J3293:P3293"/>
    <mergeCell ref="Q3293:X3293"/>
    <mergeCell ref="Y3293:AD3293"/>
    <mergeCell ref="AE3293:AK3293"/>
    <mergeCell ref="A3294:I3294"/>
    <mergeCell ref="J3294:P3294"/>
    <mergeCell ref="Q3294:X3294"/>
    <mergeCell ref="Y3294:AD3294"/>
    <mergeCell ref="AE3294:AK3294"/>
    <mergeCell ref="A3295:I3295"/>
    <mergeCell ref="J3295:P3295"/>
    <mergeCell ref="Q3295:X3295"/>
    <mergeCell ref="Y3295:AD3295"/>
    <mergeCell ref="AE3295:AK3295"/>
    <mergeCell ref="A3296:I3296"/>
    <mergeCell ref="J3296:P3296"/>
    <mergeCell ref="Q3296:X3296"/>
    <mergeCell ref="Y3296:AD3296"/>
    <mergeCell ref="AE3296:AK3296"/>
    <mergeCell ref="A3297:I3297"/>
    <mergeCell ref="J3297:P3297"/>
    <mergeCell ref="Q3297:X3297"/>
    <mergeCell ref="Y3297:AD3297"/>
    <mergeCell ref="AE3297:AK3297"/>
    <mergeCell ref="A3298:I3298"/>
    <mergeCell ref="J3298:P3298"/>
    <mergeCell ref="Q3298:X3298"/>
    <mergeCell ref="Y3298:AD3298"/>
    <mergeCell ref="AE3298:AK3298"/>
    <mergeCell ref="A3299:I3299"/>
    <mergeCell ref="J3299:P3299"/>
    <mergeCell ref="Q3299:X3299"/>
    <mergeCell ref="Y3299:AD3299"/>
    <mergeCell ref="AE3299:AK3299"/>
    <mergeCell ref="A3300:I3300"/>
    <mergeCell ref="J3300:P3300"/>
    <mergeCell ref="Q3300:X3300"/>
    <mergeCell ref="Y3300:AD3300"/>
    <mergeCell ref="AE3300:AK3300"/>
    <mergeCell ref="A3301:I3301"/>
    <mergeCell ref="J3301:P3301"/>
    <mergeCell ref="Q3301:X3301"/>
    <mergeCell ref="Y3301:AD3301"/>
    <mergeCell ref="AE3301:AK3301"/>
    <mergeCell ref="A3302:I3302"/>
    <mergeCell ref="J3302:P3302"/>
    <mergeCell ref="Q3302:X3302"/>
    <mergeCell ref="Y3302:AD3302"/>
    <mergeCell ref="AE3302:AK3302"/>
    <mergeCell ref="A3303:I3303"/>
    <mergeCell ref="J3303:P3303"/>
    <mergeCell ref="Q3303:X3303"/>
    <mergeCell ref="Y3303:AD3303"/>
    <mergeCell ref="AE3303:AK3303"/>
    <mergeCell ref="A3304:I3304"/>
    <mergeCell ref="J3304:P3304"/>
    <mergeCell ref="Q3304:X3304"/>
    <mergeCell ref="Y3304:AD3304"/>
    <mergeCell ref="AE3304:AK3304"/>
    <mergeCell ref="A3305:I3305"/>
    <mergeCell ref="J3305:P3305"/>
    <mergeCell ref="Q3305:X3305"/>
    <mergeCell ref="Y3305:AD3305"/>
    <mergeCell ref="AE3305:AK3305"/>
    <mergeCell ref="A3306:I3306"/>
    <mergeCell ref="J3306:P3306"/>
    <mergeCell ref="Q3306:X3306"/>
    <mergeCell ref="Y3306:AD3306"/>
    <mergeCell ref="AE3306:AK3306"/>
    <mergeCell ref="A3307:I3307"/>
    <mergeCell ref="J3307:P3307"/>
    <mergeCell ref="Q3307:X3307"/>
    <mergeCell ref="Y3307:AD3307"/>
    <mergeCell ref="AE3307:AK3307"/>
    <mergeCell ref="A3308:I3308"/>
    <mergeCell ref="J3308:P3308"/>
    <mergeCell ref="Q3308:X3308"/>
    <mergeCell ref="Y3308:AD3308"/>
    <mergeCell ref="AE3308:AK3308"/>
    <mergeCell ref="A3309:I3309"/>
    <mergeCell ref="J3309:P3309"/>
    <mergeCell ref="Q3309:X3309"/>
    <mergeCell ref="Y3309:AD3309"/>
    <mergeCell ref="AE3309:AK3309"/>
    <mergeCell ref="A3310:I3310"/>
    <mergeCell ref="J3310:P3310"/>
    <mergeCell ref="Q3310:X3310"/>
    <mergeCell ref="Y3310:AD3310"/>
    <mergeCell ref="AE3310:AK3310"/>
    <mergeCell ref="A3311:I3311"/>
    <mergeCell ref="J3311:P3311"/>
    <mergeCell ref="Q3311:X3311"/>
    <mergeCell ref="Y3311:AD3311"/>
    <mergeCell ref="AE3311:AK3311"/>
    <mergeCell ref="A3312:I3312"/>
    <mergeCell ref="J3312:P3312"/>
    <mergeCell ref="Q3312:X3312"/>
    <mergeCell ref="Y3312:AD3312"/>
    <mergeCell ref="AE3312:AK3312"/>
    <mergeCell ref="A3313:I3313"/>
    <mergeCell ref="J3313:P3313"/>
    <mergeCell ref="Q3313:X3313"/>
    <mergeCell ref="Y3313:AD3313"/>
    <mergeCell ref="AE3313:AK3313"/>
    <mergeCell ref="A3314:I3314"/>
    <mergeCell ref="J3314:P3314"/>
    <mergeCell ref="Q3314:X3314"/>
    <mergeCell ref="Y3314:AD3314"/>
    <mergeCell ref="AE3314:AK3314"/>
    <mergeCell ref="A3315:I3315"/>
    <mergeCell ref="J3315:P3315"/>
    <mergeCell ref="Q3315:X3315"/>
    <mergeCell ref="Y3315:AD3315"/>
    <mergeCell ref="AE3315:AK3315"/>
    <mergeCell ref="A3316:I3316"/>
    <mergeCell ref="J3316:P3316"/>
    <mergeCell ref="Q3316:X3316"/>
    <mergeCell ref="Y3316:AD3316"/>
    <mergeCell ref="AE3316:AK3316"/>
    <mergeCell ref="A3317:I3317"/>
    <mergeCell ref="J3317:P3317"/>
    <mergeCell ref="Q3317:X3317"/>
    <mergeCell ref="Y3317:AD3317"/>
    <mergeCell ref="AE3317:AK3317"/>
    <mergeCell ref="A3318:I3318"/>
    <mergeCell ref="J3318:P3318"/>
    <mergeCell ref="Q3318:X3318"/>
    <mergeCell ref="Y3318:AD3318"/>
    <mergeCell ref="AE3318:AK3318"/>
    <mergeCell ref="A3319:I3319"/>
    <mergeCell ref="J3319:P3319"/>
    <mergeCell ref="Q3319:X3319"/>
    <mergeCell ref="Y3319:AD3319"/>
    <mergeCell ref="AE3319:AK3319"/>
    <mergeCell ref="A3320:I3320"/>
    <mergeCell ref="J3320:P3320"/>
    <mergeCell ref="Q3320:X3320"/>
    <mergeCell ref="Y3320:AD3320"/>
    <mergeCell ref="AE3320:AK3320"/>
    <mergeCell ref="A3321:I3321"/>
    <mergeCell ref="J3321:P3321"/>
    <mergeCell ref="Q3321:X3321"/>
    <mergeCell ref="Y3321:AD3321"/>
    <mergeCell ref="AE3321:AK3321"/>
    <mergeCell ref="A3322:I3322"/>
    <mergeCell ref="J3322:P3322"/>
    <mergeCell ref="Q3322:X3322"/>
    <mergeCell ref="Y3322:AD3322"/>
    <mergeCell ref="AE3322:AK3322"/>
    <mergeCell ref="A3323:I3323"/>
    <mergeCell ref="J3323:P3323"/>
    <mergeCell ref="Q3323:X3323"/>
    <mergeCell ref="Y3323:AD3323"/>
    <mergeCell ref="AE3323:AK3323"/>
    <mergeCell ref="A3324:I3324"/>
    <mergeCell ref="J3324:P3324"/>
    <mergeCell ref="Q3324:X3324"/>
    <mergeCell ref="Y3324:AD3324"/>
    <mergeCell ref="AE3324:AK3324"/>
    <mergeCell ref="A3325:I3325"/>
    <mergeCell ref="J3325:P3325"/>
    <mergeCell ref="Q3325:X3325"/>
    <mergeCell ref="Y3325:AD3325"/>
    <mergeCell ref="AE3325:AK3325"/>
    <mergeCell ref="A3326:I3326"/>
    <mergeCell ref="J3326:P3326"/>
    <mergeCell ref="Q3326:X3326"/>
    <mergeCell ref="Y3326:AD3326"/>
    <mergeCell ref="AE3326:AK3326"/>
    <mergeCell ref="A3327:I3327"/>
    <mergeCell ref="J3327:P3327"/>
    <mergeCell ref="Q3327:X3327"/>
    <mergeCell ref="Y3327:AD3327"/>
    <mergeCell ref="AE3327:AK3327"/>
    <mergeCell ref="A3328:I3328"/>
    <mergeCell ref="J3328:P3328"/>
    <mergeCell ref="Q3328:X3328"/>
    <mergeCell ref="Y3328:AD3328"/>
    <mergeCell ref="AE3328:AK3328"/>
    <mergeCell ref="A3329:I3329"/>
    <mergeCell ref="J3329:P3329"/>
    <mergeCell ref="Q3329:X3329"/>
    <mergeCell ref="Y3329:AD3329"/>
    <mergeCell ref="AE3329:AK3329"/>
    <mergeCell ref="A3330:I3330"/>
    <mergeCell ref="J3330:P3330"/>
    <mergeCell ref="Q3330:X3330"/>
    <mergeCell ref="Y3330:AD3330"/>
    <mergeCell ref="AE3330:AK3330"/>
    <mergeCell ref="A3331:I3331"/>
    <mergeCell ref="J3331:P3331"/>
    <mergeCell ref="Q3331:X3331"/>
    <mergeCell ref="Y3331:AD3331"/>
    <mergeCell ref="AE3331:AK3331"/>
    <mergeCell ref="A3332:I3332"/>
    <mergeCell ref="J3332:P3332"/>
    <mergeCell ref="Q3332:X3332"/>
    <mergeCell ref="Y3332:AD3332"/>
    <mergeCell ref="AE3332:AK3332"/>
    <mergeCell ref="A3333:I3333"/>
    <mergeCell ref="J3333:P3333"/>
    <mergeCell ref="Q3333:X3333"/>
    <mergeCell ref="Y3333:AD3333"/>
    <mergeCell ref="AE3333:AK3333"/>
    <mergeCell ref="A3334:I3334"/>
    <mergeCell ref="J3334:P3334"/>
    <mergeCell ref="Q3334:X3334"/>
    <mergeCell ref="Y3334:AD3334"/>
    <mergeCell ref="AE3334:AK3334"/>
    <mergeCell ref="A3335:I3335"/>
    <mergeCell ref="J3335:P3335"/>
    <mergeCell ref="Q3335:X3335"/>
    <mergeCell ref="Y3335:AD3335"/>
    <mergeCell ref="AE3335:AK3335"/>
    <mergeCell ref="A3336:I3336"/>
    <mergeCell ref="J3336:P3336"/>
    <mergeCell ref="Q3336:X3336"/>
    <mergeCell ref="Y3336:AD3336"/>
    <mergeCell ref="AE3336:AK3336"/>
    <mergeCell ref="A3337:I3337"/>
    <mergeCell ref="J3337:P3337"/>
    <mergeCell ref="Q3337:X3337"/>
    <mergeCell ref="Y3337:AD3337"/>
    <mergeCell ref="AE3337:AK3337"/>
    <mergeCell ref="A3338:I3338"/>
    <mergeCell ref="J3338:P3338"/>
    <mergeCell ref="Q3338:X3338"/>
    <mergeCell ref="Y3338:AD3338"/>
    <mergeCell ref="AE3338:AK3338"/>
    <mergeCell ref="A3339:I3339"/>
    <mergeCell ref="J3339:P3339"/>
    <mergeCell ref="Q3339:X3339"/>
    <mergeCell ref="Y3339:AD3339"/>
    <mergeCell ref="AE3339:AK3339"/>
    <mergeCell ref="A3340:I3340"/>
    <mergeCell ref="J3340:P3340"/>
    <mergeCell ref="Q3340:X3340"/>
    <mergeCell ref="Y3340:AD3340"/>
    <mergeCell ref="AE3340:AK3340"/>
    <mergeCell ref="A3341:I3341"/>
    <mergeCell ref="J3341:P3341"/>
    <mergeCell ref="Q3341:X3341"/>
    <mergeCell ref="Y3341:AD3341"/>
    <mergeCell ref="AE3341:AK3341"/>
    <mergeCell ref="A3342:I3342"/>
    <mergeCell ref="J3342:P3342"/>
    <mergeCell ref="Q3342:X3342"/>
    <mergeCell ref="Y3342:AD3342"/>
    <mergeCell ref="AE3342:AK3342"/>
    <mergeCell ref="A3343:I3343"/>
    <mergeCell ref="J3343:P3343"/>
    <mergeCell ref="Q3343:X3343"/>
    <mergeCell ref="Y3343:AD3343"/>
    <mergeCell ref="AE3343:AK3343"/>
    <mergeCell ref="A3344:I3344"/>
    <mergeCell ref="J3344:P3344"/>
    <mergeCell ref="Q3344:X3344"/>
    <mergeCell ref="Y3344:AD3344"/>
    <mergeCell ref="AE3344:AK3344"/>
    <mergeCell ref="A3345:I3345"/>
    <mergeCell ref="J3345:P3345"/>
    <mergeCell ref="Q3345:X3345"/>
    <mergeCell ref="Y3345:AD3345"/>
    <mergeCell ref="AE3345:AK3345"/>
    <mergeCell ref="A3346:I3346"/>
    <mergeCell ref="J3346:P3346"/>
    <mergeCell ref="Q3346:X3346"/>
    <mergeCell ref="Y3346:AD3346"/>
    <mergeCell ref="AE3346:AK3346"/>
    <mergeCell ref="A3347:I3347"/>
    <mergeCell ref="J3347:P3347"/>
    <mergeCell ref="Q3347:X3347"/>
    <mergeCell ref="Y3347:AD3347"/>
    <mergeCell ref="AE3347:AK3347"/>
    <mergeCell ref="A3348:I3348"/>
    <mergeCell ref="J3348:P3348"/>
    <mergeCell ref="Q3348:X3348"/>
    <mergeCell ref="Y3348:AD3348"/>
    <mergeCell ref="AE3348:AK3348"/>
    <mergeCell ref="A3349:I3349"/>
    <mergeCell ref="J3349:P3349"/>
    <mergeCell ref="Q3349:X3349"/>
    <mergeCell ref="Y3349:AD3349"/>
    <mergeCell ref="AE3349:AK3349"/>
    <mergeCell ref="A3350:I3350"/>
    <mergeCell ref="J3350:P3350"/>
    <mergeCell ref="Q3350:X3350"/>
    <mergeCell ref="Y3350:AD3350"/>
    <mergeCell ref="AE3350:AK3350"/>
    <mergeCell ref="A3351:I3351"/>
    <mergeCell ref="J3351:P3351"/>
    <mergeCell ref="Q3351:X3351"/>
    <mergeCell ref="Y3351:AD3351"/>
    <mergeCell ref="AE3351:AK3351"/>
    <mergeCell ref="A3352:I3352"/>
    <mergeCell ref="J3352:P3352"/>
    <mergeCell ref="Q3352:X3352"/>
    <mergeCell ref="Y3352:AD3352"/>
    <mergeCell ref="AE3352:AK3352"/>
    <mergeCell ref="A3353:I3353"/>
    <mergeCell ref="J3353:P3353"/>
    <mergeCell ref="Q3353:X3353"/>
    <mergeCell ref="Y3353:AD3353"/>
    <mergeCell ref="AE3353:AK3353"/>
    <mergeCell ref="A3354:I3354"/>
    <mergeCell ref="J3354:P3354"/>
    <mergeCell ref="Q3354:X3354"/>
    <mergeCell ref="Y3354:AD3354"/>
    <mergeCell ref="AE3354:AK3354"/>
    <mergeCell ref="A3355:I3355"/>
    <mergeCell ref="J3355:P3355"/>
    <mergeCell ref="Q3355:X3355"/>
    <mergeCell ref="Y3355:AD3355"/>
    <mergeCell ref="AE3355:AK3355"/>
    <mergeCell ref="A3356:I3356"/>
    <mergeCell ref="J3356:P3356"/>
    <mergeCell ref="Q3356:X3356"/>
    <mergeCell ref="Y3356:AD3356"/>
    <mergeCell ref="AE3356:AK3356"/>
    <mergeCell ref="A3357:I3357"/>
    <mergeCell ref="J3357:P3357"/>
    <mergeCell ref="Q3357:X3357"/>
    <mergeCell ref="Y3357:AD3357"/>
    <mergeCell ref="AE3357:AK3357"/>
    <mergeCell ref="A3358:I3358"/>
    <mergeCell ref="J3358:P3358"/>
    <mergeCell ref="Q3358:X3358"/>
    <mergeCell ref="Y3358:AD3358"/>
    <mergeCell ref="AE3358:AK3358"/>
    <mergeCell ref="A3359:I3359"/>
    <mergeCell ref="J3359:P3359"/>
    <mergeCell ref="Q3359:X3359"/>
    <mergeCell ref="Y3359:AD3359"/>
    <mergeCell ref="AE3359:AK3359"/>
    <mergeCell ref="A3360:I3360"/>
    <mergeCell ref="J3360:P3360"/>
    <mergeCell ref="Q3360:X3360"/>
    <mergeCell ref="Y3360:AD3360"/>
    <mergeCell ref="AE3360:AK3360"/>
    <mergeCell ref="A3361:I3361"/>
    <mergeCell ref="J3361:P3361"/>
    <mergeCell ref="Q3361:X3361"/>
    <mergeCell ref="Y3361:AD3361"/>
    <mergeCell ref="AE3361:AK3361"/>
    <mergeCell ref="A3362:I3362"/>
    <mergeCell ref="J3362:P3362"/>
    <mergeCell ref="Q3362:X3362"/>
    <mergeCell ref="Y3362:AD3362"/>
    <mergeCell ref="AE3362:AK3362"/>
    <mergeCell ref="A3363:I3363"/>
    <mergeCell ref="J3363:P3363"/>
    <mergeCell ref="Q3363:X3363"/>
    <mergeCell ref="Y3363:AD3363"/>
    <mergeCell ref="AE3363:AK3363"/>
    <mergeCell ref="A3364:I3364"/>
    <mergeCell ref="J3364:P3364"/>
    <mergeCell ref="Q3364:X3364"/>
    <mergeCell ref="Y3364:AD3364"/>
    <mergeCell ref="AE3364:AK3364"/>
    <mergeCell ref="A3365:I3365"/>
    <mergeCell ref="J3365:P3365"/>
    <mergeCell ref="Q3365:X3365"/>
    <mergeCell ref="Y3365:AD3365"/>
    <mergeCell ref="AE3365:AK3365"/>
    <mergeCell ref="A3366:I3366"/>
    <mergeCell ref="J3366:P3366"/>
    <mergeCell ref="Q3366:X3366"/>
    <mergeCell ref="Y3366:AD3366"/>
    <mergeCell ref="AE3366:AK3366"/>
    <mergeCell ref="A3367:I3367"/>
    <mergeCell ref="J3367:P3367"/>
    <mergeCell ref="Q3367:X3367"/>
    <mergeCell ref="Y3367:AD3367"/>
    <mergeCell ref="AE3367:AK3367"/>
    <mergeCell ref="A3368:I3368"/>
    <mergeCell ref="J3368:P3368"/>
    <mergeCell ref="Q3368:X3368"/>
    <mergeCell ref="Y3368:AD3368"/>
    <mergeCell ref="AE3368:AK3368"/>
    <mergeCell ref="A3369:I3369"/>
    <mergeCell ref="J3369:P3369"/>
    <mergeCell ref="Q3369:X3369"/>
    <mergeCell ref="Y3369:AD3369"/>
    <mergeCell ref="AE3369:AK3369"/>
    <mergeCell ref="A3370:I3370"/>
    <mergeCell ref="J3370:P3370"/>
    <mergeCell ref="Q3370:X3370"/>
    <mergeCell ref="Y3370:AD3370"/>
    <mergeCell ref="AE3370:AK3370"/>
    <mergeCell ref="A3371:I3371"/>
    <mergeCell ref="J3371:P3371"/>
    <mergeCell ref="Q3371:X3371"/>
    <mergeCell ref="Y3371:AD3371"/>
    <mergeCell ref="AE3371:AK3371"/>
    <mergeCell ref="A3372:I3372"/>
    <mergeCell ref="J3372:P3372"/>
    <mergeCell ref="Q3372:X3372"/>
    <mergeCell ref="Y3372:AD3372"/>
    <mergeCell ref="AE3372:AK3372"/>
    <mergeCell ref="A3373:I3373"/>
    <mergeCell ref="J3373:P3373"/>
    <mergeCell ref="Q3373:X3373"/>
    <mergeCell ref="Y3373:AD3373"/>
    <mergeCell ref="AE3373:AK3373"/>
    <mergeCell ref="A3374:I3374"/>
    <mergeCell ref="J3374:P3374"/>
    <mergeCell ref="Q3374:X3374"/>
    <mergeCell ref="Y3374:AD3374"/>
    <mergeCell ref="AE3374:AK3374"/>
    <mergeCell ref="A3375:I3375"/>
    <mergeCell ref="J3375:P3375"/>
    <mergeCell ref="Q3375:X3375"/>
    <mergeCell ref="Y3375:AD3375"/>
    <mergeCell ref="AE3375:AK3375"/>
    <mergeCell ref="A3376:I3376"/>
    <mergeCell ref="J3376:P3376"/>
    <mergeCell ref="Q3376:X3376"/>
    <mergeCell ref="Y3376:AD3376"/>
    <mergeCell ref="AE3376:AK3376"/>
    <mergeCell ref="A3377:I3377"/>
    <mergeCell ref="J3377:P3377"/>
    <mergeCell ref="Q3377:X3377"/>
    <mergeCell ref="Y3377:AD3377"/>
    <mergeCell ref="AE3377:AK3377"/>
    <mergeCell ref="A3378:I3378"/>
    <mergeCell ref="J3378:P3378"/>
    <mergeCell ref="Q3378:X3378"/>
    <mergeCell ref="Y3378:AD3378"/>
    <mergeCell ref="AE3378:AK3378"/>
    <mergeCell ref="A3379:I3379"/>
    <mergeCell ref="J3379:P3379"/>
    <mergeCell ref="Q3379:X3379"/>
    <mergeCell ref="Y3379:AD3379"/>
    <mergeCell ref="AE3379:AK3379"/>
    <mergeCell ref="A3380:I3380"/>
    <mergeCell ref="J3380:P3380"/>
    <mergeCell ref="Q3380:X3380"/>
    <mergeCell ref="Y3380:AD3380"/>
    <mergeCell ref="AE3380:AK3380"/>
    <mergeCell ref="A3381:I3381"/>
    <mergeCell ref="J3381:P3381"/>
    <mergeCell ref="Q3381:X3381"/>
    <mergeCell ref="Y3381:AD3381"/>
    <mergeCell ref="AE3381:AK3381"/>
    <mergeCell ref="A3382:I3382"/>
    <mergeCell ref="J3382:P3382"/>
    <mergeCell ref="Q3382:X3382"/>
    <mergeCell ref="Y3382:AD3382"/>
    <mergeCell ref="AE3382:AK3382"/>
    <mergeCell ref="A3383:I3383"/>
    <mergeCell ref="J3383:P3383"/>
    <mergeCell ref="Q3383:X3383"/>
    <mergeCell ref="Y3383:AD3383"/>
    <mergeCell ref="AE3383:AK3383"/>
    <mergeCell ref="A3384:I3384"/>
    <mergeCell ref="J3384:P3384"/>
    <mergeCell ref="Q3384:X3384"/>
    <mergeCell ref="Y3384:AD3384"/>
    <mergeCell ref="AE3384:AK3384"/>
    <mergeCell ref="A3385:I3385"/>
    <mergeCell ref="J3385:P3385"/>
    <mergeCell ref="Q3385:X3385"/>
    <mergeCell ref="Y3385:AD3385"/>
    <mergeCell ref="AE3385:AK3385"/>
    <mergeCell ref="A3386:I3386"/>
    <mergeCell ref="J3386:P3386"/>
    <mergeCell ref="Q3386:X3386"/>
    <mergeCell ref="Y3386:AD3386"/>
    <mergeCell ref="AE3386:AK3386"/>
    <mergeCell ref="A3387:I3387"/>
    <mergeCell ref="J3387:P3387"/>
    <mergeCell ref="Q3387:X3387"/>
    <mergeCell ref="Y3387:AD3387"/>
    <mergeCell ref="AE3387:AK3387"/>
    <mergeCell ref="A3388:I3388"/>
    <mergeCell ref="J3388:P3388"/>
    <mergeCell ref="Q3388:X3388"/>
    <mergeCell ref="Y3388:AD3388"/>
    <mergeCell ref="AE3388:AK3388"/>
    <mergeCell ref="A3389:I3389"/>
    <mergeCell ref="J3389:P3389"/>
    <mergeCell ref="Q3389:X3389"/>
    <mergeCell ref="Y3389:AD3389"/>
    <mergeCell ref="AE3389:AK3389"/>
    <mergeCell ref="A3390:I3390"/>
    <mergeCell ref="J3390:P3390"/>
    <mergeCell ref="Q3390:X3390"/>
    <mergeCell ref="Y3390:AD3390"/>
    <mergeCell ref="AE3390:AK3390"/>
    <mergeCell ref="A3391:I3391"/>
    <mergeCell ref="J3391:P3391"/>
    <mergeCell ref="Q3391:X3391"/>
    <mergeCell ref="Y3391:AD3391"/>
    <mergeCell ref="AE3391:AK3391"/>
    <mergeCell ref="A3392:I3392"/>
    <mergeCell ref="J3392:P3392"/>
    <mergeCell ref="Q3392:X3392"/>
    <mergeCell ref="Y3392:AD3392"/>
    <mergeCell ref="AE3392:AK3392"/>
    <mergeCell ref="A3393:I3393"/>
    <mergeCell ref="J3393:P3393"/>
    <mergeCell ref="Q3393:X3393"/>
    <mergeCell ref="Y3393:AD3393"/>
    <mergeCell ref="AE3393:AK3393"/>
    <mergeCell ref="A3394:I3394"/>
    <mergeCell ref="J3394:P3394"/>
    <mergeCell ref="Q3394:X3394"/>
    <mergeCell ref="Y3394:AD3394"/>
    <mergeCell ref="AE3394:AK3394"/>
    <mergeCell ref="A3395:I3395"/>
    <mergeCell ref="J3395:P3395"/>
    <mergeCell ref="Q3395:X3395"/>
    <mergeCell ref="Y3395:AD3395"/>
    <mergeCell ref="AE3395:AK3395"/>
    <mergeCell ref="A3396:I3396"/>
    <mergeCell ref="J3396:P3396"/>
    <mergeCell ref="Q3396:X3396"/>
    <mergeCell ref="Y3396:AD3396"/>
    <mergeCell ref="AE3396:AK3396"/>
    <mergeCell ref="A3397:I3397"/>
    <mergeCell ref="J3397:P3397"/>
    <mergeCell ref="Q3397:X3397"/>
    <mergeCell ref="Y3397:AD3397"/>
    <mergeCell ref="AE3397:AK3397"/>
    <mergeCell ref="A3398:I3398"/>
    <mergeCell ref="J3398:P3398"/>
    <mergeCell ref="Q3398:X3398"/>
    <mergeCell ref="Y3398:AD3398"/>
    <mergeCell ref="AE3398:AK3398"/>
    <mergeCell ref="A3399:I3399"/>
    <mergeCell ref="J3399:P3399"/>
    <mergeCell ref="Q3399:X3399"/>
    <mergeCell ref="Y3399:AD3399"/>
    <mergeCell ref="AE3399:AK3399"/>
    <mergeCell ref="A3400:I3400"/>
    <mergeCell ref="J3400:P3400"/>
    <mergeCell ref="Q3400:X3400"/>
    <mergeCell ref="Y3400:AD3400"/>
    <mergeCell ref="AE3400:AK3400"/>
    <mergeCell ref="A3401:I3401"/>
    <mergeCell ref="J3401:P3401"/>
    <mergeCell ref="Q3401:X3401"/>
    <mergeCell ref="Y3401:AD3401"/>
    <mergeCell ref="AE3401:AK3401"/>
    <mergeCell ref="A3402:I3402"/>
    <mergeCell ref="J3402:P3402"/>
    <mergeCell ref="Q3402:X3402"/>
    <mergeCell ref="Y3402:AD3402"/>
    <mergeCell ref="AE3402:AK3402"/>
    <mergeCell ref="A3403:I3403"/>
    <mergeCell ref="J3403:P3403"/>
    <mergeCell ref="Q3403:X3403"/>
    <mergeCell ref="Y3403:AD3403"/>
    <mergeCell ref="AE3403:AK3403"/>
    <mergeCell ref="A3404:I3404"/>
    <mergeCell ref="J3404:P3404"/>
    <mergeCell ref="Q3404:X3404"/>
    <mergeCell ref="Y3404:AD3404"/>
    <mergeCell ref="AE3404:AK3404"/>
    <mergeCell ref="A3405:I3405"/>
    <mergeCell ref="J3405:P3405"/>
    <mergeCell ref="Q3405:X3405"/>
    <mergeCell ref="Y3405:AD3405"/>
    <mergeCell ref="AE3405:AK3405"/>
    <mergeCell ref="A3406:I3406"/>
    <mergeCell ref="J3406:P3406"/>
    <mergeCell ref="Q3406:X3406"/>
    <mergeCell ref="Y3406:AD3406"/>
    <mergeCell ref="AE3406:AK3406"/>
    <mergeCell ref="A3407:I3407"/>
    <mergeCell ref="J3407:P3407"/>
    <mergeCell ref="Q3407:X3407"/>
    <mergeCell ref="Y3407:AD3407"/>
    <mergeCell ref="AE3407:AK3407"/>
    <mergeCell ref="A3408:I3408"/>
    <mergeCell ref="J3408:P3408"/>
    <mergeCell ref="Q3408:X3408"/>
    <mergeCell ref="Y3408:AD3408"/>
    <mergeCell ref="AE3408:AK3408"/>
    <mergeCell ref="A3409:I3409"/>
    <mergeCell ref="J3409:P3409"/>
    <mergeCell ref="Q3409:X3409"/>
    <mergeCell ref="Y3409:AD3409"/>
    <mergeCell ref="AE3409:AK3409"/>
    <mergeCell ref="A3410:I3410"/>
    <mergeCell ref="J3410:P3410"/>
    <mergeCell ref="Q3410:X3410"/>
    <mergeCell ref="Y3410:AD3410"/>
    <mergeCell ref="AE3410:AK3410"/>
    <mergeCell ref="A3411:I3411"/>
    <mergeCell ref="J3411:P3411"/>
    <mergeCell ref="Q3411:X3411"/>
    <mergeCell ref="Y3411:AD3411"/>
    <mergeCell ref="AE3411:AK3411"/>
    <mergeCell ref="A3412:I3412"/>
    <mergeCell ref="J3412:P3412"/>
    <mergeCell ref="Q3412:X3412"/>
    <mergeCell ref="Y3412:AD3412"/>
    <mergeCell ref="AE3412:AK3412"/>
    <mergeCell ref="A3413:I3413"/>
    <mergeCell ref="J3413:P3413"/>
    <mergeCell ref="Q3413:X3413"/>
    <mergeCell ref="Y3413:AD3413"/>
    <mergeCell ref="AE3413:AK3413"/>
    <mergeCell ref="A3414:I3414"/>
    <mergeCell ref="J3414:P3414"/>
    <mergeCell ref="Q3414:X3414"/>
    <mergeCell ref="Y3414:AD3414"/>
    <mergeCell ref="AE3414:AK3414"/>
    <mergeCell ref="A3415:I3415"/>
    <mergeCell ref="J3415:P3415"/>
    <mergeCell ref="Q3415:X3415"/>
    <mergeCell ref="Y3415:AD3415"/>
    <mergeCell ref="AE3415:AK3415"/>
    <mergeCell ref="A3416:I3416"/>
    <mergeCell ref="J3416:P3416"/>
    <mergeCell ref="Q3416:X3416"/>
    <mergeCell ref="Y3416:AD3416"/>
    <mergeCell ref="AE3416:AK3416"/>
    <mergeCell ref="A3417:I3417"/>
    <mergeCell ref="J3417:P3417"/>
    <mergeCell ref="Q3417:X3417"/>
    <mergeCell ref="Y3417:AD3417"/>
    <mergeCell ref="AE3417:AK3417"/>
    <mergeCell ref="A3418:I3418"/>
    <mergeCell ref="J3418:P3418"/>
    <mergeCell ref="Q3418:X3418"/>
    <mergeCell ref="Y3418:AD3418"/>
    <mergeCell ref="AE3418:AK3418"/>
    <mergeCell ref="A3419:I3419"/>
    <mergeCell ref="J3419:P3419"/>
    <mergeCell ref="Q3419:X3419"/>
    <mergeCell ref="Y3419:AD3419"/>
    <mergeCell ref="AE3419:AK3419"/>
    <mergeCell ref="A3420:I3420"/>
    <mergeCell ref="J3420:P3420"/>
    <mergeCell ref="Q3420:X3420"/>
    <mergeCell ref="Y3420:AD3420"/>
    <mergeCell ref="AE3420:AK3420"/>
    <mergeCell ref="A3421:I3421"/>
    <mergeCell ref="J3421:P3421"/>
    <mergeCell ref="Q3421:X3421"/>
    <mergeCell ref="Y3421:AD3421"/>
    <mergeCell ref="AE3421:AK3421"/>
    <mergeCell ref="A3422:I3422"/>
    <mergeCell ref="J3422:P3422"/>
    <mergeCell ref="Q3422:X3422"/>
    <mergeCell ref="Y3422:AD3422"/>
    <mergeCell ref="AE3422:AK3422"/>
    <mergeCell ref="A3423:I3423"/>
    <mergeCell ref="J3423:P3423"/>
    <mergeCell ref="Q3423:X3423"/>
    <mergeCell ref="Y3423:AD3423"/>
    <mergeCell ref="AE3423:AK3423"/>
    <mergeCell ref="A3424:I3424"/>
    <mergeCell ref="J3424:P3424"/>
    <mergeCell ref="Q3424:X3424"/>
    <mergeCell ref="Y3424:AD3424"/>
    <mergeCell ref="AE3424:AK3424"/>
    <mergeCell ref="A3425:I3425"/>
    <mergeCell ref="J3425:P3425"/>
    <mergeCell ref="Q3425:X3425"/>
    <mergeCell ref="Y3425:AD3425"/>
    <mergeCell ref="AE3425:AK3425"/>
    <mergeCell ref="A3426:I3426"/>
    <mergeCell ref="J3426:P3426"/>
    <mergeCell ref="Q3426:X3426"/>
    <mergeCell ref="Y3426:AD3426"/>
    <mergeCell ref="AE3426:AK3426"/>
    <mergeCell ref="A3427:I3427"/>
    <mergeCell ref="J3427:P3427"/>
    <mergeCell ref="Q3427:X3427"/>
    <mergeCell ref="Y3427:AD3427"/>
    <mergeCell ref="AE3427:AK3427"/>
    <mergeCell ref="A3428:I3428"/>
    <mergeCell ref="J3428:P3428"/>
    <mergeCell ref="Q3428:X3428"/>
    <mergeCell ref="Y3428:AD3428"/>
    <mergeCell ref="AE3428:AK3428"/>
    <mergeCell ref="A3429:I3429"/>
    <mergeCell ref="J3429:P3429"/>
    <mergeCell ref="Q3429:X3429"/>
    <mergeCell ref="Y3429:AD3429"/>
    <mergeCell ref="AE3429:AK3429"/>
    <mergeCell ref="A3430:I3430"/>
    <mergeCell ref="J3430:P3430"/>
    <mergeCell ref="Q3430:X3430"/>
    <mergeCell ref="Y3430:AD3430"/>
    <mergeCell ref="AE3430:AK3430"/>
    <mergeCell ref="A3431:I3431"/>
    <mergeCell ref="J3431:P3431"/>
    <mergeCell ref="Q3431:X3431"/>
    <mergeCell ref="Y3431:AD3431"/>
    <mergeCell ref="AE3431:AK3431"/>
    <mergeCell ref="A3432:I3432"/>
    <mergeCell ref="J3432:P3432"/>
    <mergeCell ref="Q3432:X3432"/>
    <mergeCell ref="Y3432:AD3432"/>
    <mergeCell ref="AE3432:AK3432"/>
    <mergeCell ref="A3433:I3433"/>
    <mergeCell ref="J3433:P3433"/>
    <mergeCell ref="Q3433:X3433"/>
    <mergeCell ref="Y3433:AD3433"/>
    <mergeCell ref="AE3433:AK3433"/>
    <mergeCell ref="A3434:I3434"/>
    <mergeCell ref="J3434:P3434"/>
    <mergeCell ref="Q3434:X3434"/>
    <mergeCell ref="Y3434:AD3434"/>
    <mergeCell ref="AE3434:AK3434"/>
    <mergeCell ref="A3435:I3435"/>
    <mergeCell ref="J3435:P3435"/>
    <mergeCell ref="Q3435:X3435"/>
    <mergeCell ref="Y3435:AD3435"/>
    <mergeCell ref="AE3435:AK3435"/>
    <mergeCell ref="A3436:I3436"/>
    <mergeCell ref="J3436:P3436"/>
    <mergeCell ref="Q3436:X3436"/>
    <mergeCell ref="Y3436:AD3436"/>
    <mergeCell ref="AE3436:AK3436"/>
    <mergeCell ref="A3437:I3437"/>
    <mergeCell ref="J3437:P3437"/>
    <mergeCell ref="Q3437:X3437"/>
    <mergeCell ref="Y3437:AD3437"/>
    <mergeCell ref="AE3437:AK3437"/>
    <mergeCell ref="A3438:I3438"/>
    <mergeCell ref="J3438:P3438"/>
    <mergeCell ref="Q3438:X3438"/>
    <mergeCell ref="Y3438:AD3438"/>
    <mergeCell ref="AE3438:AK3438"/>
    <mergeCell ref="A3439:I3439"/>
    <mergeCell ref="J3439:P3439"/>
    <mergeCell ref="Q3439:X3439"/>
    <mergeCell ref="Y3439:AD3439"/>
    <mergeCell ref="AE3439:AK3439"/>
    <mergeCell ref="A3440:I3440"/>
    <mergeCell ref="J3440:P3440"/>
    <mergeCell ref="Q3440:X3440"/>
    <mergeCell ref="Y3440:AD3440"/>
    <mergeCell ref="AE3440:AK3440"/>
    <mergeCell ref="A3441:I3441"/>
    <mergeCell ref="J3441:P3441"/>
    <mergeCell ref="Q3441:X3441"/>
    <mergeCell ref="Y3441:AD3441"/>
    <mergeCell ref="AE3441:AK3441"/>
    <mergeCell ref="A3442:I3442"/>
    <mergeCell ref="J3442:P3442"/>
    <mergeCell ref="Q3442:X3442"/>
    <mergeCell ref="Y3442:AD3442"/>
    <mergeCell ref="AE3442:AK3442"/>
    <mergeCell ref="A3443:I3443"/>
    <mergeCell ref="J3443:P3443"/>
    <mergeCell ref="Q3443:X3443"/>
    <mergeCell ref="Y3443:AD3443"/>
    <mergeCell ref="AE3443:AK3443"/>
    <mergeCell ref="A3444:I3444"/>
    <mergeCell ref="J3444:P3444"/>
    <mergeCell ref="Q3444:X3444"/>
    <mergeCell ref="Y3444:AD3444"/>
    <mergeCell ref="AE3444:AK3444"/>
    <mergeCell ref="A3445:I3445"/>
    <mergeCell ref="J3445:P3445"/>
    <mergeCell ref="Q3445:X3445"/>
    <mergeCell ref="Y3445:AD3445"/>
    <mergeCell ref="AE3445:AK3445"/>
    <mergeCell ref="A3446:I3446"/>
    <mergeCell ref="J3446:P3446"/>
    <mergeCell ref="Q3446:X3446"/>
    <mergeCell ref="Y3446:AD3446"/>
    <mergeCell ref="AE3446:AK3446"/>
    <mergeCell ref="A3447:I3447"/>
    <mergeCell ref="J3447:P3447"/>
    <mergeCell ref="Q3447:X3447"/>
    <mergeCell ref="Y3447:AD3447"/>
    <mergeCell ref="AE3447:AK3447"/>
    <mergeCell ref="A3448:I3448"/>
    <mergeCell ref="J3448:P3448"/>
    <mergeCell ref="Q3448:X3448"/>
    <mergeCell ref="Y3448:AD3448"/>
    <mergeCell ref="AE3448:AK3448"/>
    <mergeCell ref="A3449:I3449"/>
    <mergeCell ref="J3449:P3449"/>
    <mergeCell ref="Q3449:X3449"/>
    <mergeCell ref="Y3449:AD3449"/>
    <mergeCell ref="AE3449:AK3449"/>
    <mergeCell ref="A3450:I3450"/>
    <mergeCell ref="J3450:P3450"/>
    <mergeCell ref="Q3450:X3450"/>
    <mergeCell ref="Y3450:AD3450"/>
    <mergeCell ref="AE3450:AK3450"/>
    <mergeCell ref="A3451:I3451"/>
    <mergeCell ref="J3451:P3451"/>
    <mergeCell ref="Q3451:X3451"/>
    <mergeCell ref="Y3451:AD3451"/>
    <mergeCell ref="AE3451:AK3451"/>
    <mergeCell ref="A3452:I3452"/>
    <mergeCell ref="J3452:P3452"/>
    <mergeCell ref="Q3452:X3452"/>
    <mergeCell ref="Y3452:AD3452"/>
    <mergeCell ref="AE3452:AK3452"/>
    <mergeCell ref="A3453:I3453"/>
    <mergeCell ref="J3453:P3453"/>
    <mergeCell ref="Q3453:X3453"/>
    <mergeCell ref="Y3453:AD3453"/>
    <mergeCell ref="AE3453:AK3453"/>
    <mergeCell ref="A3454:I3454"/>
    <mergeCell ref="J3454:P3454"/>
    <mergeCell ref="Q3454:X3454"/>
    <mergeCell ref="Y3454:AD3454"/>
    <mergeCell ref="AE3454:AK3454"/>
    <mergeCell ref="A3455:I3455"/>
    <mergeCell ref="J3455:P3455"/>
    <mergeCell ref="Q3455:X3455"/>
    <mergeCell ref="Y3455:AD3455"/>
    <mergeCell ref="AE3455:AK3455"/>
    <mergeCell ref="A3456:I3456"/>
    <mergeCell ref="J3456:P3456"/>
    <mergeCell ref="Q3456:X3456"/>
    <mergeCell ref="Y3456:AD3456"/>
    <mergeCell ref="AE3456:AK3456"/>
    <mergeCell ref="A3457:I3457"/>
    <mergeCell ref="J3457:P3457"/>
    <mergeCell ref="Q3457:X3457"/>
    <mergeCell ref="Y3457:AD3457"/>
    <mergeCell ref="AE3457:AK3457"/>
    <mergeCell ref="A3458:I3458"/>
    <mergeCell ref="J3458:P3458"/>
    <mergeCell ref="Q3458:X3458"/>
    <mergeCell ref="Y3458:AD3458"/>
    <mergeCell ref="AE3458:AK3458"/>
    <mergeCell ref="A3459:I3459"/>
    <mergeCell ref="J3459:P3459"/>
    <mergeCell ref="Q3459:X3459"/>
    <mergeCell ref="Y3459:AD3459"/>
    <mergeCell ref="AE3459:AK3459"/>
    <mergeCell ref="A3460:I3460"/>
    <mergeCell ref="J3460:P3460"/>
    <mergeCell ref="Q3460:X3460"/>
    <mergeCell ref="Y3460:AD3460"/>
    <mergeCell ref="AE3460:AK3460"/>
    <mergeCell ref="A3461:I3461"/>
    <mergeCell ref="J3461:P3461"/>
    <mergeCell ref="Q3461:X3461"/>
    <mergeCell ref="Y3461:AD3461"/>
    <mergeCell ref="AE3461:AK3461"/>
    <mergeCell ref="A3462:I3462"/>
    <mergeCell ref="J3462:P3462"/>
    <mergeCell ref="Q3462:X3462"/>
    <mergeCell ref="Y3462:AD3462"/>
    <mergeCell ref="AE3462:AK3462"/>
    <mergeCell ref="A3463:I3463"/>
    <mergeCell ref="J3463:P3463"/>
    <mergeCell ref="Q3463:X3463"/>
    <mergeCell ref="Y3463:AD3463"/>
    <mergeCell ref="AE3463:AK3463"/>
    <mergeCell ref="A3464:I3464"/>
    <mergeCell ref="J3464:P3464"/>
    <mergeCell ref="Q3464:X3464"/>
    <mergeCell ref="Y3464:AD3464"/>
    <mergeCell ref="AE3464:AK3464"/>
    <mergeCell ref="A3465:I3465"/>
    <mergeCell ref="J3465:P3465"/>
    <mergeCell ref="Q3465:X3465"/>
    <mergeCell ref="Y3465:AD3465"/>
    <mergeCell ref="AE3465:AK3465"/>
    <mergeCell ref="A3466:I3466"/>
    <mergeCell ref="J3466:P3466"/>
    <mergeCell ref="Q3466:X3466"/>
    <mergeCell ref="Y3466:AD3466"/>
    <mergeCell ref="AE3466:AK3466"/>
    <mergeCell ref="A3467:I3467"/>
    <mergeCell ref="J3467:P3467"/>
    <mergeCell ref="Q3467:X3467"/>
    <mergeCell ref="Y3467:AD3467"/>
    <mergeCell ref="AE3467:AK3467"/>
    <mergeCell ref="A3468:I3468"/>
    <mergeCell ref="J3468:P3468"/>
    <mergeCell ref="Q3468:X3468"/>
    <mergeCell ref="Y3468:AD3468"/>
    <mergeCell ref="AE3468:AK3468"/>
    <mergeCell ref="A3469:I3469"/>
    <mergeCell ref="J3469:P3469"/>
    <mergeCell ref="Q3469:X3469"/>
    <mergeCell ref="Y3469:AD3469"/>
    <mergeCell ref="AE3469:AK3469"/>
    <mergeCell ref="A3470:I3470"/>
    <mergeCell ref="J3470:P3470"/>
    <mergeCell ref="Q3470:X3470"/>
    <mergeCell ref="Y3470:AD3470"/>
    <mergeCell ref="AE3470:AK3470"/>
    <mergeCell ref="A3471:I3471"/>
    <mergeCell ref="J3471:P3471"/>
    <mergeCell ref="Q3471:X3471"/>
    <mergeCell ref="Y3471:AD3471"/>
    <mergeCell ref="AE3471:AK3471"/>
    <mergeCell ref="A3472:I3472"/>
    <mergeCell ref="J3472:P3472"/>
    <mergeCell ref="Q3472:X3472"/>
    <mergeCell ref="Y3472:AD3472"/>
    <mergeCell ref="AE3472:AK3472"/>
    <mergeCell ref="A3473:I3473"/>
    <mergeCell ref="J3473:P3473"/>
    <mergeCell ref="Q3473:X3473"/>
    <mergeCell ref="Y3473:AD3473"/>
    <mergeCell ref="AE3473:AK3473"/>
    <mergeCell ref="A3474:I3474"/>
    <mergeCell ref="J3474:P3474"/>
    <mergeCell ref="Q3474:X3474"/>
    <mergeCell ref="Y3474:AD3474"/>
    <mergeCell ref="AE3474:AK3474"/>
    <mergeCell ref="A3475:I3475"/>
    <mergeCell ref="J3475:P3475"/>
    <mergeCell ref="Q3475:X3475"/>
    <mergeCell ref="Y3475:AD3475"/>
    <mergeCell ref="AE3475:AK3475"/>
    <mergeCell ref="A3476:I3476"/>
    <mergeCell ref="J3476:P3476"/>
    <mergeCell ref="Q3476:X3476"/>
    <mergeCell ref="Y3476:AD3476"/>
    <mergeCell ref="AE3476:AK3476"/>
    <mergeCell ref="A3477:I3477"/>
    <mergeCell ref="J3477:P3477"/>
    <mergeCell ref="Q3477:X3477"/>
    <mergeCell ref="Y3477:AD3477"/>
    <mergeCell ref="AE3477:AK3477"/>
    <mergeCell ref="A3478:I3478"/>
    <mergeCell ref="J3478:P3478"/>
    <mergeCell ref="Q3478:X3478"/>
    <mergeCell ref="Y3478:AD3478"/>
    <mergeCell ref="AE3478:AK3478"/>
    <mergeCell ref="A3479:I3479"/>
    <mergeCell ref="J3479:P3479"/>
    <mergeCell ref="Q3479:X3479"/>
    <mergeCell ref="Y3479:AD3479"/>
    <mergeCell ref="AE3479:AK3479"/>
    <mergeCell ref="A3480:I3480"/>
    <mergeCell ref="J3480:P3480"/>
    <mergeCell ref="Q3480:X3480"/>
    <mergeCell ref="Y3480:AD3480"/>
    <mergeCell ref="AE3480:AK3480"/>
    <mergeCell ref="A3481:I3481"/>
    <mergeCell ref="J3481:P3481"/>
    <mergeCell ref="Q3481:X3481"/>
    <mergeCell ref="Y3481:AD3481"/>
    <mergeCell ref="AE3481:AK3481"/>
    <mergeCell ref="A3482:I3482"/>
    <mergeCell ref="J3482:P3482"/>
    <mergeCell ref="Q3482:X3482"/>
    <mergeCell ref="Y3482:AD3482"/>
    <mergeCell ref="AE3482:AK3482"/>
    <mergeCell ref="A3483:I3483"/>
    <mergeCell ref="J3483:P3483"/>
    <mergeCell ref="Q3483:X3483"/>
    <mergeCell ref="Y3483:AD3483"/>
    <mergeCell ref="AE3483:AK3483"/>
    <mergeCell ref="A3484:I3484"/>
    <mergeCell ref="J3484:P3484"/>
    <mergeCell ref="Q3484:X3484"/>
    <mergeCell ref="Y3484:AD3484"/>
    <mergeCell ref="AE3484:AK3484"/>
    <mergeCell ref="A3485:I3485"/>
    <mergeCell ref="J3485:P3485"/>
    <mergeCell ref="Q3485:X3485"/>
    <mergeCell ref="Y3485:AD3485"/>
    <mergeCell ref="AE3485:AK3485"/>
    <mergeCell ref="A3486:I3486"/>
    <mergeCell ref="J3486:P3486"/>
    <mergeCell ref="Q3486:X3486"/>
    <mergeCell ref="Y3486:AD3486"/>
    <mergeCell ref="AE3486:AK3486"/>
    <mergeCell ref="A3487:I3487"/>
    <mergeCell ref="J3487:P3487"/>
    <mergeCell ref="Q3487:X3487"/>
    <mergeCell ref="Y3487:AD3487"/>
    <mergeCell ref="AE3487:AK3487"/>
    <mergeCell ref="A3488:I3488"/>
    <mergeCell ref="J3488:P3488"/>
    <mergeCell ref="Q3488:X3488"/>
    <mergeCell ref="Y3488:AD3488"/>
    <mergeCell ref="AE3488:AK3488"/>
    <mergeCell ref="A3489:I3489"/>
    <mergeCell ref="J3489:P3489"/>
    <mergeCell ref="Q3489:X3489"/>
    <mergeCell ref="Y3489:AD3489"/>
    <mergeCell ref="AE3489:AK3489"/>
    <mergeCell ref="A3490:I3490"/>
    <mergeCell ref="J3490:P3490"/>
    <mergeCell ref="Q3490:X3490"/>
    <mergeCell ref="Y3490:AD3490"/>
    <mergeCell ref="AE3490:AK3490"/>
    <mergeCell ref="A3491:I3491"/>
    <mergeCell ref="J3491:P3491"/>
    <mergeCell ref="Q3491:X3491"/>
    <mergeCell ref="Y3491:AD3491"/>
    <mergeCell ref="AE3491:AK3491"/>
    <mergeCell ref="A3492:I3492"/>
    <mergeCell ref="J3492:P3492"/>
    <mergeCell ref="Q3492:X3492"/>
    <mergeCell ref="Y3492:AD3492"/>
    <mergeCell ref="AE3492:AK3492"/>
    <mergeCell ref="A3493:I3493"/>
    <mergeCell ref="J3493:P3493"/>
    <mergeCell ref="Q3493:X3493"/>
    <mergeCell ref="Y3493:AD3493"/>
    <mergeCell ref="AE3493:AK3493"/>
    <mergeCell ref="A3494:I3494"/>
    <mergeCell ref="J3494:P3494"/>
    <mergeCell ref="Q3494:X3494"/>
    <mergeCell ref="Y3494:AD3494"/>
    <mergeCell ref="AE3494:AK3494"/>
    <mergeCell ref="A3495:I3495"/>
    <mergeCell ref="J3495:P3495"/>
    <mergeCell ref="Q3495:X3495"/>
    <mergeCell ref="Y3495:AD3495"/>
    <mergeCell ref="AE3495:AK3495"/>
    <mergeCell ref="A3496:I3496"/>
    <mergeCell ref="J3496:P3496"/>
    <mergeCell ref="Q3496:X3496"/>
    <mergeCell ref="Y3496:AD3496"/>
    <mergeCell ref="AE3496:AK3496"/>
    <mergeCell ref="A3497:I3497"/>
    <mergeCell ref="J3497:P3497"/>
    <mergeCell ref="Q3497:X3497"/>
    <mergeCell ref="Y3497:AD3497"/>
    <mergeCell ref="AE3497:AK3497"/>
    <mergeCell ref="A3498:I3498"/>
    <mergeCell ref="J3498:P3498"/>
    <mergeCell ref="Q3498:X3498"/>
    <mergeCell ref="Y3498:AD3498"/>
    <mergeCell ref="AE3498:AK3498"/>
    <mergeCell ref="A3499:I3499"/>
    <mergeCell ref="J3499:P3499"/>
    <mergeCell ref="Q3499:X3499"/>
    <mergeCell ref="Y3499:AD3499"/>
    <mergeCell ref="AE3499:AK3499"/>
    <mergeCell ref="A3500:I3500"/>
    <mergeCell ref="J3500:P3500"/>
    <mergeCell ref="Q3500:X3500"/>
    <mergeCell ref="Y3500:AD3500"/>
    <mergeCell ref="AE3500:AK3500"/>
    <mergeCell ref="A3501:I3501"/>
    <mergeCell ref="J3501:P3501"/>
    <mergeCell ref="Q3501:X3501"/>
    <mergeCell ref="Y3501:AD3501"/>
    <mergeCell ref="AE3501:AK3501"/>
    <mergeCell ref="A3502:I3502"/>
    <mergeCell ref="J3502:P3502"/>
    <mergeCell ref="Q3502:X3502"/>
    <mergeCell ref="Y3502:AD3502"/>
    <mergeCell ref="AE3502:AK3502"/>
    <mergeCell ref="A3503:I3503"/>
    <mergeCell ref="J3503:P3503"/>
    <mergeCell ref="Q3503:X3503"/>
    <mergeCell ref="Y3503:AD3503"/>
    <mergeCell ref="AE3503:AK3503"/>
    <mergeCell ref="A3504:I3504"/>
    <mergeCell ref="J3504:P3504"/>
    <mergeCell ref="Q3504:X3504"/>
    <mergeCell ref="Y3504:AD3504"/>
    <mergeCell ref="AE3504:AK3504"/>
    <mergeCell ref="A3505:I3505"/>
    <mergeCell ref="J3505:P3505"/>
    <mergeCell ref="Q3505:X3505"/>
    <mergeCell ref="Y3505:AD3505"/>
    <mergeCell ref="AE3505:AK3505"/>
    <mergeCell ref="A3506:I3506"/>
    <mergeCell ref="J3506:P3506"/>
    <mergeCell ref="Q3506:X3506"/>
    <mergeCell ref="Y3506:AD3506"/>
    <mergeCell ref="AE3506:AK3506"/>
    <mergeCell ref="A3507:I3507"/>
    <mergeCell ref="J3507:P3507"/>
    <mergeCell ref="Q3507:X3507"/>
    <mergeCell ref="Y3507:AD3507"/>
    <mergeCell ref="AE3507:AK3507"/>
    <mergeCell ref="A3508:I3508"/>
    <mergeCell ref="J3508:P3508"/>
    <mergeCell ref="Q3508:X3508"/>
    <mergeCell ref="Y3508:AD3508"/>
    <mergeCell ref="AE3508:AK3508"/>
    <mergeCell ref="A3509:I3509"/>
    <mergeCell ref="J3509:P3509"/>
    <mergeCell ref="Q3509:X3509"/>
    <mergeCell ref="Y3509:AD3509"/>
    <mergeCell ref="AE3509:AK3509"/>
    <mergeCell ref="A3510:I3510"/>
    <mergeCell ref="J3510:P3510"/>
    <mergeCell ref="Q3510:X3510"/>
    <mergeCell ref="Y3510:AD3510"/>
    <mergeCell ref="AE3510:AK3510"/>
    <mergeCell ref="A3511:I3511"/>
    <mergeCell ref="J3511:P3511"/>
    <mergeCell ref="Q3511:X3511"/>
    <mergeCell ref="Y3511:AD3511"/>
    <mergeCell ref="AE3511:AK3511"/>
    <mergeCell ref="A3512:I3512"/>
    <mergeCell ref="J3512:P3512"/>
    <mergeCell ref="Q3512:X3512"/>
    <mergeCell ref="Y3512:AD3512"/>
    <mergeCell ref="AE3512:AK3512"/>
    <mergeCell ref="A3513:I3513"/>
    <mergeCell ref="J3513:P3513"/>
    <mergeCell ref="Q3513:X3513"/>
    <mergeCell ref="Y3513:AD3513"/>
    <mergeCell ref="AE3513:AK3513"/>
    <mergeCell ref="A3514:I3514"/>
    <mergeCell ref="J3514:P3514"/>
    <mergeCell ref="Q3514:X3514"/>
    <mergeCell ref="Y3514:AD3514"/>
    <mergeCell ref="AE3514:AK3514"/>
    <mergeCell ref="A3515:I3515"/>
    <mergeCell ref="J3515:P3515"/>
    <mergeCell ref="Q3515:X3515"/>
    <mergeCell ref="Y3515:AD3515"/>
    <mergeCell ref="AE3515:AK3515"/>
    <mergeCell ref="A3516:I3516"/>
    <mergeCell ref="J3516:P3516"/>
    <mergeCell ref="Q3516:X3516"/>
    <mergeCell ref="Y3516:AD3516"/>
    <mergeCell ref="AE3516:AK3516"/>
    <mergeCell ref="A3517:I3517"/>
    <mergeCell ref="J3517:P3517"/>
    <mergeCell ref="Q3517:X3517"/>
    <mergeCell ref="Y3517:AD3517"/>
    <mergeCell ref="AE3517:AK3517"/>
    <mergeCell ref="A3518:I3518"/>
    <mergeCell ref="J3518:P3518"/>
    <mergeCell ref="Q3518:X3518"/>
    <mergeCell ref="Y3518:AD3518"/>
    <mergeCell ref="AE3518:AK3518"/>
    <mergeCell ref="A3519:I3519"/>
    <mergeCell ref="J3519:P3519"/>
    <mergeCell ref="Q3519:X3519"/>
    <mergeCell ref="Y3519:AD3519"/>
    <mergeCell ref="AE3519:AK3519"/>
    <mergeCell ref="A3520:I3520"/>
    <mergeCell ref="J3520:P3520"/>
    <mergeCell ref="Q3520:X3520"/>
    <mergeCell ref="Y3520:AD3520"/>
    <mergeCell ref="AE3520:AK3520"/>
    <mergeCell ref="A3521:I3521"/>
    <mergeCell ref="J3521:P3521"/>
    <mergeCell ref="Q3521:X3521"/>
    <mergeCell ref="Y3521:AD3521"/>
    <mergeCell ref="AE3521:AK3521"/>
    <mergeCell ref="A3522:I3522"/>
    <mergeCell ref="J3522:P3522"/>
    <mergeCell ref="Q3522:X3522"/>
    <mergeCell ref="Y3522:AD3522"/>
    <mergeCell ref="AE3522:AK3522"/>
    <mergeCell ref="A3523:I3523"/>
    <mergeCell ref="J3523:P3523"/>
    <mergeCell ref="Q3523:X3523"/>
    <mergeCell ref="Y3523:AD3523"/>
    <mergeCell ref="AE3523:AK3523"/>
    <mergeCell ref="A3524:I3524"/>
    <mergeCell ref="J3524:P3524"/>
    <mergeCell ref="Q3524:X3524"/>
    <mergeCell ref="Y3524:AD3524"/>
    <mergeCell ref="AE3524:AK3524"/>
    <mergeCell ref="A3525:I3525"/>
    <mergeCell ref="J3525:P3525"/>
    <mergeCell ref="Q3525:X3525"/>
    <mergeCell ref="Y3525:AD3525"/>
    <mergeCell ref="AE3525:AK3525"/>
    <mergeCell ref="A3526:I3526"/>
    <mergeCell ref="J3526:P3526"/>
    <mergeCell ref="Q3526:X3526"/>
    <mergeCell ref="Y3526:AD3526"/>
    <mergeCell ref="AE3526:AK3526"/>
    <mergeCell ref="A3527:I3527"/>
    <mergeCell ref="J3527:P3527"/>
    <mergeCell ref="Q3527:X3527"/>
    <mergeCell ref="Y3527:AD3527"/>
    <mergeCell ref="AE3527:AK3527"/>
    <mergeCell ref="A3528:I3528"/>
    <mergeCell ref="J3528:P3528"/>
    <mergeCell ref="Q3528:X3528"/>
    <mergeCell ref="Y3528:AD3528"/>
    <mergeCell ref="AE3528:AK3528"/>
    <mergeCell ref="A3529:I3529"/>
    <mergeCell ref="J3529:P3529"/>
    <mergeCell ref="Q3529:X3529"/>
    <mergeCell ref="Y3529:AD3529"/>
    <mergeCell ref="AE3529:AK3529"/>
    <mergeCell ref="A3530:I3530"/>
    <mergeCell ref="J3530:P3530"/>
    <mergeCell ref="Q3530:X3530"/>
    <mergeCell ref="Y3530:AD3530"/>
    <mergeCell ref="AE3530:AK3530"/>
    <mergeCell ref="A3531:I3531"/>
    <mergeCell ref="J3531:P3531"/>
    <mergeCell ref="Q3531:X3531"/>
    <mergeCell ref="Y3531:AD3531"/>
    <mergeCell ref="AE3531:AK3531"/>
    <mergeCell ref="A3532:I3532"/>
    <mergeCell ref="J3532:P3532"/>
    <mergeCell ref="Q3532:X3532"/>
    <mergeCell ref="Y3532:AD3532"/>
    <mergeCell ref="AE3532:AK3532"/>
    <mergeCell ref="A3533:I3533"/>
    <mergeCell ref="J3533:P3533"/>
    <mergeCell ref="Q3533:X3533"/>
    <mergeCell ref="Y3533:AD3533"/>
    <mergeCell ref="AE3533:AK3533"/>
    <mergeCell ref="A3534:I3534"/>
    <mergeCell ref="J3534:P3534"/>
    <mergeCell ref="Q3534:X3534"/>
    <mergeCell ref="Y3534:AD3534"/>
    <mergeCell ref="AE3534:AK3534"/>
    <mergeCell ref="A3535:I3535"/>
    <mergeCell ref="J3535:P3535"/>
    <mergeCell ref="Q3535:X3535"/>
    <mergeCell ref="Y3535:AD3535"/>
    <mergeCell ref="AE3535:AK3535"/>
    <mergeCell ref="A3536:I3536"/>
    <mergeCell ref="J3536:P3536"/>
    <mergeCell ref="Q3536:X3536"/>
    <mergeCell ref="Y3536:AD3536"/>
    <mergeCell ref="AE3536:AK3536"/>
    <mergeCell ref="A3537:I3537"/>
    <mergeCell ref="J3537:P3537"/>
    <mergeCell ref="Q3537:X3537"/>
    <mergeCell ref="Y3537:AD3537"/>
    <mergeCell ref="AE3537:AK3537"/>
    <mergeCell ref="A3538:I3538"/>
    <mergeCell ref="J3538:P3538"/>
    <mergeCell ref="Q3538:X3538"/>
    <mergeCell ref="Y3538:AD3538"/>
    <mergeCell ref="AE3538:AK3538"/>
    <mergeCell ref="A3539:I3539"/>
    <mergeCell ref="J3539:P3539"/>
    <mergeCell ref="Q3539:X3539"/>
    <mergeCell ref="Y3539:AD3539"/>
    <mergeCell ref="AE3539:AK3539"/>
    <mergeCell ref="A3540:I3540"/>
    <mergeCell ref="J3540:P3540"/>
    <mergeCell ref="Q3540:X3540"/>
    <mergeCell ref="Y3540:AD3540"/>
    <mergeCell ref="AE3540:AK3540"/>
    <mergeCell ref="A3541:I3541"/>
    <mergeCell ref="J3541:P3541"/>
    <mergeCell ref="Q3541:X3541"/>
    <mergeCell ref="Y3541:AD3541"/>
    <mergeCell ref="AE3541:AK3541"/>
    <mergeCell ref="A3542:I3542"/>
    <mergeCell ref="J3542:P3542"/>
    <mergeCell ref="Q3542:X3542"/>
    <mergeCell ref="Y3542:AD3542"/>
    <mergeCell ref="AE3542:AK3542"/>
    <mergeCell ref="A3543:I3543"/>
    <mergeCell ref="J3543:P3543"/>
    <mergeCell ref="Q3543:X3543"/>
    <mergeCell ref="Y3543:AD3543"/>
    <mergeCell ref="AE3543:AK3543"/>
    <mergeCell ref="A3544:I3544"/>
    <mergeCell ref="J3544:P3544"/>
    <mergeCell ref="Q3544:X3544"/>
    <mergeCell ref="Y3544:AD3544"/>
    <mergeCell ref="AE3544:AK3544"/>
    <mergeCell ref="A3545:I3545"/>
    <mergeCell ref="J3545:P3545"/>
    <mergeCell ref="Q3545:X3545"/>
    <mergeCell ref="Y3545:AD3545"/>
    <mergeCell ref="AE3545:AK3545"/>
    <mergeCell ref="A3546:I3546"/>
    <mergeCell ref="J3546:P3546"/>
    <mergeCell ref="Q3546:X3546"/>
    <mergeCell ref="Y3546:AD3546"/>
    <mergeCell ref="AE3546:AK3546"/>
    <mergeCell ref="A3547:I3547"/>
    <mergeCell ref="J3547:P3547"/>
    <mergeCell ref="Q3547:X3547"/>
    <mergeCell ref="Y3547:AD3547"/>
    <mergeCell ref="AE3547:AK3547"/>
    <mergeCell ref="A3548:I3548"/>
    <mergeCell ref="J3548:P3548"/>
    <mergeCell ref="Q3548:X3548"/>
    <mergeCell ref="Y3548:AD3548"/>
    <mergeCell ref="AE3548:AK3548"/>
    <mergeCell ref="A3549:I3549"/>
    <mergeCell ref="J3549:P3549"/>
    <mergeCell ref="Q3549:X3549"/>
    <mergeCell ref="Y3549:AD3549"/>
    <mergeCell ref="AE3549:AK3549"/>
    <mergeCell ref="A3550:I3550"/>
    <mergeCell ref="J3550:P3550"/>
    <mergeCell ref="Q3550:X3550"/>
    <mergeCell ref="Y3550:AD3550"/>
    <mergeCell ref="AE3550:AK3550"/>
    <mergeCell ref="A3551:I3551"/>
    <mergeCell ref="J3551:P3551"/>
    <mergeCell ref="Q3551:X3551"/>
    <mergeCell ref="Y3551:AD3551"/>
    <mergeCell ref="AE3551:AK3551"/>
    <mergeCell ref="A3552:I3552"/>
    <mergeCell ref="J3552:P3552"/>
    <mergeCell ref="Q3552:X3552"/>
    <mergeCell ref="Y3552:AD3552"/>
    <mergeCell ref="AE3552:AK3552"/>
    <mergeCell ref="A3553:I3553"/>
    <mergeCell ref="J3553:P3553"/>
    <mergeCell ref="Q3553:X3553"/>
    <mergeCell ref="Y3553:AD3553"/>
    <mergeCell ref="AE3553:AK3553"/>
    <mergeCell ref="A3554:I3554"/>
    <mergeCell ref="J3554:P3554"/>
    <mergeCell ref="Q3554:X3554"/>
    <mergeCell ref="Y3554:AD3554"/>
    <mergeCell ref="AE3554:AK3554"/>
    <mergeCell ref="A3555:I3555"/>
    <mergeCell ref="J3555:P3555"/>
    <mergeCell ref="Q3555:X3555"/>
    <mergeCell ref="Y3555:AD3555"/>
    <mergeCell ref="AE3555:AK3555"/>
    <mergeCell ref="A3556:I3556"/>
    <mergeCell ref="J3556:P3556"/>
    <mergeCell ref="Q3556:X3556"/>
    <mergeCell ref="Y3556:AD3556"/>
    <mergeCell ref="AE3556:AK3556"/>
    <mergeCell ref="A3557:I3557"/>
    <mergeCell ref="J3557:P3557"/>
    <mergeCell ref="Q3557:X3557"/>
    <mergeCell ref="Y3557:AD3557"/>
    <mergeCell ref="AE3557:AK3557"/>
    <mergeCell ref="A3558:I3558"/>
    <mergeCell ref="J3558:P3558"/>
    <mergeCell ref="Q3558:X3558"/>
    <mergeCell ref="Y3558:AD3558"/>
    <mergeCell ref="AE3558:AK3558"/>
    <mergeCell ref="A3559:I3559"/>
    <mergeCell ref="J3559:P3559"/>
    <mergeCell ref="Q3559:X3559"/>
    <mergeCell ref="Y3559:AD3559"/>
    <mergeCell ref="AE3559:AK3559"/>
    <mergeCell ref="A3560:I3560"/>
    <mergeCell ref="J3560:P3560"/>
    <mergeCell ref="Q3560:X3560"/>
    <mergeCell ref="Y3560:AD3560"/>
    <mergeCell ref="AE3560:AK3560"/>
    <mergeCell ref="A3561:I3561"/>
    <mergeCell ref="J3561:P3561"/>
    <mergeCell ref="Q3561:X3561"/>
    <mergeCell ref="Y3561:AD3561"/>
    <mergeCell ref="AE3561:AK3561"/>
    <mergeCell ref="A3562:I3562"/>
    <mergeCell ref="J3562:P3562"/>
    <mergeCell ref="Q3562:X3562"/>
    <mergeCell ref="Y3562:AD3562"/>
    <mergeCell ref="AE3562:AK3562"/>
    <mergeCell ref="A3563:I3563"/>
    <mergeCell ref="J3563:P3563"/>
    <mergeCell ref="Q3563:X3563"/>
    <mergeCell ref="Y3563:AD3563"/>
    <mergeCell ref="AE3563:AK3563"/>
    <mergeCell ref="A3564:I3564"/>
    <mergeCell ref="J3564:P3564"/>
    <mergeCell ref="Q3564:X3564"/>
    <mergeCell ref="Y3564:AD3564"/>
    <mergeCell ref="AE3564:AK3564"/>
    <mergeCell ref="A3565:I3565"/>
    <mergeCell ref="J3565:P3565"/>
    <mergeCell ref="Q3565:X3565"/>
    <mergeCell ref="Y3565:AD3565"/>
    <mergeCell ref="AE3565:AK3565"/>
    <mergeCell ref="A3566:I3566"/>
    <mergeCell ref="J3566:P3566"/>
    <mergeCell ref="Q3566:X3566"/>
    <mergeCell ref="Y3566:AD3566"/>
    <mergeCell ref="AE3566:AK3566"/>
    <mergeCell ref="A3567:I3567"/>
    <mergeCell ref="J3567:P3567"/>
    <mergeCell ref="Q3567:X3567"/>
    <mergeCell ref="Y3567:AD3567"/>
    <mergeCell ref="AE3567:AK3567"/>
    <mergeCell ref="A3568:I3568"/>
    <mergeCell ref="J3568:P3568"/>
    <mergeCell ref="Q3568:X3568"/>
    <mergeCell ref="Y3568:AD3568"/>
    <mergeCell ref="AE3568:AK3568"/>
    <mergeCell ref="A3569:I3569"/>
    <mergeCell ref="J3569:P3569"/>
    <mergeCell ref="Q3569:X3569"/>
    <mergeCell ref="Y3569:AD3569"/>
    <mergeCell ref="AE3569:AK3569"/>
    <mergeCell ref="A3570:I3570"/>
    <mergeCell ref="J3570:P3570"/>
    <mergeCell ref="Q3570:X3570"/>
    <mergeCell ref="Y3570:AD3570"/>
    <mergeCell ref="AE3570:AK3570"/>
    <mergeCell ref="A3571:I3571"/>
    <mergeCell ref="J3571:P3571"/>
    <mergeCell ref="Q3571:X3571"/>
    <mergeCell ref="Y3571:AD3571"/>
    <mergeCell ref="AE3571:AK3571"/>
    <mergeCell ref="A3572:I3572"/>
    <mergeCell ref="J3572:P3572"/>
    <mergeCell ref="Q3572:X3572"/>
    <mergeCell ref="Y3572:AD3572"/>
    <mergeCell ref="AE3572:AK3572"/>
    <mergeCell ref="A3573:I3573"/>
    <mergeCell ref="J3573:P3573"/>
    <mergeCell ref="Q3573:X3573"/>
    <mergeCell ref="Y3573:AD3573"/>
    <mergeCell ref="AE3573:AK3573"/>
    <mergeCell ref="A3574:I3574"/>
    <mergeCell ref="J3574:P3574"/>
    <mergeCell ref="Q3574:X3574"/>
    <mergeCell ref="Y3574:AD3574"/>
    <mergeCell ref="AE3574:AK3574"/>
    <mergeCell ref="A3575:I3575"/>
    <mergeCell ref="J3575:P3575"/>
    <mergeCell ref="Q3575:X3575"/>
    <mergeCell ref="Y3575:AD3575"/>
    <mergeCell ref="AE3575:AK3575"/>
    <mergeCell ref="A3576:I3576"/>
    <mergeCell ref="J3576:P3576"/>
    <mergeCell ref="Q3576:X3576"/>
    <mergeCell ref="Y3576:AD3576"/>
    <mergeCell ref="AE3576:AK3576"/>
    <mergeCell ref="A3577:I3577"/>
    <mergeCell ref="J3577:P3577"/>
    <mergeCell ref="Q3577:X3577"/>
    <mergeCell ref="Y3577:AD3577"/>
    <mergeCell ref="AE3577:AK3577"/>
    <mergeCell ref="A3578:I3578"/>
    <mergeCell ref="J3578:P3578"/>
    <mergeCell ref="Q3578:X3578"/>
    <mergeCell ref="Y3578:AD3578"/>
    <mergeCell ref="AE3578:AK3578"/>
    <mergeCell ref="A3579:I3579"/>
    <mergeCell ref="J3579:P3579"/>
    <mergeCell ref="Q3579:X3579"/>
    <mergeCell ref="Y3579:AD3579"/>
    <mergeCell ref="AE3579:AK3579"/>
    <mergeCell ref="A3580:I3580"/>
    <mergeCell ref="J3580:P3580"/>
    <mergeCell ref="Q3580:X3580"/>
    <mergeCell ref="Y3580:AD3580"/>
    <mergeCell ref="AE3580:AK3580"/>
    <mergeCell ref="A3581:I3581"/>
    <mergeCell ref="J3581:P3581"/>
    <mergeCell ref="Q3581:X3581"/>
    <mergeCell ref="Y3581:AD3581"/>
    <mergeCell ref="AE3581:AK3581"/>
    <mergeCell ref="A3582:I3582"/>
    <mergeCell ref="J3582:P3582"/>
    <mergeCell ref="Q3582:X3582"/>
    <mergeCell ref="Y3582:AD3582"/>
    <mergeCell ref="AE3582:AK3582"/>
    <mergeCell ref="A3583:I3583"/>
    <mergeCell ref="J3583:P3583"/>
    <mergeCell ref="Q3583:X3583"/>
    <mergeCell ref="Y3583:AD3583"/>
    <mergeCell ref="AE3583:AK3583"/>
    <mergeCell ref="A3584:I3584"/>
    <mergeCell ref="J3584:P3584"/>
    <mergeCell ref="Q3584:X3584"/>
    <mergeCell ref="Y3584:AD3584"/>
    <mergeCell ref="AE3584:AK3584"/>
    <mergeCell ref="A3585:I3585"/>
    <mergeCell ref="J3585:P3585"/>
    <mergeCell ref="Q3585:X3585"/>
    <mergeCell ref="Y3585:AD3585"/>
    <mergeCell ref="AE3585:AK3585"/>
    <mergeCell ref="A3586:I3586"/>
    <mergeCell ref="J3586:P3586"/>
    <mergeCell ref="Q3586:X3586"/>
    <mergeCell ref="Y3586:AD3586"/>
    <mergeCell ref="AE3586:AK3586"/>
    <mergeCell ref="A3587:I3587"/>
    <mergeCell ref="J3587:P3587"/>
    <mergeCell ref="Q3587:X3587"/>
    <mergeCell ref="Y3587:AD3587"/>
    <mergeCell ref="AE3587:AK3587"/>
    <mergeCell ref="A3588:I3588"/>
    <mergeCell ref="J3588:P3588"/>
    <mergeCell ref="Q3588:X3588"/>
    <mergeCell ref="Y3588:AD3588"/>
    <mergeCell ref="AE3588:AK3588"/>
    <mergeCell ref="A3589:I3589"/>
    <mergeCell ref="J3589:P3589"/>
    <mergeCell ref="Q3589:X3589"/>
    <mergeCell ref="Y3589:AD3589"/>
    <mergeCell ref="AE3589:AK3589"/>
    <mergeCell ref="A3590:I3590"/>
    <mergeCell ref="J3590:P3590"/>
    <mergeCell ref="Q3590:X3590"/>
    <mergeCell ref="Y3590:AD3590"/>
    <mergeCell ref="AE3590:AK3590"/>
    <mergeCell ref="A3591:I3591"/>
    <mergeCell ref="J3591:P3591"/>
    <mergeCell ref="Q3591:X3591"/>
    <mergeCell ref="Y3591:AD3591"/>
    <mergeCell ref="AE3591:AK3591"/>
    <mergeCell ref="A3592:I3592"/>
    <mergeCell ref="J3592:P3592"/>
    <mergeCell ref="Q3592:X3592"/>
    <mergeCell ref="Y3592:AD3592"/>
    <mergeCell ref="AE3592:AK3592"/>
    <mergeCell ref="A3593:I3593"/>
    <mergeCell ref="J3593:P3593"/>
    <mergeCell ref="Q3593:X3593"/>
    <mergeCell ref="Y3593:AD3593"/>
    <mergeCell ref="AE3593:AK3593"/>
    <mergeCell ref="A3594:I3594"/>
    <mergeCell ref="J3594:P3594"/>
    <mergeCell ref="Q3594:X3594"/>
    <mergeCell ref="Y3594:AD3594"/>
    <mergeCell ref="AE3594:AK3594"/>
    <mergeCell ref="A3595:I3595"/>
    <mergeCell ref="J3595:P3595"/>
    <mergeCell ref="Q3595:X3595"/>
    <mergeCell ref="Y3595:AD3595"/>
    <mergeCell ref="AE3595:AK3595"/>
    <mergeCell ref="A3596:I3596"/>
    <mergeCell ref="J3596:P3596"/>
    <mergeCell ref="Q3596:X3596"/>
    <mergeCell ref="Y3596:AD3596"/>
    <mergeCell ref="AE3596:AK3596"/>
    <mergeCell ref="A3597:I3597"/>
    <mergeCell ref="J3597:P3597"/>
    <mergeCell ref="Q3597:X3597"/>
    <mergeCell ref="Y3597:AD3597"/>
    <mergeCell ref="AE3597:AK3597"/>
    <mergeCell ref="A3598:I3598"/>
    <mergeCell ref="J3598:P3598"/>
    <mergeCell ref="Q3598:X3598"/>
    <mergeCell ref="Y3598:AD3598"/>
    <mergeCell ref="AE3598:AK3598"/>
    <mergeCell ref="A3599:I3599"/>
    <mergeCell ref="J3599:P3599"/>
    <mergeCell ref="Q3599:X3599"/>
    <mergeCell ref="Y3599:AD3599"/>
    <mergeCell ref="AE3599:AK3599"/>
    <mergeCell ref="A3600:I3600"/>
    <mergeCell ref="J3600:P3600"/>
    <mergeCell ref="Q3600:X3600"/>
    <mergeCell ref="Y3600:AD3600"/>
    <mergeCell ref="AE3600:AK3600"/>
    <mergeCell ref="A3601:I3601"/>
    <mergeCell ref="J3601:P3601"/>
    <mergeCell ref="Q3601:X3601"/>
    <mergeCell ref="Y3601:AD3601"/>
    <mergeCell ref="AE3601:AK3601"/>
    <mergeCell ref="A3602:I3602"/>
    <mergeCell ref="J3602:P3602"/>
    <mergeCell ref="Q3602:X3602"/>
    <mergeCell ref="Y3602:AD3602"/>
    <mergeCell ref="AE3602:AK3602"/>
    <mergeCell ref="A3603:I3603"/>
    <mergeCell ref="J3603:P3603"/>
    <mergeCell ref="Q3603:X3603"/>
    <mergeCell ref="Y3603:AD3603"/>
    <mergeCell ref="AE3603:AK3603"/>
    <mergeCell ref="A3604:I3604"/>
    <mergeCell ref="J3604:P3604"/>
    <mergeCell ref="Q3604:X3604"/>
    <mergeCell ref="Y3604:AD3604"/>
    <mergeCell ref="AE3604:AK3604"/>
    <mergeCell ref="A3605:I3605"/>
    <mergeCell ref="J3605:P3605"/>
    <mergeCell ref="Q3605:X3605"/>
    <mergeCell ref="Y3605:AD3605"/>
    <mergeCell ref="AE3605:AK3605"/>
    <mergeCell ref="A3606:I3606"/>
    <mergeCell ref="J3606:P3606"/>
    <mergeCell ref="Q3606:X3606"/>
    <mergeCell ref="Y3606:AD3606"/>
    <mergeCell ref="AE3606:AK3606"/>
    <mergeCell ref="A3607:I3607"/>
    <mergeCell ref="J3607:P3607"/>
    <mergeCell ref="Q3607:X3607"/>
    <mergeCell ref="Y3607:AD3607"/>
    <mergeCell ref="AE3607:AK3607"/>
    <mergeCell ref="A3608:I3608"/>
    <mergeCell ref="J3608:P3608"/>
    <mergeCell ref="Q3608:X3608"/>
    <mergeCell ref="Y3608:AD3608"/>
    <mergeCell ref="AE3608:AK3608"/>
    <mergeCell ref="A3609:I3609"/>
    <mergeCell ref="J3609:P3609"/>
    <mergeCell ref="Q3609:X3609"/>
    <mergeCell ref="Y3609:AD3609"/>
    <mergeCell ref="AE3609:AK3609"/>
    <mergeCell ref="A3610:I3610"/>
    <mergeCell ref="J3610:P3610"/>
    <mergeCell ref="Q3610:X3610"/>
    <mergeCell ref="Y3610:AD3610"/>
    <mergeCell ref="AE3610:AK3610"/>
    <mergeCell ref="A3611:AK3611"/>
    <mergeCell ref="A3612:I3612"/>
    <mergeCell ref="J3612:P3612"/>
    <mergeCell ref="Q3612:X3612"/>
    <mergeCell ref="Y3612:AD3612"/>
    <mergeCell ref="AE3612:AK3612"/>
    <mergeCell ref="A3613:I3613"/>
    <mergeCell ref="J3613:P3613"/>
    <mergeCell ref="Q3613:X3613"/>
    <mergeCell ref="Y3613:AD3613"/>
    <mergeCell ref="AE3613:AK3613"/>
    <mergeCell ref="A3614:I3614"/>
    <mergeCell ref="J3614:P3614"/>
    <mergeCell ref="Q3614:X3614"/>
    <mergeCell ref="Y3614:AD3614"/>
    <mergeCell ref="AE3614:AK3614"/>
    <mergeCell ref="A3615:I3615"/>
    <mergeCell ref="J3615:P3615"/>
    <mergeCell ref="Q3615:X3615"/>
    <mergeCell ref="Y3615:AD3615"/>
    <mergeCell ref="AE3615:AK3615"/>
    <mergeCell ref="A3616:I3616"/>
    <mergeCell ref="J3616:P3616"/>
    <mergeCell ref="Q3616:X3616"/>
    <mergeCell ref="Y3616:AD3616"/>
    <mergeCell ref="AE3616:AK3616"/>
    <mergeCell ref="A3617:I3617"/>
    <mergeCell ref="J3617:P3617"/>
    <mergeCell ref="Q3617:X3617"/>
    <mergeCell ref="Y3617:AD3617"/>
    <mergeCell ref="AE3617:AK3617"/>
    <mergeCell ref="A3618:I3618"/>
    <mergeCell ref="J3618:P3618"/>
    <mergeCell ref="Q3618:X3618"/>
    <mergeCell ref="Y3618:AD3618"/>
    <mergeCell ref="AE3618:AK3618"/>
    <mergeCell ref="A3619:I3619"/>
    <mergeCell ref="J3619:P3619"/>
    <mergeCell ref="Q3619:X3619"/>
    <mergeCell ref="Y3619:AD3619"/>
    <mergeCell ref="AE3619:AK3619"/>
    <mergeCell ref="A3620:I3620"/>
    <mergeCell ref="J3620:P3620"/>
    <mergeCell ref="Q3620:X3620"/>
    <mergeCell ref="Y3620:AD3620"/>
    <mergeCell ref="AE3620:AK3620"/>
    <mergeCell ref="A3621:I3621"/>
    <mergeCell ref="J3621:P3621"/>
    <mergeCell ref="Q3621:X3621"/>
    <mergeCell ref="Y3621:AD3621"/>
    <mergeCell ref="AE3621:AK3621"/>
    <mergeCell ref="A3622:I3622"/>
    <mergeCell ref="J3622:P3622"/>
    <mergeCell ref="Q3622:X3622"/>
    <mergeCell ref="Y3622:AD3622"/>
    <mergeCell ref="AE3622:AK3622"/>
    <mergeCell ref="A3623:I3623"/>
    <mergeCell ref="J3623:P3623"/>
    <mergeCell ref="Q3623:X3623"/>
    <mergeCell ref="Y3623:AD3623"/>
    <mergeCell ref="AE3623:AK3623"/>
    <mergeCell ref="A3624:I3624"/>
    <mergeCell ref="J3624:P3624"/>
    <mergeCell ref="Q3624:X3624"/>
    <mergeCell ref="Y3624:AD3624"/>
    <mergeCell ref="AE3624:AK3624"/>
    <mergeCell ref="A3625:I3625"/>
    <mergeCell ref="J3625:P3625"/>
    <mergeCell ref="Q3625:X3625"/>
    <mergeCell ref="Y3625:AD3625"/>
    <mergeCell ref="AE3625:AK3625"/>
    <mergeCell ref="A3626:I3626"/>
    <mergeCell ref="J3626:P3626"/>
    <mergeCell ref="Q3626:X3626"/>
    <mergeCell ref="Y3626:AD3626"/>
    <mergeCell ref="AE3626:AK3626"/>
    <mergeCell ref="A3627:I3627"/>
    <mergeCell ref="J3627:P3627"/>
    <mergeCell ref="Q3627:X3627"/>
    <mergeCell ref="Y3627:AD3627"/>
    <mergeCell ref="AE3627:AK3627"/>
    <mergeCell ref="A3628:I3628"/>
    <mergeCell ref="J3628:P3628"/>
    <mergeCell ref="Q3628:X3628"/>
    <mergeCell ref="Y3628:AD3628"/>
    <mergeCell ref="AE3628:AK3628"/>
    <mergeCell ref="A3629:I3629"/>
    <mergeCell ref="J3629:P3629"/>
    <mergeCell ref="Q3629:X3629"/>
    <mergeCell ref="Y3629:AD3629"/>
    <mergeCell ref="AE3629:AK3629"/>
    <mergeCell ref="A3630:I3630"/>
    <mergeCell ref="J3630:P3630"/>
    <mergeCell ref="Q3630:X3630"/>
    <mergeCell ref="Y3630:AD3630"/>
    <mergeCell ref="AE3630:AK3630"/>
    <mergeCell ref="A3631:I3631"/>
    <mergeCell ref="J3631:P3631"/>
    <mergeCell ref="Q3631:X3631"/>
    <mergeCell ref="Y3631:AD3631"/>
    <mergeCell ref="AE3631:AK3631"/>
    <mergeCell ref="A3632:I3632"/>
    <mergeCell ref="J3632:P3632"/>
    <mergeCell ref="Q3632:X3632"/>
    <mergeCell ref="Y3632:AD3632"/>
    <mergeCell ref="AE3632:AK3632"/>
    <mergeCell ref="A3633:I3633"/>
    <mergeCell ref="J3633:P3633"/>
    <mergeCell ref="Q3633:X3633"/>
    <mergeCell ref="Y3633:AD3633"/>
    <mergeCell ref="AE3633:AK3633"/>
    <mergeCell ref="A3634:I3634"/>
    <mergeCell ref="J3634:P3634"/>
    <mergeCell ref="Q3634:X3634"/>
    <mergeCell ref="Y3634:AD3634"/>
    <mergeCell ref="AE3634:AK3634"/>
    <mergeCell ref="A3635:I3635"/>
    <mergeCell ref="J3635:P3635"/>
    <mergeCell ref="Q3635:X3635"/>
    <mergeCell ref="Y3635:AD3635"/>
    <mergeCell ref="AE3635:AK3635"/>
    <mergeCell ref="A3636:I3636"/>
    <mergeCell ref="J3636:P3636"/>
    <mergeCell ref="Q3636:X3636"/>
    <mergeCell ref="Y3636:AD3636"/>
    <mergeCell ref="AE3636:AK3636"/>
    <mergeCell ref="A3637:I3637"/>
    <mergeCell ref="J3637:P3637"/>
    <mergeCell ref="Q3637:X3637"/>
    <mergeCell ref="Y3637:AD3637"/>
    <mergeCell ref="AE3637:AK3637"/>
    <mergeCell ref="A3638:I3638"/>
    <mergeCell ref="J3638:P3638"/>
    <mergeCell ref="Q3638:X3638"/>
    <mergeCell ref="Y3638:AD3638"/>
    <mergeCell ref="AE3638:AK3638"/>
    <mergeCell ref="A3639:I3639"/>
    <mergeCell ref="J3639:P3639"/>
    <mergeCell ref="Q3639:X3639"/>
    <mergeCell ref="Y3639:AD3639"/>
    <mergeCell ref="AE3639:AK3639"/>
    <mergeCell ref="A3640:I3640"/>
    <mergeCell ref="J3640:P3640"/>
    <mergeCell ref="Q3640:X3640"/>
    <mergeCell ref="Y3640:AD3640"/>
    <mergeCell ref="AE3640:AK3640"/>
    <mergeCell ref="A3641:I3641"/>
    <mergeCell ref="J3641:P3641"/>
    <mergeCell ref="Q3641:X3641"/>
    <mergeCell ref="Y3641:AD3641"/>
    <mergeCell ref="AE3641:AK3641"/>
    <mergeCell ref="A3642:I3642"/>
    <mergeCell ref="J3642:P3642"/>
    <mergeCell ref="Q3642:X3642"/>
    <mergeCell ref="Y3642:AD3642"/>
    <mergeCell ref="AE3642:AK3642"/>
    <mergeCell ref="A3643:I3643"/>
    <mergeCell ref="J3643:P3643"/>
    <mergeCell ref="Q3643:X3643"/>
    <mergeCell ref="Y3643:AD3643"/>
    <mergeCell ref="AE3643:AK3643"/>
    <mergeCell ref="A3644:I3644"/>
    <mergeCell ref="J3644:P3644"/>
    <mergeCell ref="Q3644:X3644"/>
    <mergeCell ref="Y3644:AD3644"/>
    <mergeCell ref="AE3644:AK3644"/>
    <mergeCell ref="A3645:I3645"/>
    <mergeCell ref="J3645:P3645"/>
    <mergeCell ref="Q3645:X3645"/>
    <mergeCell ref="Y3645:AD3645"/>
    <mergeCell ref="AE3645:AK3645"/>
    <mergeCell ref="A3646:I3646"/>
    <mergeCell ref="J3646:P3646"/>
    <mergeCell ref="Q3646:X3646"/>
    <mergeCell ref="Y3646:AD3646"/>
    <mergeCell ref="AE3646:AK3646"/>
    <mergeCell ref="A3647:I3647"/>
    <mergeCell ref="J3647:P3647"/>
    <mergeCell ref="Q3647:X3647"/>
    <mergeCell ref="Y3647:AD3647"/>
    <mergeCell ref="AE3647:AK3647"/>
    <mergeCell ref="A3648:I3648"/>
    <mergeCell ref="J3648:P3648"/>
    <mergeCell ref="Q3648:X3648"/>
    <mergeCell ref="Y3648:AD3648"/>
    <mergeCell ref="AE3648:AK3648"/>
    <mergeCell ref="A3649:I3649"/>
    <mergeCell ref="J3649:P3649"/>
    <mergeCell ref="Q3649:X3649"/>
    <mergeCell ref="Y3649:AD3649"/>
    <mergeCell ref="AE3649:AK3649"/>
    <mergeCell ref="A3650:I3650"/>
    <mergeCell ref="J3650:P3650"/>
    <mergeCell ref="Q3650:X3650"/>
    <mergeCell ref="Y3650:AD3650"/>
    <mergeCell ref="AE3650:AK3650"/>
    <mergeCell ref="A3651:I3651"/>
    <mergeCell ref="J3651:P3651"/>
    <mergeCell ref="Q3651:X3651"/>
    <mergeCell ref="Y3651:AD3651"/>
    <mergeCell ref="AE3651:AK3651"/>
    <mergeCell ref="A3652:I3652"/>
    <mergeCell ref="J3652:P3652"/>
    <mergeCell ref="Q3652:X3652"/>
    <mergeCell ref="Y3652:AD3652"/>
    <mergeCell ref="AE3652:AK3652"/>
    <mergeCell ref="A3653:I3653"/>
    <mergeCell ref="J3653:P3653"/>
    <mergeCell ref="Q3653:X3653"/>
    <mergeCell ref="Y3653:AD3653"/>
    <mergeCell ref="AE3653:AK3653"/>
    <mergeCell ref="A3654:I3654"/>
    <mergeCell ref="J3654:P3654"/>
    <mergeCell ref="Q3654:X3654"/>
    <mergeCell ref="Y3654:AD3654"/>
    <mergeCell ref="AE3654:AK3654"/>
    <mergeCell ref="A3655:I3655"/>
    <mergeCell ref="J3655:P3655"/>
    <mergeCell ref="Q3655:X3655"/>
    <mergeCell ref="Y3655:AD3655"/>
    <mergeCell ref="AE3655:AK3655"/>
    <mergeCell ref="A3656:I3656"/>
    <mergeCell ref="J3656:P3656"/>
    <mergeCell ref="Q3656:X3656"/>
    <mergeCell ref="Y3656:AD3656"/>
    <mergeCell ref="AE3656:AK3656"/>
    <mergeCell ref="A3657:I3657"/>
    <mergeCell ref="J3657:P3657"/>
    <mergeCell ref="Q3657:X3657"/>
    <mergeCell ref="Y3657:AD3657"/>
    <mergeCell ref="AE3657:AK3657"/>
    <mergeCell ref="A3658:I3658"/>
    <mergeCell ref="J3658:P3658"/>
    <mergeCell ref="Q3658:X3658"/>
    <mergeCell ref="Y3658:AD3658"/>
    <mergeCell ref="AE3658:AK3658"/>
    <mergeCell ref="A3659:I3659"/>
    <mergeCell ref="J3659:P3659"/>
    <mergeCell ref="Q3659:X3659"/>
    <mergeCell ref="Y3659:AD3659"/>
    <mergeCell ref="AE3659:AK3659"/>
    <mergeCell ref="A3660:I3660"/>
    <mergeCell ref="J3660:P3660"/>
    <mergeCell ref="Q3660:X3660"/>
    <mergeCell ref="Y3660:AD3660"/>
    <mergeCell ref="AE3660:AK3660"/>
    <mergeCell ref="A3661:I3661"/>
    <mergeCell ref="J3661:P3661"/>
    <mergeCell ref="Q3661:X3661"/>
    <mergeCell ref="Y3661:AD3661"/>
    <mergeCell ref="AE3661:AK3661"/>
    <mergeCell ref="A3662:I3662"/>
    <mergeCell ref="J3662:P3662"/>
    <mergeCell ref="Q3662:X3662"/>
    <mergeCell ref="Y3662:AD3662"/>
    <mergeCell ref="AE3662:AK3662"/>
    <mergeCell ref="A3663:I3663"/>
    <mergeCell ref="J3663:P3663"/>
    <mergeCell ref="Q3663:X3663"/>
    <mergeCell ref="Y3663:AD3663"/>
    <mergeCell ref="AE3663:AK3663"/>
    <mergeCell ref="A3664:I3664"/>
    <mergeCell ref="J3664:P3664"/>
    <mergeCell ref="Q3664:X3664"/>
    <mergeCell ref="Y3664:AD3664"/>
    <mergeCell ref="AE3664:AK3664"/>
    <mergeCell ref="A3665:I3665"/>
    <mergeCell ref="J3665:P3665"/>
    <mergeCell ref="Q3665:X3665"/>
    <mergeCell ref="Y3665:AD3665"/>
    <mergeCell ref="AE3665:AK3665"/>
    <mergeCell ref="A3666:I3666"/>
    <mergeCell ref="J3666:P3666"/>
    <mergeCell ref="Q3666:X3666"/>
    <mergeCell ref="Y3666:AD3666"/>
    <mergeCell ref="AE3666:AK3666"/>
    <mergeCell ref="A3667:I3667"/>
    <mergeCell ref="J3667:P3667"/>
    <mergeCell ref="Q3667:X3667"/>
    <mergeCell ref="Y3667:AD3667"/>
    <mergeCell ref="AE3667:AK3667"/>
    <mergeCell ref="A3668:I3668"/>
    <mergeCell ref="J3668:P3668"/>
    <mergeCell ref="Q3668:X3668"/>
    <mergeCell ref="Y3668:AD3668"/>
    <mergeCell ref="AE3668:AK3668"/>
    <mergeCell ref="A3669:I3669"/>
    <mergeCell ref="J3669:P3669"/>
    <mergeCell ref="Q3669:X3669"/>
    <mergeCell ref="Y3669:AD3669"/>
    <mergeCell ref="AE3669:AK3669"/>
    <mergeCell ref="A3670:I3670"/>
    <mergeCell ref="J3670:P3670"/>
    <mergeCell ref="Q3670:X3670"/>
    <mergeCell ref="Y3670:AD3670"/>
    <mergeCell ref="AE3670:AK3670"/>
    <mergeCell ref="A3671:I3671"/>
    <mergeCell ref="J3671:P3671"/>
    <mergeCell ref="Q3671:X3671"/>
    <mergeCell ref="Y3671:AD3671"/>
    <mergeCell ref="AE3671:AK3671"/>
    <mergeCell ref="A3672:I3672"/>
    <mergeCell ref="J3672:P3672"/>
    <mergeCell ref="Q3672:X3672"/>
    <mergeCell ref="Y3672:AD3672"/>
    <mergeCell ref="AE3672:AK3672"/>
    <mergeCell ref="A3673:I3673"/>
    <mergeCell ref="J3673:P3673"/>
    <mergeCell ref="Q3673:X3673"/>
    <mergeCell ref="Y3673:AD3673"/>
    <mergeCell ref="AE3673:AK3673"/>
    <mergeCell ref="A3674:I3674"/>
    <mergeCell ref="J3674:P3674"/>
    <mergeCell ref="Q3674:X3674"/>
    <mergeCell ref="Y3674:AD3674"/>
    <mergeCell ref="AE3674:AK3674"/>
    <mergeCell ref="A3675:I3675"/>
    <mergeCell ref="J3675:P3675"/>
    <mergeCell ref="Q3675:X3675"/>
    <mergeCell ref="Y3675:AD3675"/>
    <mergeCell ref="AE3675:AK3675"/>
    <mergeCell ref="A3676:I3676"/>
    <mergeCell ref="J3676:P3676"/>
    <mergeCell ref="Q3676:X3676"/>
    <mergeCell ref="Y3676:AD3676"/>
    <mergeCell ref="AE3676:AK3676"/>
    <mergeCell ref="A3677:I3677"/>
    <mergeCell ref="J3677:P3677"/>
    <mergeCell ref="Q3677:X3677"/>
    <mergeCell ref="Y3677:AD3677"/>
    <mergeCell ref="AE3677:AK3677"/>
    <mergeCell ref="A3678:I3678"/>
    <mergeCell ref="J3678:P3678"/>
    <mergeCell ref="Q3678:X3678"/>
    <mergeCell ref="Y3678:AD3678"/>
    <mergeCell ref="AE3678:AK3678"/>
    <mergeCell ref="A3679:I3679"/>
    <mergeCell ref="J3679:P3679"/>
    <mergeCell ref="Q3679:X3679"/>
    <mergeCell ref="Y3679:AD3679"/>
    <mergeCell ref="AE3679:AK3679"/>
    <mergeCell ref="A3680:I3680"/>
    <mergeCell ref="J3680:P3680"/>
    <mergeCell ref="Q3680:X3680"/>
    <mergeCell ref="Y3680:AD3680"/>
    <mergeCell ref="AE3680:AK3680"/>
    <mergeCell ref="A3681:I3681"/>
    <mergeCell ref="J3681:P3681"/>
    <mergeCell ref="Q3681:X3681"/>
    <mergeCell ref="Y3681:AD3681"/>
    <mergeCell ref="AE3681:AK3681"/>
    <mergeCell ref="A3682:I3682"/>
    <mergeCell ref="J3682:P3682"/>
    <mergeCell ref="Q3682:X3682"/>
    <mergeCell ref="Y3682:AD3682"/>
    <mergeCell ref="AE3682:AK3682"/>
    <mergeCell ref="A3683:I3683"/>
    <mergeCell ref="J3683:P3683"/>
    <mergeCell ref="Q3683:X3683"/>
    <mergeCell ref="Y3683:AD3683"/>
    <mergeCell ref="AE3683:AK3683"/>
    <mergeCell ref="A3684:I3684"/>
    <mergeCell ref="J3684:P3684"/>
    <mergeCell ref="Q3684:X3684"/>
    <mergeCell ref="Y3684:AD3684"/>
    <mergeCell ref="AE3684:AK3684"/>
    <mergeCell ref="A3685:I3685"/>
    <mergeCell ref="J3685:P3685"/>
    <mergeCell ref="Q3685:X3685"/>
    <mergeCell ref="Y3685:AD3685"/>
    <mergeCell ref="AE3685:AK3685"/>
    <mergeCell ref="A3686:I3686"/>
    <mergeCell ref="J3686:P3686"/>
    <mergeCell ref="Q3686:X3686"/>
    <mergeCell ref="Y3686:AD3686"/>
    <mergeCell ref="AE3686:AK3686"/>
    <mergeCell ref="A3687:I3687"/>
    <mergeCell ref="J3687:P3687"/>
    <mergeCell ref="Q3687:X3687"/>
    <mergeCell ref="Y3687:AD3687"/>
    <mergeCell ref="AE3687:AK3687"/>
    <mergeCell ref="A3688:I3688"/>
    <mergeCell ref="J3688:P3688"/>
    <mergeCell ref="Q3688:X3688"/>
    <mergeCell ref="Y3688:AD3688"/>
    <mergeCell ref="AE3688:AK3688"/>
    <mergeCell ref="A3689:I3689"/>
    <mergeCell ref="J3689:P3689"/>
    <mergeCell ref="Q3689:X3689"/>
    <mergeCell ref="Y3689:AD3689"/>
    <mergeCell ref="AE3689:AK3689"/>
    <mergeCell ref="A3690:I3690"/>
    <mergeCell ref="J3690:P3690"/>
    <mergeCell ref="Q3690:X3690"/>
    <mergeCell ref="Y3690:AD3690"/>
    <mergeCell ref="AE3690:AK3690"/>
    <mergeCell ref="A3691:I3691"/>
    <mergeCell ref="J3691:P3691"/>
    <mergeCell ref="Q3691:X3691"/>
    <mergeCell ref="Y3691:AD3691"/>
    <mergeCell ref="AE3691:AK3691"/>
    <mergeCell ref="A3692:I3692"/>
    <mergeCell ref="J3692:P3692"/>
    <mergeCell ref="Q3692:X3692"/>
    <mergeCell ref="Y3692:AD3692"/>
    <mergeCell ref="AE3692:AK3692"/>
    <mergeCell ref="A3693:I3693"/>
    <mergeCell ref="J3693:P3693"/>
    <mergeCell ref="Q3693:X3693"/>
    <mergeCell ref="Y3693:AD3693"/>
    <mergeCell ref="AE3693:AK3693"/>
    <mergeCell ref="A3694:I3694"/>
    <mergeCell ref="J3694:P3694"/>
    <mergeCell ref="Q3694:X3694"/>
    <mergeCell ref="Y3694:AD3694"/>
    <mergeCell ref="AE3694:AK3694"/>
    <mergeCell ref="A3695:I3695"/>
    <mergeCell ref="J3695:P3695"/>
    <mergeCell ref="Q3695:X3695"/>
    <mergeCell ref="Y3695:AD3695"/>
    <mergeCell ref="AE3695:AK3695"/>
    <mergeCell ref="A3696:I3696"/>
    <mergeCell ref="J3696:P3696"/>
    <mergeCell ref="Q3696:X3696"/>
    <mergeCell ref="Y3696:AD3696"/>
    <mergeCell ref="AE3696:AK3696"/>
    <mergeCell ref="A3697:I3697"/>
    <mergeCell ref="J3697:P3697"/>
    <mergeCell ref="Q3697:X3697"/>
    <mergeCell ref="Y3697:AD3697"/>
    <mergeCell ref="AE3697:AK3697"/>
    <mergeCell ref="A3698:I3698"/>
    <mergeCell ref="J3698:P3698"/>
    <mergeCell ref="Q3698:X3698"/>
    <mergeCell ref="Y3698:AD3698"/>
    <mergeCell ref="AE3698:AK3698"/>
    <mergeCell ref="A3699:I3699"/>
    <mergeCell ref="J3699:P3699"/>
    <mergeCell ref="Q3699:X3699"/>
    <mergeCell ref="Y3699:AD3699"/>
    <mergeCell ref="AE3699:AK3699"/>
    <mergeCell ref="A3700:I3700"/>
    <mergeCell ref="J3700:P3700"/>
    <mergeCell ref="Q3700:X3700"/>
    <mergeCell ref="Y3700:AD3700"/>
    <mergeCell ref="AE3700:AK3700"/>
    <mergeCell ref="A3701:I3701"/>
    <mergeCell ref="J3701:P3701"/>
    <mergeCell ref="Q3701:X3701"/>
    <mergeCell ref="Y3701:AD3701"/>
    <mergeCell ref="AE3701:AK3701"/>
    <mergeCell ref="A3702:I3702"/>
    <mergeCell ref="J3702:P3702"/>
    <mergeCell ref="Q3702:X3702"/>
    <mergeCell ref="Y3702:AD3702"/>
    <mergeCell ref="AE3702:AK3702"/>
    <mergeCell ref="A3703:I3703"/>
    <mergeCell ref="J3703:P3703"/>
    <mergeCell ref="Q3703:X3703"/>
    <mergeCell ref="Y3703:AD3703"/>
    <mergeCell ref="AE3703:AK3703"/>
    <mergeCell ref="A3704:I3704"/>
    <mergeCell ref="J3704:P3704"/>
    <mergeCell ref="Q3704:X3704"/>
    <mergeCell ref="Y3704:AD3704"/>
    <mergeCell ref="AE3704:AK3704"/>
    <mergeCell ref="A3705:I3705"/>
    <mergeCell ref="J3705:P3705"/>
    <mergeCell ref="Q3705:X3705"/>
    <mergeCell ref="Y3705:AD3705"/>
    <mergeCell ref="AE3705:AK3705"/>
    <mergeCell ref="A3706:I3706"/>
    <mergeCell ref="J3706:P3706"/>
    <mergeCell ref="Q3706:X3706"/>
    <mergeCell ref="Y3706:AD3706"/>
    <mergeCell ref="AE3706:AK3706"/>
    <mergeCell ref="A3707:I3707"/>
    <mergeCell ref="J3707:P3707"/>
    <mergeCell ref="Q3707:X3707"/>
    <mergeCell ref="Y3707:AD3707"/>
    <mergeCell ref="AE3707:AK3707"/>
    <mergeCell ref="A3708:I3708"/>
    <mergeCell ref="J3708:P3708"/>
    <mergeCell ref="Q3708:X3708"/>
    <mergeCell ref="Y3708:AD3708"/>
    <mergeCell ref="AE3708:AK3708"/>
    <mergeCell ref="A3709:I3709"/>
    <mergeCell ref="J3709:P3709"/>
    <mergeCell ref="Q3709:X3709"/>
    <mergeCell ref="Y3709:AD3709"/>
    <mergeCell ref="AE3709:AK3709"/>
    <mergeCell ref="A3710:I3710"/>
    <mergeCell ref="J3710:P3710"/>
    <mergeCell ref="Q3710:X3710"/>
    <mergeCell ref="Y3710:AD3710"/>
    <mergeCell ref="AE3710:AK3710"/>
    <mergeCell ref="A3711:I3711"/>
    <mergeCell ref="J3711:P3711"/>
    <mergeCell ref="Q3711:X3711"/>
    <mergeCell ref="Y3711:AD3711"/>
    <mergeCell ref="AE3711:AK3711"/>
    <mergeCell ref="A3712:I3712"/>
    <mergeCell ref="J3712:P3712"/>
    <mergeCell ref="Q3712:X3712"/>
    <mergeCell ref="Y3712:AD3712"/>
    <mergeCell ref="AE3712:AK3712"/>
    <mergeCell ref="A3713:I3713"/>
    <mergeCell ref="J3713:P3713"/>
    <mergeCell ref="Q3713:X3713"/>
    <mergeCell ref="Y3713:AD3713"/>
    <mergeCell ref="AE3713:AK3713"/>
    <mergeCell ref="A3714:I3714"/>
    <mergeCell ref="J3714:P3714"/>
    <mergeCell ref="Q3714:X3714"/>
    <mergeCell ref="Y3714:AD3714"/>
    <mergeCell ref="AE3714:AK3714"/>
    <mergeCell ref="A3715:I3715"/>
    <mergeCell ref="J3715:P3715"/>
    <mergeCell ref="Q3715:X3715"/>
    <mergeCell ref="Y3715:AD3715"/>
    <mergeCell ref="AE3715:AK3715"/>
    <mergeCell ref="A3716:I3716"/>
    <mergeCell ref="J3716:P3716"/>
    <mergeCell ref="Q3716:X3716"/>
    <mergeCell ref="Y3716:AD3716"/>
    <mergeCell ref="AE3716:AK3716"/>
    <mergeCell ref="A3717:I3717"/>
    <mergeCell ref="J3717:P3717"/>
    <mergeCell ref="Q3717:X3717"/>
    <mergeCell ref="Y3717:AD3717"/>
    <mergeCell ref="AE3717:AK3717"/>
    <mergeCell ref="A3718:I3718"/>
    <mergeCell ref="J3718:P3718"/>
    <mergeCell ref="Q3718:X3718"/>
    <mergeCell ref="Y3718:AD3718"/>
    <mergeCell ref="AE3718:AK3718"/>
    <mergeCell ref="A3719:I3719"/>
    <mergeCell ref="J3719:P3719"/>
    <mergeCell ref="Q3719:X3719"/>
    <mergeCell ref="Y3719:AD3719"/>
    <mergeCell ref="AE3719:AK3719"/>
    <mergeCell ref="A3720:I3720"/>
    <mergeCell ref="J3720:P3720"/>
    <mergeCell ref="Q3720:X3720"/>
    <mergeCell ref="Y3720:AD3720"/>
    <mergeCell ref="AE3720:AK3720"/>
    <mergeCell ref="A3721:I3721"/>
    <mergeCell ref="J3721:P3721"/>
    <mergeCell ref="Q3721:X3721"/>
    <mergeCell ref="Y3721:AD3721"/>
    <mergeCell ref="AE3721:AK3721"/>
    <mergeCell ref="A3722:I3722"/>
    <mergeCell ref="J3722:P3722"/>
    <mergeCell ref="Q3722:X3722"/>
    <mergeCell ref="Y3722:AD3722"/>
    <mergeCell ref="AE3722:AK3722"/>
    <mergeCell ref="A3723:I3723"/>
    <mergeCell ref="J3723:P3723"/>
    <mergeCell ref="Q3723:X3723"/>
    <mergeCell ref="Y3723:AD3723"/>
    <mergeCell ref="AE3723:AK3723"/>
    <mergeCell ref="A3724:I3724"/>
    <mergeCell ref="J3724:P3724"/>
    <mergeCell ref="Q3724:X3724"/>
    <mergeCell ref="Y3724:AD3724"/>
    <mergeCell ref="AE3724:AK3724"/>
    <mergeCell ref="A3725:I3725"/>
    <mergeCell ref="J3725:P3725"/>
    <mergeCell ref="Q3725:X3725"/>
    <mergeCell ref="Y3725:AD3725"/>
    <mergeCell ref="AE3725:AK3725"/>
    <mergeCell ref="A3726:I3726"/>
    <mergeCell ref="J3726:P3726"/>
    <mergeCell ref="Q3726:X3726"/>
    <mergeCell ref="Y3726:AD3726"/>
    <mergeCell ref="AE3726:AK3726"/>
    <mergeCell ref="A3727:I3727"/>
    <mergeCell ref="J3727:P3727"/>
    <mergeCell ref="Q3727:X3727"/>
    <mergeCell ref="Y3727:AD3727"/>
    <mergeCell ref="AE3727:AK3727"/>
    <mergeCell ref="A3728:I3728"/>
    <mergeCell ref="J3728:P3728"/>
    <mergeCell ref="Q3728:X3728"/>
    <mergeCell ref="Y3728:AD3728"/>
    <mergeCell ref="AE3728:AK3728"/>
    <mergeCell ref="A3729:I3729"/>
    <mergeCell ref="J3729:P3729"/>
    <mergeCell ref="Q3729:X3729"/>
    <mergeCell ref="Y3729:AD3729"/>
    <mergeCell ref="AE3729:AK3729"/>
    <mergeCell ref="A3730:I3730"/>
    <mergeCell ref="J3730:P3730"/>
    <mergeCell ref="Q3730:X3730"/>
    <mergeCell ref="Y3730:AD3730"/>
    <mergeCell ref="AE3730:AK3730"/>
    <mergeCell ref="A3731:I3731"/>
    <mergeCell ref="J3731:P3731"/>
    <mergeCell ref="Q3731:X3731"/>
    <mergeCell ref="Y3731:AD3731"/>
    <mergeCell ref="AE3731:AK3731"/>
    <mergeCell ref="A3732:I3732"/>
    <mergeCell ref="J3732:P3732"/>
    <mergeCell ref="Q3732:X3732"/>
    <mergeCell ref="Y3732:AD3732"/>
    <mergeCell ref="AE3732:AK3732"/>
    <mergeCell ref="A3733:I3733"/>
    <mergeCell ref="J3733:P3733"/>
    <mergeCell ref="Q3733:X3733"/>
    <mergeCell ref="Y3733:AD3733"/>
    <mergeCell ref="AE3733:AK3733"/>
    <mergeCell ref="A3734:I3734"/>
    <mergeCell ref="J3734:P3734"/>
    <mergeCell ref="Q3734:X3734"/>
    <mergeCell ref="Y3734:AD3734"/>
    <mergeCell ref="AE3734:AK3734"/>
    <mergeCell ref="A3735:I3735"/>
    <mergeCell ref="J3735:P3735"/>
    <mergeCell ref="Q3735:X3735"/>
    <mergeCell ref="Y3735:AD3735"/>
    <mergeCell ref="AE3735:AK3735"/>
    <mergeCell ref="A3736:I3736"/>
    <mergeCell ref="J3736:P3736"/>
    <mergeCell ref="Q3736:X3736"/>
    <mergeCell ref="Y3736:AD3736"/>
    <mergeCell ref="AE3736:AK3736"/>
    <mergeCell ref="A3737:I3737"/>
    <mergeCell ref="J3737:P3737"/>
    <mergeCell ref="Q3737:X3737"/>
    <mergeCell ref="Y3737:AD3737"/>
    <mergeCell ref="AE3737:AK3737"/>
    <mergeCell ref="A3738:I3738"/>
    <mergeCell ref="J3738:P3738"/>
    <mergeCell ref="Q3738:X3738"/>
    <mergeCell ref="Y3738:AD3738"/>
    <mergeCell ref="AE3738:AK3738"/>
    <mergeCell ref="A3739:I3739"/>
    <mergeCell ref="J3739:P3739"/>
    <mergeCell ref="Q3739:X3739"/>
    <mergeCell ref="Y3739:AD3739"/>
    <mergeCell ref="AE3739:AK3739"/>
    <mergeCell ref="A3740:I3740"/>
    <mergeCell ref="J3740:P3740"/>
    <mergeCell ref="Q3740:X3740"/>
    <mergeCell ref="Y3740:AD3740"/>
    <mergeCell ref="AE3740:AK3740"/>
    <mergeCell ref="A3741:I3741"/>
    <mergeCell ref="J3741:P3741"/>
    <mergeCell ref="Q3741:X3741"/>
    <mergeCell ref="Y3741:AD3741"/>
    <mergeCell ref="AE3741:AK3741"/>
    <mergeCell ref="A3742:I3742"/>
    <mergeCell ref="J3742:P3742"/>
    <mergeCell ref="Q3742:X3742"/>
    <mergeCell ref="Y3742:AD3742"/>
    <mergeCell ref="AE3742:AK3742"/>
    <mergeCell ref="A3743:I3743"/>
    <mergeCell ref="J3743:P3743"/>
    <mergeCell ref="Q3743:X3743"/>
    <mergeCell ref="Y3743:AD3743"/>
    <mergeCell ref="AE3743:AK3743"/>
    <mergeCell ref="A3744:I3744"/>
    <mergeCell ref="J3744:P3744"/>
    <mergeCell ref="Q3744:X3744"/>
    <mergeCell ref="Y3744:AD3744"/>
    <mergeCell ref="AE3744:AK3744"/>
    <mergeCell ref="A3745:I3745"/>
    <mergeCell ref="J3745:P3745"/>
    <mergeCell ref="Q3745:X3745"/>
    <mergeCell ref="Y3745:AD3745"/>
    <mergeCell ref="AE3745:AK3745"/>
    <mergeCell ref="A3746:I3746"/>
    <mergeCell ref="J3746:P3746"/>
    <mergeCell ref="Q3746:X3746"/>
    <mergeCell ref="Y3746:AD3746"/>
    <mergeCell ref="AE3746:AK3746"/>
    <mergeCell ref="A3747:I3747"/>
    <mergeCell ref="J3747:P3747"/>
    <mergeCell ref="Q3747:X3747"/>
    <mergeCell ref="Y3747:AD3747"/>
    <mergeCell ref="AE3747:AK3747"/>
    <mergeCell ref="A3748:I3748"/>
    <mergeCell ref="J3748:P3748"/>
    <mergeCell ref="Q3748:X3748"/>
    <mergeCell ref="Y3748:AD3748"/>
    <mergeCell ref="AE3748:AK3748"/>
    <mergeCell ref="A3749:I3749"/>
    <mergeCell ref="J3749:P3749"/>
    <mergeCell ref="Q3749:X3749"/>
    <mergeCell ref="Y3749:AD3749"/>
    <mergeCell ref="AE3749:AK3749"/>
    <mergeCell ref="A3750:I3750"/>
    <mergeCell ref="J3750:P3750"/>
    <mergeCell ref="Q3750:X3750"/>
    <mergeCell ref="Y3750:AD3750"/>
    <mergeCell ref="AE3750:AK3750"/>
    <mergeCell ref="A3751:I3751"/>
    <mergeCell ref="J3751:P3751"/>
    <mergeCell ref="Q3751:X3751"/>
    <mergeCell ref="Y3751:AD3751"/>
    <mergeCell ref="AE3751:AK3751"/>
    <mergeCell ref="A3752:I3752"/>
    <mergeCell ref="J3752:P3752"/>
    <mergeCell ref="Q3752:X3752"/>
    <mergeCell ref="Y3752:AD3752"/>
    <mergeCell ref="AE3752:AK3752"/>
    <mergeCell ref="A3753:I3753"/>
    <mergeCell ref="J3753:P3753"/>
    <mergeCell ref="Q3753:X3753"/>
    <mergeCell ref="Y3753:AD3753"/>
    <mergeCell ref="AE3753:AK3753"/>
    <mergeCell ref="A3754:I3754"/>
    <mergeCell ref="J3754:P3754"/>
    <mergeCell ref="Q3754:X3754"/>
    <mergeCell ref="Y3754:AD3754"/>
    <mergeCell ref="AE3754:AK3754"/>
    <mergeCell ref="A3755:I3755"/>
    <mergeCell ref="J3755:P3755"/>
    <mergeCell ref="Q3755:X3755"/>
    <mergeCell ref="Y3755:AD3755"/>
    <mergeCell ref="AE3755:AK3755"/>
    <mergeCell ref="A3756:I3756"/>
    <mergeCell ref="J3756:P3756"/>
    <mergeCell ref="Q3756:X3756"/>
    <mergeCell ref="Y3756:AD3756"/>
    <mergeCell ref="AE3756:AK3756"/>
    <mergeCell ref="A3757:I3757"/>
    <mergeCell ref="J3757:P3757"/>
    <mergeCell ref="Q3757:X3757"/>
    <mergeCell ref="Y3757:AD3757"/>
    <mergeCell ref="AE3757:AK3757"/>
    <mergeCell ref="A3758:I3758"/>
    <mergeCell ref="J3758:P3758"/>
    <mergeCell ref="Q3758:X3758"/>
    <mergeCell ref="Y3758:AD3758"/>
    <mergeCell ref="AE3758:AK3758"/>
    <mergeCell ref="A3759:I3759"/>
    <mergeCell ref="J3759:P3759"/>
    <mergeCell ref="Q3759:X3759"/>
    <mergeCell ref="Y3759:AD3759"/>
    <mergeCell ref="AE3759:AK3759"/>
    <mergeCell ref="A3760:I3760"/>
    <mergeCell ref="J3760:P3760"/>
    <mergeCell ref="Q3760:X3760"/>
    <mergeCell ref="Y3760:AD3760"/>
    <mergeCell ref="AE3760:AK3760"/>
    <mergeCell ref="A3761:I3761"/>
    <mergeCell ref="J3761:P3761"/>
    <mergeCell ref="Q3761:X3761"/>
    <mergeCell ref="Y3761:AD3761"/>
    <mergeCell ref="AE3761:AK3761"/>
    <mergeCell ref="A3762:I3762"/>
    <mergeCell ref="J3762:P3762"/>
    <mergeCell ref="Q3762:X3762"/>
    <mergeCell ref="Y3762:AD3762"/>
    <mergeCell ref="AE3762:AK3762"/>
    <mergeCell ref="A3763:I3763"/>
    <mergeCell ref="J3763:P3763"/>
    <mergeCell ref="Q3763:X3763"/>
    <mergeCell ref="Y3763:AD3763"/>
    <mergeCell ref="AE3763:AK3763"/>
    <mergeCell ref="A3764:I3764"/>
    <mergeCell ref="J3764:P3764"/>
    <mergeCell ref="Q3764:X3764"/>
    <mergeCell ref="Y3764:AD3764"/>
    <mergeCell ref="AE3764:AK3764"/>
    <mergeCell ref="A3765:I3765"/>
    <mergeCell ref="J3765:P3765"/>
    <mergeCell ref="Q3765:X3765"/>
    <mergeCell ref="Y3765:AD3765"/>
    <mergeCell ref="AE3765:AK3765"/>
    <mergeCell ref="A3766:I3766"/>
    <mergeCell ref="J3766:P3766"/>
    <mergeCell ref="Q3766:X3766"/>
    <mergeCell ref="Y3766:AD3766"/>
    <mergeCell ref="AE3766:AK3766"/>
    <mergeCell ref="A3767:I3767"/>
    <mergeCell ref="J3767:P3767"/>
    <mergeCell ref="Q3767:X3767"/>
    <mergeCell ref="Y3767:AD3767"/>
    <mergeCell ref="AE3767:AK3767"/>
    <mergeCell ref="A3768:I3768"/>
    <mergeCell ref="J3768:P3768"/>
    <mergeCell ref="Q3768:X3768"/>
    <mergeCell ref="Y3768:AD3768"/>
    <mergeCell ref="AE3768:AK3768"/>
    <mergeCell ref="A3769:I3769"/>
    <mergeCell ref="J3769:P3769"/>
    <mergeCell ref="Q3769:X3769"/>
    <mergeCell ref="Y3769:AD3769"/>
    <mergeCell ref="AE3769:AK3769"/>
    <mergeCell ref="A3770:I3770"/>
    <mergeCell ref="J3770:P3770"/>
    <mergeCell ref="Q3770:X3770"/>
    <mergeCell ref="Y3770:AD3770"/>
    <mergeCell ref="AE3770:AK3770"/>
    <mergeCell ref="A3771:I3771"/>
    <mergeCell ref="J3771:P3771"/>
    <mergeCell ref="Q3771:X3771"/>
    <mergeCell ref="Y3771:AD3771"/>
    <mergeCell ref="AE3771:AK3771"/>
    <mergeCell ref="A3772:I3772"/>
    <mergeCell ref="J3772:P3772"/>
    <mergeCell ref="Q3772:X3772"/>
    <mergeCell ref="Y3772:AD3772"/>
    <mergeCell ref="AE3772:AK3772"/>
    <mergeCell ref="A3773:I3773"/>
    <mergeCell ref="J3773:P3773"/>
    <mergeCell ref="Q3773:X3773"/>
    <mergeCell ref="Y3773:AD3773"/>
    <mergeCell ref="AE3773:AK3773"/>
    <mergeCell ref="A3774:I3774"/>
    <mergeCell ref="J3774:P3774"/>
    <mergeCell ref="Q3774:X3774"/>
    <mergeCell ref="Y3774:AD3774"/>
    <mergeCell ref="AE3774:AK3774"/>
    <mergeCell ref="A3775:I3775"/>
    <mergeCell ref="J3775:P3775"/>
    <mergeCell ref="Q3775:X3775"/>
    <mergeCell ref="Y3775:AD3775"/>
    <mergeCell ref="AE3775:AK3775"/>
    <mergeCell ref="A3776:I3776"/>
    <mergeCell ref="J3776:P3776"/>
    <mergeCell ref="Q3776:X3776"/>
    <mergeCell ref="Y3776:AD3776"/>
    <mergeCell ref="AE3776:AK3776"/>
    <mergeCell ref="A3777:I3777"/>
    <mergeCell ref="J3777:P3777"/>
    <mergeCell ref="Q3777:X3777"/>
    <mergeCell ref="Y3777:AD3777"/>
    <mergeCell ref="AE3777:AK3777"/>
    <mergeCell ref="A3778:I3778"/>
    <mergeCell ref="J3778:P3778"/>
    <mergeCell ref="Q3778:X3778"/>
    <mergeCell ref="Y3778:AD3778"/>
    <mergeCell ref="AE3778:AK3778"/>
    <mergeCell ref="A3779:I3779"/>
    <mergeCell ref="J3779:P3779"/>
    <mergeCell ref="Q3779:X3779"/>
    <mergeCell ref="Y3779:AD3779"/>
    <mergeCell ref="AE3779:AK3779"/>
    <mergeCell ref="A3780:I3780"/>
    <mergeCell ref="J3780:P3780"/>
    <mergeCell ref="Q3780:X3780"/>
    <mergeCell ref="Y3780:AD3780"/>
    <mergeCell ref="AE3780:AK3780"/>
    <mergeCell ref="A3781:I3781"/>
    <mergeCell ref="J3781:P3781"/>
    <mergeCell ref="Q3781:X3781"/>
    <mergeCell ref="Y3781:AD3781"/>
    <mergeCell ref="AE3781:AK3781"/>
    <mergeCell ref="A3782:I3782"/>
    <mergeCell ref="J3782:P3782"/>
    <mergeCell ref="Q3782:X3782"/>
    <mergeCell ref="Y3782:AD3782"/>
    <mergeCell ref="AE3782:AK3782"/>
    <mergeCell ref="A3783:I3783"/>
    <mergeCell ref="J3783:P3783"/>
    <mergeCell ref="Q3783:X3783"/>
    <mergeCell ref="Y3783:AD3783"/>
    <mergeCell ref="AE3783:AK3783"/>
    <mergeCell ref="A3784:I3784"/>
    <mergeCell ref="J3784:P3784"/>
    <mergeCell ref="Q3784:X3784"/>
    <mergeCell ref="Y3784:AD3784"/>
    <mergeCell ref="AE3784:AK3784"/>
    <mergeCell ref="A3785:I3785"/>
    <mergeCell ref="J3785:P3785"/>
    <mergeCell ref="Q3785:X3785"/>
    <mergeCell ref="Y3785:AD3785"/>
    <mergeCell ref="AE3785:AK3785"/>
    <mergeCell ref="A3786:I3786"/>
    <mergeCell ref="J3786:P3786"/>
    <mergeCell ref="Q3786:X3786"/>
    <mergeCell ref="Y3786:AD3786"/>
    <mergeCell ref="AE3786:AK3786"/>
    <mergeCell ref="A3787:I3787"/>
    <mergeCell ref="J3787:P3787"/>
    <mergeCell ref="Q3787:X3787"/>
    <mergeCell ref="Y3787:AD3787"/>
    <mergeCell ref="AE3787:AK3787"/>
    <mergeCell ref="A3788:I3788"/>
    <mergeCell ref="J3788:P3788"/>
    <mergeCell ref="Q3788:X3788"/>
    <mergeCell ref="Y3788:AD3788"/>
    <mergeCell ref="AE3788:AK3788"/>
    <mergeCell ref="A3789:I3789"/>
    <mergeCell ref="J3789:P3789"/>
    <mergeCell ref="Q3789:X3789"/>
    <mergeCell ref="Y3789:AD3789"/>
    <mergeCell ref="AE3789:AK3789"/>
    <mergeCell ref="A3790:I3790"/>
    <mergeCell ref="J3790:P3790"/>
    <mergeCell ref="Q3790:X3790"/>
    <mergeCell ref="Y3790:AD3790"/>
    <mergeCell ref="AE3790:AK3790"/>
    <mergeCell ref="A3791:I3791"/>
    <mergeCell ref="J3791:P3791"/>
    <mergeCell ref="Q3791:X3791"/>
    <mergeCell ref="Y3791:AD3791"/>
    <mergeCell ref="AE3791:AK3791"/>
    <mergeCell ref="A3792:I3792"/>
    <mergeCell ref="J3792:P3792"/>
    <mergeCell ref="Q3792:X3792"/>
    <mergeCell ref="Y3792:AD3792"/>
    <mergeCell ref="AE3792:AK3792"/>
    <mergeCell ref="A3793:I3793"/>
    <mergeCell ref="J3793:P3793"/>
    <mergeCell ref="Q3793:X3793"/>
    <mergeCell ref="Y3793:AD3793"/>
    <mergeCell ref="AE3793:AK3793"/>
    <mergeCell ref="A3794:I3794"/>
    <mergeCell ref="J3794:P3794"/>
    <mergeCell ref="Q3794:X3794"/>
    <mergeCell ref="Y3794:AD3794"/>
    <mergeCell ref="AE3794:AK3794"/>
    <mergeCell ref="A3795:I3795"/>
    <mergeCell ref="J3795:P3795"/>
    <mergeCell ref="Q3795:X3795"/>
    <mergeCell ref="Y3795:AD3795"/>
    <mergeCell ref="AE3795:AK3795"/>
    <mergeCell ref="A3796:I3796"/>
    <mergeCell ref="J3796:P3796"/>
    <mergeCell ref="Q3796:X3796"/>
    <mergeCell ref="Y3796:AD3796"/>
    <mergeCell ref="AE3796:AK3796"/>
    <mergeCell ref="A3797:I3797"/>
    <mergeCell ref="J3797:P3797"/>
    <mergeCell ref="Q3797:X3797"/>
    <mergeCell ref="Y3797:AD3797"/>
    <mergeCell ref="AE3797:AK3797"/>
    <mergeCell ref="A3798:I3798"/>
    <mergeCell ref="J3798:P3798"/>
    <mergeCell ref="Q3798:X3798"/>
    <mergeCell ref="Y3798:AD3798"/>
    <mergeCell ref="AE3798:AK3798"/>
    <mergeCell ref="A3799:I3799"/>
    <mergeCell ref="J3799:P3799"/>
    <mergeCell ref="Q3799:X3799"/>
    <mergeCell ref="Y3799:AD3799"/>
    <mergeCell ref="AE3799:AK3799"/>
    <mergeCell ref="A3800:I3800"/>
    <mergeCell ref="J3800:P3800"/>
    <mergeCell ref="Q3800:X3800"/>
    <mergeCell ref="Y3800:AD3800"/>
    <mergeCell ref="AE3800:AK3800"/>
    <mergeCell ref="A3801:I3801"/>
    <mergeCell ref="J3801:P3801"/>
    <mergeCell ref="Q3801:X3801"/>
    <mergeCell ref="Y3801:AD3801"/>
    <mergeCell ref="AE3801:AK3801"/>
    <mergeCell ref="A3802:I3802"/>
    <mergeCell ref="J3802:P3802"/>
    <mergeCell ref="Q3802:X3802"/>
    <mergeCell ref="Y3802:AD3802"/>
    <mergeCell ref="AE3802:AK3802"/>
    <mergeCell ref="A3803:I3803"/>
    <mergeCell ref="J3803:P3803"/>
    <mergeCell ref="Q3803:X3803"/>
    <mergeCell ref="Y3803:AD3803"/>
    <mergeCell ref="AE3803:AK3803"/>
    <mergeCell ref="A3804:I3804"/>
    <mergeCell ref="J3804:P3804"/>
    <mergeCell ref="Q3804:X3804"/>
    <mergeCell ref="Y3804:AD3804"/>
    <mergeCell ref="AE3804:AK3804"/>
    <mergeCell ref="A3805:I3805"/>
    <mergeCell ref="J3805:P3805"/>
    <mergeCell ref="Q3805:X3805"/>
    <mergeCell ref="Y3805:AD3805"/>
    <mergeCell ref="AE3805:AK3805"/>
    <mergeCell ref="A3806:I3806"/>
    <mergeCell ref="J3806:P3806"/>
    <mergeCell ref="Q3806:X3806"/>
    <mergeCell ref="Y3806:AD3806"/>
    <mergeCell ref="AE3806:AK3806"/>
    <mergeCell ref="A3807:I3807"/>
    <mergeCell ref="J3807:P3807"/>
    <mergeCell ref="Q3807:X3807"/>
    <mergeCell ref="Y3807:AD3807"/>
    <mergeCell ref="AE3807:AK3807"/>
    <mergeCell ref="A3808:I3808"/>
    <mergeCell ref="J3808:P3808"/>
    <mergeCell ref="Q3808:X3808"/>
    <mergeCell ref="Y3808:AD3808"/>
    <mergeCell ref="AE3808:AK3808"/>
    <mergeCell ref="A3809:I3809"/>
    <mergeCell ref="J3809:P3809"/>
    <mergeCell ref="Q3809:X3809"/>
    <mergeCell ref="Y3809:AD3809"/>
    <mergeCell ref="AE3809:AK3809"/>
    <mergeCell ref="A3810:I3810"/>
    <mergeCell ref="J3810:P3810"/>
    <mergeCell ref="Q3810:X3810"/>
    <mergeCell ref="Y3810:AD3810"/>
    <mergeCell ref="AE3810:AK3810"/>
    <mergeCell ref="A3811:I3811"/>
    <mergeCell ref="J3811:P3811"/>
    <mergeCell ref="Q3811:X3811"/>
    <mergeCell ref="Y3811:AD3811"/>
    <mergeCell ref="AE3811:AK3811"/>
    <mergeCell ref="A3812:I3812"/>
    <mergeCell ref="J3812:P3812"/>
    <mergeCell ref="Q3812:X3812"/>
    <mergeCell ref="Y3812:AD3812"/>
    <mergeCell ref="AE3812:AK3812"/>
    <mergeCell ref="A3813:I3813"/>
    <mergeCell ref="J3813:P3813"/>
    <mergeCell ref="Q3813:X3813"/>
    <mergeCell ref="Y3813:AD3813"/>
    <mergeCell ref="AE3813:AK3813"/>
    <mergeCell ref="A3814:I3814"/>
    <mergeCell ref="J3814:P3814"/>
    <mergeCell ref="Q3814:X3814"/>
    <mergeCell ref="Y3814:AD3814"/>
    <mergeCell ref="AE3814:AK3814"/>
    <mergeCell ref="A3815:I3815"/>
    <mergeCell ref="J3815:P3815"/>
    <mergeCell ref="Q3815:X3815"/>
    <mergeCell ref="Y3815:AD3815"/>
    <mergeCell ref="AE3815:AK3815"/>
    <mergeCell ref="A3816:I3816"/>
    <mergeCell ref="J3816:P3816"/>
    <mergeCell ref="Q3816:X3816"/>
    <mergeCell ref="Y3816:AD3816"/>
    <mergeCell ref="AE3816:AK3816"/>
    <mergeCell ref="A3817:I3817"/>
    <mergeCell ref="J3817:P3817"/>
    <mergeCell ref="Q3817:X3817"/>
    <mergeCell ref="Y3817:AD3817"/>
    <mergeCell ref="AE3817:AK3817"/>
    <mergeCell ref="A3818:I3818"/>
    <mergeCell ref="J3818:P3818"/>
    <mergeCell ref="Q3818:X3818"/>
    <mergeCell ref="Y3818:AD3818"/>
    <mergeCell ref="AE3818:AK3818"/>
    <mergeCell ref="A3819:I3819"/>
    <mergeCell ref="J3819:P3819"/>
    <mergeCell ref="Q3819:X3819"/>
    <mergeCell ref="Y3819:AD3819"/>
    <mergeCell ref="AE3819:AK3819"/>
    <mergeCell ref="A3820:I3820"/>
    <mergeCell ref="J3820:P3820"/>
    <mergeCell ref="Q3820:X3820"/>
    <mergeCell ref="Y3820:AD3820"/>
    <mergeCell ref="AE3820:AK3820"/>
    <mergeCell ref="A3821:I3821"/>
    <mergeCell ref="J3821:P3821"/>
    <mergeCell ref="Q3821:X3821"/>
    <mergeCell ref="Y3821:AD3821"/>
    <mergeCell ref="AE3821:AK3821"/>
    <mergeCell ref="A3822:I3822"/>
    <mergeCell ref="J3822:P3822"/>
    <mergeCell ref="Q3822:X3822"/>
    <mergeCell ref="Y3822:AD3822"/>
    <mergeCell ref="AE3822:AK3822"/>
    <mergeCell ref="A3823:I3823"/>
    <mergeCell ref="J3823:P3823"/>
    <mergeCell ref="Q3823:X3823"/>
    <mergeCell ref="Y3823:AD3823"/>
    <mergeCell ref="AE3823:AK3823"/>
    <mergeCell ref="A3824:I3824"/>
    <mergeCell ref="J3824:P3824"/>
    <mergeCell ref="Q3824:X3824"/>
    <mergeCell ref="Y3824:AD3824"/>
    <mergeCell ref="AE3824:AK3824"/>
    <mergeCell ref="A3825:I3825"/>
    <mergeCell ref="J3825:P3825"/>
    <mergeCell ref="Q3825:X3825"/>
    <mergeCell ref="Y3825:AD3825"/>
    <mergeCell ref="AE3825:AK3825"/>
    <mergeCell ref="A3826:I3826"/>
    <mergeCell ref="J3826:P3826"/>
    <mergeCell ref="Q3826:X3826"/>
    <mergeCell ref="Y3826:AD3826"/>
    <mergeCell ref="AE3826:AK3826"/>
    <mergeCell ref="A3827:I3827"/>
    <mergeCell ref="J3827:P3827"/>
    <mergeCell ref="Q3827:X3827"/>
    <mergeCell ref="Y3827:AD3827"/>
    <mergeCell ref="AE3827:AK3827"/>
    <mergeCell ref="A3828:I3828"/>
    <mergeCell ref="J3828:P3828"/>
    <mergeCell ref="Q3828:X3828"/>
    <mergeCell ref="Y3828:AD3828"/>
    <mergeCell ref="AE3828:AK3828"/>
    <mergeCell ref="A3829:I3829"/>
    <mergeCell ref="J3829:P3829"/>
    <mergeCell ref="Q3829:X3829"/>
    <mergeCell ref="Y3829:AD3829"/>
    <mergeCell ref="AE3829:AK3829"/>
    <mergeCell ref="A3830:I3830"/>
    <mergeCell ref="J3830:P3830"/>
    <mergeCell ref="Q3830:X3830"/>
    <mergeCell ref="Y3830:AD3830"/>
    <mergeCell ref="AE3830:AK3830"/>
    <mergeCell ref="A3831:I3831"/>
    <mergeCell ref="J3831:P3831"/>
    <mergeCell ref="Q3831:X3831"/>
    <mergeCell ref="Y3831:AD3831"/>
    <mergeCell ref="AE3831:AK3831"/>
    <mergeCell ref="A3832:I3832"/>
    <mergeCell ref="J3832:P3832"/>
    <mergeCell ref="Q3832:X3832"/>
    <mergeCell ref="Y3832:AD3832"/>
    <mergeCell ref="AE3832:AK3832"/>
    <mergeCell ref="A3833:I3833"/>
    <mergeCell ref="J3833:P3833"/>
    <mergeCell ref="Q3833:X3833"/>
    <mergeCell ref="Y3833:AD3833"/>
    <mergeCell ref="AE3833:AK3833"/>
    <mergeCell ref="A3834:I3834"/>
    <mergeCell ref="J3834:P3834"/>
    <mergeCell ref="Q3834:X3834"/>
    <mergeCell ref="Y3834:AD3834"/>
    <mergeCell ref="AE3834:AK3834"/>
    <mergeCell ref="A3835:I3835"/>
    <mergeCell ref="J3835:P3835"/>
    <mergeCell ref="Q3835:X3835"/>
    <mergeCell ref="Y3835:AD3835"/>
    <mergeCell ref="AE3835:AK3835"/>
    <mergeCell ref="A3836:I3836"/>
    <mergeCell ref="J3836:P3836"/>
    <mergeCell ref="Q3836:X3836"/>
    <mergeCell ref="Y3836:AD3836"/>
    <mergeCell ref="AE3836:AK3836"/>
    <mergeCell ref="A3837:I3837"/>
    <mergeCell ref="J3837:P3837"/>
    <mergeCell ref="Q3837:X3837"/>
    <mergeCell ref="Y3837:AD3837"/>
    <mergeCell ref="AE3837:AK3837"/>
    <mergeCell ref="A3838:I3838"/>
    <mergeCell ref="J3838:P3838"/>
    <mergeCell ref="Q3838:X3838"/>
    <mergeCell ref="Y3838:AD3838"/>
    <mergeCell ref="AE3838:AK3838"/>
    <mergeCell ref="A3839:I3839"/>
    <mergeCell ref="J3839:P3839"/>
    <mergeCell ref="Q3839:X3839"/>
    <mergeCell ref="Y3839:AD3839"/>
    <mergeCell ref="AE3839:AK3839"/>
    <mergeCell ref="A3840:I3840"/>
    <mergeCell ref="J3840:P3840"/>
    <mergeCell ref="Q3840:X3840"/>
    <mergeCell ref="Y3840:AD3840"/>
    <mergeCell ref="AE3840:AK3840"/>
    <mergeCell ref="A3841:I3841"/>
    <mergeCell ref="J3841:P3841"/>
    <mergeCell ref="Q3841:X3841"/>
    <mergeCell ref="Y3841:AD3841"/>
    <mergeCell ref="AE3841:AK3841"/>
    <mergeCell ref="A3842:I3842"/>
    <mergeCell ref="J3842:P3842"/>
    <mergeCell ref="Q3842:X3842"/>
    <mergeCell ref="Y3842:AD3842"/>
    <mergeCell ref="AE3842:AK3842"/>
    <mergeCell ref="A3843:I3843"/>
    <mergeCell ref="J3843:P3843"/>
    <mergeCell ref="Q3843:X3843"/>
    <mergeCell ref="Y3843:AD3843"/>
    <mergeCell ref="AE3843:AK3843"/>
    <mergeCell ref="A3844:I3844"/>
    <mergeCell ref="J3844:P3844"/>
    <mergeCell ref="Q3844:X3844"/>
    <mergeCell ref="Y3844:AD3844"/>
    <mergeCell ref="AE3844:AK3844"/>
    <mergeCell ref="A3845:I3845"/>
    <mergeCell ref="J3845:P3845"/>
    <mergeCell ref="Q3845:X3845"/>
    <mergeCell ref="Y3845:AD3845"/>
    <mergeCell ref="AE3845:AK3845"/>
    <mergeCell ref="A3846:I3846"/>
    <mergeCell ref="J3846:P3846"/>
    <mergeCell ref="Q3846:X3846"/>
    <mergeCell ref="Y3846:AD3846"/>
    <mergeCell ref="AE3846:AK3846"/>
    <mergeCell ref="A3847:I3847"/>
    <mergeCell ref="J3847:P3847"/>
    <mergeCell ref="Q3847:X3847"/>
    <mergeCell ref="Y3847:AD3847"/>
    <mergeCell ref="AE3847:AK3847"/>
    <mergeCell ref="A3848:I3848"/>
    <mergeCell ref="J3848:P3848"/>
    <mergeCell ref="Q3848:X3848"/>
    <mergeCell ref="Y3848:AD3848"/>
    <mergeCell ref="AE3848:AK3848"/>
    <mergeCell ref="A3849:I3849"/>
    <mergeCell ref="J3849:P3849"/>
    <mergeCell ref="Q3849:X3849"/>
    <mergeCell ref="Y3849:AD3849"/>
    <mergeCell ref="AE3849:AK3849"/>
    <mergeCell ref="A3850:I3850"/>
    <mergeCell ref="J3850:P3850"/>
    <mergeCell ref="Q3850:X3850"/>
    <mergeCell ref="Y3850:AD3850"/>
    <mergeCell ref="AE3850:AK3850"/>
    <mergeCell ref="A3851:I3851"/>
    <mergeCell ref="J3851:P3851"/>
    <mergeCell ref="Q3851:X3851"/>
    <mergeCell ref="Y3851:AD3851"/>
    <mergeCell ref="AE3851:AK3851"/>
    <mergeCell ref="A3852:I3852"/>
    <mergeCell ref="J3852:P3852"/>
    <mergeCell ref="Q3852:X3852"/>
    <mergeCell ref="Y3852:AD3852"/>
    <mergeCell ref="AE3852:AK3852"/>
    <mergeCell ref="A3853:I3853"/>
    <mergeCell ref="J3853:P3853"/>
    <mergeCell ref="Q3853:X3853"/>
    <mergeCell ref="Y3853:AD3853"/>
    <mergeCell ref="AE3853:AK3853"/>
    <mergeCell ref="A3854:I3854"/>
    <mergeCell ref="J3854:P3854"/>
    <mergeCell ref="Q3854:X3854"/>
    <mergeCell ref="Y3854:AD3854"/>
    <mergeCell ref="AE3854:AK3854"/>
    <mergeCell ref="A3855:I3855"/>
    <mergeCell ref="J3855:P3855"/>
    <mergeCell ref="Q3855:X3855"/>
    <mergeCell ref="Y3855:AD3855"/>
    <mergeCell ref="AE3855:AK3855"/>
    <mergeCell ref="A3856:I3856"/>
    <mergeCell ref="J3856:P3856"/>
    <mergeCell ref="Q3856:X3856"/>
    <mergeCell ref="Y3856:AD3856"/>
    <mergeCell ref="AE3856:AK3856"/>
    <mergeCell ref="A3857:I3857"/>
    <mergeCell ref="J3857:P3857"/>
    <mergeCell ref="Q3857:X3857"/>
    <mergeCell ref="Y3857:AD3857"/>
    <mergeCell ref="AE3857:AK3857"/>
    <mergeCell ref="A3858:I3858"/>
    <mergeCell ref="J3858:P3858"/>
    <mergeCell ref="Q3858:X3858"/>
    <mergeCell ref="Y3858:AD3858"/>
    <mergeCell ref="AE3858:AK3858"/>
    <mergeCell ref="A3859:I3859"/>
    <mergeCell ref="J3859:P3859"/>
    <mergeCell ref="Q3859:X3859"/>
    <mergeCell ref="Y3859:AD3859"/>
    <mergeCell ref="AE3859:AK3859"/>
    <mergeCell ref="A3860:I3860"/>
    <mergeCell ref="J3860:P3860"/>
    <mergeCell ref="Q3860:X3860"/>
    <mergeCell ref="Y3860:AD3860"/>
    <mergeCell ref="AE3860:AK3860"/>
    <mergeCell ref="A3861:I3861"/>
    <mergeCell ref="J3861:P3861"/>
    <mergeCell ref="Q3861:X3861"/>
    <mergeCell ref="Y3861:AD3861"/>
    <mergeCell ref="AE3861:AK3861"/>
    <mergeCell ref="A3862:I3862"/>
    <mergeCell ref="J3862:P3862"/>
    <mergeCell ref="Q3862:X3862"/>
    <mergeCell ref="Y3862:AD3862"/>
    <mergeCell ref="AE3862:AK3862"/>
    <mergeCell ref="A3863:I3863"/>
    <mergeCell ref="J3863:P3863"/>
    <mergeCell ref="Q3863:X3863"/>
    <mergeCell ref="Y3863:AD3863"/>
    <mergeCell ref="AE3863:AK3863"/>
    <mergeCell ref="A3864:I3864"/>
    <mergeCell ref="J3864:P3864"/>
    <mergeCell ref="Q3864:X3864"/>
    <mergeCell ref="Y3864:AD3864"/>
    <mergeCell ref="AE3864:AK3864"/>
    <mergeCell ref="A3865:I3865"/>
    <mergeCell ref="J3865:P3865"/>
    <mergeCell ref="Q3865:X3865"/>
    <mergeCell ref="Y3865:AD3865"/>
    <mergeCell ref="AE3865:AK3865"/>
    <mergeCell ref="A3866:I3866"/>
    <mergeCell ref="J3866:P3866"/>
    <mergeCell ref="Q3866:X3866"/>
    <mergeCell ref="Y3866:AD3866"/>
    <mergeCell ref="AE3866:AK3866"/>
    <mergeCell ref="A3867:I3867"/>
    <mergeCell ref="J3867:P3867"/>
    <mergeCell ref="Q3867:X3867"/>
    <mergeCell ref="Y3867:AD3867"/>
    <mergeCell ref="AE3867:AK3867"/>
    <mergeCell ref="A3868:I3868"/>
    <mergeCell ref="J3868:P3868"/>
    <mergeCell ref="Q3868:X3868"/>
    <mergeCell ref="Y3868:AD3868"/>
    <mergeCell ref="AE3868:AK3868"/>
    <mergeCell ref="A3869:I3869"/>
    <mergeCell ref="J3869:P3869"/>
    <mergeCell ref="Q3869:X3869"/>
    <mergeCell ref="Y3869:AD3869"/>
    <mergeCell ref="AE3869:AK3869"/>
    <mergeCell ref="A3870:I3870"/>
    <mergeCell ref="J3870:P3870"/>
    <mergeCell ref="Q3870:X3870"/>
    <mergeCell ref="Y3870:AD3870"/>
    <mergeCell ref="AE3870:AK3870"/>
    <mergeCell ref="A3871:I3871"/>
    <mergeCell ref="J3871:P3871"/>
    <mergeCell ref="Q3871:X3871"/>
    <mergeCell ref="Y3871:AD3871"/>
    <mergeCell ref="AE3871:AK3871"/>
    <mergeCell ref="A3872:I3872"/>
    <mergeCell ref="J3872:P3872"/>
    <mergeCell ref="Q3872:X3872"/>
    <mergeCell ref="Y3872:AD3872"/>
    <mergeCell ref="AE3872:AK3872"/>
    <mergeCell ref="A3873:I3873"/>
    <mergeCell ref="J3873:P3873"/>
    <mergeCell ref="Q3873:X3873"/>
    <mergeCell ref="Y3873:AD3873"/>
    <mergeCell ref="AE3873:AK3873"/>
    <mergeCell ref="A3874:I3874"/>
    <mergeCell ref="J3874:P3874"/>
    <mergeCell ref="Q3874:X3874"/>
    <mergeCell ref="Y3874:AD3874"/>
    <mergeCell ref="AE3874:AK3874"/>
    <mergeCell ref="A3875:I3875"/>
    <mergeCell ref="J3875:P3875"/>
    <mergeCell ref="Q3875:X3875"/>
    <mergeCell ref="Y3875:AD3875"/>
    <mergeCell ref="AE3875:AK3875"/>
    <mergeCell ref="A3876:I3876"/>
    <mergeCell ref="J3876:P3876"/>
    <mergeCell ref="Q3876:X3876"/>
    <mergeCell ref="Y3876:AD3876"/>
    <mergeCell ref="AE3876:AK3876"/>
    <mergeCell ref="A3877:I3877"/>
    <mergeCell ref="J3877:P3877"/>
    <mergeCell ref="Q3877:X3877"/>
    <mergeCell ref="Y3877:AD3877"/>
    <mergeCell ref="AE3877:AK3877"/>
    <mergeCell ref="A3878:I3878"/>
    <mergeCell ref="J3878:P3878"/>
    <mergeCell ref="Q3878:X3878"/>
    <mergeCell ref="Y3878:AD3878"/>
    <mergeCell ref="AE3878:AK3878"/>
    <mergeCell ref="A3879:I3879"/>
    <mergeCell ref="J3879:P3879"/>
    <mergeCell ref="Q3879:X3879"/>
    <mergeCell ref="Y3879:AD3879"/>
    <mergeCell ref="AE3879:AK3879"/>
    <mergeCell ref="A3880:I3880"/>
    <mergeCell ref="J3880:P3880"/>
    <mergeCell ref="Q3880:X3880"/>
    <mergeCell ref="Y3880:AD3880"/>
    <mergeCell ref="AE3880:AK3880"/>
    <mergeCell ref="A3881:I3881"/>
    <mergeCell ref="J3881:P3881"/>
    <mergeCell ref="Q3881:X3881"/>
    <mergeCell ref="Y3881:AD3881"/>
    <mergeCell ref="AE3881:AK3881"/>
    <mergeCell ref="A3882:I3882"/>
    <mergeCell ref="J3882:P3882"/>
    <mergeCell ref="Q3882:X3882"/>
    <mergeCell ref="Y3882:AD3882"/>
    <mergeCell ref="AE3882:AK3882"/>
    <mergeCell ref="A3883:I3883"/>
    <mergeCell ref="J3883:P3883"/>
    <mergeCell ref="Q3883:X3883"/>
    <mergeCell ref="Y3883:AD3883"/>
    <mergeCell ref="AE3883:AK3883"/>
    <mergeCell ref="A3884:I3884"/>
    <mergeCell ref="J3884:P3884"/>
    <mergeCell ref="Q3884:X3884"/>
    <mergeCell ref="Y3884:AD3884"/>
    <mergeCell ref="AE3884:AK3884"/>
    <mergeCell ref="A3885:I3885"/>
    <mergeCell ref="J3885:P3885"/>
    <mergeCell ref="Q3885:X3885"/>
    <mergeCell ref="Y3885:AD3885"/>
    <mergeCell ref="AE3885:AK3885"/>
    <mergeCell ref="A3886:I3886"/>
    <mergeCell ref="J3886:P3886"/>
    <mergeCell ref="Q3886:X3886"/>
    <mergeCell ref="Y3886:AD3886"/>
    <mergeCell ref="AE3886:AK3886"/>
    <mergeCell ref="A3887:I3887"/>
    <mergeCell ref="J3887:P3887"/>
    <mergeCell ref="Q3887:X3887"/>
    <mergeCell ref="Y3887:AD3887"/>
    <mergeCell ref="AE3887:AK3887"/>
    <mergeCell ref="A3888:I3888"/>
    <mergeCell ref="J3888:P3888"/>
    <mergeCell ref="Q3888:X3888"/>
    <mergeCell ref="Y3888:AD3888"/>
    <mergeCell ref="AE3888:AK3888"/>
    <mergeCell ref="A3889:I3889"/>
    <mergeCell ref="J3889:P3889"/>
    <mergeCell ref="Q3889:X3889"/>
    <mergeCell ref="Y3889:AD3889"/>
    <mergeCell ref="AE3889:AK3889"/>
    <mergeCell ref="A3890:I3890"/>
    <mergeCell ref="J3890:P3890"/>
    <mergeCell ref="Q3890:X3890"/>
    <mergeCell ref="Y3890:AD3890"/>
    <mergeCell ref="AE3890:AK3890"/>
    <mergeCell ref="A3891:I3891"/>
    <mergeCell ref="J3891:P3891"/>
    <mergeCell ref="Q3891:X3891"/>
    <mergeCell ref="Y3891:AD3891"/>
    <mergeCell ref="AE3891:AK3891"/>
    <mergeCell ref="A3892:I3892"/>
    <mergeCell ref="J3892:P3892"/>
    <mergeCell ref="Q3892:X3892"/>
    <mergeCell ref="Y3892:AD3892"/>
    <mergeCell ref="AE3892:AK3892"/>
    <mergeCell ref="A3893:I3893"/>
    <mergeCell ref="J3893:P3893"/>
    <mergeCell ref="Q3893:X3893"/>
    <mergeCell ref="Y3893:AD3893"/>
    <mergeCell ref="AE3893:AK3893"/>
    <mergeCell ref="A3894:I3894"/>
    <mergeCell ref="J3894:P3894"/>
    <mergeCell ref="Q3894:X3894"/>
    <mergeCell ref="Y3894:AD3894"/>
    <mergeCell ref="AE3894:AK3894"/>
    <mergeCell ref="A3895:I3895"/>
    <mergeCell ref="J3895:P3895"/>
    <mergeCell ref="Q3895:X3895"/>
    <mergeCell ref="Y3895:AD3895"/>
    <mergeCell ref="AE3895:AK3895"/>
    <mergeCell ref="A3896:I3896"/>
    <mergeCell ref="J3896:P3896"/>
    <mergeCell ref="Q3896:X3896"/>
    <mergeCell ref="Y3896:AD3896"/>
    <mergeCell ref="AE3896:AK3896"/>
    <mergeCell ref="A3897:I3897"/>
    <mergeCell ref="J3897:P3897"/>
    <mergeCell ref="Q3897:X3897"/>
    <mergeCell ref="Y3897:AD3897"/>
    <mergeCell ref="AE3897:AK3897"/>
    <mergeCell ref="A3898:I3898"/>
    <mergeCell ref="J3898:P3898"/>
    <mergeCell ref="Q3898:X3898"/>
    <mergeCell ref="Y3898:AD3898"/>
    <mergeCell ref="AE3898:AK3898"/>
    <mergeCell ref="A3899:I3899"/>
    <mergeCell ref="J3899:P3899"/>
    <mergeCell ref="Q3899:X3899"/>
    <mergeCell ref="Y3899:AD3899"/>
    <mergeCell ref="AE3899:AK3899"/>
    <mergeCell ref="A3900:I3900"/>
    <mergeCell ref="J3900:P3900"/>
    <mergeCell ref="Q3900:X3900"/>
    <mergeCell ref="Y3900:AD3900"/>
    <mergeCell ref="AE3900:AK3900"/>
    <mergeCell ref="A3901:I3901"/>
    <mergeCell ref="J3901:P3901"/>
    <mergeCell ref="Q3901:X3901"/>
    <mergeCell ref="Y3901:AD3901"/>
    <mergeCell ref="AE3901:AK3901"/>
    <mergeCell ref="A3902:I3902"/>
    <mergeCell ref="J3902:P3902"/>
    <mergeCell ref="Q3902:X3902"/>
    <mergeCell ref="Y3902:AD3902"/>
    <mergeCell ref="AE3902:AK3902"/>
    <mergeCell ref="A3903:I3903"/>
    <mergeCell ref="J3903:P3903"/>
    <mergeCell ref="Q3903:X3903"/>
    <mergeCell ref="Y3903:AD3903"/>
    <mergeCell ref="AE3903:AK3903"/>
    <mergeCell ref="A3904:I3904"/>
    <mergeCell ref="J3904:P3904"/>
    <mergeCell ref="Q3904:X3904"/>
    <mergeCell ref="Y3904:AD3904"/>
    <mergeCell ref="AE3904:AK3904"/>
    <mergeCell ref="A3905:I3905"/>
    <mergeCell ref="J3905:P3905"/>
    <mergeCell ref="Q3905:X3905"/>
    <mergeCell ref="Y3905:AD3905"/>
    <mergeCell ref="AE3905:AK3905"/>
    <mergeCell ref="A3906:I3906"/>
    <mergeCell ref="J3906:P3906"/>
    <mergeCell ref="Q3906:X3906"/>
    <mergeCell ref="Y3906:AD3906"/>
    <mergeCell ref="AE3906:AK3906"/>
    <mergeCell ref="A3907:I3907"/>
    <mergeCell ref="J3907:P3907"/>
    <mergeCell ref="Q3907:X3907"/>
    <mergeCell ref="Y3907:AD3907"/>
    <mergeCell ref="AE3907:AK3907"/>
    <mergeCell ref="A3908:I3908"/>
    <mergeCell ref="J3908:P3908"/>
    <mergeCell ref="Q3908:X3908"/>
    <mergeCell ref="Y3908:AD3908"/>
    <mergeCell ref="AE3908:AK3908"/>
    <mergeCell ref="A3909:I3909"/>
    <mergeCell ref="J3909:P3909"/>
    <mergeCell ref="Q3909:X3909"/>
    <mergeCell ref="Y3909:AD3909"/>
    <mergeCell ref="AE3909:AK3909"/>
    <mergeCell ref="A3910:I3910"/>
    <mergeCell ref="J3910:P3910"/>
    <mergeCell ref="Q3910:X3910"/>
    <mergeCell ref="Y3910:AD3910"/>
    <mergeCell ref="AE3910:AK3910"/>
    <mergeCell ref="A3911:I3911"/>
    <mergeCell ref="J3911:P3911"/>
    <mergeCell ref="Q3911:X3911"/>
    <mergeCell ref="Y3911:AD3911"/>
    <mergeCell ref="AE3911:AK3911"/>
    <mergeCell ref="A3912:I3912"/>
    <mergeCell ref="J3912:P3912"/>
    <mergeCell ref="Q3912:X3912"/>
    <mergeCell ref="Y3912:AD3912"/>
    <mergeCell ref="AE3912:AK3912"/>
    <mergeCell ref="A3913:I3913"/>
    <mergeCell ref="J3913:P3913"/>
    <mergeCell ref="Q3913:X3913"/>
    <mergeCell ref="Y3913:AD3913"/>
    <mergeCell ref="AE3913:AK3913"/>
    <mergeCell ref="A3914:I3914"/>
    <mergeCell ref="J3914:P3914"/>
    <mergeCell ref="Q3914:X3914"/>
    <mergeCell ref="Y3914:AD3914"/>
    <mergeCell ref="AE3914:AK3914"/>
    <mergeCell ref="A3915:I3915"/>
    <mergeCell ref="J3915:P3915"/>
    <mergeCell ref="Q3915:X3915"/>
    <mergeCell ref="Y3915:AD3915"/>
    <mergeCell ref="AE3915:AK3915"/>
    <mergeCell ref="A3916:I3916"/>
    <mergeCell ref="J3916:P3916"/>
    <mergeCell ref="Q3916:X3916"/>
    <mergeCell ref="Y3916:AD3916"/>
    <mergeCell ref="AE3916:AK3916"/>
    <mergeCell ref="A3917:I3917"/>
    <mergeCell ref="J3917:P3917"/>
    <mergeCell ref="Q3917:X3917"/>
    <mergeCell ref="Y3917:AD3917"/>
    <mergeCell ref="AE3917:AK3917"/>
    <mergeCell ref="A3918:I3918"/>
    <mergeCell ref="J3918:P3918"/>
    <mergeCell ref="Q3918:X3918"/>
    <mergeCell ref="Y3918:AD3918"/>
    <mergeCell ref="AE3918:AK3918"/>
    <mergeCell ref="A3919:I3919"/>
    <mergeCell ref="J3919:P3919"/>
    <mergeCell ref="Q3919:X3919"/>
    <mergeCell ref="Y3919:AD3919"/>
    <mergeCell ref="AE3919:AK3919"/>
    <mergeCell ref="A3920:I3920"/>
    <mergeCell ref="J3920:P3920"/>
    <mergeCell ref="Q3920:X3920"/>
    <mergeCell ref="Y3920:AD3920"/>
    <mergeCell ref="AE3920:AK3920"/>
    <mergeCell ref="A3921:I3921"/>
    <mergeCell ref="J3921:P3921"/>
    <mergeCell ref="Q3921:X3921"/>
    <mergeCell ref="Y3921:AD3921"/>
    <mergeCell ref="AE3921:AK3921"/>
    <mergeCell ref="A3922:I3922"/>
    <mergeCell ref="J3922:P3922"/>
    <mergeCell ref="Q3922:X3922"/>
    <mergeCell ref="Y3922:AD3922"/>
    <mergeCell ref="AE3922:AK3922"/>
    <mergeCell ref="A3923:I3923"/>
    <mergeCell ref="J3923:P3923"/>
    <mergeCell ref="Q3923:X3923"/>
    <mergeCell ref="Y3923:AD3923"/>
    <mergeCell ref="AE3923:AK3923"/>
    <mergeCell ref="A3924:I3924"/>
    <mergeCell ref="J3924:P3924"/>
    <mergeCell ref="Q3924:X3924"/>
    <mergeCell ref="Y3924:AD3924"/>
    <mergeCell ref="AE3924:AK3924"/>
    <mergeCell ref="A3925:I3925"/>
    <mergeCell ref="J3925:P3925"/>
    <mergeCell ref="Q3925:X3925"/>
    <mergeCell ref="Y3925:AD3925"/>
    <mergeCell ref="AE3925:AK3925"/>
    <mergeCell ref="A3926:I3926"/>
    <mergeCell ref="J3926:P3926"/>
    <mergeCell ref="Q3926:X3926"/>
    <mergeCell ref="Y3926:AD3926"/>
    <mergeCell ref="AE3926:AK3926"/>
    <mergeCell ref="A3927:I3927"/>
    <mergeCell ref="J3927:P3927"/>
    <mergeCell ref="Q3927:X3927"/>
    <mergeCell ref="Y3927:AD3927"/>
    <mergeCell ref="AE3927:AK3927"/>
    <mergeCell ref="A3928:I3928"/>
    <mergeCell ref="J3928:P3928"/>
    <mergeCell ref="Q3928:X3928"/>
    <mergeCell ref="Y3928:AD3928"/>
    <mergeCell ref="AE3928:AK3928"/>
    <mergeCell ref="A3929:I3929"/>
    <mergeCell ref="J3929:P3929"/>
    <mergeCell ref="Q3929:X3929"/>
    <mergeCell ref="Y3929:AD3929"/>
    <mergeCell ref="AE3929:AK3929"/>
    <mergeCell ref="A3930:I3930"/>
    <mergeCell ref="J3930:P3930"/>
    <mergeCell ref="Q3930:X3930"/>
    <mergeCell ref="Y3930:AD3930"/>
    <mergeCell ref="AE3930:AK3930"/>
    <mergeCell ref="A3931:I3931"/>
    <mergeCell ref="J3931:P3931"/>
    <mergeCell ref="Q3931:X3931"/>
    <mergeCell ref="Y3931:AD3931"/>
    <mergeCell ref="AE3931:AK3931"/>
    <mergeCell ref="A3932:I3932"/>
    <mergeCell ref="J3932:P3932"/>
    <mergeCell ref="Q3932:X3932"/>
    <mergeCell ref="Y3932:AD3932"/>
    <mergeCell ref="AE3932:AK3932"/>
    <mergeCell ref="A3933:I3933"/>
    <mergeCell ref="J3933:P3933"/>
    <mergeCell ref="Q3933:X3933"/>
    <mergeCell ref="Y3933:AD3933"/>
    <mergeCell ref="AE3933:AK3933"/>
    <mergeCell ref="A3934:I3934"/>
    <mergeCell ref="J3934:P3934"/>
    <mergeCell ref="Q3934:X3934"/>
    <mergeCell ref="Y3934:AD3934"/>
    <mergeCell ref="AE3934:AK3934"/>
    <mergeCell ref="A3935:I3935"/>
    <mergeCell ref="J3935:P3935"/>
    <mergeCell ref="Q3935:X3935"/>
    <mergeCell ref="Y3935:AD3935"/>
    <mergeCell ref="AE3935:AK3935"/>
    <mergeCell ref="A3936:I3936"/>
    <mergeCell ref="J3936:P3936"/>
    <mergeCell ref="Q3936:X3936"/>
    <mergeCell ref="Y3936:AD3936"/>
    <mergeCell ref="AE3936:AK3936"/>
    <mergeCell ref="A3937:I3937"/>
    <mergeCell ref="J3937:P3937"/>
    <mergeCell ref="Q3937:X3937"/>
    <mergeCell ref="Y3937:AD3937"/>
    <mergeCell ref="AE3937:AK3937"/>
    <mergeCell ref="A3938:I3938"/>
    <mergeCell ref="J3938:P3938"/>
    <mergeCell ref="Q3938:X3938"/>
    <mergeCell ref="Y3938:AD3938"/>
    <mergeCell ref="AE3938:AK3938"/>
    <mergeCell ref="A3939:I3939"/>
    <mergeCell ref="J3939:P3939"/>
    <mergeCell ref="Q3939:X3939"/>
    <mergeCell ref="Y3939:AD3939"/>
    <mergeCell ref="AE3939:AK3939"/>
    <mergeCell ref="A3940:I3940"/>
    <mergeCell ref="J3940:P3940"/>
    <mergeCell ref="Q3940:X3940"/>
    <mergeCell ref="Y3940:AD3940"/>
    <mergeCell ref="AE3940:AK3940"/>
    <mergeCell ref="A3941:I3941"/>
    <mergeCell ref="J3941:P3941"/>
    <mergeCell ref="Q3941:X3941"/>
    <mergeCell ref="Y3941:AD3941"/>
    <mergeCell ref="AE3941:AK3941"/>
    <mergeCell ref="A3942:I3942"/>
    <mergeCell ref="J3942:P3942"/>
    <mergeCell ref="Q3942:X3942"/>
    <mergeCell ref="Y3942:AD3942"/>
    <mergeCell ref="AE3942:AK3942"/>
    <mergeCell ref="A3943:I3943"/>
    <mergeCell ref="J3943:P3943"/>
    <mergeCell ref="Q3943:X3943"/>
    <mergeCell ref="Y3943:AD3943"/>
    <mergeCell ref="AE3943:AK3943"/>
    <mergeCell ref="A3944:I3944"/>
    <mergeCell ref="J3944:P3944"/>
    <mergeCell ref="Q3944:X3944"/>
    <mergeCell ref="Y3944:AD3944"/>
    <mergeCell ref="AE3944:AK3944"/>
    <mergeCell ref="A3945:I3945"/>
    <mergeCell ref="J3945:P3945"/>
    <mergeCell ref="Q3945:X3945"/>
    <mergeCell ref="Y3945:AD3945"/>
    <mergeCell ref="AE3945:AK3945"/>
    <mergeCell ref="A3946:I3946"/>
    <mergeCell ref="J3946:P3946"/>
    <mergeCell ref="Q3946:X3946"/>
    <mergeCell ref="Y3946:AD3946"/>
    <mergeCell ref="AE3946:AK3946"/>
    <mergeCell ref="A3947:I3947"/>
    <mergeCell ref="J3947:P3947"/>
    <mergeCell ref="Q3947:X3947"/>
    <mergeCell ref="Y3947:AD3947"/>
    <mergeCell ref="AE3947:AK3947"/>
    <mergeCell ref="A3948:I3948"/>
    <mergeCell ref="J3948:P3948"/>
    <mergeCell ref="Q3948:X3948"/>
    <mergeCell ref="Y3948:AD3948"/>
    <mergeCell ref="AE3948:AK3948"/>
    <mergeCell ref="A3949:I3949"/>
    <mergeCell ref="J3949:P3949"/>
    <mergeCell ref="Q3949:X3949"/>
    <mergeCell ref="Y3949:AD3949"/>
    <mergeCell ref="AE3949:AK3949"/>
    <mergeCell ref="A3950:I3950"/>
    <mergeCell ref="J3950:P3950"/>
    <mergeCell ref="Q3950:X3950"/>
    <mergeCell ref="Y3950:AD3950"/>
    <mergeCell ref="AE3950:AK3950"/>
    <mergeCell ref="A3951:I3951"/>
    <mergeCell ref="J3951:P3951"/>
    <mergeCell ref="Q3951:X3951"/>
    <mergeCell ref="Y3951:AD3951"/>
    <mergeCell ref="AE3951:AK3951"/>
    <mergeCell ref="A3952:I3952"/>
    <mergeCell ref="J3952:P3952"/>
    <mergeCell ref="Q3952:X3952"/>
    <mergeCell ref="Y3952:AD3952"/>
    <mergeCell ref="AE3952:AK3952"/>
    <mergeCell ref="A3953:I3953"/>
    <mergeCell ref="J3953:P3953"/>
    <mergeCell ref="Q3953:X3953"/>
    <mergeCell ref="Y3953:AD3953"/>
    <mergeCell ref="AE3953:AK3953"/>
    <mergeCell ref="A3954:I3954"/>
    <mergeCell ref="J3954:P3954"/>
    <mergeCell ref="Q3954:X3954"/>
    <mergeCell ref="Y3954:AD3954"/>
    <mergeCell ref="AE3954:AK3954"/>
    <mergeCell ref="A3955:I3955"/>
    <mergeCell ref="J3955:P3955"/>
    <mergeCell ref="Q3955:X3955"/>
    <mergeCell ref="Y3955:AD3955"/>
    <mergeCell ref="AE3955:AK3955"/>
    <mergeCell ref="A3956:I3956"/>
    <mergeCell ref="J3956:P3956"/>
    <mergeCell ref="Q3956:X3956"/>
    <mergeCell ref="Y3956:AD3956"/>
    <mergeCell ref="AE3956:AK3956"/>
    <mergeCell ref="A3957:I3957"/>
    <mergeCell ref="J3957:P3957"/>
    <mergeCell ref="Q3957:X3957"/>
    <mergeCell ref="Y3957:AD3957"/>
    <mergeCell ref="AE3957:AK3957"/>
    <mergeCell ref="A3958:I3958"/>
    <mergeCell ref="J3958:P3958"/>
    <mergeCell ref="Q3958:X3958"/>
    <mergeCell ref="Y3958:AD3958"/>
    <mergeCell ref="AE3958:AK3958"/>
    <mergeCell ref="A3959:I3959"/>
    <mergeCell ref="J3959:P3959"/>
    <mergeCell ref="Q3959:X3959"/>
    <mergeCell ref="Y3959:AD3959"/>
    <mergeCell ref="AE3959:AK3959"/>
    <mergeCell ref="A3960:I3960"/>
    <mergeCell ref="J3960:P3960"/>
    <mergeCell ref="Q3960:X3960"/>
    <mergeCell ref="Y3960:AD3960"/>
    <mergeCell ref="AE3960:AK3960"/>
    <mergeCell ref="A3961:I3961"/>
    <mergeCell ref="J3961:P3961"/>
    <mergeCell ref="Q3961:X3961"/>
    <mergeCell ref="Y3961:AD3961"/>
    <mergeCell ref="AE3961:AK3961"/>
    <mergeCell ref="A3962:I3962"/>
    <mergeCell ref="J3962:P3962"/>
    <mergeCell ref="Q3962:X3962"/>
    <mergeCell ref="Y3962:AD3962"/>
    <mergeCell ref="AE3962:AK3962"/>
    <mergeCell ref="A3963:I3963"/>
    <mergeCell ref="J3963:P3963"/>
    <mergeCell ref="Q3963:X3963"/>
    <mergeCell ref="Y3963:AD3963"/>
    <mergeCell ref="AE3963:AK3963"/>
    <mergeCell ref="A3964:I3964"/>
    <mergeCell ref="J3964:P3964"/>
    <mergeCell ref="Q3964:X3964"/>
    <mergeCell ref="Y3964:AD3964"/>
    <mergeCell ref="AE3964:AK3964"/>
    <mergeCell ref="A3965:I3965"/>
    <mergeCell ref="J3965:P3965"/>
    <mergeCell ref="Q3965:X3965"/>
    <mergeCell ref="Y3965:AD3965"/>
    <mergeCell ref="AE3965:AK3965"/>
    <mergeCell ref="A3966:I3966"/>
    <mergeCell ref="J3966:P3966"/>
    <mergeCell ref="Q3966:X3966"/>
    <mergeCell ref="Y3966:AD3966"/>
    <mergeCell ref="AE3966:AK3966"/>
    <mergeCell ref="A3967:I3967"/>
    <mergeCell ref="J3967:P3967"/>
    <mergeCell ref="Q3967:X3967"/>
    <mergeCell ref="Y3967:AD3967"/>
    <mergeCell ref="AE3967:AK3967"/>
    <mergeCell ref="A3968:I3968"/>
    <mergeCell ref="J3968:P3968"/>
    <mergeCell ref="Q3968:X3968"/>
    <mergeCell ref="Y3968:AD3968"/>
    <mergeCell ref="AE3968:AK3968"/>
    <mergeCell ref="A3969:I3969"/>
    <mergeCell ref="J3969:P3969"/>
    <mergeCell ref="Q3969:X3969"/>
    <mergeCell ref="Y3969:AD3969"/>
    <mergeCell ref="AE3969:AK3969"/>
    <mergeCell ref="A3970:I3970"/>
    <mergeCell ref="J3970:P3970"/>
    <mergeCell ref="Q3970:X3970"/>
    <mergeCell ref="Y3970:AD3970"/>
    <mergeCell ref="AE3970:AK3970"/>
    <mergeCell ref="A3971:I3971"/>
    <mergeCell ref="J3971:P3971"/>
    <mergeCell ref="Q3971:X3971"/>
    <mergeCell ref="Y3971:AD3971"/>
    <mergeCell ref="AE3971:AK3971"/>
    <mergeCell ref="A3972:I3972"/>
    <mergeCell ref="J3972:P3972"/>
    <mergeCell ref="Q3972:X3972"/>
    <mergeCell ref="Y3972:AD3972"/>
    <mergeCell ref="AE3972:AK3972"/>
    <mergeCell ref="A3973:I3973"/>
    <mergeCell ref="J3973:P3973"/>
    <mergeCell ref="Q3973:X3973"/>
    <mergeCell ref="Y3973:AD3973"/>
    <mergeCell ref="AE3973:AK3973"/>
    <mergeCell ref="A3974:I3974"/>
    <mergeCell ref="J3974:P3974"/>
    <mergeCell ref="Q3974:X3974"/>
    <mergeCell ref="Y3974:AD3974"/>
    <mergeCell ref="AE3974:AK3974"/>
    <mergeCell ref="A3975:I3975"/>
    <mergeCell ref="J3975:P3975"/>
    <mergeCell ref="Q3975:X3975"/>
    <mergeCell ref="Y3975:AD3975"/>
    <mergeCell ref="AE3975:AK3975"/>
    <mergeCell ref="A3976:I3976"/>
    <mergeCell ref="J3976:P3976"/>
    <mergeCell ref="Q3976:X3976"/>
    <mergeCell ref="Y3976:AD3976"/>
    <mergeCell ref="AE3976:AK3976"/>
    <mergeCell ref="A3977:I3977"/>
    <mergeCell ref="J3977:P3977"/>
    <mergeCell ref="Q3977:X3977"/>
    <mergeCell ref="Y3977:AD3977"/>
    <mergeCell ref="AE3977:AK3977"/>
    <mergeCell ref="A3978:I3978"/>
    <mergeCell ref="J3978:P3978"/>
    <mergeCell ref="Q3978:X3978"/>
    <mergeCell ref="Y3978:AD3978"/>
    <mergeCell ref="AE3978:AK3978"/>
    <mergeCell ref="A3979:I3979"/>
    <mergeCell ref="J3979:P3979"/>
    <mergeCell ref="Q3979:X3979"/>
    <mergeCell ref="Y3979:AD3979"/>
    <mergeCell ref="AE3979:AK3979"/>
    <mergeCell ref="A3980:I3980"/>
    <mergeCell ref="J3980:P3980"/>
    <mergeCell ref="Q3980:X3980"/>
    <mergeCell ref="Y3980:AD3980"/>
    <mergeCell ref="AE3980:AK3980"/>
    <mergeCell ref="A3981:I3981"/>
    <mergeCell ref="J3981:P3981"/>
    <mergeCell ref="Q3981:X3981"/>
    <mergeCell ref="Y3981:AD3981"/>
    <mergeCell ref="AE3981:AK3981"/>
    <mergeCell ref="A3982:I3982"/>
    <mergeCell ref="J3982:P3982"/>
    <mergeCell ref="Q3982:X3982"/>
    <mergeCell ref="Y3982:AD3982"/>
    <mergeCell ref="AE3982:AK3982"/>
    <mergeCell ref="A3983:I3983"/>
    <mergeCell ref="J3983:P3983"/>
    <mergeCell ref="Q3983:X3983"/>
    <mergeCell ref="Y3983:AD3983"/>
    <mergeCell ref="AE3983:AK3983"/>
    <mergeCell ref="A3984:I3984"/>
    <mergeCell ref="J3984:P3984"/>
    <mergeCell ref="Q3984:X3984"/>
    <mergeCell ref="Y3984:AD3984"/>
    <mergeCell ref="AE3984:AK3984"/>
    <mergeCell ref="A3985:I3985"/>
    <mergeCell ref="J3985:P3985"/>
    <mergeCell ref="Q3985:X3985"/>
    <mergeCell ref="Y3985:AD3985"/>
    <mergeCell ref="AE3985:AK3985"/>
    <mergeCell ref="A3986:I3986"/>
    <mergeCell ref="J3986:P3986"/>
    <mergeCell ref="Q3986:X3986"/>
    <mergeCell ref="Y3986:AD3986"/>
    <mergeCell ref="AE3986:AK3986"/>
    <mergeCell ref="A3987:I3987"/>
    <mergeCell ref="J3987:P3987"/>
    <mergeCell ref="Q3987:X3987"/>
    <mergeCell ref="Y3987:AD3987"/>
    <mergeCell ref="AE3987:AK3987"/>
    <mergeCell ref="A3988:I3988"/>
    <mergeCell ref="J3988:P3988"/>
    <mergeCell ref="Q3988:X3988"/>
    <mergeCell ref="Y3988:AD3988"/>
    <mergeCell ref="AE3988:AK3988"/>
    <mergeCell ref="A3989:I3989"/>
    <mergeCell ref="J3989:P3989"/>
    <mergeCell ref="Q3989:X3989"/>
    <mergeCell ref="Y3989:AD3989"/>
    <mergeCell ref="AE3989:AK3989"/>
    <mergeCell ref="A3990:I3990"/>
    <mergeCell ref="J3990:P3990"/>
    <mergeCell ref="Q3990:X3990"/>
    <mergeCell ref="Y3990:AD3990"/>
    <mergeCell ref="AE3990:AK3990"/>
    <mergeCell ref="A3991:I3991"/>
    <mergeCell ref="J3991:P3991"/>
    <mergeCell ref="Q3991:X3991"/>
    <mergeCell ref="Y3991:AD3991"/>
    <mergeCell ref="AE3991:AK3991"/>
    <mergeCell ref="A3992:I3992"/>
    <mergeCell ref="J3992:P3992"/>
    <mergeCell ref="Q3992:X3992"/>
    <mergeCell ref="Y3992:AD3992"/>
    <mergeCell ref="AE3992:AK3992"/>
    <mergeCell ref="A3993:I3993"/>
    <mergeCell ref="J3993:P3993"/>
    <mergeCell ref="Q3993:X3993"/>
    <mergeCell ref="Y3993:AD3993"/>
    <mergeCell ref="AE3993:AK3993"/>
    <mergeCell ref="A3994:I3994"/>
    <mergeCell ref="J3994:P3994"/>
    <mergeCell ref="Q3994:X3994"/>
    <mergeCell ref="Y3994:AD3994"/>
    <mergeCell ref="AE3994:AK3994"/>
    <mergeCell ref="A3995:I3995"/>
    <mergeCell ref="J3995:P3995"/>
    <mergeCell ref="Q3995:X3995"/>
    <mergeCell ref="Y3995:AD3995"/>
    <mergeCell ref="AE3995:AK3995"/>
    <mergeCell ref="A3996:I3996"/>
    <mergeCell ref="J3996:P3996"/>
    <mergeCell ref="Q3996:X3996"/>
    <mergeCell ref="Y3996:AD3996"/>
    <mergeCell ref="AE3996:AK3996"/>
    <mergeCell ref="A3997:I3997"/>
    <mergeCell ref="J3997:P3997"/>
    <mergeCell ref="Q3997:X3997"/>
    <mergeCell ref="Y3997:AD3997"/>
    <mergeCell ref="AE3997:AK3997"/>
    <mergeCell ref="A3998:I3998"/>
    <mergeCell ref="J3998:P3998"/>
    <mergeCell ref="Q3998:X3998"/>
    <mergeCell ref="Y3998:AD3998"/>
    <mergeCell ref="AE3998:AK3998"/>
    <mergeCell ref="A3999:I3999"/>
    <mergeCell ref="J3999:P3999"/>
    <mergeCell ref="Q3999:X3999"/>
    <mergeCell ref="Y3999:AD3999"/>
    <mergeCell ref="AE3999:AK3999"/>
    <mergeCell ref="A4000:I4000"/>
    <mergeCell ref="J4000:P4000"/>
    <mergeCell ref="Q4000:X4000"/>
    <mergeCell ref="Y4000:AD4000"/>
    <mergeCell ref="AE4000:AK4000"/>
    <mergeCell ref="A4001:I4001"/>
    <mergeCell ref="J4001:P4001"/>
    <mergeCell ref="Q4001:X4001"/>
    <mergeCell ref="Y4001:AD4001"/>
    <mergeCell ref="AE4001:AK4001"/>
    <mergeCell ref="A4002:I4002"/>
    <mergeCell ref="J4002:P4002"/>
    <mergeCell ref="Q4002:X4002"/>
    <mergeCell ref="Y4002:AD4002"/>
    <mergeCell ref="AE4002:AK4002"/>
    <mergeCell ref="A4003:I4003"/>
    <mergeCell ref="J4003:P4003"/>
    <mergeCell ref="Q4003:X4003"/>
    <mergeCell ref="Y4003:AD4003"/>
    <mergeCell ref="AE4003:AK4003"/>
    <mergeCell ref="A4004:I4004"/>
    <mergeCell ref="J4004:P4004"/>
    <mergeCell ref="Q4004:X4004"/>
    <mergeCell ref="Y4004:AD4004"/>
    <mergeCell ref="AE4004:AK4004"/>
    <mergeCell ref="A4005:I4005"/>
    <mergeCell ref="J4005:P4005"/>
    <mergeCell ref="Q4005:X4005"/>
    <mergeCell ref="Y4005:AD4005"/>
    <mergeCell ref="AE4005:AK4005"/>
    <mergeCell ref="A4006:I4006"/>
    <mergeCell ref="J4006:P4006"/>
    <mergeCell ref="Q4006:X4006"/>
    <mergeCell ref="Y4006:AD4006"/>
    <mergeCell ref="AE4006:AK4006"/>
    <mergeCell ref="A4007:I4007"/>
    <mergeCell ref="J4007:P4007"/>
    <mergeCell ref="Q4007:X4007"/>
    <mergeCell ref="Y4007:AD4007"/>
    <mergeCell ref="AE4007:AK4007"/>
    <mergeCell ref="A4008:I4008"/>
    <mergeCell ref="J4008:P4008"/>
    <mergeCell ref="Q4008:X4008"/>
    <mergeCell ref="Y4008:AD4008"/>
    <mergeCell ref="AE4008:AK4008"/>
    <mergeCell ref="A4009:I4009"/>
    <mergeCell ref="J4009:P4009"/>
    <mergeCell ref="Q4009:X4009"/>
    <mergeCell ref="Y4009:AD4009"/>
    <mergeCell ref="AE4009:AK4009"/>
    <mergeCell ref="A4010:I4010"/>
    <mergeCell ref="J4010:P4010"/>
    <mergeCell ref="Q4010:X4010"/>
    <mergeCell ref="Y4010:AD4010"/>
    <mergeCell ref="AE4010:AK4010"/>
    <mergeCell ref="A4011:I4011"/>
    <mergeCell ref="J4011:P4011"/>
    <mergeCell ref="Q4011:X4011"/>
    <mergeCell ref="Y4011:AD4011"/>
    <mergeCell ref="AE4011:AK4011"/>
    <mergeCell ref="A4012:I4012"/>
    <mergeCell ref="J4012:P4012"/>
    <mergeCell ref="Q4012:X4012"/>
    <mergeCell ref="Y4012:AD4012"/>
    <mergeCell ref="AE4012:AK4012"/>
    <mergeCell ref="A4013:I4013"/>
    <mergeCell ref="J4013:P4013"/>
    <mergeCell ref="Q4013:X4013"/>
    <mergeCell ref="Y4013:AD4013"/>
    <mergeCell ref="AE4013:AK4013"/>
    <mergeCell ref="A4014:I4014"/>
    <mergeCell ref="J4014:P4014"/>
    <mergeCell ref="Q4014:X4014"/>
    <mergeCell ref="Y4014:AD4014"/>
    <mergeCell ref="AE4014:AK4014"/>
    <mergeCell ref="A4015:I4015"/>
    <mergeCell ref="J4015:P4015"/>
    <mergeCell ref="Q4015:X4015"/>
    <mergeCell ref="Y4015:AD4015"/>
    <mergeCell ref="AE4015:AK4015"/>
    <mergeCell ref="A4016:I4016"/>
    <mergeCell ref="J4016:P4016"/>
    <mergeCell ref="Q4016:X4016"/>
    <mergeCell ref="Y4016:AD4016"/>
    <mergeCell ref="AE4016:AK4016"/>
    <mergeCell ref="A4017:I4017"/>
    <mergeCell ref="J4017:P4017"/>
    <mergeCell ref="Q4017:X4017"/>
    <mergeCell ref="Y4017:AD4017"/>
    <mergeCell ref="AE4017:AK4017"/>
    <mergeCell ref="A4018:I4018"/>
    <mergeCell ref="J4018:P4018"/>
    <mergeCell ref="Q4018:X4018"/>
    <mergeCell ref="Y4018:AD4018"/>
    <mergeCell ref="AE4018:AK4018"/>
    <mergeCell ref="A4019:I4019"/>
    <mergeCell ref="J4019:P4019"/>
    <mergeCell ref="Q4019:X4019"/>
    <mergeCell ref="Y4019:AD4019"/>
    <mergeCell ref="AE4019:AK4019"/>
    <mergeCell ref="A4020:I4020"/>
    <mergeCell ref="J4020:P4020"/>
    <mergeCell ref="Q4020:X4020"/>
    <mergeCell ref="Y4020:AD4020"/>
    <mergeCell ref="AE4020:AK4020"/>
    <mergeCell ref="A4021:I4021"/>
    <mergeCell ref="J4021:P4021"/>
    <mergeCell ref="Q4021:X4021"/>
    <mergeCell ref="Y4021:AD4021"/>
    <mergeCell ref="AE4021:AK4021"/>
    <mergeCell ref="A4022:I4022"/>
    <mergeCell ref="J4022:P4022"/>
    <mergeCell ref="Q4022:X4022"/>
    <mergeCell ref="Y4022:AD4022"/>
    <mergeCell ref="AE4022:AK4022"/>
    <mergeCell ref="A4023:I4023"/>
    <mergeCell ref="J4023:P4023"/>
    <mergeCell ref="Q4023:X4023"/>
    <mergeCell ref="Y4023:AD4023"/>
    <mergeCell ref="AE4023:AK4023"/>
    <mergeCell ref="A4024:I4024"/>
    <mergeCell ref="J4024:P4024"/>
    <mergeCell ref="Q4024:X4024"/>
    <mergeCell ref="Y4024:AD4024"/>
    <mergeCell ref="AE4024:AK4024"/>
    <mergeCell ref="A4025:I4025"/>
    <mergeCell ref="J4025:P4025"/>
    <mergeCell ref="Q4025:X4025"/>
    <mergeCell ref="Y4025:AD4025"/>
    <mergeCell ref="AE4025:AK4025"/>
    <mergeCell ref="A4026:I4026"/>
    <mergeCell ref="J4026:P4026"/>
    <mergeCell ref="Q4026:X4026"/>
    <mergeCell ref="Y4026:AD4026"/>
    <mergeCell ref="AE4026:AK4026"/>
    <mergeCell ref="A4027:I4027"/>
    <mergeCell ref="J4027:P4027"/>
    <mergeCell ref="Q4027:X4027"/>
    <mergeCell ref="Y4027:AD4027"/>
    <mergeCell ref="AE4027:AK4027"/>
    <mergeCell ref="A4028:I4028"/>
    <mergeCell ref="J4028:P4028"/>
    <mergeCell ref="Q4028:X4028"/>
    <mergeCell ref="Y4028:AD4028"/>
    <mergeCell ref="AE4028:AK4028"/>
    <mergeCell ref="A4029:I4029"/>
    <mergeCell ref="J4029:P4029"/>
    <mergeCell ref="Q4029:X4029"/>
    <mergeCell ref="Y4029:AD4029"/>
    <mergeCell ref="AE4029:AK4029"/>
    <mergeCell ref="A4030:I4030"/>
    <mergeCell ref="J4030:P4030"/>
    <mergeCell ref="Q4030:X4030"/>
    <mergeCell ref="Y4030:AD4030"/>
    <mergeCell ref="AE4030:AK4030"/>
    <mergeCell ref="A4031:I4031"/>
    <mergeCell ref="J4031:P4031"/>
    <mergeCell ref="Q4031:X4031"/>
    <mergeCell ref="Y4031:AD4031"/>
    <mergeCell ref="AE4031:AK4031"/>
    <mergeCell ref="A4032:I4032"/>
    <mergeCell ref="J4032:P4032"/>
    <mergeCell ref="Q4032:X4032"/>
    <mergeCell ref="Y4032:AD4032"/>
    <mergeCell ref="AE4032:AK4032"/>
    <mergeCell ref="A4033:I4033"/>
    <mergeCell ref="J4033:P4033"/>
    <mergeCell ref="Q4033:X4033"/>
    <mergeCell ref="Y4033:AD4033"/>
    <mergeCell ref="AE4033:AK4033"/>
    <mergeCell ref="A4034:I4034"/>
    <mergeCell ref="J4034:P4034"/>
    <mergeCell ref="Q4034:X4034"/>
    <mergeCell ref="Y4034:AD4034"/>
    <mergeCell ref="AE4034:AK4034"/>
    <mergeCell ref="A4035:I4035"/>
    <mergeCell ref="J4035:P4035"/>
    <mergeCell ref="Q4035:X4035"/>
    <mergeCell ref="Y4035:AD4035"/>
    <mergeCell ref="AE4035:AK4035"/>
    <mergeCell ref="A4036:I4036"/>
    <mergeCell ref="J4036:P4036"/>
    <mergeCell ref="Q4036:X4036"/>
    <mergeCell ref="Y4036:AD4036"/>
    <mergeCell ref="AE4036:AK4036"/>
    <mergeCell ref="A4037:I4037"/>
    <mergeCell ref="J4037:P4037"/>
    <mergeCell ref="Q4037:X4037"/>
    <mergeCell ref="Y4037:AD4037"/>
    <mergeCell ref="AE4037:AK4037"/>
    <mergeCell ref="A4038:I4038"/>
    <mergeCell ref="J4038:P4038"/>
    <mergeCell ref="Q4038:X4038"/>
    <mergeCell ref="Y4038:AD4038"/>
    <mergeCell ref="AE4038:AK4038"/>
    <mergeCell ref="A4039:I4039"/>
    <mergeCell ref="J4039:P4039"/>
    <mergeCell ref="Q4039:X4039"/>
    <mergeCell ref="Y4039:AD4039"/>
    <mergeCell ref="AE4039:AK4039"/>
    <mergeCell ref="A4040:I4040"/>
    <mergeCell ref="J4040:P4040"/>
    <mergeCell ref="Q4040:X4040"/>
    <mergeCell ref="Y4040:AD4040"/>
    <mergeCell ref="AE4040:AK4040"/>
    <mergeCell ref="A4041:I4041"/>
    <mergeCell ref="J4041:P4041"/>
    <mergeCell ref="Q4041:X4041"/>
    <mergeCell ref="Y4041:AD4041"/>
    <mergeCell ref="AE4041:AK4041"/>
    <mergeCell ref="A4042:I4042"/>
    <mergeCell ref="J4042:P4042"/>
    <mergeCell ref="Q4042:X4042"/>
    <mergeCell ref="Y4042:AD4042"/>
    <mergeCell ref="AE4042:AK4042"/>
    <mergeCell ref="A4043:I4043"/>
    <mergeCell ref="J4043:P4043"/>
    <mergeCell ref="Q4043:X4043"/>
    <mergeCell ref="Y4043:AD4043"/>
    <mergeCell ref="AE4043:AK4043"/>
    <mergeCell ref="A4044:I4044"/>
    <mergeCell ref="J4044:P4044"/>
    <mergeCell ref="Q4044:X4044"/>
    <mergeCell ref="Y4044:AD4044"/>
    <mergeCell ref="AE4044:AK4044"/>
    <mergeCell ref="A4045:I4045"/>
    <mergeCell ref="J4045:P4045"/>
    <mergeCell ref="Q4045:X4045"/>
    <mergeCell ref="Y4045:AD4045"/>
    <mergeCell ref="AE4045:AK4045"/>
    <mergeCell ref="A4046:I4046"/>
    <mergeCell ref="J4046:P4046"/>
    <mergeCell ref="Q4046:X4046"/>
    <mergeCell ref="Y4046:AD4046"/>
    <mergeCell ref="AE4046:AK4046"/>
    <mergeCell ref="A4047:I4047"/>
    <mergeCell ref="J4047:P4047"/>
    <mergeCell ref="Q4047:X4047"/>
    <mergeCell ref="Y4047:AD4047"/>
    <mergeCell ref="AE4047:AK4047"/>
    <mergeCell ref="A4048:I4048"/>
    <mergeCell ref="J4048:P4048"/>
    <mergeCell ref="Q4048:X4048"/>
    <mergeCell ref="Y4048:AD4048"/>
    <mergeCell ref="AE4048:AK4048"/>
    <mergeCell ref="A4049:I4049"/>
    <mergeCell ref="J4049:P4049"/>
    <mergeCell ref="Q4049:X4049"/>
    <mergeCell ref="Y4049:AD4049"/>
    <mergeCell ref="AE4049:AK4049"/>
    <mergeCell ref="A4050:I4050"/>
    <mergeCell ref="J4050:P4050"/>
    <mergeCell ref="Q4050:X4050"/>
    <mergeCell ref="Y4050:AD4050"/>
    <mergeCell ref="AE4050:AK4050"/>
    <mergeCell ref="A4051:I4051"/>
    <mergeCell ref="J4051:P4051"/>
    <mergeCell ref="Q4051:X4051"/>
    <mergeCell ref="Y4051:AD4051"/>
    <mergeCell ref="AE4051:AK4051"/>
    <mergeCell ref="A4052:I4052"/>
    <mergeCell ref="J4052:P4052"/>
    <mergeCell ref="Q4052:X4052"/>
    <mergeCell ref="Y4052:AD4052"/>
    <mergeCell ref="AE4052:AK4052"/>
    <mergeCell ref="A4053:I4053"/>
    <mergeCell ref="J4053:P4053"/>
    <mergeCell ref="Q4053:X4053"/>
    <mergeCell ref="Y4053:AD4053"/>
    <mergeCell ref="AE4053:AK4053"/>
    <mergeCell ref="A4054:I4054"/>
    <mergeCell ref="J4054:P4054"/>
    <mergeCell ref="Q4054:X4054"/>
    <mergeCell ref="Y4054:AD4054"/>
    <mergeCell ref="AE4054:AK4054"/>
    <mergeCell ref="A4055:I4055"/>
    <mergeCell ref="J4055:P4055"/>
    <mergeCell ref="Q4055:X4055"/>
    <mergeCell ref="Y4055:AD4055"/>
    <mergeCell ref="AE4055:AK4055"/>
    <mergeCell ref="A4056:I4056"/>
    <mergeCell ref="J4056:P4056"/>
    <mergeCell ref="Q4056:X4056"/>
    <mergeCell ref="Y4056:AD4056"/>
    <mergeCell ref="AE4056:AK4056"/>
    <mergeCell ref="A4057:I4057"/>
    <mergeCell ref="J4057:P4057"/>
    <mergeCell ref="Q4057:X4057"/>
    <mergeCell ref="Y4057:AD4057"/>
    <mergeCell ref="AE4057:AK4057"/>
    <mergeCell ref="A4058:I4058"/>
    <mergeCell ref="J4058:P4058"/>
    <mergeCell ref="Q4058:X4058"/>
    <mergeCell ref="Y4058:AD4058"/>
    <mergeCell ref="AE4058:AK4058"/>
    <mergeCell ref="A4059:I4059"/>
    <mergeCell ref="J4059:P4059"/>
    <mergeCell ref="Q4059:X4059"/>
    <mergeCell ref="Y4059:AD4059"/>
    <mergeCell ref="AE4059:AK4059"/>
    <mergeCell ref="A4060:I4060"/>
    <mergeCell ref="J4060:P4060"/>
    <mergeCell ref="Q4060:X4060"/>
    <mergeCell ref="Y4060:AD4060"/>
    <mergeCell ref="AE4060:AK4060"/>
    <mergeCell ref="A4061:I4061"/>
    <mergeCell ref="J4061:P4061"/>
    <mergeCell ref="Q4061:X4061"/>
    <mergeCell ref="Y4061:AD4061"/>
    <mergeCell ref="AE4061:AK4061"/>
    <mergeCell ref="A4062:I4062"/>
    <mergeCell ref="J4062:P4062"/>
    <mergeCell ref="Q4062:X4062"/>
    <mergeCell ref="Y4062:AD4062"/>
    <mergeCell ref="AE4062:AK4062"/>
    <mergeCell ref="A4063:I4063"/>
    <mergeCell ref="J4063:P4063"/>
    <mergeCell ref="Q4063:X4063"/>
    <mergeCell ref="Y4063:AD4063"/>
    <mergeCell ref="AE4063:AK4063"/>
    <mergeCell ref="A4064:I4064"/>
    <mergeCell ref="J4064:P4064"/>
    <mergeCell ref="Q4064:X4064"/>
    <mergeCell ref="Y4064:AD4064"/>
    <mergeCell ref="AE4064:AK4064"/>
    <mergeCell ref="A4065:I4065"/>
    <mergeCell ref="J4065:P4065"/>
    <mergeCell ref="Q4065:X4065"/>
    <mergeCell ref="Y4065:AD4065"/>
    <mergeCell ref="AE4065:AK4065"/>
    <mergeCell ref="A4066:I4066"/>
    <mergeCell ref="J4066:P4066"/>
    <mergeCell ref="Q4066:X4066"/>
    <mergeCell ref="Y4066:AD4066"/>
    <mergeCell ref="AE4066:AK4066"/>
    <mergeCell ref="A4067:I4067"/>
    <mergeCell ref="J4067:P4067"/>
    <mergeCell ref="Q4067:X4067"/>
    <mergeCell ref="Y4067:AD4067"/>
    <mergeCell ref="AE4067:AK4067"/>
    <mergeCell ref="A4068:I4068"/>
    <mergeCell ref="J4068:P4068"/>
    <mergeCell ref="Q4068:X4068"/>
    <mergeCell ref="Y4068:AD4068"/>
    <mergeCell ref="AE4068:AK4068"/>
    <mergeCell ref="A4069:I4069"/>
    <mergeCell ref="J4069:P4069"/>
    <mergeCell ref="Q4069:X4069"/>
    <mergeCell ref="Y4069:AD4069"/>
    <mergeCell ref="AE4069:AK4069"/>
    <mergeCell ref="A4070:I4070"/>
    <mergeCell ref="J4070:P4070"/>
    <mergeCell ref="Q4070:X4070"/>
    <mergeCell ref="Y4070:AD4070"/>
    <mergeCell ref="AE4070:AK4070"/>
    <mergeCell ref="A4071:I4071"/>
    <mergeCell ref="J4071:P4071"/>
    <mergeCell ref="Q4071:X4071"/>
    <mergeCell ref="Y4071:AD4071"/>
    <mergeCell ref="AE4071:AK4071"/>
    <mergeCell ref="A4072:I4072"/>
    <mergeCell ref="J4072:P4072"/>
    <mergeCell ref="Q4072:X4072"/>
    <mergeCell ref="Y4072:AD4072"/>
    <mergeCell ref="AE4072:AK4072"/>
    <mergeCell ref="A4073:I4073"/>
    <mergeCell ref="J4073:P4073"/>
    <mergeCell ref="Q4073:X4073"/>
    <mergeCell ref="Y4073:AD4073"/>
    <mergeCell ref="AE4073:AK4073"/>
    <mergeCell ref="A4074:I4074"/>
    <mergeCell ref="J4074:P4074"/>
    <mergeCell ref="Q4074:X4074"/>
    <mergeCell ref="Y4074:AD4074"/>
    <mergeCell ref="AE4074:AK4074"/>
    <mergeCell ref="A4075:I4075"/>
    <mergeCell ref="J4075:P4075"/>
    <mergeCell ref="Q4075:X4075"/>
    <mergeCell ref="Y4075:AD4075"/>
    <mergeCell ref="AE4075:AK4075"/>
    <mergeCell ref="A4076:I4076"/>
    <mergeCell ref="J4076:P4076"/>
    <mergeCell ref="Q4076:X4076"/>
    <mergeCell ref="Y4076:AD4076"/>
    <mergeCell ref="AE4076:AK4076"/>
    <mergeCell ref="A4077:I4077"/>
    <mergeCell ref="J4077:P4077"/>
    <mergeCell ref="Q4077:X4077"/>
    <mergeCell ref="Y4077:AD4077"/>
    <mergeCell ref="AE4077:AK4077"/>
    <mergeCell ref="A4078:I4078"/>
    <mergeCell ref="J4078:P4078"/>
    <mergeCell ref="Q4078:X4078"/>
    <mergeCell ref="Y4078:AD4078"/>
    <mergeCell ref="AE4078:AK4078"/>
    <mergeCell ref="A4079:I4079"/>
    <mergeCell ref="J4079:P4079"/>
    <mergeCell ref="Q4079:X4079"/>
    <mergeCell ref="Y4079:AD4079"/>
    <mergeCell ref="AE4079:AK4079"/>
    <mergeCell ref="A4080:I4080"/>
    <mergeCell ref="J4080:P4080"/>
    <mergeCell ref="Q4080:X4080"/>
    <mergeCell ref="Y4080:AD4080"/>
    <mergeCell ref="AE4080:AK4080"/>
    <mergeCell ref="A4081:I4081"/>
    <mergeCell ref="J4081:P4081"/>
    <mergeCell ref="Q4081:X4081"/>
    <mergeCell ref="Y4081:AD4081"/>
    <mergeCell ref="AE4081:AK4081"/>
    <mergeCell ref="A4082:I4082"/>
    <mergeCell ref="J4082:P4082"/>
    <mergeCell ref="Q4082:X4082"/>
    <mergeCell ref="Y4082:AD4082"/>
    <mergeCell ref="AE4082:AK4082"/>
    <mergeCell ref="A4083:I4083"/>
    <mergeCell ref="J4083:P4083"/>
    <mergeCell ref="Q4083:X4083"/>
    <mergeCell ref="Y4083:AD4083"/>
    <mergeCell ref="AE4083:AK4083"/>
    <mergeCell ref="A4084:I4084"/>
    <mergeCell ref="J4084:P4084"/>
    <mergeCell ref="Q4084:X4084"/>
    <mergeCell ref="Y4084:AD4084"/>
    <mergeCell ref="AE4084:AK4084"/>
    <mergeCell ref="A4085:I4085"/>
    <mergeCell ref="J4085:P4085"/>
    <mergeCell ref="Q4085:X4085"/>
    <mergeCell ref="Y4085:AD4085"/>
    <mergeCell ref="AE4085:AK4085"/>
    <mergeCell ref="A4086:I4086"/>
    <mergeCell ref="J4086:P4086"/>
    <mergeCell ref="Q4086:X4086"/>
    <mergeCell ref="Y4086:AD4086"/>
    <mergeCell ref="AE4086:AK4086"/>
    <mergeCell ref="A4087:I4087"/>
    <mergeCell ref="J4087:P4087"/>
    <mergeCell ref="Q4087:X4087"/>
    <mergeCell ref="Y4087:AD4087"/>
    <mergeCell ref="AE4087:AK4087"/>
    <mergeCell ref="A4088:I4088"/>
    <mergeCell ref="J4088:P4088"/>
    <mergeCell ref="Q4088:X4088"/>
    <mergeCell ref="Y4088:AD4088"/>
    <mergeCell ref="AE4088:AK4088"/>
    <mergeCell ref="A4089:I4089"/>
    <mergeCell ref="J4089:P4089"/>
    <mergeCell ref="Q4089:X4089"/>
    <mergeCell ref="Y4089:AD4089"/>
    <mergeCell ref="AE4089:AK4089"/>
    <mergeCell ref="A4090:I4090"/>
    <mergeCell ref="J4090:P4090"/>
    <mergeCell ref="Q4090:X4090"/>
    <mergeCell ref="Y4090:AD4090"/>
    <mergeCell ref="AE4090:AK4090"/>
    <mergeCell ref="A4091:I4091"/>
    <mergeCell ref="J4091:P4091"/>
    <mergeCell ref="Q4091:X4091"/>
    <mergeCell ref="Y4091:AD4091"/>
    <mergeCell ref="AE4091:AK4091"/>
    <mergeCell ref="A4092:I4092"/>
    <mergeCell ref="J4092:P4092"/>
    <mergeCell ref="Q4092:X4092"/>
    <mergeCell ref="Y4092:AD4092"/>
    <mergeCell ref="AE4092:AK4092"/>
    <mergeCell ref="A4093:I4093"/>
    <mergeCell ref="J4093:P4093"/>
    <mergeCell ref="Q4093:X4093"/>
    <mergeCell ref="Y4093:AD4093"/>
    <mergeCell ref="AE4093:AK4093"/>
    <mergeCell ref="A4094:I4094"/>
    <mergeCell ref="J4094:P4094"/>
    <mergeCell ref="Q4094:X4094"/>
    <mergeCell ref="Y4094:AD4094"/>
    <mergeCell ref="AE4094:AK4094"/>
    <mergeCell ref="A4095:I4095"/>
    <mergeCell ref="J4095:P4095"/>
    <mergeCell ref="Q4095:X4095"/>
    <mergeCell ref="Y4095:AD4095"/>
    <mergeCell ref="AE4095:AK4095"/>
    <mergeCell ref="A4096:I4096"/>
    <mergeCell ref="J4096:P4096"/>
    <mergeCell ref="Q4096:X4096"/>
    <mergeCell ref="Y4096:AD4096"/>
    <mergeCell ref="AE4096:AK4096"/>
    <mergeCell ref="A4097:I4097"/>
    <mergeCell ref="J4097:P4097"/>
    <mergeCell ref="Q4097:X4097"/>
    <mergeCell ref="Y4097:AD4097"/>
    <mergeCell ref="AE4097:AK4097"/>
    <mergeCell ref="A4098:I4098"/>
    <mergeCell ref="J4098:P4098"/>
    <mergeCell ref="Q4098:X4098"/>
    <mergeCell ref="Y4098:AD4098"/>
    <mergeCell ref="AE4098:AK4098"/>
    <mergeCell ref="A4099:I4099"/>
    <mergeCell ref="J4099:P4099"/>
    <mergeCell ref="Q4099:X4099"/>
    <mergeCell ref="Y4099:AD4099"/>
    <mergeCell ref="AE4099:AK4099"/>
    <mergeCell ref="A4100:I4100"/>
    <mergeCell ref="J4100:P4100"/>
    <mergeCell ref="Q4100:X4100"/>
    <mergeCell ref="Y4100:AD4100"/>
    <mergeCell ref="AE4100:AK4100"/>
    <mergeCell ref="A4101:I4101"/>
    <mergeCell ref="J4101:P4101"/>
    <mergeCell ref="Q4101:X4101"/>
    <mergeCell ref="Y4101:AD4101"/>
    <mergeCell ref="AE4101:AK4101"/>
    <mergeCell ref="A4102:I4102"/>
    <mergeCell ref="J4102:P4102"/>
    <mergeCell ref="Q4102:X4102"/>
    <mergeCell ref="Y4102:AD4102"/>
    <mergeCell ref="AE4102:AK4102"/>
    <mergeCell ref="A4103:I4103"/>
    <mergeCell ref="J4103:P4103"/>
    <mergeCell ref="Q4103:X4103"/>
    <mergeCell ref="Y4103:AD4103"/>
    <mergeCell ref="AE4103:AK4103"/>
    <mergeCell ref="A4104:I4104"/>
    <mergeCell ref="J4104:P4104"/>
    <mergeCell ref="Q4104:X4104"/>
    <mergeCell ref="Y4104:AD4104"/>
    <mergeCell ref="AE4104:AK4104"/>
    <mergeCell ref="A4105:I4105"/>
    <mergeCell ref="J4105:P4105"/>
    <mergeCell ref="Q4105:X4105"/>
    <mergeCell ref="Y4105:AD4105"/>
    <mergeCell ref="AE4105:AK4105"/>
    <mergeCell ref="A4106:I4106"/>
    <mergeCell ref="J4106:P4106"/>
    <mergeCell ref="Q4106:X4106"/>
    <mergeCell ref="Y4106:AD4106"/>
    <mergeCell ref="AE4106:AK4106"/>
    <mergeCell ref="A4107:I4107"/>
    <mergeCell ref="J4107:P4107"/>
    <mergeCell ref="Q4107:X4107"/>
    <mergeCell ref="Y4107:AD4107"/>
    <mergeCell ref="AE4107:AK4107"/>
    <mergeCell ref="A4108:I4108"/>
    <mergeCell ref="J4108:P4108"/>
    <mergeCell ref="Q4108:X4108"/>
    <mergeCell ref="Y4108:AD4108"/>
    <mergeCell ref="AE4108:AK4108"/>
    <mergeCell ref="A4109:I4109"/>
    <mergeCell ref="J4109:P4109"/>
    <mergeCell ref="Q4109:X4109"/>
    <mergeCell ref="Y4109:AD4109"/>
    <mergeCell ref="AE4109:AK4109"/>
    <mergeCell ref="A4110:I4110"/>
    <mergeCell ref="J4110:P4110"/>
    <mergeCell ref="Q4110:X4110"/>
    <mergeCell ref="Y4110:AD4110"/>
    <mergeCell ref="AE4110:AK4110"/>
    <mergeCell ref="A4111:I4111"/>
    <mergeCell ref="J4111:P4111"/>
    <mergeCell ref="Q4111:X4111"/>
    <mergeCell ref="Y4111:AD4111"/>
    <mergeCell ref="AE4111:AK4111"/>
    <mergeCell ref="A4112:I4112"/>
    <mergeCell ref="J4112:P4112"/>
    <mergeCell ref="Q4112:X4112"/>
    <mergeCell ref="Y4112:AD4112"/>
    <mergeCell ref="AE4112:AK4112"/>
    <mergeCell ref="A4113:I4113"/>
    <mergeCell ref="J4113:P4113"/>
    <mergeCell ref="Q4113:X4113"/>
    <mergeCell ref="Y4113:AD4113"/>
    <mergeCell ref="AE4113:AK4113"/>
    <mergeCell ref="A4114:I4114"/>
    <mergeCell ref="J4114:P4114"/>
    <mergeCell ref="Q4114:X4114"/>
    <mergeCell ref="Y4114:AD4114"/>
    <mergeCell ref="AE4114:AK4114"/>
    <mergeCell ref="A4115:I4115"/>
    <mergeCell ref="J4115:P4115"/>
    <mergeCell ref="Q4115:X4115"/>
    <mergeCell ref="Y4115:AD4115"/>
    <mergeCell ref="AE4115:AK4115"/>
    <mergeCell ref="A4116:I4116"/>
    <mergeCell ref="J4116:P4116"/>
    <mergeCell ref="Q4116:X4116"/>
    <mergeCell ref="Y4116:AD4116"/>
    <mergeCell ref="AE4116:AK4116"/>
    <mergeCell ref="A4117:I4117"/>
    <mergeCell ref="J4117:P4117"/>
    <mergeCell ref="Q4117:X4117"/>
    <mergeCell ref="Y4117:AD4117"/>
    <mergeCell ref="AE4117:AK4117"/>
    <mergeCell ref="A4118:I4118"/>
    <mergeCell ref="J4118:P4118"/>
    <mergeCell ref="Q4118:X4118"/>
    <mergeCell ref="Y4118:AD4118"/>
    <mergeCell ref="AE4118:AK4118"/>
    <mergeCell ref="A4119:I4119"/>
    <mergeCell ref="J4119:P4119"/>
    <mergeCell ref="Q4119:X4119"/>
    <mergeCell ref="Y4119:AD4119"/>
    <mergeCell ref="AE4119:AK4119"/>
    <mergeCell ref="A4120:I4120"/>
    <mergeCell ref="J4120:P4120"/>
    <mergeCell ref="Q4120:X4120"/>
    <mergeCell ref="Y4120:AD4120"/>
    <mergeCell ref="AE4120:AK4120"/>
    <mergeCell ref="A4121:I4121"/>
    <mergeCell ref="J4121:P4121"/>
    <mergeCell ref="Q4121:X4121"/>
    <mergeCell ref="Y4121:AD4121"/>
    <mergeCell ref="AE4121:AK4121"/>
    <mergeCell ref="A4122:I4122"/>
    <mergeCell ref="J4122:P4122"/>
    <mergeCell ref="Q4122:X4122"/>
    <mergeCell ref="Y4122:AD4122"/>
    <mergeCell ref="AE4122:AK4122"/>
    <mergeCell ref="A4123:I4123"/>
    <mergeCell ref="J4123:P4123"/>
    <mergeCell ref="Q4123:X4123"/>
    <mergeCell ref="Y4123:AD4123"/>
    <mergeCell ref="AE4123:AK4123"/>
    <mergeCell ref="A4124:I4124"/>
    <mergeCell ref="J4124:P4124"/>
    <mergeCell ref="Q4124:X4124"/>
    <mergeCell ref="Y4124:AD4124"/>
    <mergeCell ref="AE4124:AK4124"/>
    <mergeCell ref="A4125:I4125"/>
    <mergeCell ref="J4125:P4125"/>
    <mergeCell ref="Q4125:X4125"/>
    <mergeCell ref="Y4125:AD4125"/>
    <mergeCell ref="AE4125:AK4125"/>
    <mergeCell ref="A4126:I4126"/>
    <mergeCell ref="J4126:P4126"/>
    <mergeCell ref="Q4126:X4126"/>
    <mergeCell ref="Y4126:AD4126"/>
    <mergeCell ref="AE4126:AK4126"/>
    <mergeCell ref="A4127:I4127"/>
    <mergeCell ref="J4127:P4127"/>
    <mergeCell ref="Q4127:X4127"/>
    <mergeCell ref="Y4127:AD4127"/>
    <mergeCell ref="AE4127:AK4127"/>
    <mergeCell ref="A4128:I4128"/>
    <mergeCell ref="J4128:P4128"/>
    <mergeCell ref="Q4128:X4128"/>
    <mergeCell ref="Y4128:AD4128"/>
    <mergeCell ref="AE4128:AK4128"/>
    <mergeCell ref="A4129:I4129"/>
    <mergeCell ref="J4129:P4129"/>
    <mergeCell ref="Q4129:X4129"/>
    <mergeCell ref="Y4129:AD4129"/>
    <mergeCell ref="AE4129:AK4129"/>
    <mergeCell ref="A4130:I4130"/>
    <mergeCell ref="J4130:P4130"/>
    <mergeCell ref="Q4130:X4130"/>
    <mergeCell ref="Y4130:AD4130"/>
    <mergeCell ref="AE4130:AK4130"/>
    <mergeCell ref="A4131:I4131"/>
    <mergeCell ref="J4131:P4131"/>
    <mergeCell ref="Q4131:X4131"/>
    <mergeCell ref="Y4131:AD4131"/>
    <mergeCell ref="AE4131:AK4131"/>
    <mergeCell ref="A4132:I4132"/>
    <mergeCell ref="J4132:P4132"/>
    <mergeCell ref="Q4132:X4132"/>
    <mergeCell ref="Y4132:AD4132"/>
    <mergeCell ref="AE4132:AK4132"/>
    <mergeCell ref="A4133:I4133"/>
    <mergeCell ref="J4133:P4133"/>
    <mergeCell ref="Q4133:X4133"/>
    <mergeCell ref="Y4133:AD4133"/>
    <mergeCell ref="AE4133:AK4133"/>
    <mergeCell ref="A4134:I4134"/>
    <mergeCell ref="J4134:P4134"/>
    <mergeCell ref="Q4134:X4134"/>
    <mergeCell ref="Y4134:AD4134"/>
    <mergeCell ref="AE4134:AK4134"/>
    <mergeCell ref="A4135:I4135"/>
    <mergeCell ref="J4135:P4135"/>
    <mergeCell ref="Q4135:X4135"/>
    <mergeCell ref="Y4135:AD4135"/>
    <mergeCell ref="AE4135:AK4135"/>
    <mergeCell ref="A4136:I4136"/>
    <mergeCell ref="J4136:P4136"/>
    <mergeCell ref="Q4136:X4136"/>
    <mergeCell ref="Y4136:AD4136"/>
    <mergeCell ref="AE4136:AK4136"/>
    <mergeCell ref="A4137:I4137"/>
    <mergeCell ref="J4137:P4137"/>
    <mergeCell ref="Q4137:X4137"/>
    <mergeCell ref="Y4137:AD4137"/>
    <mergeCell ref="AE4137:AK4137"/>
    <mergeCell ref="A4138:I4138"/>
    <mergeCell ref="J4138:P4138"/>
    <mergeCell ref="Q4138:X4138"/>
    <mergeCell ref="Y4138:AD4138"/>
    <mergeCell ref="AE4138:AK4138"/>
    <mergeCell ref="A4139:I4139"/>
    <mergeCell ref="J4139:P4139"/>
    <mergeCell ref="Q4139:X4139"/>
    <mergeCell ref="Y4139:AD4139"/>
    <mergeCell ref="AE4139:AK4139"/>
    <mergeCell ref="A4140:I4140"/>
    <mergeCell ref="J4140:P4140"/>
    <mergeCell ref="Q4140:X4140"/>
    <mergeCell ref="Y4140:AD4140"/>
    <mergeCell ref="AE4140:AK4140"/>
    <mergeCell ref="A4141:I4141"/>
    <mergeCell ref="J4141:P4141"/>
    <mergeCell ref="Q4141:X4141"/>
    <mergeCell ref="Y4141:AD4141"/>
    <mergeCell ref="AE4141:AK4141"/>
    <mergeCell ref="A4142:I4142"/>
    <mergeCell ref="J4142:P4142"/>
    <mergeCell ref="Q4142:X4142"/>
    <mergeCell ref="Y4142:AD4142"/>
    <mergeCell ref="AE4142:AK4142"/>
    <mergeCell ref="A4143:I4143"/>
    <mergeCell ref="J4143:P4143"/>
    <mergeCell ref="Q4143:X4143"/>
    <mergeCell ref="Y4143:AD4143"/>
    <mergeCell ref="AE4143:AK4143"/>
    <mergeCell ref="A4144:I4144"/>
    <mergeCell ref="J4144:P4144"/>
    <mergeCell ref="Q4144:X4144"/>
    <mergeCell ref="Y4144:AD4144"/>
    <mergeCell ref="AE4144:AK4144"/>
    <mergeCell ref="A4145:I4145"/>
    <mergeCell ref="J4145:P4145"/>
    <mergeCell ref="Q4145:X4145"/>
    <mergeCell ref="Y4145:AD4145"/>
    <mergeCell ref="AE4145:AK4145"/>
    <mergeCell ref="A4146:I4146"/>
    <mergeCell ref="J4146:P4146"/>
    <mergeCell ref="Q4146:X4146"/>
    <mergeCell ref="Y4146:AD4146"/>
    <mergeCell ref="AE4146:AK4146"/>
    <mergeCell ref="A4147:I4147"/>
    <mergeCell ref="J4147:P4147"/>
    <mergeCell ref="Q4147:X4147"/>
    <mergeCell ref="Y4147:AD4147"/>
    <mergeCell ref="AE4147:AK4147"/>
    <mergeCell ref="A4148:I4148"/>
    <mergeCell ref="J4148:P4148"/>
    <mergeCell ref="Q4148:X4148"/>
    <mergeCell ref="Y4148:AD4148"/>
    <mergeCell ref="AE4148:AK4148"/>
    <mergeCell ref="A4149:I4149"/>
    <mergeCell ref="J4149:P4149"/>
    <mergeCell ref="Q4149:X4149"/>
    <mergeCell ref="Y4149:AD4149"/>
    <mergeCell ref="AE4149:AK4149"/>
    <mergeCell ref="A4150:I4150"/>
    <mergeCell ref="J4150:P4150"/>
    <mergeCell ref="Q4150:X4150"/>
    <mergeCell ref="Y4150:AD4150"/>
    <mergeCell ref="AE4150:AK4150"/>
    <mergeCell ref="A4151:I4151"/>
    <mergeCell ref="J4151:P4151"/>
    <mergeCell ref="Q4151:X4151"/>
    <mergeCell ref="Y4151:AD4151"/>
    <mergeCell ref="AE4151:AK4151"/>
    <mergeCell ref="A4152:I4152"/>
    <mergeCell ref="J4152:P4152"/>
    <mergeCell ref="Q4152:X4152"/>
    <mergeCell ref="Y4152:AD4152"/>
    <mergeCell ref="AE4152:AK4152"/>
    <mergeCell ref="A4153:I4153"/>
    <mergeCell ref="J4153:P4153"/>
    <mergeCell ref="Q4153:X4153"/>
    <mergeCell ref="Y4153:AD4153"/>
    <mergeCell ref="AE4153:AK4153"/>
    <mergeCell ref="A4154:I4154"/>
    <mergeCell ref="J4154:P4154"/>
    <mergeCell ref="Q4154:X4154"/>
    <mergeCell ref="Y4154:AD4154"/>
    <mergeCell ref="AE4154:AK4154"/>
    <mergeCell ref="A4155:I4155"/>
    <mergeCell ref="J4155:P4155"/>
    <mergeCell ref="Q4155:X4155"/>
    <mergeCell ref="Y4155:AD4155"/>
    <mergeCell ref="AE4155:AK4155"/>
    <mergeCell ref="A4156:I4156"/>
    <mergeCell ref="J4156:P4156"/>
    <mergeCell ref="Q4156:X4156"/>
    <mergeCell ref="Y4156:AD4156"/>
    <mergeCell ref="AE4156:AK4156"/>
    <mergeCell ref="A4157:I4157"/>
    <mergeCell ref="J4157:P4157"/>
    <mergeCell ref="Q4157:X4157"/>
    <mergeCell ref="Y4157:AD4157"/>
    <mergeCell ref="AE4157:AK4157"/>
    <mergeCell ref="A4158:I4158"/>
    <mergeCell ref="J4158:P4158"/>
    <mergeCell ref="Q4158:X4158"/>
    <mergeCell ref="Y4158:AD4158"/>
    <mergeCell ref="AE4158:AK4158"/>
    <mergeCell ref="A4159:I4159"/>
    <mergeCell ref="J4159:P4159"/>
    <mergeCell ref="Q4159:X4159"/>
    <mergeCell ref="Y4159:AD4159"/>
    <mergeCell ref="AE4159:AK4159"/>
    <mergeCell ref="A4160:I4160"/>
    <mergeCell ref="J4160:P4160"/>
    <mergeCell ref="Q4160:X4160"/>
    <mergeCell ref="Y4160:AD4160"/>
    <mergeCell ref="AE4160:AK4160"/>
    <mergeCell ref="A4161:I4161"/>
    <mergeCell ref="J4161:P4161"/>
    <mergeCell ref="Q4161:X4161"/>
    <mergeCell ref="Y4161:AD4161"/>
    <mergeCell ref="AE4161:AK4161"/>
    <mergeCell ref="A4162:I4162"/>
    <mergeCell ref="J4162:P4162"/>
    <mergeCell ref="Q4162:X4162"/>
    <mergeCell ref="Y4162:AD4162"/>
    <mergeCell ref="AE4162:AK4162"/>
    <mergeCell ref="A4163:I4163"/>
    <mergeCell ref="J4163:P4163"/>
    <mergeCell ref="Q4163:X4163"/>
    <mergeCell ref="Y4163:AD4163"/>
    <mergeCell ref="AE4163:AK4163"/>
    <mergeCell ref="A4164:I4164"/>
    <mergeCell ref="J4164:P4164"/>
    <mergeCell ref="Q4164:X4164"/>
    <mergeCell ref="Y4164:AD4164"/>
    <mergeCell ref="AE4164:AK4164"/>
    <mergeCell ref="A4165:I4165"/>
    <mergeCell ref="J4165:P4165"/>
    <mergeCell ref="Q4165:X4165"/>
    <mergeCell ref="Y4165:AD4165"/>
    <mergeCell ref="AE4165:AK4165"/>
    <mergeCell ref="A4166:I4166"/>
    <mergeCell ref="J4166:P4166"/>
    <mergeCell ref="Q4166:X4166"/>
    <mergeCell ref="Y4166:AD4166"/>
    <mergeCell ref="AE4166:AK4166"/>
    <mergeCell ref="A4167:I4167"/>
    <mergeCell ref="J4167:P4167"/>
    <mergeCell ref="Q4167:X4167"/>
    <mergeCell ref="Y4167:AD4167"/>
    <mergeCell ref="AE4167:AK4167"/>
    <mergeCell ref="A4168:I4168"/>
    <mergeCell ref="J4168:P4168"/>
    <mergeCell ref="Q4168:X4168"/>
    <mergeCell ref="Y4168:AD4168"/>
    <mergeCell ref="AE4168:AK4168"/>
    <mergeCell ref="A4169:I4169"/>
    <mergeCell ref="J4169:P4169"/>
    <mergeCell ref="Q4169:X4169"/>
    <mergeCell ref="Y4169:AD4169"/>
    <mergeCell ref="AE4169:AK4169"/>
    <mergeCell ref="A4170:I4170"/>
    <mergeCell ref="J4170:P4170"/>
    <mergeCell ref="Q4170:X4170"/>
    <mergeCell ref="Y4170:AD4170"/>
    <mergeCell ref="AE4170:AK4170"/>
    <mergeCell ref="A4171:I4171"/>
    <mergeCell ref="J4171:P4171"/>
    <mergeCell ref="Q4171:X4171"/>
    <mergeCell ref="Y4171:AD4171"/>
    <mergeCell ref="AE4171:AK4171"/>
    <mergeCell ref="A4172:I4172"/>
    <mergeCell ref="J4172:P4172"/>
    <mergeCell ref="Q4172:X4172"/>
    <mergeCell ref="Y4172:AD4172"/>
    <mergeCell ref="AE4172:AK4172"/>
    <mergeCell ref="A4173:I4173"/>
    <mergeCell ref="J4173:P4173"/>
    <mergeCell ref="Q4173:X4173"/>
    <mergeCell ref="Y4173:AD4173"/>
    <mergeCell ref="AE4173:AK4173"/>
    <mergeCell ref="A4174:I4174"/>
    <mergeCell ref="J4174:P4174"/>
    <mergeCell ref="Q4174:X4174"/>
    <mergeCell ref="Y4174:AD4174"/>
    <mergeCell ref="AE4174:AK4174"/>
    <mergeCell ref="A4175:I4175"/>
    <mergeCell ref="J4175:P4175"/>
    <mergeCell ref="Q4175:X4175"/>
    <mergeCell ref="Y4175:AD4175"/>
    <mergeCell ref="AE4175:AK4175"/>
    <mergeCell ref="A4176:I4176"/>
    <mergeCell ref="J4176:P4176"/>
    <mergeCell ref="Q4176:X4176"/>
    <mergeCell ref="Y4176:AD4176"/>
    <mergeCell ref="AE4176:AK4176"/>
    <mergeCell ref="A4177:I4177"/>
    <mergeCell ref="J4177:P4177"/>
    <mergeCell ref="Q4177:X4177"/>
    <mergeCell ref="Y4177:AD4177"/>
    <mergeCell ref="AE4177:AK4177"/>
    <mergeCell ref="A4178:I4178"/>
    <mergeCell ref="J4178:P4178"/>
    <mergeCell ref="Q4178:X4178"/>
    <mergeCell ref="Y4178:AD4178"/>
    <mergeCell ref="AE4178:AK4178"/>
    <mergeCell ref="A4179:I4179"/>
    <mergeCell ref="J4179:P4179"/>
    <mergeCell ref="Q4179:X4179"/>
    <mergeCell ref="Y4179:AD4179"/>
    <mergeCell ref="AE4179:AK4179"/>
    <mergeCell ref="A4180:I4180"/>
    <mergeCell ref="J4180:P4180"/>
    <mergeCell ref="Q4180:X4180"/>
    <mergeCell ref="Y4180:AD4180"/>
    <mergeCell ref="AE4180:AK4180"/>
    <mergeCell ref="A4181:I4181"/>
    <mergeCell ref="J4181:P4181"/>
    <mergeCell ref="Q4181:X4181"/>
    <mergeCell ref="Y4181:AD4181"/>
    <mergeCell ref="AE4181:AK4181"/>
    <mergeCell ref="A4182:I4182"/>
    <mergeCell ref="J4182:P4182"/>
    <mergeCell ref="Q4182:X4182"/>
    <mergeCell ref="Y4182:AD4182"/>
    <mergeCell ref="AE4182:AK4182"/>
    <mergeCell ref="A4183:I4183"/>
    <mergeCell ref="J4183:P4183"/>
    <mergeCell ref="Q4183:X4183"/>
    <mergeCell ref="Y4183:AD4183"/>
    <mergeCell ref="AE4183:AK4183"/>
    <mergeCell ref="A4184:I4184"/>
    <mergeCell ref="J4184:P4184"/>
    <mergeCell ref="Q4184:X4184"/>
    <mergeCell ref="Y4184:AD4184"/>
    <mergeCell ref="AE4184:AK4184"/>
    <mergeCell ref="A4185:I4185"/>
    <mergeCell ref="J4185:P4185"/>
    <mergeCell ref="Q4185:X4185"/>
    <mergeCell ref="Y4185:AD4185"/>
    <mergeCell ref="AE4185:AK4185"/>
    <mergeCell ref="A4186:I4186"/>
    <mergeCell ref="J4186:P4186"/>
    <mergeCell ref="Q4186:X4186"/>
    <mergeCell ref="Y4186:AD4186"/>
    <mergeCell ref="AE4186:AK4186"/>
    <mergeCell ref="A4187:I4187"/>
    <mergeCell ref="J4187:P4187"/>
    <mergeCell ref="Q4187:X4187"/>
    <mergeCell ref="Y4187:AD4187"/>
    <mergeCell ref="AE4187:AK4187"/>
    <mergeCell ref="A4188:I4188"/>
    <mergeCell ref="J4188:P4188"/>
    <mergeCell ref="Q4188:X4188"/>
    <mergeCell ref="Y4188:AD4188"/>
    <mergeCell ref="AE4188:AK4188"/>
    <mergeCell ref="A4189:I4189"/>
    <mergeCell ref="J4189:P4189"/>
    <mergeCell ref="Q4189:X4189"/>
    <mergeCell ref="Y4189:AD4189"/>
    <mergeCell ref="AE4189:AK4189"/>
    <mergeCell ref="A4190:I4190"/>
    <mergeCell ref="J4190:P4190"/>
    <mergeCell ref="Q4190:X4190"/>
    <mergeCell ref="Y4190:AD4190"/>
    <mergeCell ref="AE4190:AK4190"/>
    <mergeCell ref="A4191:I4191"/>
    <mergeCell ref="J4191:P4191"/>
    <mergeCell ref="Q4191:X4191"/>
    <mergeCell ref="Y4191:AD4191"/>
    <mergeCell ref="AE4191:AK4191"/>
    <mergeCell ref="A4192:I4192"/>
    <mergeCell ref="J4192:P4192"/>
    <mergeCell ref="Q4192:X4192"/>
    <mergeCell ref="Y4192:AD4192"/>
    <mergeCell ref="AE4192:AK4192"/>
    <mergeCell ref="A4193:I4193"/>
    <mergeCell ref="J4193:P4193"/>
    <mergeCell ref="Q4193:X4193"/>
    <mergeCell ref="Y4193:AD4193"/>
    <mergeCell ref="AE4193:AK4193"/>
    <mergeCell ref="A4194:I4194"/>
    <mergeCell ref="J4194:P4194"/>
    <mergeCell ref="Q4194:X4194"/>
    <mergeCell ref="Y4194:AD4194"/>
    <mergeCell ref="AE4194:AK4194"/>
    <mergeCell ref="A4195:I4195"/>
    <mergeCell ref="J4195:P4195"/>
    <mergeCell ref="Q4195:X4195"/>
    <mergeCell ref="Y4195:AD4195"/>
    <mergeCell ref="AE4195:AK4195"/>
    <mergeCell ref="A4196:I4196"/>
    <mergeCell ref="J4196:P4196"/>
    <mergeCell ref="Q4196:X4196"/>
    <mergeCell ref="Y4196:AD4196"/>
    <mergeCell ref="AE4196:AK4196"/>
    <mergeCell ref="A4197:I4197"/>
    <mergeCell ref="J4197:P4197"/>
    <mergeCell ref="Q4197:X4197"/>
    <mergeCell ref="Y4197:AD4197"/>
    <mergeCell ref="AE4197:AK4197"/>
    <mergeCell ref="A4198:I4198"/>
    <mergeCell ref="J4198:P4198"/>
    <mergeCell ref="Q4198:X4198"/>
    <mergeCell ref="Y4198:AD4198"/>
    <mergeCell ref="AE4198:AK4198"/>
    <mergeCell ref="A4199:I4199"/>
    <mergeCell ref="J4199:P4199"/>
    <mergeCell ref="Q4199:X4199"/>
    <mergeCell ref="Y4199:AD4199"/>
    <mergeCell ref="AE4199:AK4199"/>
    <mergeCell ref="A4200:I4200"/>
    <mergeCell ref="J4200:P4200"/>
    <mergeCell ref="Q4200:X4200"/>
    <mergeCell ref="Y4200:AD4200"/>
    <mergeCell ref="AE4200:AK4200"/>
    <mergeCell ref="A4201:I4201"/>
    <mergeCell ref="J4201:P4201"/>
    <mergeCell ref="Q4201:X4201"/>
    <mergeCell ref="Y4201:AD4201"/>
    <mergeCell ref="AE4201:AK4201"/>
    <mergeCell ref="A4202:I4202"/>
    <mergeCell ref="J4202:P4202"/>
    <mergeCell ref="Q4202:X4202"/>
    <mergeCell ref="Y4202:AD4202"/>
    <mergeCell ref="AE4202:AK4202"/>
    <mergeCell ref="A4203:I4203"/>
    <mergeCell ref="J4203:P4203"/>
    <mergeCell ref="Q4203:X4203"/>
    <mergeCell ref="Y4203:AD4203"/>
    <mergeCell ref="AE4203:AK4203"/>
    <mergeCell ref="A4204:I4204"/>
    <mergeCell ref="J4204:P4204"/>
    <mergeCell ref="Q4204:X4204"/>
    <mergeCell ref="Y4204:AD4204"/>
    <mergeCell ref="AE4204:AK4204"/>
    <mergeCell ref="A4205:I4205"/>
    <mergeCell ref="J4205:P4205"/>
    <mergeCell ref="Q4205:X4205"/>
    <mergeCell ref="Y4205:AD4205"/>
    <mergeCell ref="AE4205:AK4205"/>
    <mergeCell ref="A4206:I4206"/>
    <mergeCell ref="J4206:P4206"/>
    <mergeCell ref="Q4206:X4206"/>
    <mergeCell ref="Y4206:AD4206"/>
    <mergeCell ref="AE4206:AK4206"/>
    <mergeCell ref="A4207:I4207"/>
    <mergeCell ref="J4207:P4207"/>
    <mergeCell ref="Q4207:X4207"/>
    <mergeCell ref="Y4207:AD4207"/>
    <mergeCell ref="AE4207:AK4207"/>
    <mergeCell ref="A4208:I4208"/>
    <mergeCell ref="J4208:P4208"/>
    <mergeCell ref="Q4208:X4208"/>
    <mergeCell ref="Y4208:AD4208"/>
    <mergeCell ref="AE4208:AK4208"/>
    <mergeCell ref="A4209:I4209"/>
    <mergeCell ref="J4209:P4209"/>
    <mergeCell ref="Q4209:X4209"/>
    <mergeCell ref="Y4209:AD4209"/>
    <mergeCell ref="AE4209:AK4209"/>
    <mergeCell ref="A4210:I4210"/>
    <mergeCell ref="J4210:P4210"/>
    <mergeCell ref="Q4210:X4210"/>
    <mergeCell ref="Y4210:AD4210"/>
    <mergeCell ref="AE4210:AK4210"/>
    <mergeCell ref="A4211:I4211"/>
    <mergeCell ref="J4211:P4211"/>
    <mergeCell ref="Q4211:X4211"/>
    <mergeCell ref="Y4211:AD4211"/>
    <mergeCell ref="AE4211:AK4211"/>
    <mergeCell ref="A4212:I4212"/>
    <mergeCell ref="J4212:P4212"/>
    <mergeCell ref="Q4212:X4212"/>
    <mergeCell ref="Y4212:AD4212"/>
    <mergeCell ref="AE4212:AK4212"/>
    <mergeCell ref="A4213:I4213"/>
    <mergeCell ref="J4213:P4213"/>
    <mergeCell ref="Q4213:X4213"/>
    <mergeCell ref="Y4213:AD4213"/>
    <mergeCell ref="AE4213:AK4213"/>
    <mergeCell ref="A4214:I4214"/>
    <mergeCell ref="J4214:P4214"/>
    <mergeCell ref="Q4214:X4214"/>
    <mergeCell ref="Y4214:AD4214"/>
    <mergeCell ref="AE4214:AK4214"/>
    <mergeCell ref="A4215:I4215"/>
    <mergeCell ref="J4215:P4215"/>
    <mergeCell ref="Q4215:X4215"/>
    <mergeCell ref="Y4215:AD4215"/>
    <mergeCell ref="AE4215:AK4215"/>
    <mergeCell ref="A4216:I4216"/>
    <mergeCell ref="J4216:P4216"/>
    <mergeCell ref="Q4216:X4216"/>
    <mergeCell ref="Y4216:AD4216"/>
    <mergeCell ref="AE4216:AK4216"/>
    <mergeCell ref="A4217:I4217"/>
    <mergeCell ref="J4217:P4217"/>
    <mergeCell ref="Q4217:X4217"/>
    <mergeCell ref="Y4217:AD4217"/>
    <mergeCell ref="AE4217:AK4217"/>
    <mergeCell ref="A4218:I4218"/>
    <mergeCell ref="J4218:P4218"/>
    <mergeCell ref="Q4218:X4218"/>
    <mergeCell ref="Y4218:AD4218"/>
    <mergeCell ref="AE4218:AK4218"/>
    <mergeCell ref="A4219:I4219"/>
    <mergeCell ref="J4219:P4219"/>
    <mergeCell ref="Q4219:X4219"/>
    <mergeCell ref="Y4219:AD4219"/>
    <mergeCell ref="AE4219:AK4219"/>
    <mergeCell ref="A4220:I4220"/>
    <mergeCell ref="J4220:P4220"/>
    <mergeCell ref="Q4220:X4220"/>
    <mergeCell ref="Y4220:AD4220"/>
    <mergeCell ref="AE4220:AK4220"/>
    <mergeCell ref="A4221:I4221"/>
    <mergeCell ref="J4221:P4221"/>
    <mergeCell ref="Q4221:X4221"/>
    <mergeCell ref="Y4221:AD4221"/>
    <mergeCell ref="AE4221:AK4221"/>
    <mergeCell ref="A4222:I4222"/>
    <mergeCell ref="J4222:P4222"/>
    <mergeCell ref="Q4222:X4222"/>
    <mergeCell ref="Y4222:AD4222"/>
    <mergeCell ref="AE4222:AK4222"/>
    <mergeCell ref="A4223:I4223"/>
    <mergeCell ref="J4223:P4223"/>
    <mergeCell ref="Q4223:X4223"/>
    <mergeCell ref="Y4223:AD4223"/>
    <mergeCell ref="AE4223:AK4223"/>
    <mergeCell ref="A4224:I4224"/>
    <mergeCell ref="J4224:P4224"/>
    <mergeCell ref="Q4224:X4224"/>
    <mergeCell ref="Y4224:AD4224"/>
    <mergeCell ref="AE4224:AK4224"/>
    <mergeCell ref="A4225:I4225"/>
    <mergeCell ref="J4225:P4225"/>
    <mergeCell ref="Q4225:X4225"/>
    <mergeCell ref="Y4225:AD4225"/>
    <mergeCell ref="AE4225:AK4225"/>
    <mergeCell ref="A4226:I4226"/>
    <mergeCell ref="J4226:P4226"/>
    <mergeCell ref="Q4226:X4226"/>
    <mergeCell ref="Y4226:AD4226"/>
    <mergeCell ref="AE4226:AK4226"/>
    <mergeCell ref="A4227:I4227"/>
    <mergeCell ref="J4227:P4227"/>
    <mergeCell ref="Q4227:X4227"/>
    <mergeCell ref="Y4227:AD4227"/>
    <mergeCell ref="AE4227:AK4227"/>
    <mergeCell ref="A4228:I4228"/>
    <mergeCell ref="J4228:P4228"/>
    <mergeCell ref="Q4228:X4228"/>
    <mergeCell ref="Y4228:AD4228"/>
    <mergeCell ref="AE4228:AK4228"/>
    <mergeCell ref="A4229:I4229"/>
    <mergeCell ref="J4229:P4229"/>
    <mergeCell ref="Q4229:X4229"/>
    <mergeCell ref="Y4229:AD4229"/>
    <mergeCell ref="AE4229:AK4229"/>
    <mergeCell ref="A4230:I4230"/>
    <mergeCell ref="J4230:P4230"/>
    <mergeCell ref="Q4230:X4230"/>
    <mergeCell ref="Y4230:AD4230"/>
    <mergeCell ref="AE4230:AK4230"/>
    <mergeCell ref="A4231:I4231"/>
    <mergeCell ref="J4231:P4231"/>
    <mergeCell ref="Q4231:X4231"/>
    <mergeCell ref="Y4231:AD4231"/>
    <mergeCell ref="AE4231:AK4231"/>
    <mergeCell ref="A4232:I4232"/>
    <mergeCell ref="J4232:P4232"/>
    <mergeCell ref="Q4232:X4232"/>
    <mergeCell ref="Y4232:AD4232"/>
    <mergeCell ref="AE4232:AK4232"/>
    <mergeCell ref="A4233:I4233"/>
    <mergeCell ref="J4233:P4233"/>
    <mergeCell ref="Q4233:X4233"/>
    <mergeCell ref="Y4233:AD4233"/>
    <mergeCell ref="AE4233:AK4233"/>
    <mergeCell ref="A4234:I4234"/>
    <mergeCell ref="J4234:P4234"/>
    <mergeCell ref="Q4234:X4234"/>
    <mergeCell ref="Y4234:AD4234"/>
    <mergeCell ref="AE4234:AK4234"/>
    <mergeCell ref="A4235:I4235"/>
    <mergeCell ref="J4235:P4235"/>
    <mergeCell ref="Q4235:X4235"/>
    <mergeCell ref="Y4235:AD4235"/>
    <mergeCell ref="AE4235:AK4235"/>
    <mergeCell ref="A4236:I4236"/>
    <mergeCell ref="J4236:P4236"/>
    <mergeCell ref="Q4236:X4236"/>
    <mergeCell ref="Y4236:AD4236"/>
    <mergeCell ref="AE4236:AK4236"/>
    <mergeCell ref="A4237:I4237"/>
    <mergeCell ref="J4237:P4237"/>
    <mergeCell ref="Q4237:X4237"/>
    <mergeCell ref="Y4237:AD4237"/>
    <mergeCell ref="AE4237:AK4237"/>
    <mergeCell ref="A4238:I4238"/>
    <mergeCell ref="J4238:P4238"/>
    <mergeCell ref="Q4238:X4238"/>
    <mergeCell ref="Y4238:AD4238"/>
    <mergeCell ref="AE4238:AK4238"/>
    <mergeCell ref="A4239:I4239"/>
    <mergeCell ref="J4239:P4239"/>
    <mergeCell ref="Q4239:X4239"/>
    <mergeCell ref="Y4239:AD4239"/>
    <mergeCell ref="AE4239:AK4239"/>
    <mergeCell ref="A4240:I4240"/>
    <mergeCell ref="J4240:P4240"/>
    <mergeCell ref="Q4240:X4240"/>
    <mergeCell ref="Y4240:AD4240"/>
    <mergeCell ref="AE4240:AK4240"/>
    <mergeCell ref="A4241:I4241"/>
    <mergeCell ref="J4241:P4241"/>
    <mergeCell ref="Q4241:X4241"/>
    <mergeCell ref="Y4241:AD4241"/>
    <mergeCell ref="AE4241:AK4241"/>
    <mergeCell ref="A4242:I4242"/>
    <mergeCell ref="J4242:P4242"/>
    <mergeCell ref="Q4242:X4242"/>
    <mergeCell ref="Y4242:AD4242"/>
    <mergeCell ref="AE4242:AK4242"/>
    <mergeCell ref="A4243:I4243"/>
    <mergeCell ref="J4243:P4243"/>
    <mergeCell ref="Q4243:X4243"/>
    <mergeCell ref="Y4243:AD4243"/>
    <mergeCell ref="AE4243:AK4243"/>
    <mergeCell ref="A4244:I4244"/>
    <mergeCell ref="J4244:P4244"/>
    <mergeCell ref="Q4244:X4244"/>
    <mergeCell ref="Y4244:AD4244"/>
    <mergeCell ref="AE4244:AK4244"/>
    <mergeCell ref="A4245:I4245"/>
    <mergeCell ref="J4245:P4245"/>
    <mergeCell ref="Q4245:X4245"/>
    <mergeCell ref="Y4245:AD4245"/>
    <mergeCell ref="AE4245:AK4245"/>
    <mergeCell ref="A4246:I4246"/>
    <mergeCell ref="J4246:P4246"/>
    <mergeCell ref="Q4246:X4246"/>
    <mergeCell ref="Y4246:AD4246"/>
    <mergeCell ref="AE4246:AK4246"/>
    <mergeCell ref="A4247:I4247"/>
    <mergeCell ref="J4247:P4247"/>
    <mergeCell ref="Q4247:X4247"/>
    <mergeCell ref="Y4247:AD4247"/>
    <mergeCell ref="AE4247:AK4247"/>
    <mergeCell ref="A4248:I4248"/>
    <mergeCell ref="J4248:P4248"/>
    <mergeCell ref="Q4248:X4248"/>
    <mergeCell ref="Y4248:AD4248"/>
    <mergeCell ref="AE4248:AK4248"/>
    <mergeCell ref="A4249:I4249"/>
    <mergeCell ref="J4249:P4249"/>
    <mergeCell ref="Q4249:X4249"/>
    <mergeCell ref="Y4249:AD4249"/>
    <mergeCell ref="AE4249:AK4249"/>
    <mergeCell ref="A4250:I4250"/>
    <mergeCell ref="J4250:P4250"/>
    <mergeCell ref="Q4250:X4250"/>
    <mergeCell ref="Y4250:AD4250"/>
    <mergeCell ref="AE4250:AK4250"/>
    <mergeCell ref="A4251:I4251"/>
    <mergeCell ref="J4251:P4251"/>
    <mergeCell ref="Q4251:X4251"/>
    <mergeCell ref="Y4251:AD4251"/>
    <mergeCell ref="AE4251:AK4251"/>
    <mergeCell ref="A4252:I4252"/>
    <mergeCell ref="J4252:P4252"/>
    <mergeCell ref="Q4252:X4252"/>
    <mergeCell ref="Y4252:AD4252"/>
    <mergeCell ref="AE4252:AK4252"/>
    <mergeCell ref="A4253:I4253"/>
    <mergeCell ref="J4253:P4253"/>
    <mergeCell ref="Q4253:X4253"/>
    <mergeCell ref="Y4253:AD4253"/>
    <mergeCell ref="AE4253:AK4253"/>
    <mergeCell ref="A4254:I4254"/>
    <mergeCell ref="J4254:P4254"/>
    <mergeCell ref="Q4254:X4254"/>
    <mergeCell ref="Y4254:AD4254"/>
    <mergeCell ref="AE4254:AK4254"/>
    <mergeCell ref="A4255:I4255"/>
    <mergeCell ref="J4255:P4255"/>
    <mergeCell ref="Q4255:X4255"/>
    <mergeCell ref="Y4255:AD4255"/>
    <mergeCell ref="AE4255:AK4255"/>
    <mergeCell ref="A4256:I4256"/>
    <mergeCell ref="J4256:P4256"/>
    <mergeCell ref="Q4256:X4256"/>
    <mergeCell ref="Y4256:AD4256"/>
    <mergeCell ref="AE4256:AK4256"/>
    <mergeCell ref="A4257:I4257"/>
    <mergeCell ref="J4257:P4257"/>
    <mergeCell ref="Q4257:X4257"/>
    <mergeCell ref="Y4257:AD4257"/>
    <mergeCell ref="AE4257:AK4257"/>
    <mergeCell ref="A4265:I4265"/>
    <mergeCell ref="J4265:P4265"/>
    <mergeCell ref="Q4265:X4265"/>
    <mergeCell ref="Y4265:AD4265"/>
    <mergeCell ref="AE4265:AK4265"/>
    <mergeCell ref="A4266:I4266"/>
    <mergeCell ref="J4266:P4266"/>
    <mergeCell ref="Q4266:X4266"/>
    <mergeCell ref="Y4266:AD4266"/>
    <mergeCell ref="AE4266:AK4266"/>
    <mergeCell ref="A4267:I4267"/>
    <mergeCell ref="J4267:P4267"/>
    <mergeCell ref="Q4267:X4267"/>
    <mergeCell ref="Y4267:AD4267"/>
    <mergeCell ref="AE4267:AK4267"/>
    <mergeCell ref="A4258:I4258"/>
    <mergeCell ref="J4258:P4258"/>
    <mergeCell ref="Q4258:X4258"/>
    <mergeCell ref="Y4258:AD4258"/>
    <mergeCell ref="AE4258:AK4258"/>
    <mergeCell ref="A4259:I4259"/>
    <mergeCell ref="J4259:P4259"/>
    <mergeCell ref="Q4259:X4259"/>
    <mergeCell ref="Y4259:AD4259"/>
    <mergeCell ref="AE4259:AK4259"/>
    <mergeCell ref="A4260:I4260"/>
    <mergeCell ref="J4260:P4260"/>
    <mergeCell ref="Q4260:X4260"/>
    <mergeCell ref="Y4260:AD4260"/>
    <mergeCell ref="AE4260:AK4260"/>
    <mergeCell ref="A4261:I4261"/>
    <mergeCell ref="J4261:P4261"/>
    <mergeCell ref="Q4261:X4261"/>
    <mergeCell ref="Y4261:AD4261"/>
    <mergeCell ref="AE4261:AK4261"/>
    <mergeCell ref="A4262:I4262"/>
    <mergeCell ref="J4262:P4262"/>
    <mergeCell ref="Q4262:X4262"/>
    <mergeCell ref="Y4262:AD4262"/>
    <mergeCell ref="AE4262:AK4262"/>
    <mergeCell ref="A4263:I4263"/>
    <mergeCell ref="J4263:P4263"/>
    <mergeCell ref="Q4263:X4263"/>
    <mergeCell ref="Y4263:AD4263"/>
    <mergeCell ref="AE4263:AK4263"/>
    <mergeCell ref="A4264:I4264"/>
    <mergeCell ref="J4264:P4264"/>
    <mergeCell ref="Q4264:X4264"/>
    <mergeCell ref="Y4264:AD4264"/>
    <mergeCell ref="AE4264:AK4264"/>
  </mergeCells>
  <pageMargins left="0.5" right="0.5" top="2.2395830000000001" bottom="1" header="0.5" footer="0.5"/>
  <pageSetup orientation="landscape"/>
  <headerFooter>
    <oddFooter>&amp;C_x000D_&amp;1#&amp;"Aptos"&amp;10&amp;K000000 Adient – INTERNAL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7769f3-58de-4c41-afb3-018f64bcdd5b">
      <Terms xmlns="http://schemas.microsoft.com/office/infopath/2007/PartnerControls"/>
    </lcf76f155ced4ddcb4097134ff3c332f>
    <TaxCatchAll xmlns="334d02ab-9324-47bb-9924-837eff283d58" xsi:nil="true"/>
  </documentManagement>
</p:properties>
</file>

<file path=customXml/itemProps1.xml><?xml version="1.0" encoding="utf-8"?>
<ds:datastoreItem xmlns:ds="http://schemas.openxmlformats.org/officeDocument/2006/customXml" ds:itemID="{7B22AC46-0A44-49A2-BD42-0979B4E9F521}"/>
</file>

<file path=customXml/itemProps2.xml><?xml version="1.0" encoding="utf-8"?>
<ds:datastoreItem xmlns:ds="http://schemas.openxmlformats.org/officeDocument/2006/customXml" ds:itemID="{CF2A07B1-3536-422A-A6BF-AE80958FCF0D}"/>
</file>

<file path=customXml/itemProps3.xml><?xml version="1.0" encoding="utf-8"?>
<ds:datastoreItem xmlns:ds="http://schemas.openxmlformats.org/officeDocument/2006/customXml" ds:itemID="{23741EB4-FFA2-4FD2-B2D4-6D37FAD7A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Report</vt:lpstr>
      <vt:lpstr>__bookmark_1</vt:lpstr>
      <vt:lpstr>__bookmark_2</vt:lpstr>
      <vt:lpstr>__bookmark_3</vt:lpstr>
      <vt:lpstr>__bookmark_4</vt:lpstr>
      <vt:lpstr>__bookmark_5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Napoleoni</dc:creator>
  <dc:description>Grid Layout</dc:description>
  <cp:lastModifiedBy>Tiana Yedro</cp:lastModifiedBy>
  <dcterms:created xsi:type="dcterms:W3CDTF">2026-05-18T14:17:12Z</dcterms:created>
  <dcterms:modified xsi:type="dcterms:W3CDTF">2026-05-18T17:29:40Z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dd77c177-921f-4c67-aad2-9844fb8189cd_Enabled">
    <vt:lpwstr>true</vt:lpwstr>
  </property>
  <property fmtid="{D5CDD505-2E9C-101B-9397-08002B2CF9AE}" pid="5" name="MSIP_Label_dd77c177-921f-4c67-aad2-9844fb8189cd_SetDate">
    <vt:lpwstr>2026-05-18T14:17:53Z</vt:lpwstr>
  </property>
  <property fmtid="{D5CDD505-2E9C-101B-9397-08002B2CF9AE}" pid="6" name="MSIP_Label_dd77c177-921f-4c67-aad2-9844fb8189cd_Method">
    <vt:lpwstr>Standard</vt:lpwstr>
  </property>
  <property fmtid="{D5CDD505-2E9C-101B-9397-08002B2CF9AE}" pid="7" name="MSIP_Label_dd77c177-921f-4c67-aad2-9844fb8189cd_Name">
    <vt:lpwstr>dd77c177-921f-4c67-aad2-9844fb8189cd</vt:lpwstr>
  </property>
  <property fmtid="{D5CDD505-2E9C-101B-9397-08002B2CF9AE}" pid="8" name="MSIP_Label_dd77c177-921f-4c67-aad2-9844fb8189cd_SiteId">
    <vt:lpwstr>21f195bc-13e5-4339-82ea-ef8b8ecdd0a9</vt:lpwstr>
  </property>
  <property fmtid="{D5CDD505-2E9C-101B-9397-08002B2CF9AE}" pid="9" name="MSIP_Label_dd77c177-921f-4c67-aad2-9844fb8189cd_ActionId">
    <vt:lpwstr>d227c68d-af7e-4a8c-964d-1c953435d72d</vt:lpwstr>
  </property>
  <property fmtid="{D5CDD505-2E9C-101B-9397-08002B2CF9AE}" pid="10" name="MSIP_Label_dd77c177-921f-4c67-aad2-9844fb8189cd_ContentBits">
    <vt:lpwstr>2</vt:lpwstr>
  </property>
  <property fmtid="{D5CDD505-2E9C-101B-9397-08002B2CF9AE}" pid="11" name="MSIP_Label_dd77c177-921f-4c67-aad2-9844fb8189cd_Tag">
    <vt:lpwstr>10, 3, 0, 1</vt:lpwstr>
  </property>
  <property fmtid="{D5CDD505-2E9C-101B-9397-08002B2CF9AE}" pid="12" name="ContentTypeId">
    <vt:lpwstr>0x010100E80CBB5C6C847A44B484E41E70775426</vt:lpwstr>
  </property>
  <property fmtid="{D5CDD505-2E9C-101B-9397-08002B2CF9AE}" pid="13" name="MediaServiceImageTags">
    <vt:lpwstr/>
  </property>
</Properties>
</file>