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705" windowWidth="11130" windowHeight="88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8" i="1"/>
  <c r="P8"/>
  <c r="Q7"/>
  <c r="Q6"/>
  <c r="Q5"/>
  <c r="Q4"/>
  <c r="Q3"/>
  <c r="Q2"/>
  <c r="P7"/>
  <c r="P6"/>
  <c r="P5"/>
  <c r="P4"/>
  <c r="P3"/>
  <c r="P2"/>
  <c r="X2"/>
  <c r="Y8" s="1"/>
  <c r="V9"/>
  <c r="V8"/>
  <c r="V7"/>
  <c r="V6"/>
  <c r="V5"/>
  <c r="V4"/>
  <c r="V3"/>
  <c r="V2"/>
  <c r="K7"/>
  <c r="K6"/>
  <c r="K5"/>
  <c r="K4"/>
  <c r="K3"/>
  <c r="K2"/>
  <c r="J7"/>
  <c r="J6"/>
  <c r="J5"/>
  <c r="J4"/>
  <c r="J3"/>
  <c r="J2"/>
  <c r="U9"/>
  <c r="U8"/>
  <c r="U7"/>
  <c r="U6"/>
  <c r="U5"/>
  <c r="U4"/>
  <c r="U3"/>
  <c r="U2"/>
  <c r="B43"/>
  <c r="E15"/>
  <c r="D15"/>
  <c r="C15"/>
  <c r="F15" s="1"/>
  <c r="E14"/>
  <c r="D14"/>
  <c r="C14"/>
  <c r="F14" s="1"/>
  <c r="E13"/>
  <c r="D13"/>
  <c r="C13"/>
  <c r="F13" s="1"/>
  <c r="E12"/>
  <c r="D12"/>
  <c r="C12"/>
  <c r="F12" s="1"/>
  <c r="E11"/>
  <c r="D11"/>
  <c r="C11"/>
  <c r="F11" s="1"/>
  <c r="E10"/>
  <c r="D10"/>
  <c r="C10"/>
  <c r="F10" s="1"/>
  <c r="E9"/>
  <c r="D9"/>
  <c r="C9"/>
  <c r="F9" s="1"/>
  <c r="F8"/>
  <c r="E8"/>
  <c r="D8"/>
  <c r="C8"/>
  <c r="E7"/>
  <c r="D7"/>
  <c r="C7"/>
  <c r="F7" s="1"/>
  <c r="E6"/>
  <c r="D6"/>
  <c r="C6"/>
  <c r="E5"/>
  <c r="D5"/>
  <c r="C5"/>
  <c r="E4"/>
  <c r="D4"/>
  <c r="C4"/>
  <c r="F4" s="1"/>
  <c r="E3"/>
  <c r="D3"/>
  <c r="C3"/>
  <c r="E2"/>
  <c r="D2"/>
  <c r="C2"/>
  <c r="Y5" l="1"/>
  <c r="Y1048576"/>
  <c r="Y7"/>
  <c r="Y2"/>
  <c r="Y6"/>
  <c r="Y3"/>
  <c r="Z2"/>
  <c r="Y9"/>
  <c r="Y4"/>
  <c r="F2"/>
  <c r="F3"/>
  <c r="F5"/>
  <c r="F6"/>
  <c r="G6" s="1"/>
</calcChain>
</file>

<file path=xl/sharedStrings.xml><?xml version="1.0" encoding="utf-8"?>
<sst xmlns="http://schemas.openxmlformats.org/spreadsheetml/2006/main" count="48" uniqueCount="47">
  <si>
    <t>Mass - kg</t>
  </si>
  <si>
    <t>distance - m</t>
  </si>
  <si>
    <t>1. dP &gt; 2.5 kg/cm2. Destruction of conc</t>
  </si>
  <si>
    <t>rete steel constructions, bridges e.t.c.</t>
  </si>
  <si>
    <t>2. dP &gt; 1.75 kg/cm2. Destruction or hea</t>
  </si>
  <si>
    <t>vy dammage to earthquake proof steel reinforced con</t>
  </si>
  <si>
    <t>crete constructions.</t>
  </si>
  <si>
    <t>3. dP &gt; 1.0 kg/cm2. Full destruction of</t>
  </si>
  <si>
    <t>all buildings, except earthquakeproof steel reinfo</t>
  </si>
  <si>
    <t>rced concrete constructions.</t>
  </si>
  <si>
    <t>4. dP &gt; 0.65 kg/cm2. Collapse of steel</t>
  </si>
  <si>
    <t>framework buildings and light steel reinforced conc</t>
  </si>
  <si>
    <t>rete constructions.</t>
  </si>
  <si>
    <t>5. dP &gt; 0.25 kg/cm2. Significant damage</t>
  </si>
  <si>
    <t>to big city buildings.</t>
  </si>
  <si>
    <t>6. dP &gt; 0.15 kg/cm2. Partial collapse o</t>
  </si>
  <si>
    <t>f buildings.</t>
  </si>
  <si>
    <t>7. dP &gt; 0.05 kg/cm2. Light dammage to b</t>
  </si>
  <si>
    <t>uildings, break of glass in windows.</t>
  </si>
  <si>
    <t>dP - atm</t>
  </si>
  <si>
    <t>1 kg/cm2 ~ 1 atm)</t>
  </si>
  <si>
    <t>Source: https://www.metabunk.org/attachments/blast-effect-calculation-1-pdf.2578/</t>
  </si>
  <si>
    <t>x</t>
  </si>
  <si>
    <t>50 kg</t>
  </si>
  <si>
    <t>30 m</t>
  </si>
  <si>
    <t>40 m</t>
  </si>
  <si>
    <t>54 m</t>
  </si>
  <si>
    <t>67 m</t>
  </si>
  <si>
    <t>85 m</t>
  </si>
  <si>
    <t>108 m</t>
  </si>
  <si>
    <t>blast radius (partial destruction/collapse)</t>
  </si>
  <si>
    <t>area of that circle</t>
  </si>
  <si>
    <t>proportioned so that 50lb = 0.5</t>
  </si>
  <si>
    <t>pouns</t>
  </si>
  <si>
    <t>KG</t>
  </si>
  <si>
    <t>WRONG CALCULATION!  Counting full bomb weight as TNT</t>
  </si>
  <si>
    <t>CORRECT!</t>
  </si>
  <si>
    <t>area</t>
  </si>
  <si>
    <t>points</t>
  </si>
  <si>
    <t>TNT mass</t>
  </si>
  <si>
    <t>power</t>
  </si>
  <si>
    <t>factor</t>
  </si>
  <si>
    <t>^.5 power</t>
  </si>
  <si>
    <t>to power div by factor</t>
  </si>
  <si>
    <t>mult factor</t>
  </si>
  <si>
    <t>Bomb weight kg</t>
  </si>
  <si>
    <t>lb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</si>
</sst>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48576"/>
  <sheetViews>
    <sheetView tabSelected="1" topLeftCell="M1" workbookViewId="0">
      <selection activeCell="T9" sqref="T9"/>
    </sheetView>
  </sheetViews>
  <sheetFormatPr defaultRowHeight="15"/>
  <sheetData>
    <row r="1" spans="1:26">
      <c r="A1" t="s">
        <v>0</v>
      </c>
      <c r="B1" t="s">
        <v>1</v>
      </c>
      <c r="F1" t="s">
        <v>19</v>
      </c>
      <c r="G1" t="s">
        <v>23</v>
      </c>
      <c r="H1" t="s">
        <v>30</v>
      </c>
      <c r="J1" t="s">
        <v>31</v>
      </c>
      <c r="K1" t="s">
        <v>32</v>
      </c>
      <c r="L1" t="s">
        <v>33</v>
      </c>
      <c r="M1" t="s">
        <v>34</v>
      </c>
      <c r="O1" t="s">
        <v>30</v>
      </c>
      <c r="P1" t="s">
        <v>37</v>
      </c>
      <c r="Q1" t="s">
        <v>38</v>
      </c>
      <c r="R1" t="s">
        <v>39</v>
      </c>
      <c r="S1" t="s">
        <v>45</v>
      </c>
      <c r="T1" t="s">
        <v>46</v>
      </c>
      <c r="U1" t="s">
        <v>42</v>
      </c>
      <c r="W1" t="s">
        <v>40</v>
      </c>
      <c r="X1" t="s">
        <v>41</v>
      </c>
      <c r="Y1" t="s">
        <v>43</v>
      </c>
      <c r="Z1" t="s">
        <v>44</v>
      </c>
    </row>
    <row r="2" spans="1:26">
      <c r="A2">
        <v>22</v>
      </c>
      <c r="B2">
        <v>5</v>
      </c>
      <c r="C2">
        <f>0.84*(A2^0.3333)/B2</f>
        <v>0.47069410720260707</v>
      </c>
      <c r="D2">
        <f>2.7*(A2^0.66667)/B2^2</f>
        <v>0.84796257325431879</v>
      </c>
      <c r="E2">
        <f>7*A2/B2^3</f>
        <v>1.232</v>
      </c>
      <c r="F2">
        <f>SUM(C2:E2)</f>
        <v>2.5506566804569255</v>
      </c>
      <c r="H2" t="s">
        <v>24</v>
      </c>
      <c r="I2">
        <v>30</v>
      </c>
      <c r="J2">
        <f>PI()*I2^2</f>
        <v>2827.4333882308138</v>
      </c>
      <c r="K2">
        <f>J2/2827.433/2</f>
        <v>0.50000006865429059</v>
      </c>
      <c r="L2">
        <v>50</v>
      </c>
      <c r="M2">
        <v>22</v>
      </c>
      <c r="O2">
        <v>25</v>
      </c>
      <c r="P2">
        <f>PI()*O2^2</f>
        <v>1963.4954084936207</v>
      </c>
      <c r="Q2">
        <f>P2/1963.49/2</f>
        <v>0.50000137726538474</v>
      </c>
      <c r="R2">
        <v>11</v>
      </c>
      <c r="S2">
        <v>22</v>
      </c>
      <c r="T2">
        <v>50</v>
      </c>
      <c r="U2">
        <f>M2^0.5</f>
        <v>4.6904157598234297</v>
      </c>
      <c r="V2">
        <f>U2/(22^0.6667)/2</f>
        <v>0.29866762154750093</v>
      </c>
      <c r="W2">
        <v>0.67</v>
      </c>
      <c r="X2">
        <f>M2^W2*2</f>
        <v>15.865479118730107</v>
      </c>
      <c r="Y2">
        <f>M2^$W$2/$X$2</f>
        <v>0.5</v>
      </c>
      <c r="Z2">
        <f>1/X2</f>
        <v>6.3029927587843385E-2</v>
      </c>
    </row>
    <row r="3" spans="1:26">
      <c r="A3">
        <v>22</v>
      </c>
      <c r="B3">
        <v>10</v>
      </c>
      <c r="C3">
        <f>0.84*(A3^0.3333)/B3</f>
        <v>0.23534705360130354</v>
      </c>
      <c r="D3">
        <f>2.7*(A3^0.66667)/B3^2</f>
        <v>0.2119906433135797</v>
      </c>
      <c r="E3">
        <f>7*A3/B3^3</f>
        <v>0.154</v>
      </c>
      <c r="F3">
        <f>SUM(C3:E3)</f>
        <v>0.60133769691488326</v>
      </c>
      <c r="H3" t="s">
        <v>25</v>
      </c>
      <c r="I3">
        <v>40</v>
      </c>
      <c r="J3">
        <f>PI()*I3^2</f>
        <v>5026.5482457436692</v>
      </c>
      <c r="K3">
        <f t="shared" ref="K3:K7" si="0">J3/2827.433/2</f>
        <v>0.88888901094096118</v>
      </c>
      <c r="L3">
        <v>100</v>
      </c>
      <c r="M3">
        <v>45</v>
      </c>
      <c r="O3">
        <v>30</v>
      </c>
      <c r="P3">
        <f>PI()*O3^2</f>
        <v>2827.4333882308138</v>
      </c>
      <c r="Q3">
        <f>P3/1963.49/2</f>
        <v>0.72000198326215403</v>
      </c>
      <c r="R3">
        <v>22</v>
      </c>
      <c r="S3">
        <v>44</v>
      </c>
      <c r="T3">
        <v>100</v>
      </c>
      <c r="U3">
        <f>M3^0.5</f>
        <v>6.7082039324993694</v>
      </c>
      <c r="V3">
        <f t="shared" ref="V3:V9" si="1">U3/(22^0.6667)/2</f>
        <v>0.42715260564675439</v>
      </c>
      <c r="Y3">
        <f t="shared" ref="Y3:Y9" si="2">M3^$W$2/$X$2</f>
        <v>0.80760535955791013</v>
      </c>
    </row>
    <row r="4" spans="1:26">
      <c r="A4">
        <v>22</v>
      </c>
      <c r="B4">
        <v>20</v>
      </c>
      <c r="C4">
        <f>0.84*(A4^0.3333)/B4</f>
        <v>0.11767352680065177</v>
      </c>
      <c r="D4">
        <f>2.7*(A4^0.66667)/B4^2</f>
        <v>5.2997660828394924E-2</v>
      </c>
      <c r="E4">
        <f>7*A4/B4^3</f>
        <v>1.925E-2</v>
      </c>
      <c r="F4">
        <f>SUM(C4:E4)</f>
        <v>0.18992118762904669</v>
      </c>
      <c r="H4" t="s">
        <v>26</v>
      </c>
      <c r="I4">
        <v>54</v>
      </c>
      <c r="J4">
        <f>PI()*I4^2</f>
        <v>9160.8841778678361</v>
      </c>
      <c r="K4">
        <f t="shared" si="0"/>
        <v>1.6200002224399015</v>
      </c>
      <c r="L4">
        <v>250</v>
      </c>
      <c r="M4">
        <v>110</v>
      </c>
      <c r="O4">
        <v>42</v>
      </c>
      <c r="P4">
        <f>PI()*O4^2</f>
        <v>5541.7694409323949</v>
      </c>
      <c r="Q4">
        <f>P4/1963.49/2</f>
        <v>1.4112038871938219</v>
      </c>
      <c r="R4">
        <v>55</v>
      </c>
      <c r="S4">
        <v>110</v>
      </c>
      <c r="T4">
        <v>250</v>
      </c>
      <c r="U4">
        <f>M4^0.5</f>
        <v>10.488088481701515</v>
      </c>
      <c r="V4">
        <f t="shared" si="1"/>
        <v>0.66784110445839306</v>
      </c>
      <c r="Y4">
        <f t="shared" si="2"/>
        <v>1.4698733208296637</v>
      </c>
    </row>
    <row r="5" spans="1:26">
      <c r="A5">
        <v>880</v>
      </c>
      <c r="B5">
        <v>108</v>
      </c>
      <c r="C5">
        <f>0.84*(A5^0.3333)/B5</f>
        <v>7.4516355371092455E-2</v>
      </c>
      <c r="D5">
        <f>2.7*(A5^0.66667)/B5^2</f>
        <v>2.1257613972831744E-2</v>
      </c>
      <c r="E5">
        <f>7*A5/B5^3</f>
        <v>4.8900066046842451E-3</v>
      </c>
      <c r="F5">
        <f>SUM(C5:E5)</f>
        <v>0.10066397594860844</v>
      </c>
      <c r="G5" t="s">
        <v>22</v>
      </c>
      <c r="H5" t="s">
        <v>27</v>
      </c>
      <c r="I5">
        <v>67</v>
      </c>
      <c r="J5">
        <f>PI()*I5^2</f>
        <v>14102.609421964582</v>
      </c>
      <c r="K5">
        <f t="shared" si="0"/>
        <v>2.493889231321234</v>
      </c>
      <c r="L5">
        <v>500</v>
      </c>
      <c r="M5">
        <v>220</v>
      </c>
      <c r="O5">
        <v>54</v>
      </c>
      <c r="P5">
        <f>PI()*O5^2</f>
        <v>9160.8841778678361</v>
      </c>
      <c r="Q5">
        <f>P5/1963.49/2</f>
        <v>2.332806425769379</v>
      </c>
      <c r="R5">
        <v>110</v>
      </c>
      <c r="S5">
        <v>220</v>
      </c>
      <c r="T5">
        <v>500</v>
      </c>
      <c r="U5">
        <f>M5^0.5</f>
        <v>14.832396974191326</v>
      </c>
      <c r="V5">
        <f t="shared" si="1"/>
        <v>0.94446994743528634</v>
      </c>
      <c r="Y5">
        <f t="shared" si="2"/>
        <v>2.3386757064359918</v>
      </c>
    </row>
    <row r="6" spans="1:26">
      <c r="A6">
        <v>44</v>
      </c>
      <c r="B6">
        <v>108</v>
      </c>
      <c r="C6">
        <f>0.84*(A6^0.3333)/B6</f>
        <v>2.7454801472713904E-2</v>
      </c>
      <c r="D6">
        <f>2.7*(A6^0.66667)/B6^2</f>
        <v>2.8850732828970987E-3</v>
      </c>
      <c r="E6">
        <f>7*A6/B6^3</f>
        <v>2.4450033023421224E-4</v>
      </c>
      <c r="F6">
        <f>SUM(C6:E6)</f>
        <v>3.0584375085845217E-2</v>
      </c>
      <c r="G6">
        <f>F6/0.0744*0.5</f>
        <v>0.20554015514680926</v>
      </c>
      <c r="H6" t="s">
        <v>28</v>
      </c>
      <c r="I6">
        <v>85</v>
      </c>
      <c r="J6">
        <f>PI()*I6^2</f>
        <v>22698.006922186254</v>
      </c>
      <c r="K6">
        <f t="shared" si="0"/>
        <v>4.0138894400302769</v>
      </c>
      <c r="L6">
        <v>1000</v>
      </c>
      <c r="M6">
        <v>440</v>
      </c>
      <c r="O6">
        <v>68</v>
      </c>
      <c r="P6">
        <f>PI()*O6^2</f>
        <v>14526.724430199203</v>
      </c>
      <c r="Q6">
        <f>P6/1963.49/2</f>
        <v>3.6992101895602225</v>
      </c>
      <c r="R6">
        <v>220</v>
      </c>
      <c r="S6">
        <v>440</v>
      </c>
      <c r="T6">
        <v>1000</v>
      </c>
      <c r="U6">
        <f>M6^0.5</f>
        <v>20.976176963403031</v>
      </c>
      <c r="V6">
        <f t="shared" si="1"/>
        <v>1.3356822089167861</v>
      </c>
      <c r="Y6">
        <f t="shared" si="2"/>
        <v>3.7210036962822772</v>
      </c>
    </row>
    <row r="7" spans="1:26">
      <c r="A7">
        <v>25</v>
      </c>
      <c r="B7">
        <v>50</v>
      </c>
      <c r="C7">
        <f>0.84*(A7^0.3333)/B7</f>
        <v>4.9118227536725706E-2</v>
      </c>
      <c r="D7">
        <f>2.7*(A7^0.66667)/B7^2</f>
        <v>9.2339691881899305E-3</v>
      </c>
      <c r="E7">
        <f>7*A7/B7^3</f>
        <v>1.4E-3</v>
      </c>
      <c r="F7">
        <f>SUM(C7:E7)</f>
        <v>5.9752196724915635E-2</v>
      </c>
      <c r="H7" t="s">
        <v>29</v>
      </c>
      <c r="I7">
        <v>108</v>
      </c>
      <c r="J7">
        <f>PI()*I7^2</f>
        <v>36643.536711471344</v>
      </c>
      <c r="K7">
        <f t="shared" si="0"/>
        <v>6.480000889759606</v>
      </c>
      <c r="M7">
        <v>880</v>
      </c>
      <c r="O7">
        <v>86</v>
      </c>
      <c r="P7">
        <f>PI()*O7^2</f>
        <v>23235.219265950109</v>
      </c>
      <c r="Q7">
        <f>P7/1963.49/2</f>
        <v>5.9168162980076566</v>
      </c>
      <c r="R7">
        <v>440</v>
      </c>
      <c r="S7">
        <v>880</v>
      </c>
      <c r="T7">
        <v>2000</v>
      </c>
      <c r="U7">
        <f>M7^0.5</f>
        <v>29.664793948382652</v>
      </c>
      <c r="V7">
        <f t="shared" si="1"/>
        <v>1.8889398948705727</v>
      </c>
      <c r="Y7">
        <f t="shared" si="2"/>
        <v>5.920388393158917</v>
      </c>
    </row>
    <row r="8" spans="1:26">
      <c r="A8">
        <v>50</v>
      </c>
      <c r="B8">
        <v>60</v>
      </c>
      <c r="C8">
        <f>0.84*(A8^0.3333)/B8</f>
        <v>5.1569715812003342E-2</v>
      </c>
      <c r="D8">
        <f>2.7*(A8^0.66667)/B8^2</f>
        <v>1.0179198798898375E-2</v>
      </c>
      <c r="E8">
        <f>7*A8/B8^3</f>
        <v>1.6203703703703703E-3</v>
      </c>
      <c r="F8">
        <f>SUM(C8:E8)</f>
        <v>6.3369284981272089E-2</v>
      </c>
      <c r="M8">
        <v>1760</v>
      </c>
      <c r="O8">
        <v>108</v>
      </c>
      <c r="P8">
        <f>PI()*O8^2</f>
        <v>36643.536711471344</v>
      </c>
      <c r="Q8">
        <f>P8/1963.49/2</f>
        <v>9.3312257030775161</v>
      </c>
      <c r="R8">
        <v>880</v>
      </c>
      <c r="S8">
        <v>1760</v>
      </c>
      <c r="T8">
        <v>4000</v>
      </c>
      <c r="U8">
        <f>M8^0.5</f>
        <v>41.952353926806062</v>
      </c>
      <c r="V8">
        <f t="shared" si="1"/>
        <v>2.6713644178335723</v>
      </c>
      <c r="Y8">
        <f t="shared" si="2"/>
        <v>9.4197699295141568</v>
      </c>
    </row>
    <row r="9" spans="1:26">
      <c r="A9">
        <v>50</v>
      </c>
      <c r="B9">
        <v>80</v>
      </c>
      <c r="C9">
        <f>0.84*(A9^0.3333)/B9</f>
        <v>3.8677286859002506E-2</v>
      </c>
      <c r="D9">
        <f>2.7*(A9^0.66667)/B9^2</f>
        <v>5.7257993243803361E-3</v>
      </c>
      <c r="E9">
        <f>7*A9/B9^3</f>
        <v>6.8359374999999996E-4</v>
      </c>
      <c r="F9">
        <f>SUM(C9:E9)</f>
        <v>4.5086679933382848E-2</v>
      </c>
      <c r="H9" t="s">
        <v>35</v>
      </c>
      <c r="M9">
        <v>220</v>
      </c>
      <c r="O9" t="s">
        <v>36</v>
      </c>
      <c r="U9">
        <f>M9^0.5</f>
        <v>14.832396974191326</v>
      </c>
      <c r="V9">
        <f t="shared" si="1"/>
        <v>0.94446994743528634</v>
      </c>
      <c r="Y9">
        <f t="shared" si="2"/>
        <v>2.3386757064359918</v>
      </c>
    </row>
    <row r="10" spans="1:26">
      <c r="A10">
        <v>50</v>
      </c>
      <c r="B10">
        <v>90</v>
      </c>
      <c r="C10">
        <f>0.84*(A10^0.3333)/B10</f>
        <v>3.4379810541335563E-2</v>
      </c>
      <c r="D10">
        <f>2.7*(A10^0.66667)/B10^2</f>
        <v>4.5240883550659444E-3</v>
      </c>
      <c r="E10">
        <f>7*A10/B10^3</f>
        <v>4.8010973936899864E-4</v>
      </c>
      <c r="F10">
        <f>SUM(C10:E10)</f>
        <v>3.9384008635770504E-2</v>
      </c>
    </row>
    <row r="11" spans="1:26">
      <c r="A11">
        <v>50</v>
      </c>
      <c r="B11">
        <v>100</v>
      </c>
      <c r="C11">
        <f>0.84*(A11^0.3333)/B11</f>
        <v>3.0941829487202005E-2</v>
      </c>
      <c r="D11">
        <f>2.7*(A11^0.66667)/B11^2</f>
        <v>3.6645115676034153E-3</v>
      </c>
      <c r="E11">
        <f>7*A11/B11^3</f>
        <v>3.5E-4</v>
      </c>
      <c r="F11">
        <f>SUM(C11:E11)</f>
        <v>3.4956341054805426E-2</v>
      </c>
    </row>
    <row r="12" spans="1:26">
      <c r="A12">
        <v>50</v>
      </c>
      <c r="B12">
        <v>125</v>
      </c>
      <c r="C12">
        <f>0.84*(A12^0.3333)/B12</f>
        <v>2.4753463589761604E-2</v>
      </c>
      <c r="D12">
        <f>2.7*(A12^0.66667)/B12^2</f>
        <v>2.3452874032661858E-3</v>
      </c>
      <c r="E12">
        <f>7*A12/B12^3</f>
        <v>1.7919999999999999E-4</v>
      </c>
      <c r="F12">
        <f>SUM(C12:E12)</f>
        <v>2.7277950993027791E-2</v>
      </c>
    </row>
    <row r="13" spans="1:26">
      <c r="A13">
        <v>50</v>
      </c>
      <c r="B13">
        <v>150</v>
      </c>
      <c r="C13">
        <f>0.84*(A13^0.3333)/B13</f>
        <v>2.0627886324801337E-2</v>
      </c>
      <c r="D13">
        <f>2.7*(A13^0.66667)/B13^2</f>
        <v>1.6286718078237401E-3</v>
      </c>
      <c r="E13">
        <f>7*A13/B13^3</f>
        <v>1.037037037037037E-4</v>
      </c>
      <c r="F13">
        <f>SUM(C13:E13)</f>
        <v>2.236026183632878E-2</v>
      </c>
    </row>
    <row r="14" spans="1:26">
      <c r="A14">
        <v>50</v>
      </c>
      <c r="B14">
        <v>200</v>
      </c>
      <c r="C14">
        <f>0.84*(A14^0.3333)/B14</f>
        <v>1.5470914743601002E-2</v>
      </c>
      <c r="D14">
        <f>2.7*(A14^0.66667)/B14^2</f>
        <v>9.1612789190085382E-4</v>
      </c>
      <c r="E14">
        <f>7*A14/B14^3</f>
        <v>4.375E-5</v>
      </c>
      <c r="F14">
        <f>SUM(C14:E14)</f>
        <v>1.6430792635501856E-2</v>
      </c>
    </row>
    <row r="15" spans="1:26">
      <c r="A15">
        <v>50</v>
      </c>
      <c r="B15">
        <v>300</v>
      </c>
      <c r="C15">
        <f>0.84*(A15^0.3333)/B15</f>
        <v>1.0313943162400668E-2</v>
      </c>
      <c r="D15">
        <f>2.7*(A15^0.66667)/B15^2</f>
        <v>4.0716795195593503E-4</v>
      </c>
      <c r="E15">
        <f>7*A15/B15^3</f>
        <v>1.2962962962962962E-5</v>
      </c>
      <c r="F15">
        <f>SUM(C15:E15)</f>
        <v>1.0734074077319565E-2</v>
      </c>
    </row>
    <row r="17" spans="1:1">
      <c r="A17" s="1" t="s">
        <v>2</v>
      </c>
    </row>
    <row r="18" spans="1:1">
      <c r="A18" s="1" t="s">
        <v>3</v>
      </c>
    </row>
    <row r="19" spans="1:1">
      <c r="A19" s="1" t="s">
        <v>4</v>
      </c>
    </row>
    <row r="20" spans="1:1">
      <c r="A20" s="1" t="s">
        <v>5</v>
      </c>
    </row>
    <row r="21" spans="1:1">
      <c r="A21" s="1" t="s">
        <v>6</v>
      </c>
    </row>
    <row r="22" spans="1:1">
      <c r="A22" s="1" t="s">
        <v>7</v>
      </c>
    </row>
    <row r="23" spans="1:1">
      <c r="A23" s="1" t="s">
        <v>8</v>
      </c>
    </row>
    <row r="24" spans="1:1">
      <c r="A24" s="1" t="s">
        <v>9</v>
      </c>
    </row>
    <row r="25" spans="1:1">
      <c r="A25" s="1" t="s">
        <v>10</v>
      </c>
    </row>
    <row r="26" spans="1:1">
      <c r="A26" s="1" t="s">
        <v>11</v>
      </c>
    </row>
    <row r="27" spans="1:1">
      <c r="A27" s="1" t="s">
        <v>12</v>
      </c>
    </row>
    <row r="28" spans="1:1">
      <c r="A28" s="1" t="s">
        <v>13</v>
      </c>
    </row>
    <row r="29" spans="1:1">
      <c r="A29" s="1" t="s">
        <v>14</v>
      </c>
    </row>
    <row r="30" spans="1:1">
      <c r="A30" s="1" t="s">
        <v>15</v>
      </c>
    </row>
    <row r="31" spans="1:1">
      <c r="A31" s="1" t="s">
        <v>16</v>
      </c>
    </row>
    <row r="32" spans="1:1">
      <c r="A32" s="1" t="s">
        <v>17</v>
      </c>
    </row>
    <row r="33" spans="1:2">
      <c r="A33" s="1" t="s">
        <v>18</v>
      </c>
    </row>
    <row r="36" spans="1:2">
      <c r="A36" t="s">
        <v>20</v>
      </c>
    </row>
    <row r="38" spans="1:2">
      <c r="A38" t="s">
        <v>21</v>
      </c>
    </row>
    <row r="43" spans="1:2">
      <c r="A43">
        <v>141</v>
      </c>
      <c r="B43">
        <f>SQRT(A43*A43*2)</f>
        <v>199.40411229460639</v>
      </c>
    </row>
    <row r="1048576" spans="25:25">
      <c r="Y1048576">
        <f>M1048576^$W$2/$X$2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Hugh</dc:creator>
  <cp:lastModifiedBy>Brent Hugh</cp:lastModifiedBy>
  <dcterms:created xsi:type="dcterms:W3CDTF">2017-10-14T16:43:38Z</dcterms:created>
  <dcterms:modified xsi:type="dcterms:W3CDTF">2017-10-15T04:28:25Z</dcterms:modified>
</cp:coreProperties>
</file>