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15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3" i="1" l="1"/>
  <c r="K34" i="1"/>
  <c r="K35" i="1"/>
  <c r="K36" i="1"/>
  <c r="K37" i="1"/>
  <c r="K38" i="1"/>
  <c r="K39" i="1"/>
  <c r="K40" i="1"/>
  <c r="K41" i="1"/>
  <c r="K42" i="1"/>
  <c r="K43" i="1"/>
  <c r="N7" i="1"/>
  <c r="K7" i="1"/>
  <c r="O7" i="1" s="1"/>
  <c r="K32" i="1"/>
  <c r="N19" i="1"/>
  <c r="L15" i="1"/>
  <c r="N15" i="1" s="1"/>
  <c r="L27" i="1"/>
  <c r="N27" i="1" s="1"/>
  <c r="K8" i="1"/>
  <c r="O8" i="1" s="1"/>
  <c r="K20" i="1"/>
  <c r="O20" i="1" s="1"/>
  <c r="K9" i="1"/>
  <c r="O9" i="1" s="1"/>
  <c r="K21" i="1"/>
  <c r="O21" i="1" s="1"/>
  <c r="K14" i="1"/>
  <c r="O14" i="1" s="1"/>
  <c r="K26" i="1"/>
  <c r="O26" i="1" s="1"/>
  <c r="K15" i="1"/>
  <c r="O15" i="1" s="1"/>
  <c r="K27" i="1"/>
  <c r="O27" i="1" s="1"/>
  <c r="K16" i="1"/>
  <c r="O16" i="1" s="1"/>
  <c r="K28" i="1"/>
  <c r="O28" i="1" s="1"/>
  <c r="K19" i="1"/>
  <c r="O19" i="1" s="1"/>
  <c r="D1" i="1"/>
  <c r="L28" i="1"/>
  <c r="N28" i="1" s="1"/>
  <c r="L16" i="1"/>
  <c r="N16" i="1" s="1"/>
  <c r="L26" i="1"/>
  <c r="N26" i="1" s="1"/>
  <c r="L14" i="1"/>
  <c r="N14" i="1" s="1"/>
  <c r="L21" i="1"/>
  <c r="N21" i="1" s="1"/>
  <c r="L9" i="1"/>
  <c r="N9" i="1" s="1"/>
  <c r="L20" i="1"/>
  <c r="N20" i="1" s="1"/>
  <c r="L8" i="1"/>
  <c r="N8" i="1" s="1"/>
</calcChain>
</file>

<file path=xl/sharedStrings.xml><?xml version="1.0" encoding="utf-8"?>
<sst xmlns="http://schemas.openxmlformats.org/spreadsheetml/2006/main" count="61" uniqueCount="43">
  <si>
    <t xml:space="preserve">Test Errors by Variable </t>
  </si>
  <si>
    <t>Precipitation</t>
  </si>
  <si>
    <t>Potential Energy</t>
  </si>
  <si>
    <t>% Convective</t>
  </si>
  <si>
    <t>LW Radiation</t>
  </si>
  <si>
    <t>SW Radiation</t>
  </si>
  <si>
    <t>Potential Evaporation</t>
  </si>
  <si>
    <t>Humidity</t>
  </si>
  <si>
    <t>Temperature</t>
  </si>
  <si>
    <t>Notes</t>
  </si>
  <si>
    <t>Air Pressure</t>
  </si>
  <si>
    <t>VAR(1) w/ all cells</t>
  </si>
  <si>
    <t>VAR(1) w/ single cell</t>
  </si>
  <si>
    <t>VAR(2) w/ all cells</t>
  </si>
  <si>
    <t>VAR(2) w/ single cell</t>
  </si>
  <si>
    <t>VAR(1) w/ all cells, LASSO</t>
  </si>
  <si>
    <t>VAR(1) w/ single cell, LASSO</t>
  </si>
  <si>
    <t>VAR(2) w/ all cells, LASSO</t>
  </si>
  <si>
    <t>VAR(2) w/ single cell, LASSO</t>
  </si>
  <si>
    <t xml:space="preserve">Training Errors by Variable </t>
  </si>
  <si>
    <t>VAR(10) w/ single cell, LASSO</t>
  </si>
  <si>
    <t>Total data points:</t>
  </si>
  <si>
    <t>VAR(10) w/ all cell, LASSO</t>
  </si>
  <si>
    <t>Available Model Params</t>
  </si>
  <si>
    <t>Nonzero Model Params</t>
  </si>
  <si>
    <t>Average</t>
  </si>
  <si>
    <t>% NNZ</t>
  </si>
  <si>
    <t>Obtained LR baseline from nldas2script.m; note that # model params is *per variable* (10 vars)</t>
  </si>
  <si>
    <t>Accuracy per Complexity</t>
  </si>
  <si>
    <t>Baseline LR (train on all cells)</t>
  </si>
  <si>
    <t>Baseline LR (train on single cell)</t>
  </si>
  <si>
    <t>Baseline LR w/ single cell, LASSO</t>
  </si>
  <si>
    <t>Non-regularized results</t>
  </si>
  <si>
    <t>VAR(10) trained on single cell</t>
  </si>
  <si>
    <t>VAR(2) trained on single cell</t>
  </si>
  <si>
    <t>VAR(1) trained on single cell</t>
  </si>
  <si>
    <t>Baseline LR trained on single cell</t>
  </si>
  <si>
    <t>Lasso-regularized Results</t>
  </si>
  <si>
    <t>Baseline LR w/ all cells, LASSO</t>
  </si>
  <si>
    <t>VAR(10) trained on all cells</t>
  </si>
  <si>
    <t>Baseline LR trained on all cells</t>
  </si>
  <si>
    <t>VAR(2) trained on all cells</t>
  </si>
  <si>
    <t>VAR(1) trained on all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</si>
</sst>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9" fontId="0" fillId="2" borderId="0" xfId="2" applyFont="1" applyFill="1"/>
    <xf numFmtId="9" fontId="0" fillId="3" borderId="0" xfId="2" applyFont="1" applyFill="1"/>
    <xf numFmtId="9" fontId="0" fillId="2" borderId="0" xfId="2" applyNumberFormat="1" applyFont="1" applyFill="1"/>
    <xf numFmtId="9" fontId="0" fillId="3" borderId="0" xfId="2" applyNumberFormat="1" applyFont="1" applyFill="1"/>
    <xf numFmtId="0" fontId="0" fillId="0" borderId="0" xfId="0" applyNumberForma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9" fontId="0" fillId="4" borderId="0" xfId="2" applyFont="1" applyFill="1"/>
    <xf numFmtId="168" fontId="2" fillId="0" borderId="0" xfId="1" applyNumberFormat="1" applyFont="1"/>
    <xf numFmtId="9" fontId="0" fillId="4" borderId="0" xfId="2" applyNumberFormat="1" applyFont="1" applyFill="1"/>
    <xf numFmtId="0" fontId="2" fillId="5" borderId="0" xfId="0" applyFont="1" applyFill="1"/>
    <xf numFmtId="9" fontId="0" fillId="5" borderId="0" xfId="2" applyNumberFormat="1" applyFont="1" applyFill="1"/>
    <xf numFmtId="9" fontId="0" fillId="5" borderId="0" xfId="2" applyFont="1" applyFill="1"/>
    <xf numFmtId="168" fontId="0" fillId="3" borderId="0" xfId="1" applyNumberFormat="1" applyFont="1" applyFill="1"/>
    <xf numFmtId="168" fontId="0" fillId="4" borderId="0" xfId="1" applyNumberFormat="1" applyFont="1" applyFill="1"/>
    <xf numFmtId="168" fontId="0" fillId="2" borderId="0" xfId="1" applyNumberFormat="1" applyFont="1" applyFill="1"/>
    <xf numFmtId="2" fontId="0" fillId="2" borderId="0" xfId="2" applyNumberFormat="1" applyFont="1" applyFill="1"/>
    <xf numFmtId="2" fontId="0" fillId="3" borderId="0" xfId="2" applyNumberFormat="1" applyFont="1" applyFill="1"/>
    <xf numFmtId="2" fontId="0" fillId="4" borderId="0" xfId="2" applyNumberFormat="1" applyFont="1" applyFill="1"/>
    <xf numFmtId="168" fontId="0" fillId="5" borderId="0" xfId="1" applyNumberFormat="1" applyFont="1" applyFill="1"/>
    <xf numFmtId="2" fontId="0" fillId="5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</a:t>
            </a:r>
            <a:r>
              <a:rPr lang="en-US"/>
              <a:t>RMSE for Single-Cell Models</a:t>
            </a:r>
            <a:r>
              <a:rPr lang="en-US" baseline="0"/>
              <a:t> 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Non-regularized results</c:v>
                </c:pt>
              </c:strCache>
            </c:strRef>
          </c:tx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dPt>
          <c:dLbls>
            <c:dLbl>
              <c:idx val="10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Sheet1!$A$7:$A$10</c:f>
              <c:strCache>
                <c:ptCount val="4"/>
                <c:pt idx="0">
                  <c:v>Baseline LR trained on single cell</c:v>
                </c:pt>
                <c:pt idx="1">
                  <c:v>VAR(1) trained on single cell</c:v>
                </c:pt>
                <c:pt idx="2">
                  <c:v>VAR(2) trained on single cell</c:v>
                </c:pt>
                <c:pt idx="3">
                  <c:v>VAR(10) trained on single cell</c:v>
                </c:pt>
              </c:strCache>
            </c:strRef>
          </c:cat>
          <c:val>
            <c:numRef>
              <c:f>Sheet1!$K$7:$K$10</c:f>
              <c:numCache>
                <c:formatCode>0%</c:formatCode>
                <c:ptCount val="4"/>
                <c:pt idx="0">
                  <c:v>0.30045917336864481</c:v>
                </c:pt>
                <c:pt idx="1">
                  <c:v>0.41973765135113006</c:v>
                </c:pt>
                <c:pt idx="2">
                  <c:v>0.43202177095691729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Lasso-regularized Results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Sheet1!$A$7:$A$10</c:f>
              <c:strCache>
                <c:ptCount val="4"/>
                <c:pt idx="0">
                  <c:v>Baseline LR trained on single cell</c:v>
                </c:pt>
                <c:pt idx="1">
                  <c:v>VAR(1) trained on single cell</c:v>
                </c:pt>
                <c:pt idx="2">
                  <c:v>VAR(2) trained on single cell</c:v>
                </c:pt>
                <c:pt idx="3">
                  <c:v>VAR(10) trained on single cell</c:v>
                </c:pt>
              </c:strCache>
            </c:strRef>
          </c:cat>
          <c:val>
            <c:numRef>
              <c:f>Sheet1!$K$13:$K$16</c:f>
              <c:numCache>
                <c:formatCode>0%</c:formatCode>
                <c:ptCount val="4"/>
                <c:pt idx="1">
                  <c:v>0.38068372610043122</c:v>
                </c:pt>
                <c:pt idx="2">
                  <c:v>0.38687578839041625</c:v>
                </c:pt>
                <c:pt idx="3">
                  <c:v>0.24577347486789469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05632"/>
        <c:axId val="42007168"/>
      </c:barChart>
      <c:catAx>
        <c:axId val="4200563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1920000" vert="horz"/>
          <a:lstStyle/>
          <a:p>
            <a:pPr>
              <a:defRPr/>
            </a:pPr>
            <a:endParaRPr lang="en-US"/>
          </a:p>
        </c:txPr>
        <c:crossAx val="42007168"/>
        <c:crossesAt val="1.0000000000000002E-2"/>
        <c:auto val="0"/>
        <c:lblAlgn val="ctr"/>
        <c:lblOffset val="100"/>
        <c:noMultiLvlLbl val="0"/>
      </c:catAx>
      <c:valAx>
        <c:axId val="42007168"/>
        <c:scaling>
          <c:logBase val="10"/>
          <c:orientation val="minMax"/>
          <c:max val="100"/>
        </c:scaling>
        <c:delete val="0"/>
        <c:axPos val="l"/>
        <c:majorGridlines/>
        <c:numFmt formatCode="0%" sourceLinked="1"/>
        <c:majorTickMark val="out"/>
        <c:minorTickMark val="out"/>
        <c:tickLblPos val="nextTo"/>
        <c:crossAx val="42005632"/>
        <c:crosses val="autoZero"/>
        <c:crossBetween val="between"/>
        <c:majorUnit val="10"/>
        <c:minorUnit val="10"/>
      </c:val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</a:t>
            </a:r>
            <a:r>
              <a:rPr lang="en-US"/>
              <a:t>RMSE for Multi-Cell Models</a:t>
            </a:r>
            <a:r>
              <a:rPr lang="en-US" baseline="0"/>
              <a:t> 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Non-regularized results</c:v>
                </c:pt>
              </c:strCache>
            </c:strRef>
          </c:tx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dPt>
          <c:dLbls>
            <c:dLbl>
              <c:idx val="10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Sheet1!$A$19:$A$22</c:f>
              <c:strCache>
                <c:ptCount val="4"/>
                <c:pt idx="0">
                  <c:v>Baseline LR trained on all cells</c:v>
                </c:pt>
                <c:pt idx="1">
                  <c:v>VAR(1) trained on all cells</c:v>
                </c:pt>
                <c:pt idx="2">
                  <c:v>VAR(2) trained on all cells</c:v>
                </c:pt>
                <c:pt idx="3">
                  <c:v>VAR(10) trained on all cells</c:v>
                </c:pt>
              </c:strCache>
            </c:strRef>
          </c:cat>
          <c:val>
            <c:numRef>
              <c:f>Sheet1!$K$19:$K$22</c:f>
              <c:numCache>
                <c:formatCode>0%</c:formatCode>
                <c:ptCount val="4"/>
                <c:pt idx="0">
                  <c:v>0.34000365242911068</c:v>
                </c:pt>
                <c:pt idx="1">
                  <c:v>18.022220598901061</c:v>
                </c:pt>
                <c:pt idx="2">
                  <c:v>8.3440734467738693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Lasso-regularized Results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Sheet1!$A$19:$A$22</c:f>
              <c:strCache>
                <c:ptCount val="4"/>
                <c:pt idx="0">
                  <c:v>Baseline LR trained on all cells</c:v>
                </c:pt>
                <c:pt idx="1">
                  <c:v>VAR(1) trained on all cells</c:v>
                </c:pt>
                <c:pt idx="2">
                  <c:v>VAR(2) trained on all cells</c:v>
                </c:pt>
                <c:pt idx="3">
                  <c:v>VAR(10) trained on all cells</c:v>
                </c:pt>
              </c:strCache>
            </c:strRef>
          </c:cat>
          <c:val>
            <c:numRef>
              <c:f>Sheet1!$K$25:$K$28</c:f>
              <c:numCache>
                <c:formatCode>0%</c:formatCode>
                <c:ptCount val="4"/>
                <c:pt idx="1">
                  <c:v>0.40696888442147017</c:v>
                </c:pt>
                <c:pt idx="2">
                  <c:v>0.41160035409866158</c:v>
                </c:pt>
                <c:pt idx="3">
                  <c:v>0.45371670725940599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21824"/>
        <c:axId val="108124800"/>
      </c:barChart>
      <c:catAx>
        <c:axId val="10542182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1920000" vert="horz"/>
          <a:lstStyle/>
          <a:p>
            <a:pPr>
              <a:defRPr/>
            </a:pPr>
            <a:endParaRPr lang="en-US"/>
          </a:p>
        </c:txPr>
        <c:crossAx val="108124800"/>
        <c:crossesAt val="1.0000000000000002E-2"/>
        <c:auto val="0"/>
        <c:lblAlgn val="ctr"/>
        <c:lblOffset val="100"/>
        <c:noMultiLvlLbl val="0"/>
      </c:catAx>
      <c:valAx>
        <c:axId val="108124800"/>
        <c:scaling>
          <c:logBase val="10"/>
          <c:orientation val="minMax"/>
          <c:max val="100"/>
        </c:scaling>
        <c:delete val="0"/>
        <c:axPos val="l"/>
        <c:majorGridlines/>
        <c:numFmt formatCode="0%" sourceLinked="1"/>
        <c:majorTickMark val="out"/>
        <c:minorTickMark val="out"/>
        <c:tickLblPos val="nextTo"/>
        <c:crossAx val="105421824"/>
        <c:crosses val="autoZero"/>
        <c:crossBetween val="between"/>
        <c:majorUnit val="10"/>
        <c:minorUnit val="10"/>
      </c:val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4</xdr:row>
      <xdr:rowOff>9525</xdr:rowOff>
    </xdr:from>
    <xdr:to>
      <xdr:col>6</xdr:col>
      <xdr:colOff>942975</xdr:colOff>
      <xdr:row>24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4</xdr:row>
      <xdr:rowOff>19050</xdr:rowOff>
    </xdr:from>
    <xdr:to>
      <xdr:col>12</xdr:col>
      <xdr:colOff>180975</xdr:colOff>
      <xdr:row>24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A7" sqref="A7"/>
    </sheetView>
  </sheetViews>
  <sheetFormatPr defaultRowHeight="15" x14ac:dyDescent="0.25"/>
  <cols>
    <col min="1" max="1" width="33.85546875" customWidth="1"/>
    <col min="2" max="2" width="14.28515625" customWidth="1"/>
    <col min="3" max="3" width="15.5703125" customWidth="1"/>
    <col min="4" max="4" width="14.140625" customWidth="1"/>
    <col min="5" max="5" width="13.7109375" customWidth="1"/>
    <col min="6" max="6" width="13.42578125" customWidth="1"/>
    <col min="7" max="7" width="15.42578125" customWidth="1"/>
    <col min="8" max="8" width="13.7109375" customWidth="1"/>
    <col min="9" max="9" width="10.140625" customWidth="1"/>
    <col min="10" max="10" width="14" customWidth="1"/>
    <col min="11" max="11" width="11" customWidth="1"/>
    <col min="12" max="12" width="30.140625" customWidth="1"/>
    <col min="13" max="13" width="19.42578125" customWidth="1"/>
    <col min="14" max="14" width="10" customWidth="1"/>
    <col min="15" max="15" width="24" customWidth="1"/>
  </cols>
  <sheetData>
    <row r="1" spans="1:15" x14ac:dyDescent="0.25">
      <c r="C1" s="1" t="s">
        <v>21</v>
      </c>
      <c r="D1" s="11">
        <f>24*30*11*(6*6)</f>
        <v>285120</v>
      </c>
      <c r="E1" s="1" t="s">
        <v>9</v>
      </c>
      <c r="F1" t="s">
        <v>27</v>
      </c>
    </row>
    <row r="2" spans="1:15" x14ac:dyDescent="0.25">
      <c r="A2" s="1" t="s">
        <v>0</v>
      </c>
    </row>
    <row r="3" spans="1:15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10</v>
      </c>
      <c r="I3" s="1" t="s">
        <v>7</v>
      </c>
      <c r="J3" s="1" t="s">
        <v>8</v>
      </c>
      <c r="K3" s="1" t="s">
        <v>25</v>
      </c>
      <c r="L3" s="11" t="s">
        <v>23</v>
      </c>
      <c r="M3" s="11" t="s">
        <v>24</v>
      </c>
      <c r="N3" s="1" t="s">
        <v>26</v>
      </c>
      <c r="O3" s="1" t="s">
        <v>28</v>
      </c>
    </row>
    <row r="6" spans="1:15" x14ac:dyDescent="0.25">
      <c r="A6" s="1" t="s">
        <v>32</v>
      </c>
    </row>
    <row r="7" spans="1:15" x14ac:dyDescent="0.25">
      <c r="A7" s="13" t="s">
        <v>36</v>
      </c>
      <c r="B7" s="15">
        <v>0.66499208370129603</v>
      </c>
      <c r="C7" s="15">
        <v>0.22462674951502701</v>
      </c>
      <c r="D7" s="15">
        <v>0.62013620691839899</v>
      </c>
      <c r="E7" s="15">
        <v>0.26187400599183802</v>
      </c>
      <c r="F7" s="15">
        <v>0.25399311515710199</v>
      </c>
      <c r="G7" s="15">
        <v>0.28476794188613003</v>
      </c>
      <c r="H7" s="15">
        <v>9.6685907541825294E-2</v>
      </c>
      <c r="I7" s="15">
        <v>0.16891624611528699</v>
      </c>
      <c r="J7" s="15">
        <v>0.128140303490899</v>
      </c>
      <c r="K7" s="15">
        <f>AVERAGE(B7:J7)</f>
        <v>0.30045917336864481</v>
      </c>
      <c r="L7" s="22">
        <v>11</v>
      </c>
      <c r="M7" s="22">
        <v>11</v>
      </c>
      <c r="N7" s="15">
        <f>M7/L7</f>
        <v>1</v>
      </c>
      <c r="O7" s="23">
        <f>(100*(1-K7))/M7</f>
        <v>6.3594620602850478</v>
      </c>
    </row>
    <row r="8" spans="1:15" x14ac:dyDescent="0.25">
      <c r="A8" s="7" t="s">
        <v>35</v>
      </c>
      <c r="B8" s="2">
        <v>0.95244427414566502</v>
      </c>
      <c r="C8" s="2">
        <v>0.267223846753677</v>
      </c>
      <c r="D8" s="2">
        <v>1.0634252955158401</v>
      </c>
      <c r="E8" s="2">
        <v>0.32332556043647598</v>
      </c>
      <c r="F8" s="2">
        <v>0.33284930089528297</v>
      </c>
      <c r="G8" s="2">
        <v>0.37780950287765502</v>
      </c>
      <c r="H8" s="2">
        <v>0.159083461202328</v>
      </c>
      <c r="I8" s="2">
        <v>0.130244619625208</v>
      </c>
      <c r="J8" s="2">
        <v>0.17123300070803801</v>
      </c>
      <c r="K8" s="2">
        <f>AVERAGE(B8:J8)</f>
        <v>0.41973765135113006</v>
      </c>
      <c r="L8" s="18">
        <f>11*11 + 11</f>
        <v>132</v>
      </c>
      <c r="M8" s="18">
        <v>132</v>
      </c>
      <c r="N8" s="2">
        <f>M8/L8</f>
        <v>1</v>
      </c>
      <c r="O8" s="19">
        <f>(100*(1-K8))/M8</f>
        <v>0.43959268837035603</v>
      </c>
    </row>
    <row r="9" spans="1:15" x14ac:dyDescent="0.25">
      <c r="A9" s="7" t="s">
        <v>34</v>
      </c>
      <c r="B9" s="2">
        <v>1.2007853203182199</v>
      </c>
      <c r="C9" s="2">
        <v>0.28745885262591298</v>
      </c>
      <c r="D9" s="2">
        <v>1.2185698897298201</v>
      </c>
      <c r="E9" s="2">
        <v>0.31596594338624501</v>
      </c>
      <c r="F9" s="2">
        <v>0.18611351136089599</v>
      </c>
      <c r="G9" s="2">
        <v>0.33839055510404198</v>
      </c>
      <c r="H9" s="2">
        <v>0.109319027600305</v>
      </c>
      <c r="I9" s="2">
        <v>0.105640189817461</v>
      </c>
      <c r="J9" s="2">
        <v>0.12595264866935399</v>
      </c>
      <c r="K9" s="2">
        <f>AVERAGE(B9:J9)</f>
        <v>0.43202177095691729</v>
      </c>
      <c r="L9" s="18">
        <f>11*11*2 + 11</f>
        <v>253</v>
      </c>
      <c r="M9" s="18">
        <v>253</v>
      </c>
      <c r="N9" s="2">
        <f>M9/L9</f>
        <v>1</v>
      </c>
      <c r="O9" s="19">
        <f>(100*(1-K9))/M9</f>
        <v>0.22449732373244374</v>
      </c>
    </row>
    <row r="10" spans="1:15" x14ac:dyDescent="0.25">
      <c r="A10" s="9" t="s">
        <v>33</v>
      </c>
    </row>
    <row r="12" spans="1:15" x14ac:dyDescent="0.25">
      <c r="A12" s="1" t="s">
        <v>37</v>
      </c>
    </row>
    <row r="13" spans="1:15" x14ac:dyDescent="0.25">
      <c r="A13" s="13" t="s">
        <v>31</v>
      </c>
    </row>
    <row r="14" spans="1:15" x14ac:dyDescent="0.25">
      <c r="A14" s="8" t="s">
        <v>16</v>
      </c>
      <c r="B14" s="3">
        <v>0.83769384421290805</v>
      </c>
      <c r="C14" s="3">
        <v>0.21892411326900499</v>
      </c>
      <c r="D14" s="3">
        <v>0.94627175414124998</v>
      </c>
      <c r="E14" s="3">
        <v>0.30694429390346101</v>
      </c>
      <c r="F14" s="3">
        <v>0.32029231621132498</v>
      </c>
      <c r="G14" s="3">
        <v>0.31660454164084201</v>
      </c>
      <c r="H14" s="3">
        <v>0.14132519939444199</v>
      </c>
      <c r="I14" s="3">
        <v>0.115436161772854</v>
      </c>
      <c r="J14" s="3">
        <v>0.22266131035779399</v>
      </c>
      <c r="K14" s="3">
        <f>AVERAGE(B14:J14)</f>
        <v>0.38068372610043122</v>
      </c>
      <c r="L14" s="16">
        <f>11*11 + 11</f>
        <v>132</v>
      </c>
      <c r="M14" s="16">
        <v>44</v>
      </c>
      <c r="N14" s="3">
        <f>M14/L14</f>
        <v>0.33333333333333331</v>
      </c>
      <c r="O14" s="20">
        <f>(100*(1-K14))/M14</f>
        <v>1.4075369861353837</v>
      </c>
    </row>
    <row r="15" spans="1:15" x14ac:dyDescent="0.25">
      <c r="A15" s="8" t="s">
        <v>18</v>
      </c>
      <c r="B15" s="3">
        <v>0.87356621182058902</v>
      </c>
      <c r="C15" s="3">
        <v>0.22056210350958</v>
      </c>
      <c r="D15" s="3">
        <v>0.971948020918186</v>
      </c>
      <c r="E15" s="3">
        <v>0.30837518474079301</v>
      </c>
      <c r="F15" s="3">
        <v>0.310136547569551</v>
      </c>
      <c r="G15" s="3">
        <v>0.31686223301599598</v>
      </c>
      <c r="H15" s="3">
        <v>0.14125373332308999</v>
      </c>
      <c r="I15" s="3">
        <v>0.115310061633234</v>
      </c>
      <c r="J15" s="3">
        <v>0.223867998982727</v>
      </c>
      <c r="K15" s="3">
        <f>AVERAGE(B15:J15)</f>
        <v>0.38687578839041625</v>
      </c>
      <c r="L15" s="16">
        <f>11*11*2 + 11</f>
        <v>253</v>
      </c>
      <c r="M15" s="16">
        <v>51</v>
      </c>
      <c r="N15" s="3">
        <f>M15/L15</f>
        <v>0.20158102766798419</v>
      </c>
      <c r="O15" s="20">
        <f>(100*(1-K15))/M15</f>
        <v>1.2022043364893797</v>
      </c>
    </row>
    <row r="16" spans="1:15" x14ac:dyDescent="0.25">
      <c r="A16" s="9" t="s">
        <v>20</v>
      </c>
      <c r="B16" s="10">
        <v>0.30210303123493398</v>
      </c>
      <c r="C16" s="10">
        <v>0.13506319458712601</v>
      </c>
      <c r="D16" s="10">
        <v>0.36069485846007299</v>
      </c>
      <c r="E16" s="10">
        <v>0.32443797502070099</v>
      </c>
      <c r="F16" s="10">
        <v>0.25598129231854999</v>
      </c>
      <c r="G16" s="10">
        <v>0.288416432542352</v>
      </c>
      <c r="H16" s="10">
        <v>0.16975756166544401</v>
      </c>
      <c r="I16" s="10">
        <v>0.16991211370152801</v>
      </c>
      <c r="J16" s="10">
        <v>0.20559481428034401</v>
      </c>
      <c r="K16" s="10">
        <f>AVERAGE(B16:J16)</f>
        <v>0.24577347486789469</v>
      </c>
      <c r="L16" s="17">
        <f>11*11*10 + 11</f>
        <v>1221</v>
      </c>
      <c r="M16" s="17">
        <v>81</v>
      </c>
      <c r="N16" s="10">
        <f>M16/L16</f>
        <v>6.6339066339066333E-2</v>
      </c>
      <c r="O16" s="21">
        <f>(100*(1-K16))/M16</f>
        <v>0.93114385818778445</v>
      </c>
    </row>
    <row r="18" spans="1:15" x14ac:dyDescent="0.25">
      <c r="A18" s="1" t="s">
        <v>32</v>
      </c>
    </row>
    <row r="19" spans="1:15" x14ac:dyDescent="0.25">
      <c r="A19" s="13" t="s">
        <v>40</v>
      </c>
      <c r="B19" s="15">
        <v>0.89801268782257704</v>
      </c>
      <c r="C19" s="15">
        <v>0.22355063479144899</v>
      </c>
      <c r="D19" s="15">
        <v>0.72599486519848599</v>
      </c>
      <c r="E19" s="15">
        <v>0.28147514672004997</v>
      </c>
      <c r="F19" s="15">
        <v>0.24772788832555001</v>
      </c>
      <c r="G19" s="15">
        <v>0.29109880076323702</v>
      </c>
      <c r="H19" s="15">
        <v>8.5419443198951395E-2</v>
      </c>
      <c r="I19" s="15">
        <v>0.18107963513463801</v>
      </c>
      <c r="J19" s="15">
        <v>0.125673769907058</v>
      </c>
      <c r="K19" s="15">
        <f>AVERAGE(B19:J19)</f>
        <v>0.34000365242911068</v>
      </c>
      <c r="L19" s="22">
        <v>11</v>
      </c>
      <c r="M19" s="22">
        <v>11</v>
      </c>
      <c r="N19" s="15">
        <f>M19/L19</f>
        <v>1</v>
      </c>
      <c r="O19" s="23">
        <f>(100*(1-K19))/M19</f>
        <v>5.9999667960989935</v>
      </c>
    </row>
    <row r="20" spans="1:15" x14ac:dyDescent="0.25">
      <c r="A20" s="7" t="s">
        <v>42</v>
      </c>
      <c r="B20" s="2">
        <v>16.909468341842899</v>
      </c>
      <c r="C20" s="2">
        <v>5.3939416693019799</v>
      </c>
      <c r="D20" s="2">
        <v>60.416858437000002</v>
      </c>
      <c r="E20" s="2">
        <v>30.652453501253099</v>
      </c>
      <c r="F20" s="2">
        <v>21.7293663782004</v>
      </c>
      <c r="G20" s="2">
        <v>13.5907720071698</v>
      </c>
      <c r="H20" s="2">
        <v>2.5186122739974399</v>
      </c>
      <c r="I20" s="2">
        <v>5.6846201307809103</v>
      </c>
      <c r="J20" s="2">
        <v>5.3038926505630597</v>
      </c>
      <c r="K20" s="2">
        <f>AVERAGE(B20:J20)</f>
        <v>18.022220598901061</v>
      </c>
      <c r="L20" s="18">
        <f>11*11*36*36 + 11</f>
        <v>156827</v>
      </c>
      <c r="M20" s="18">
        <v>56628</v>
      </c>
      <c r="N20" s="2">
        <f>M20/L20</f>
        <v>0.36108578242266959</v>
      </c>
      <c r="O20" s="19">
        <f>(100*(1-K20))/M20</f>
        <v>-3.0059724162783536E-2</v>
      </c>
    </row>
    <row r="21" spans="1:15" x14ac:dyDescent="0.25">
      <c r="A21" s="7" t="s">
        <v>41</v>
      </c>
      <c r="B21" s="2">
        <v>6.4675871875030904</v>
      </c>
      <c r="C21" s="2">
        <v>2.7040363063702499</v>
      </c>
      <c r="D21" s="2">
        <v>24.314278698174601</v>
      </c>
      <c r="E21" s="2">
        <v>14.5114356974322</v>
      </c>
      <c r="F21" s="2">
        <v>10.2732934918093</v>
      </c>
      <c r="G21" s="2">
        <v>9.53989118693889</v>
      </c>
      <c r="H21" s="2">
        <v>1.7598843981843699</v>
      </c>
      <c r="I21" s="2">
        <v>3.0032397686215302</v>
      </c>
      <c r="J21" s="2">
        <v>2.5230142859306</v>
      </c>
      <c r="K21" s="2">
        <f>AVERAGE(B21:J21)</f>
        <v>8.3440734467738693</v>
      </c>
      <c r="L21" s="18">
        <f>11*11*36*36*2 + 11</f>
        <v>313643</v>
      </c>
      <c r="M21" s="18">
        <v>56232</v>
      </c>
      <c r="N21" s="2">
        <f>M21/L21</f>
        <v>0.17928664118121559</v>
      </c>
      <c r="O21" s="19">
        <f>(100*(1-K21))/M21</f>
        <v>-1.306030987120122E-2</v>
      </c>
    </row>
    <row r="22" spans="1:15" x14ac:dyDescent="0.25">
      <c r="A22" s="9" t="s">
        <v>39</v>
      </c>
    </row>
    <row r="24" spans="1:15" x14ac:dyDescent="0.25">
      <c r="A24" s="1" t="s">
        <v>37</v>
      </c>
    </row>
    <row r="25" spans="1:15" x14ac:dyDescent="0.25">
      <c r="A25" s="13" t="s">
        <v>38</v>
      </c>
    </row>
    <row r="26" spans="1:15" x14ac:dyDescent="0.25">
      <c r="A26" s="8" t="s">
        <v>15</v>
      </c>
      <c r="B26" s="3">
        <v>1.0196680466954999</v>
      </c>
      <c r="C26" s="3">
        <v>0.32794163991581798</v>
      </c>
      <c r="D26" s="3">
        <v>0.89834846673985402</v>
      </c>
      <c r="E26" s="3">
        <v>0.30932799134737499</v>
      </c>
      <c r="F26" s="3">
        <v>0.32164857818016601</v>
      </c>
      <c r="G26" s="3">
        <v>0.32181007359056601</v>
      </c>
      <c r="H26" s="3">
        <v>0.147274776689232</v>
      </c>
      <c r="I26" s="3">
        <v>0.120079553094924</v>
      </c>
      <c r="J26" s="3">
        <v>0.19662083353979701</v>
      </c>
      <c r="K26" s="3">
        <f>AVERAGE(B26:J26)</f>
        <v>0.40696888442147017</v>
      </c>
      <c r="L26" s="16">
        <f>11*11*36*36 + 11</f>
        <v>156827</v>
      </c>
      <c r="M26" s="16">
        <v>3068</v>
      </c>
      <c r="N26" s="3">
        <f>M26/L26</f>
        <v>1.9562957909033521E-2</v>
      </c>
      <c r="O26" s="20">
        <f>(100*(1-K26))/M26</f>
        <v>1.9329567000603971E-2</v>
      </c>
    </row>
    <row r="27" spans="1:15" x14ac:dyDescent="0.25">
      <c r="A27" s="8" t="s">
        <v>17</v>
      </c>
      <c r="B27" s="3">
        <v>1.0411928888775901</v>
      </c>
      <c r="C27" s="3">
        <v>0.338325725326934</v>
      </c>
      <c r="D27" s="3">
        <v>0.91503091704094497</v>
      </c>
      <c r="E27" s="3">
        <v>0.31000119622408301</v>
      </c>
      <c r="F27" s="3">
        <v>0.31261909763335699</v>
      </c>
      <c r="G27" s="3">
        <v>0.32260363360798899</v>
      </c>
      <c r="H27" s="3">
        <v>0.147327163504195</v>
      </c>
      <c r="I27" s="3">
        <v>0.119989667824711</v>
      </c>
      <c r="J27" s="3">
        <v>0.19731289684815001</v>
      </c>
      <c r="K27" s="3">
        <f>AVERAGE(B27:J27)</f>
        <v>0.41160035409866158</v>
      </c>
      <c r="L27" s="16">
        <f>11*11*36*36*2 + 11</f>
        <v>313643</v>
      </c>
      <c r="M27" s="16">
        <v>3559</v>
      </c>
      <c r="N27" s="3">
        <f>M27/L27</f>
        <v>1.1347296129676096E-2</v>
      </c>
      <c r="O27" s="20">
        <f>(100*(1-K27))/M27</f>
        <v>1.6532723964634403E-2</v>
      </c>
    </row>
    <row r="28" spans="1:15" x14ac:dyDescent="0.25">
      <c r="A28" s="9" t="s">
        <v>22</v>
      </c>
      <c r="B28" s="10">
        <v>1.17599775000313</v>
      </c>
      <c r="C28" s="10">
        <v>0.43086779871585601</v>
      </c>
      <c r="D28" s="10">
        <v>0.99431097428885895</v>
      </c>
      <c r="E28" s="10">
        <v>0.32627431090657599</v>
      </c>
      <c r="F28" s="10">
        <v>0.31716806888393301</v>
      </c>
      <c r="G28" s="10">
        <v>0.36637417322997901</v>
      </c>
      <c r="H28" s="10">
        <v>0.144640077764502</v>
      </c>
      <c r="I28" s="10">
        <v>0.124447814803434</v>
      </c>
      <c r="J28" s="10">
        <v>0.203369396738386</v>
      </c>
      <c r="K28" s="10">
        <f>AVERAGE(B28:J28)</f>
        <v>0.45371670725940599</v>
      </c>
      <c r="L28" s="17">
        <f>11*11*36*36*10 + 11</f>
        <v>1568171</v>
      </c>
      <c r="M28" s="17">
        <v>5106</v>
      </c>
      <c r="N28" s="10">
        <f>M28/L28</f>
        <v>3.2560224618361135E-3</v>
      </c>
      <c r="O28" s="21">
        <f>(100*(1-K28))/M28</f>
        <v>1.0698850229937211E-2</v>
      </c>
    </row>
    <row r="30" spans="1:15" x14ac:dyDescent="0.25">
      <c r="A30" s="1" t="s">
        <v>19</v>
      </c>
      <c r="K30" s="6"/>
    </row>
    <row r="31" spans="1:15" x14ac:dyDescent="0.25"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10</v>
      </c>
      <c r="I31" s="1" t="s">
        <v>7</v>
      </c>
      <c r="J31" s="1" t="s">
        <v>8</v>
      </c>
      <c r="K31" s="1" t="s">
        <v>25</v>
      </c>
    </row>
    <row r="32" spans="1:15" x14ac:dyDescent="0.25">
      <c r="A32" s="13" t="s">
        <v>30</v>
      </c>
      <c r="B32" s="14">
        <v>0.83941484694104995</v>
      </c>
      <c r="C32" s="14">
        <v>0.225045197531864</v>
      </c>
      <c r="D32" s="14">
        <v>0.68864963765631904</v>
      </c>
      <c r="E32" s="14">
        <v>0.284679930064973</v>
      </c>
      <c r="F32" s="14">
        <v>0.248651136634783</v>
      </c>
      <c r="G32" s="14">
        <v>0.29152019723342798</v>
      </c>
      <c r="H32" s="14">
        <v>9.8795716452450402E-2</v>
      </c>
      <c r="I32" s="14">
        <v>0.180836089289061</v>
      </c>
      <c r="J32" s="14">
        <v>0.12917784082234901</v>
      </c>
      <c r="K32" s="15">
        <f>AVERAGE(B32:J32)</f>
        <v>0.3318633991806974</v>
      </c>
    </row>
    <row r="33" spans="1:11" x14ac:dyDescent="0.25">
      <c r="A33" s="13" t="s">
        <v>29</v>
      </c>
      <c r="B33" s="14">
        <v>0.85005608141446998</v>
      </c>
      <c r="C33" s="14">
        <v>0.221417217572243</v>
      </c>
      <c r="D33" s="14">
        <v>0.72505758090471795</v>
      </c>
      <c r="E33" s="14">
        <v>0.28736444954294699</v>
      </c>
      <c r="F33" s="14">
        <v>0.24964144326641599</v>
      </c>
      <c r="G33" s="14">
        <v>0.29400741346054399</v>
      </c>
      <c r="H33" s="14">
        <v>8.5867325264773101E-2</v>
      </c>
      <c r="I33" s="14">
        <v>0.180381886448784</v>
      </c>
      <c r="J33" s="14">
        <v>0.12588730187800101</v>
      </c>
      <c r="K33" s="15">
        <f>AVERAGE(B33:J33)</f>
        <v>0.33552007775032178</v>
      </c>
    </row>
    <row r="34" spans="1:11" x14ac:dyDescent="0.25">
      <c r="A34" s="7" t="s">
        <v>12</v>
      </c>
      <c r="B34" s="4">
        <v>0.79848723937117705</v>
      </c>
      <c r="C34" s="4">
        <v>0.22806387024448199</v>
      </c>
      <c r="D34" s="4">
        <v>0.47739431804878002</v>
      </c>
      <c r="E34" s="4">
        <v>0.338817026414998</v>
      </c>
      <c r="F34" s="4">
        <v>0.21434580395506</v>
      </c>
      <c r="G34" s="4">
        <v>0.25069570898078197</v>
      </c>
      <c r="H34" s="4">
        <v>9.8783084926675105E-2</v>
      </c>
      <c r="I34" s="4">
        <v>0.14985586488014899</v>
      </c>
      <c r="J34" s="4">
        <v>0.12953776267733599</v>
      </c>
      <c r="K34" s="2">
        <f>AVERAGE(B34:J34)</f>
        <v>0.29844229772215991</v>
      </c>
    </row>
    <row r="35" spans="1:11" x14ac:dyDescent="0.25">
      <c r="A35" s="7" t="s">
        <v>11</v>
      </c>
      <c r="B35" s="4">
        <v>1.86497779882334E-13</v>
      </c>
      <c r="C35" s="4">
        <v>3.36299631189592E-14</v>
      </c>
      <c r="D35" s="4">
        <v>3.1589034454924699E-13</v>
      </c>
      <c r="E35" s="4">
        <v>5.5615291282139104E-13</v>
      </c>
      <c r="F35" s="4">
        <v>1.63082262312099E-13</v>
      </c>
      <c r="G35" s="4">
        <v>2.20141924673003E-13</v>
      </c>
      <c r="H35" s="4">
        <v>4.6160494783204799E-14</v>
      </c>
      <c r="I35" s="4">
        <v>1.0249492150226001E-13</v>
      </c>
      <c r="J35" s="4">
        <v>4.8408873829520103E-14</v>
      </c>
      <c r="K35" s="2">
        <f>AVERAGE(B35:J35)</f>
        <v>1.8582883083022425E-13</v>
      </c>
    </row>
    <row r="36" spans="1:11" x14ac:dyDescent="0.25">
      <c r="A36" s="7" t="s">
        <v>14</v>
      </c>
      <c r="B36" s="4">
        <v>0.691892937346547</v>
      </c>
      <c r="C36" s="4">
        <v>0.150660129059663</v>
      </c>
      <c r="D36" s="4">
        <v>0.44687647323579599</v>
      </c>
      <c r="E36" s="4">
        <v>0.267180712687835</v>
      </c>
      <c r="F36" s="4">
        <v>0.14450510086346399</v>
      </c>
      <c r="G36" s="4">
        <v>0.223582241489546</v>
      </c>
      <c r="H36" s="4">
        <v>7.4209416530643904E-2</v>
      </c>
      <c r="I36" s="4">
        <v>9.9245676601834004E-2</v>
      </c>
      <c r="J36" s="4">
        <v>9.6914901147014496E-2</v>
      </c>
      <c r="K36" s="2">
        <f>AVERAGE(B36:J36)</f>
        <v>0.2438963987735937</v>
      </c>
    </row>
    <row r="37" spans="1:11" x14ac:dyDescent="0.25">
      <c r="A37" s="7" t="s">
        <v>13</v>
      </c>
      <c r="B37" s="4">
        <v>5.5507136039277902E-14</v>
      </c>
      <c r="C37" s="4">
        <v>1.5662214971083699E-14</v>
      </c>
      <c r="D37" s="4">
        <v>1.12985088382396E-13</v>
      </c>
      <c r="E37" s="4">
        <v>1.2659195537174299E-13</v>
      </c>
      <c r="F37" s="4">
        <v>4.8718371186390902E-14</v>
      </c>
      <c r="G37" s="4">
        <v>5.1542025526360202E-14</v>
      </c>
      <c r="H37" s="4">
        <v>1.50316747860474E-14</v>
      </c>
      <c r="I37" s="4">
        <v>3.1225748516349403E-14</v>
      </c>
      <c r="J37" s="4">
        <v>2.5177647765364999E-14</v>
      </c>
      <c r="K37" s="2">
        <f>AVERAGE(B37:J37)</f>
        <v>5.3604651393890388E-14</v>
      </c>
    </row>
    <row r="38" spans="1:11" x14ac:dyDescent="0.25">
      <c r="A38" s="8" t="s">
        <v>16</v>
      </c>
      <c r="B38" s="5">
        <v>0.81570962423313798</v>
      </c>
      <c r="C38" s="5">
        <v>0.247703326139038</v>
      </c>
      <c r="D38" s="5">
        <v>0.50788828802236496</v>
      </c>
      <c r="E38" s="5">
        <v>0.37183421459641303</v>
      </c>
      <c r="F38" s="5">
        <v>0.28717753412706998</v>
      </c>
      <c r="G38" s="5">
        <v>0.29367325915814901</v>
      </c>
      <c r="H38" s="5">
        <v>0.17388219443963099</v>
      </c>
      <c r="I38" s="5">
        <v>0.176098515485616</v>
      </c>
      <c r="J38" s="5">
        <v>0.22096438696447199</v>
      </c>
      <c r="K38" s="3">
        <f>AVERAGE(B38:J38)</f>
        <v>0.34388126035176581</v>
      </c>
    </row>
    <row r="39" spans="1:11" x14ac:dyDescent="0.25">
      <c r="A39" s="8" t="s">
        <v>15</v>
      </c>
      <c r="B39" s="5">
        <v>0.57628039250297702</v>
      </c>
      <c r="C39" s="5">
        <v>0.18860262080413601</v>
      </c>
      <c r="D39" s="5">
        <v>0.50187162319645495</v>
      </c>
      <c r="E39" s="5">
        <v>0.35623179539306099</v>
      </c>
      <c r="F39" s="5">
        <v>0.28018188124290899</v>
      </c>
      <c r="G39" s="5">
        <v>0.28394432137321002</v>
      </c>
      <c r="H39" s="5">
        <v>0.172536241165647</v>
      </c>
      <c r="I39" s="5">
        <v>0.16867527977903299</v>
      </c>
      <c r="J39" s="5">
        <v>0.19964930182079199</v>
      </c>
      <c r="K39" s="3">
        <f>AVERAGE(B39:J39)</f>
        <v>0.30310816191980222</v>
      </c>
    </row>
    <row r="40" spans="1:11" x14ac:dyDescent="0.25">
      <c r="A40" s="8" t="s">
        <v>18</v>
      </c>
      <c r="B40" s="5">
        <v>0.757542217834408</v>
      </c>
      <c r="C40" s="5">
        <v>0.24792366888140699</v>
      </c>
      <c r="D40" s="5">
        <v>0.496754872673354</v>
      </c>
      <c r="E40" s="5">
        <v>0.37276028716715698</v>
      </c>
      <c r="F40" s="5">
        <v>0.26088809205549701</v>
      </c>
      <c r="G40" s="5">
        <v>0.29204055838587101</v>
      </c>
      <c r="H40" s="5">
        <v>0.17341291833673</v>
      </c>
      <c r="I40" s="5">
        <v>0.17657816677896601</v>
      </c>
      <c r="J40" s="5">
        <v>0.22126225808487501</v>
      </c>
      <c r="K40" s="3">
        <f>AVERAGE(B40:J40)</f>
        <v>0.33324033779980722</v>
      </c>
    </row>
    <row r="41" spans="1:11" x14ac:dyDescent="0.25">
      <c r="A41" s="8" t="s">
        <v>17</v>
      </c>
      <c r="B41" s="5">
        <v>0.56697643973633904</v>
      </c>
      <c r="C41" s="5">
        <v>0.16684678563937599</v>
      </c>
      <c r="D41" s="5">
        <v>0.480507425741796</v>
      </c>
      <c r="E41" s="5">
        <v>0.35610131230111902</v>
      </c>
      <c r="F41" s="5">
        <v>0.261436629340766</v>
      </c>
      <c r="G41" s="5">
        <v>0.28412024331708102</v>
      </c>
      <c r="H41" s="5">
        <v>0.172325446557589</v>
      </c>
      <c r="I41" s="5">
        <v>0.168144608821166</v>
      </c>
      <c r="J41" s="5">
        <v>0.19965831421357899</v>
      </c>
      <c r="K41" s="3">
        <f>AVERAGE(B41:J41)</f>
        <v>0.2951241339632012</v>
      </c>
    </row>
    <row r="42" spans="1:11" x14ac:dyDescent="0.25">
      <c r="A42" s="9" t="s">
        <v>20</v>
      </c>
      <c r="B42" s="12">
        <v>0.55126339908849697</v>
      </c>
      <c r="C42" s="12">
        <v>0.23466554908401899</v>
      </c>
      <c r="D42" s="12">
        <v>0.42440352986424301</v>
      </c>
      <c r="E42" s="12">
        <v>0.343155487594825</v>
      </c>
      <c r="F42" s="12">
        <v>0.25232636762174199</v>
      </c>
      <c r="G42" s="12">
        <v>0.29383647862395601</v>
      </c>
      <c r="H42" s="12">
        <v>0.17452330883971101</v>
      </c>
      <c r="I42" s="12">
        <v>0.179401073826123</v>
      </c>
      <c r="J42" s="12">
        <v>0.22804504622082</v>
      </c>
      <c r="K42" s="10">
        <f>AVERAGE(B42:J42)</f>
        <v>0.29795780452932624</v>
      </c>
    </row>
    <row r="43" spans="1:11" x14ac:dyDescent="0.25">
      <c r="A43" s="9" t="s">
        <v>22</v>
      </c>
      <c r="B43" s="12">
        <v>0.30210303123493398</v>
      </c>
      <c r="C43" s="12">
        <v>0.13506319458712601</v>
      </c>
      <c r="D43" s="12">
        <v>0.36069485846007299</v>
      </c>
      <c r="E43" s="12">
        <v>0.32443797502070099</v>
      </c>
      <c r="F43" s="12">
        <v>0.25598129231854999</v>
      </c>
      <c r="G43" s="12">
        <v>0.288416432542352</v>
      </c>
      <c r="H43" s="12">
        <v>0.16975756166544401</v>
      </c>
      <c r="I43" s="12">
        <v>0.16991211370152801</v>
      </c>
      <c r="J43" s="12">
        <v>0.20559481428034401</v>
      </c>
      <c r="K43" s="10">
        <f>AVERAGE(B43:J43)</f>
        <v>0.24577347486789469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James Humberston</dc:creator>
  <cp:lastModifiedBy>Benjamin James Humberston</cp:lastModifiedBy>
  <dcterms:created xsi:type="dcterms:W3CDTF">2013-12-08T18:57:51Z</dcterms:created>
  <dcterms:modified xsi:type="dcterms:W3CDTF">2013-12-08T23:15:12Z</dcterms:modified>
</cp:coreProperties>
</file>